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updateLinks="never" codeName="ThisWorkbook" defaultThemeVersion="124226"/>
  <mc:AlternateContent xmlns:mc="http://schemas.openxmlformats.org/markup-compatibility/2006">
    <mc:Choice Requires="x15">
      <x15ac:absPath xmlns:x15ac="http://schemas.microsoft.com/office/spreadsheetml/2010/11/ac" url="\\SERVERSSD\vyvoj\ostatni\6040\Součástky\PWRV\LLC isolated SMPS\"/>
    </mc:Choice>
  </mc:AlternateContent>
  <xr:revisionPtr revIDLastSave="0" documentId="13_ncr:1_{1A584CCE-51FB-4290-BA19-4E2963ADB017}"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20" yWindow="-120" windowWidth="29040" windowHeight="15720" activeTab="8"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D66" i="14"/>
  <c r="R66" i="14" s="1"/>
  <c r="T66" i="14" s="1"/>
  <c r="R40" i="14"/>
  <c r="T40" i="14" s="1"/>
  <c r="D40" i="14"/>
  <c r="R46" i="14"/>
  <c r="T46" i="14" s="1"/>
  <c r="D46" i="14"/>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s="1"/>
  <c r="D88" i="14"/>
  <c r="R88" i="14" s="1"/>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307" i="14"/>
  <c r="O220" i="14"/>
  <c r="O250" i="14"/>
  <c r="O256" i="14"/>
  <c r="O338" i="14"/>
  <c r="O343" i="14"/>
  <c r="O129" i="14"/>
  <c r="O199" i="14"/>
  <c r="O179" i="14"/>
  <c r="O195" i="14"/>
  <c r="O111" i="14"/>
  <c r="O138" i="14"/>
  <c r="O295" i="14"/>
  <c r="O315" i="14"/>
  <c r="O169" i="14"/>
  <c r="O155" i="14"/>
  <c r="O327" i="14"/>
  <c r="O314" i="14"/>
  <c r="O176" i="14"/>
  <c r="O156" i="14"/>
  <c r="O192" i="14"/>
  <c r="O243" i="14"/>
  <c r="O215" i="14"/>
  <c r="O200" i="14"/>
  <c r="O103" i="14"/>
  <c r="O142" i="14"/>
  <c r="O146" i="14"/>
  <c r="O239"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143" i="14"/>
  <c r="O189" i="14"/>
  <c r="O339" i="14"/>
  <c r="O268" i="14"/>
  <c r="O330" i="14"/>
  <c r="O312" i="14"/>
  <c r="O238" i="14"/>
  <c r="O291" i="14"/>
  <c r="O187" i="14"/>
  <c r="O333" i="14"/>
  <c r="O139" i="14"/>
  <c r="O246" i="14"/>
  <c r="O294" i="14"/>
  <c r="O222" i="14"/>
  <c r="O257" i="14"/>
  <c r="O218" i="14"/>
  <c r="O216" i="14"/>
  <c r="O272" i="14"/>
  <c r="O264" i="14"/>
  <c r="O212" i="14"/>
  <c r="O162" i="14"/>
  <c r="O320" i="14"/>
  <c r="O214" i="14"/>
  <c r="O194" i="14"/>
  <c r="O349" i="14"/>
  <c r="O318" i="14"/>
  <c r="O132" i="14"/>
  <c r="O316" i="14"/>
  <c r="O281" i="14"/>
  <c r="O290" i="14"/>
  <c r="O274" i="14"/>
  <c r="O121" i="14"/>
  <c r="O344" i="14"/>
  <c r="O355" i="14"/>
  <c r="O197" i="14"/>
  <c r="O354" i="14"/>
  <c r="O302" i="14"/>
  <c r="O173" i="14"/>
  <c r="O227" i="14"/>
  <c r="O208" i="14"/>
  <c r="O161" i="14"/>
  <c r="O213" i="14"/>
  <c r="O237" i="14"/>
  <c r="O248" i="14"/>
  <c r="O116" i="14"/>
  <c r="O255" i="14"/>
  <c r="O249" i="14"/>
  <c r="O298" i="14"/>
  <c r="O288" i="14"/>
  <c r="O175" i="14"/>
  <c r="O221" i="14"/>
  <c r="O112" i="14"/>
  <c r="O170" i="14"/>
  <c r="O311" i="14"/>
  <c r="O135" i="14"/>
  <c r="O120" i="14"/>
  <c r="O277" i="14"/>
  <c r="O144" i="14"/>
  <c r="O137" i="14"/>
  <c r="O353" i="14"/>
  <c r="O254" i="14"/>
  <c r="O158" i="14"/>
  <c r="O253" i="14"/>
  <c r="O211" i="14"/>
  <c r="O125" i="14"/>
  <c r="O188" i="14"/>
  <c r="O322" i="14"/>
  <c r="O117" i="14"/>
  <c r="O124" i="14"/>
  <c r="O204" i="14"/>
  <c r="O276" i="14"/>
  <c r="O201" i="14"/>
  <c r="O180" i="14"/>
  <c r="O328" i="14"/>
  <c r="O149" i="14"/>
  <c r="O109" i="14"/>
  <c r="O297" i="14"/>
  <c r="O283" i="14"/>
  <c r="O275" i="14"/>
  <c r="O303" i="14"/>
  <c r="O284" i="14"/>
  <c r="O305" i="14"/>
  <c r="O219" i="14"/>
  <c r="O235" i="14"/>
  <c r="O209" i="14"/>
  <c r="O210" i="14"/>
  <c r="O206" i="14"/>
  <c r="O205" i="14"/>
  <c r="O319" i="14"/>
  <c r="O198" i="14"/>
  <c r="O183" i="14"/>
  <c r="O293" i="14"/>
  <c r="O308" i="14"/>
  <c r="O196" i="14"/>
  <c r="O336" i="14"/>
  <c r="O118" i="14"/>
  <c r="O230" i="14"/>
  <c r="O335" i="14"/>
  <c r="O130" i="14"/>
  <c r="O296" i="14"/>
  <c r="O345" i="14"/>
  <c r="O133" i="14"/>
  <c r="O186" i="14"/>
  <c r="O105" i="14"/>
  <c r="O136" i="14"/>
  <c r="O348" i="14"/>
  <c r="O241" i="14"/>
  <c r="O334" i="14"/>
  <c r="O252" i="14"/>
  <c r="O300" i="14"/>
  <c r="O145" i="14"/>
  <c r="O287" i="14"/>
  <c r="O292" i="14"/>
  <c r="O193" i="14"/>
  <c r="O167" i="14"/>
  <c r="O131" i="14"/>
  <c r="O231" i="14"/>
  <c r="O317" i="14"/>
  <c r="O217" i="14"/>
  <c r="O346" i="14"/>
  <c r="O329" i="14"/>
  <c r="O313" i="14"/>
  <c r="O282" i="14"/>
  <c r="O350" i="14"/>
  <c r="O147" i="14"/>
  <c r="O347" i="14"/>
  <c r="O202" i="14"/>
  <c r="O171" i="14"/>
  <c r="O159" i="14"/>
  <c r="O110" i="14"/>
  <c r="O151" i="14"/>
  <c r="O323" i="14"/>
  <c r="O163" i="14"/>
  <c r="O114" i="14"/>
  <c r="O166" i="14"/>
  <c r="O164" i="14"/>
  <c r="O258" i="14"/>
  <c r="O286" i="14"/>
  <c r="O168" i="14"/>
  <c r="O342" i="14"/>
  <c r="O233" i="14"/>
  <c r="O240" i="14"/>
  <c r="O177" i="14"/>
  <c r="O122" i="14"/>
  <c r="O224" i="14"/>
  <c r="O331" i="14"/>
  <c r="O127" i="14"/>
  <c r="O285" i="14"/>
  <c r="O263" i="14"/>
  <c r="O280" i="14"/>
  <c r="O301" i="14"/>
  <c r="O337" i="14"/>
  <c r="O141" i="14"/>
  <c r="O190" i="14"/>
  <c r="O178" i="14"/>
  <c r="O150" i="14"/>
  <c r="O104" i="14"/>
  <c r="O113" i="14"/>
  <c r="O341" i="14"/>
  <c r="O153" i="14"/>
  <c r="O226" i="14"/>
  <c r="O126" i="14"/>
  <c r="O306" i="14"/>
  <c r="O185" i="14"/>
  <c r="O244" i="14"/>
  <c r="O234" i="14"/>
  <c r="O325" i="14"/>
  <c r="O270" i="14"/>
  <c r="O123" i="14"/>
  <c r="O324" i="14"/>
  <c r="O223" i="14"/>
  <c r="O260" i="14"/>
  <c r="O310" i="14"/>
  <c r="O259" i="14"/>
  <c r="O340" i="14"/>
  <c r="O269" i="14"/>
  <c r="O107" i="14"/>
  <c r="O262" i="14"/>
  <c r="O232" i="14"/>
  <c r="O154" i="14"/>
  <c r="O247" i="14"/>
  <c r="O351" i="14"/>
  <c r="O152" i="14"/>
  <c r="O140" i="14"/>
  <c r="O229" i="14"/>
  <c r="O228" i="14"/>
  <c r="O191" i="14"/>
  <c r="O299" i="14"/>
  <c r="O279" i="14"/>
  <c r="O261" i="14"/>
  <c r="O102" i="14"/>
  <c r="O265" i="14"/>
  <c r="O165" i="14"/>
  <c r="O352" i="14"/>
  <c r="O332" i="14"/>
  <c r="O326" i="14"/>
  <c r="O266" i="14"/>
  <c r="O108" i="14"/>
  <c r="O106" i="14"/>
  <c r="O225" i="14"/>
  <c r="O273" i="14"/>
  <c r="O251" i="14"/>
  <c r="O172" i="14"/>
  <c r="O267" i="14"/>
  <c r="O289" i="14"/>
  <c r="O203" i="14"/>
  <c r="O271" i="14"/>
  <c r="O181" i="14"/>
  <c r="O134" i="14"/>
  <c r="O184" i="14"/>
  <c r="O321" i="14"/>
  <c r="O182" i="14"/>
  <c r="O304" i="14"/>
  <c r="O119" i="14"/>
  <c r="O128" i="14"/>
  <c r="O245" i="14"/>
  <c r="O174" i="14"/>
  <c r="O101" i="14"/>
  <c r="O278" i="14"/>
  <c r="O309" i="14"/>
  <c r="O160" i="14"/>
  <c r="O115" i="14"/>
  <c r="O148" i="14"/>
  <c r="O242" i="14"/>
  <c r="O207" i="14"/>
  <c r="O236" i="14"/>
  <c r="O157"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N43" i="14"/>
  <c r="P43" i="14" s="1"/>
  <c r="F94" i="14"/>
  <c r="F60" i="14"/>
  <c r="H60" i="14" s="1"/>
  <c r="J41" i="14"/>
  <c r="K41" i="14" s="1"/>
  <c r="N55" i="14"/>
  <c r="P55" i="14" s="1"/>
  <c r="J75" i="14"/>
  <c r="L75" i="14" s="1"/>
  <c r="F83" i="14"/>
  <c r="G31" i="14"/>
  <c r="N36" i="14"/>
  <c r="J46" i="14"/>
  <c r="F89" i="14"/>
  <c r="H89" i="14" s="1"/>
  <c r="N68" i="14"/>
  <c r="J73" i="14"/>
  <c r="L73" i="14" s="1"/>
  <c r="F85" i="14"/>
  <c r="U85" i="14" s="1"/>
  <c r="N40" i="14"/>
  <c r="F101" i="14"/>
  <c r="F91" i="14"/>
  <c r="H91" i="14" s="1"/>
  <c r="N72" i="14"/>
  <c r="P72" i="14" s="1"/>
  <c r="N69" i="14"/>
  <c r="P69" i="14" s="1"/>
  <c r="F47" i="14"/>
  <c r="F65" i="14"/>
  <c r="N46" i="14"/>
  <c r="O46" i="14" s="1"/>
  <c r="N70" i="14"/>
  <c r="N48" i="14"/>
  <c r="J87" i="14"/>
  <c r="N93" i="14"/>
  <c r="N63" i="14"/>
  <c r="P63" i="14" s="1"/>
  <c r="J39" i="14"/>
  <c r="F71" i="14"/>
  <c r="N76" i="14"/>
  <c r="N35" i="14"/>
  <c r="P35" i="14" s="1"/>
  <c r="N37" i="14"/>
  <c r="J92" i="14"/>
  <c r="L92" i="14" s="1"/>
  <c r="F52" i="14"/>
  <c r="G52" i="14" s="1"/>
  <c r="J86" i="14"/>
  <c r="F57" i="14"/>
  <c r="H626" i="14"/>
  <c r="J70" i="14"/>
  <c r="K70" i="14" s="1"/>
  <c r="J50" i="14"/>
  <c r="J78" i="14"/>
  <c r="L78" i="14" s="1"/>
  <c r="J85" i="14"/>
  <c r="F86" i="14"/>
  <c r="J84" i="14"/>
  <c r="F38" i="14"/>
  <c r="N81" i="14"/>
  <c r="P81" i="14" s="1"/>
  <c r="N77" i="14"/>
  <c r="O77" i="14" s="1"/>
  <c r="N52" i="14"/>
  <c r="N47" i="14"/>
  <c r="N54" i="14"/>
  <c r="P54" i="14" s="1"/>
  <c r="J54" i="14"/>
  <c r="L54" i="14" s="1"/>
  <c r="J82" i="14"/>
  <c r="L82" i="14" s="1"/>
  <c r="F37" i="14"/>
  <c r="H37" i="14" s="1"/>
  <c r="J61" i="14"/>
  <c r="K61" i="14" s="1"/>
  <c r="F46" i="14"/>
  <c r="U46" i="14" s="1"/>
  <c r="J79" i="14"/>
  <c r="F49" i="14"/>
  <c r="J80" i="14"/>
  <c r="F78" i="14"/>
  <c r="N71" i="14"/>
  <c r="N62" i="14"/>
  <c r="N57" i="14"/>
  <c r="N64" i="14"/>
  <c r="P64" i="14" s="1"/>
  <c r="N59" i="14"/>
  <c r="F56" i="14"/>
  <c r="J56" i="14"/>
  <c r="L56" i="14" s="1"/>
  <c r="J63" i="14"/>
  <c r="L63" i="14" s="1"/>
  <c r="F53" i="14"/>
  <c r="H53" i="14" s="1"/>
  <c r="F55" i="14"/>
  <c r="H55" i="14" s="1"/>
  <c r="J81" i="14"/>
  <c r="K81" i="14" s="1"/>
  <c r="F36" i="14"/>
  <c r="U36" i="14" s="1"/>
  <c r="F102" i="14"/>
  <c r="N87" i="14"/>
  <c r="N78" i="14"/>
  <c r="N42" i="14"/>
  <c r="O42" i="14" s="1"/>
  <c r="N80" i="14"/>
  <c r="N75" i="14"/>
  <c r="J44" i="14"/>
  <c r="L44" i="14" s="1"/>
  <c r="F41" i="14"/>
  <c r="G41" i="14" s="1"/>
  <c r="F44" i="14"/>
  <c r="F70" i="14"/>
  <c r="F35" i="14"/>
  <c r="H35" i="14" s="1"/>
  <c r="F62" i="14"/>
  <c r="U62" i="14" s="1"/>
  <c r="J67" i="14"/>
  <c r="L67" i="14" s="1"/>
  <c r="F627" i="14"/>
  <c r="J37" i="14"/>
  <c r="K37" i="14" s="1"/>
  <c r="N49" i="14"/>
  <c r="P49" i="14" s="1"/>
  <c r="N56" i="14"/>
  <c r="N83" i="14"/>
  <c r="N74" i="14"/>
  <c r="N53" i="14"/>
  <c r="J62" i="14"/>
  <c r="L62" i="14" s="1"/>
  <c r="F50" i="14"/>
  <c r="U50" i="14" s="1"/>
  <c r="J38" i="14"/>
  <c r="J65" i="14"/>
  <c r="K65" i="14" s="1"/>
  <c r="N66" i="14"/>
  <c r="O66" i="14" s="1"/>
  <c r="J57" i="14"/>
  <c r="G102" i="14"/>
  <c r="F72" i="14"/>
  <c r="AA72" i="14" s="1"/>
  <c r="F59" i="14"/>
  <c r="F61" i="14"/>
  <c r="U61" i="14" s="1"/>
  <c r="J68" i="14"/>
  <c r="L68" i="14" s="1"/>
  <c r="N84" i="14"/>
  <c r="P84" i="14" s="1"/>
  <c r="F69" i="14"/>
  <c r="F80" i="14"/>
  <c r="J71" i="14"/>
  <c r="N88" i="14"/>
  <c r="J52" i="14"/>
  <c r="F68" i="14"/>
  <c r="J89" i="14"/>
  <c r="J66" i="14"/>
  <c r="K66" i="14" s="1"/>
  <c r="J64" i="14"/>
  <c r="K64" i="14" s="1"/>
  <c r="J40" i="14"/>
  <c r="P92" i="14"/>
  <c r="O92" i="14"/>
  <c r="J69" i="14"/>
  <c r="L69" i="14" s="1"/>
  <c r="J93" i="14"/>
  <c r="L93" i="14" s="1"/>
  <c r="J74" i="14"/>
  <c r="J76" i="14"/>
  <c r="L76" i="14" s="1"/>
  <c r="F42" i="14"/>
  <c r="N44" i="14"/>
  <c r="N82" i="14"/>
  <c r="N45" i="14"/>
  <c r="P45" i="14" s="1"/>
  <c r="N51" i="14"/>
  <c r="AA51" i="14" s="1"/>
  <c r="N73" i="14"/>
  <c r="O73" i="14" s="1"/>
  <c r="N79" i="14"/>
  <c r="P79" i="14" s="1"/>
  <c r="N85" i="14"/>
  <c r="P85" i="14" s="1"/>
  <c r="N94" i="14"/>
  <c r="O94" i="14" s="1"/>
  <c r="F54" i="14"/>
  <c r="F45" i="14"/>
  <c r="F74" i="14"/>
  <c r="J36" i="14"/>
  <c r="L36" i="14" s="1"/>
  <c r="J72" i="14"/>
  <c r="L72" i="14" s="1"/>
  <c r="J53" i="14"/>
  <c r="L53" i="14" s="1"/>
  <c r="J60" i="14"/>
  <c r="L60" i="14" s="1"/>
  <c r="F73" i="14"/>
  <c r="F75" i="14"/>
  <c r="F82" i="14"/>
  <c r="J49" i="14"/>
  <c r="L49" i="14" s="1"/>
  <c r="F64" i="14"/>
  <c r="J95" i="14"/>
  <c r="L95" i="14" s="1"/>
  <c r="F84" i="14"/>
  <c r="H84" i="14" s="1"/>
  <c r="F77" i="14"/>
  <c r="J91" i="14"/>
  <c r="F40" i="14"/>
  <c r="G40" i="14" s="1"/>
  <c r="F95" i="14"/>
  <c r="N60" i="14"/>
  <c r="P60" i="14" s="1"/>
  <c r="N39" i="14"/>
  <c r="P39" i="14" s="1"/>
  <c r="N61" i="14"/>
  <c r="P61" i="14" s="1"/>
  <c r="N67" i="14"/>
  <c r="N89" i="14"/>
  <c r="P89" i="14" s="1"/>
  <c r="N95" i="14"/>
  <c r="P95" i="14" s="1"/>
  <c r="N38" i="14"/>
  <c r="J51" i="14"/>
  <c r="K51" i="14" s="1"/>
  <c r="J77" i="14"/>
  <c r="K77" i="14" s="1"/>
  <c r="F58" i="14"/>
  <c r="F43" i="14"/>
  <c r="J35" i="14"/>
  <c r="J55" i="14"/>
  <c r="K55" i="14" s="1"/>
  <c r="F63" i="14"/>
  <c r="F66" i="14"/>
  <c r="H66" i="14" s="1"/>
  <c r="J59" i="14"/>
  <c r="L59" i="14" s="1"/>
  <c r="F90" i="14"/>
  <c r="H90" i="14" s="1"/>
  <c r="F76" i="14"/>
  <c r="G76" i="14" s="1"/>
  <c r="J45" i="14"/>
  <c r="K45" i="14" s="1"/>
  <c r="J83" i="14"/>
  <c r="F88" i="14"/>
  <c r="G88" i="14" s="1"/>
  <c r="F79" i="14"/>
  <c r="X79" i="14" s="1"/>
  <c r="F48" i="14"/>
  <c r="J90" i="14"/>
  <c r="F93" i="14"/>
  <c r="J42" i="14"/>
  <c r="F81" i="14"/>
  <c r="F92" i="14"/>
  <c r="N86" i="14"/>
  <c r="H101" i="14"/>
  <c r="F87" i="14"/>
  <c r="F67" i="14"/>
  <c r="J94" i="14"/>
  <c r="J48" i="14"/>
  <c r="J58" i="14"/>
  <c r="L58" i="14" s="1"/>
  <c r="J43" i="14"/>
  <c r="J47" i="14"/>
  <c r="O63" i="14"/>
  <c r="P91" i="14"/>
  <c r="O91"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AA82" i="14"/>
  <c r="P82" i="14"/>
  <c r="O82" i="14"/>
  <c r="P51" i="14"/>
  <c r="O51" i="14"/>
  <c r="H39" i="14"/>
  <c r="G39" i="14"/>
  <c r="U39" i="14"/>
  <c r="L52" i="14"/>
  <c r="K52" i="14"/>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H102" i="14"/>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AA83" i="14"/>
  <c r="P42" i="14"/>
  <c r="AA48" i="14"/>
  <c r="O48" i="14"/>
  <c r="P48" i="14"/>
  <c r="L39" i="14"/>
  <c r="K39" i="14"/>
  <c r="H58" i="14"/>
  <c r="G58" i="14"/>
  <c r="U58" i="14"/>
  <c r="G54" i="14"/>
  <c r="U54" i="14"/>
  <c r="H54" i="14"/>
  <c r="H70" i="14"/>
  <c r="G70" i="14"/>
  <c r="U70"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P93" i="14"/>
  <c r="O93" i="14"/>
  <c r="AA93" i="14"/>
  <c r="P36" i="14"/>
  <c r="O36" i="14"/>
  <c r="AA58" i="14"/>
  <c r="P58" i="14"/>
  <c r="O58" i="14"/>
  <c r="AA70" i="14"/>
  <c r="P70" i="14"/>
  <c r="O70" i="14"/>
  <c r="H43" i="14"/>
  <c r="G43" i="14"/>
  <c r="U43"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X78" i="14"/>
  <c r="H78" i="14"/>
  <c r="G78" i="14"/>
  <c r="U78" i="14"/>
  <c r="U38" i="14"/>
  <c r="H38" i="14"/>
  <c r="G38" i="14"/>
  <c r="P65" i="14"/>
  <c r="O65" i="14"/>
  <c r="P87" i="14"/>
  <c r="O87" i="14"/>
  <c r="AA87" i="14"/>
  <c r="O52" i="14"/>
  <c r="P52" i="14"/>
  <c r="P74" i="14"/>
  <c r="O74" i="14"/>
  <c r="AA80" i="14"/>
  <c r="P80" i="14"/>
  <c r="O80" i="14"/>
  <c r="G44" i="14"/>
  <c r="H44" i="14"/>
  <c r="U44" i="14"/>
  <c r="H83" i="14"/>
  <c r="G83" i="14"/>
  <c r="U83" i="14"/>
  <c r="H68" i="14"/>
  <c r="G68" i="14"/>
  <c r="U68"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L87" i="14"/>
  <c r="K87" i="14"/>
  <c r="D629" i="14"/>
  <c r="C630" i="14"/>
  <c r="AA40" i="14"/>
  <c r="O40" i="14"/>
  <c r="P40" i="14"/>
  <c r="P62" i="14"/>
  <c r="O62" i="14"/>
  <c r="AA68" i="14"/>
  <c r="P68" i="14"/>
  <c r="O68" i="14"/>
  <c r="P37" i="14"/>
  <c r="O37" i="14"/>
  <c r="P59" i="14"/>
  <c r="O59" i="14"/>
  <c r="K57" i="14"/>
  <c r="L57"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AA50" i="14"/>
  <c r="P50" i="14"/>
  <c r="O50" i="14"/>
  <c r="AA56" i="14"/>
  <c r="O56" i="14"/>
  <c r="P56" i="14"/>
  <c r="AA78" i="14"/>
  <c r="P78" i="14"/>
  <c r="O78" i="14"/>
  <c r="P41" i="14"/>
  <c r="O41" i="14"/>
  <c r="AA41" i="14"/>
  <c r="P47" i="14"/>
  <c r="O47" i="14"/>
  <c r="P53" i="14"/>
  <c r="O53" i="14"/>
  <c r="P75" i="14"/>
  <c r="O75" i="14"/>
  <c r="AA75" i="14"/>
  <c r="G56" i="14"/>
  <c r="H56" i="14"/>
  <c r="U56" i="14"/>
  <c r="P88" i="14"/>
  <c r="O88" i="14"/>
  <c r="L46" i="14"/>
  <c r="K46"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I102" i="14" l="1"/>
  <c r="O35" i="14"/>
  <c r="P73" i="14"/>
  <c r="AA74" i="14"/>
  <c r="AA62" i="14"/>
  <c r="AC62" i="14" s="1"/>
  <c r="U52" i="14"/>
  <c r="H52" i="14"/>
  <c r="X52" i="14"/>
  <c r="Y52" i="14" s="1"/>
  <c r="O60" i="14"/>
  <c r="X54" i="14"/>
  <c r="Y54" i="14" s="1"/>
  <c r="U74" i="14"/>
  <c r="G74" i="14"/>
  <c r="H74" i="14"/>
  <c r="U66" i="14"/>
  <c r="W66" i="14" s="1"/>
  <c r="K63" i="14"/>
  <c r="K62" i="14"/>
  <c r="X62" i="14"/>
  <c r="Z62" i="14" s="1"/>
  <c r="AA52" i="14"/>
  <c r="AB52" i="14" s="1"/>
  <c r="X94" i="14"/>
  <c r="G62" i="14"/>
  <c r="U94" i="14"/>
  <c r="V94" i="14" s="1"/>
  <c r="H62" i="14"/>
  <c r="G94" i="14"/>
  <c r="H94" i="14"/>
  <c r="G72" i="14"/>
  <c r="L41" i="14"/>
  <c r="U89" i="14"/>
  <c r="W89" i="14" s="1"/>
  <c r="G89" i="14"/>
  <c r="O72" i="14"/>
  <c r="U72" i="14"/>
  <c r="V72" i="14" s="1"/>
  <c r="H72" i="14"/>
  <c r="X39" i="14"/>
  <c r="Z39" i="14" s="1"/>
  <c r="X83" i="14"/>
  <c r="Y83" i="14" s="1"/>
  <c r="X63" i="14"/>
  <c r="Y63" i="14" s="1"/>
  <c r="K54" i="14"/>
  <c r="K95" i="14"/>
  <c r="K58" i="14"/>
  <c r="K72" i="14"/>
  <c r="X49" i="14"/>
  <c r="Y49" i="14" s="1"/>
  <c r="AA86" i="14"/>
  <c r="AB86" i="14" s="1"/>
  <c r="O45" i="14"/>
  <c r="X58" i="14"/>
  <c r="Z58" i="14" s="1"/>
  <c r="K93" i="14"/>
  <c r="O61" i="14"/>
  <c r="AA42" i="14"/>
  <c r="AB42" i="14" s="1"/>
  <c r="AA59" i="14"/>
  <c r="AC59" i="14" s="1"/>
  <c r="AA66" i="14"/>
  <c r="AB66" i="14" s="1"/>
  <c r="P66" i="14"/>
  <c r="X45" i="14"/>
  <c r="Z45" i="14" s="1"/>
  <c r="AA54" i="14"/>
  <c r="AC54" i="14" s="1"/>
  <c r="K92" i="14"/>
  <c r="G66" i="14"/>
  <c r="I101" i="14"/>
  <c r="K101" i="14" s="1"/>
  <c r="HN362" i="14" s="1"/>
  <c r="AA43" i="14"/>
  <c r="AC43" i="14" s="1"/>
  <c r="O43" i="14"/>
  <c r="U91" i="14"/>
  <c r="W91" i="14" s="1"/>
  <c r="G91" i="14"/>
  <c r="X56" i="14"/>
  <c r="Y56" i="14" s="1"/>
  <c r="K56" i="14"/>
  <c r="H45" i="14"/>
  <c r="O54" i="14"/>
  <c r="X95" i="14"/>
  <c r="Y95" i="14" s="1"/>
  <c r="AA45" i="14"/>
  <c r="AB45" i="14" s="1"/>
  <c r="X72" i="14"/>
  <c r="Z72" i="14" s="1"/>
  <c r="AA94" i="14"/>
  <c r="AB94" i="14" s="1"/>
  <c r="I626" i="14"/>
  <c r="U45" i="14"/>
  <c r="W45" i="14" s="1"/>
  <c r="G45" i="14"/>
  <c r="U95" i="14"/>
  <c r="W95" i="14" s="1"/>
  <c r="G95" i="14"/>
  <c r="U59" i="14"/>
  <c r="V59" i="14" s="1"/>
  <c r="H95" i="14"/>
  <c r="X92" i="14"/>
  <c r="Z92" i="14" s="1"/>
  <c r="K82" i="14"/>
  <c r="AA61" i="14"/>
  <c r="AC61" i="14" s="1"/>
  <c r="X57" i="14"/>
  <c r="Y57" i="14" s="1"/>
  <c r="AA47" i="14"/>
  <c r="AB47" i="14" s="1"/>
  <c r="G61" i="14"/>
  <c r="I627" i="14"/>
  <c r="H61" i="14"/>
  <c r="U47" i="14"/>
  <c r="W47" i="14" s="1"/>
  <c r="U57" i="14"/>
  <c r="W57" i="14" s="1"/>
  <c r="G47" i="14"/>
  <c r="G57" i="14"/>
  <c r="H47" i="14"/>
  <c r="H57" i="14"/>
  <c r="U55" i="14"/>
  <c r="W55" i="14" s="1"/>
  <c r="G55" i="14"/>
  <c r="U37" i="14"/>
  <c r="V37" i="14" s="1"/>
  <c r="G37" i="14"/>
  <c r="AA37" i="14"/>
  <c r="AC37" i="14" s="1"/>
  <c r="AA44" i="14"/>
  <c r="AB44" i="14" s="1"/>
  <c r="O44" i="14"/>
  <c r="P44" i="14"/>
  <c r="K78" i="14"/>
  <c r="H50" i="14"/>
  <c r="G50" i="14"/>
  <c r="X86" i="14"/>
  <c r="Z86" i="14" s="1"/>
  <c r="G60" i="14"/>
  <c r="G59" i="14"/>
  <c r="H59" i="14"/>
  <c r="AA39" i="14"/>
  <c r="AB39" i="14" s="1"/>
  <c r="AA91" i="14"/>
  <c r="AB91" i="14" s="1"/>
  <c r="X59" i="14"/>
  <c r="Y59" i="14" s="1"/>
  <c r="O39" i="14"/>
  <c r="U53" i="14"/>
  <c r="V53" i="14" s="1"/>
  <c r="K69" i="14"/>
  <c r="AA53" i="14"/>
  <c r="AB53" i="14" s="1"/>
  <c r="G53" i="14"/>
  <c r="K86" i="14"/>
  <c r="K67" i="14"/>
  <c r="AA60" i="14"/>
  <c r="AB60" i="14" s="1"/>
  <c r="X50" i="14"/>
  <c r="Y50" i="14" s="1"/>
  <c r="L86" i="14"/>
  <c r="X82" i="14"/>
  <c r="Z82" i="14" s="1"/>
  <c r="U60" i="14"/>
  <c r="V60" i="14" s="1"/>
  <c r="O69" i="14"/>
  <c r="AA69" i="14"/>
  <c r="AC69" i="14" s="1"/>
  <c r="AA35" i="14"/>
  <c r="AB35" i="14" s="1"/>
  <c r="U35" i="14"/>
  <c r="W35" i="14" s="1"/>
  <c r="G35" i="14"/>
  <c r="X91" i="14"/>
  <c r="Z91" i="14" s="1"/>
  <c r="X35" i="14"/>
  <c r="Y35" i="14" s="1"/>
  <c r="AA73" i="14"/>
  <c r="AC73" i="14" s="1"/>
  <c r="L51" i="14"/>
  <c r="X47" i="14"/>
  <c r="Z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83" i="14"/>
  <c r="V83" i="14"/>
  <c r="Z49" i="14"/>
  <c r="AC83" i="14"/>
  <c r="AB83" i="14"/>
  <c r="W80" i="14"/>
  <c r="V80" i="14"/>
  <c r="AB38" i="14"/>
  <c r="AC38" i="14"/>
  <c r="W73" i="14"/>
  <c r="V73" i="14"/>
  <c r="AC41" i="14"/>
  <c r="AB41" i="14"/>
  <c r="AB56" i="14"/>
  <c r="AC56" i="14"/>
  <c r="W61" i="14"/>
  <c r="V61" i="14"/>
  <c r="E629" i="14"/>
  <c r="G629" i="14" s="1"/>
  <c r="F629" i="14"/>
  <c r="AB58" i="14"/>
  <c r="AC58" i="14"/>
  <c r="AC51" i="14"/>
  <c r="AB51" i="14"/>
  <c r="AB82" i="14"/>
  <c r="AC82" i="14"/>
  <c r="AB40" i="14"/>
  <c r="AC40" i="14"/>
  <c r="W86" i="14"/>
  <c r="V86" i="14"/>
  <c r="W38" i="14"/>
  <c r="V38" i="14"/>
  <c r="J230" i="14"/>
  <c r="J228" i="14"/>
  <c r="J226" i="14"/>
  <c r="J224" i="14"/>
  <c r="J222" i="14"/>
  <c r="J220" i="14"/>
  <c r="N629" i="14"/>
  <c r="A630" i="14"/>
  <c r="W50" i="14"/>
  <c r="V50" i="14"/>
  <c r="AB72" i="14"/>
  <c r="AC72" i="14"/>
  <c r="W74" i="14"/>
  <c r="V74" i="14"/>
  <c r="AB80" i="14"/>
  <c r="AC80" i="14"/>
  <c r="W78" i="14"/>
  <c r="V78" i="14"/>
  <c r="AB70" i="14"/>
  <c r="AC70" i="14"/>
  <c r="W46" i="14"/>
  <c r="V46" i="14"/>
  <c r="Z80" i="14"/>
  <c r="Y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56" i="14"/>
  <c r="V56" i="14"/>
  <c r="AB50" i="14"/>
  <c r="AC50" i="14"/>
  <c r="AB68" i="14"/>
  <c r="AC68" i="14"/>
  <c r="W51" i="14"/>
  <c r="V51" i="14"/>
  <c r="W68" i="14"/>
  <c r="V68" i="14"/>
  <c r="W44" i="14"/>
  <c r="V44" i="14"/>
  <c r="W62" i="14"/>
  <c r="V62" i="14"/>
  <c r="Z94" i="14"/>
  <c r="Y94" i="14"/>
  <c r="AB48" i="14"/>
  <c r="AC48" i="14"/>
  <c r="E104" i="14"/>
  <c r="H104" i="14" s="1"/>
  <c r="W75" i="14"/>
  <c r="V75" i="14"/>
  <c r="AC87" i="14"/>
  <c r="AB87" i="14"/>
  <c r="AC93" i="14"/>
  <c r="AB93" i="14"/>
  <c r="W49" i="14"/>
  <c r="V49" i="14"/>
  <c r="W70" i="14"/>
  <c r="V70" i="14"/>
  <c r="W54" i="14"/>
  <c r="V54" i="14"/>
  <c r="W58" i="14"/>
  <c r="V58" i="14"/>
  <c r="K102" i="14"/>
  <c r="D105" i="14"/>
  <c r="C106" i="14"/>
  <c r="AB78" i="14"/>
  <c r="AC78" i="14"/>
  <c r="AB74" i="14"/>
  <c r="AC74" i="14"/>
  <c r="Z78" i="14"/>
  <c r="Y78" i="14"/>
  <c r="W85" i="14"/>
  <c r="V85" i="14"/>
  <c r="W39" i="14"/>
  <c r="V39" i="14"/>
  <c r="AB62" i="14"/>
  <c r="Z51" i="14"/>
  <c r="Y51" i="14"/>
  <c r="W43" i="14"/>
  <c r="V43" i="14"/>
  <c r="Z79" i="14"/>
  <c r="Y79" i="14"/>
  <c r="D29" i="11"/>
  <c r="G29" i="11" s="1"/>
  <c r="E28" i="11"/>
  <c r="F28" i="11" s="1"/>
  <c r="Z54" i="14" l="1"/>
  <c r="W94" i="14"/>
  <c r="Z52" i="14"/>
  <c r="V66" i="14"/>
  <c r="Y62" i="14"/>
  <c r="Z83" i="14"/>
  <c r="AC94" i="14"/>
  <c r="Y45" i="14"/>
  <c r="AB54" i="14"/>
  <c r="Z63" i="14"/>
  <c r="AC52" i="14"/>
  <c r="V89" i="14"/>
  <c r="W72" i="14"/>
  <c r="AC42" i="14"/>
  <c r="Z95" i="14"/>
  <c r="AB59" i="14"/>
  <c r="AC66" i="14"/>
  <c r="AC45" i="14"/>
  <c r="Y39" i="14"/>
  <c r="AC86" i="14"/>
  <c r="Y58" i="14"/>
  <c r="Z56" i="14"/>
  <c r="V57" i="14"/>
  <c r="Y86" i="14"/>
  <c r="AB85" i="14"/>
  <c r="W60" i="14"/>
  <c r="V45" i="14"/>
  <c r="AC39" i="14"/>
  <c r="AB69" i="14"/>
  <c r="AB43" i="14"/>
  <c r="V91" i="14"/>
  <c r="V95" i="14"/>
  <c r="W59" i="14"/>
  <c r="Y72" i="14"/>
  <c r="AC47" i="14"/>
  <c r="Y88" i="14"/>
  <c r="AB37" i="14"/>
  <c r="AB61" i="14"/>
  <c r="Y92" i="14"/>
  <c r="Y47" i="14"/>
  <c r="Y82" i="14"/>
  <c r="Z57" i="14"/>
  <c r="AC44" i="14"/>
  <c r="AC88" i="14"/>
  <c r="Z50" i="14"/>
  <c r="V47" i="14"/>
  <c r="Y77" i="14"/>
  <c r="Y55" i="14"/>
  <c r="AC91" i="14"/>
  <c r="AC35" i="14"/>
  <c r="Z59" i="14"/>
  <c r="V35" i="14"/>
  <c r="W37" i="14"/>
  <c r="V55" i="14"/>
  <c r="W53" i="14"/>
  <c r="AB73" i="14"/>
  <c r="AC53" i="14"/>
  <c r="Y91" i="14"/>
  <c r="Z43" i="14"/>
  <c r="Z35" i="14"/>
  <c r="Y74" i="14"/>
  <c r="AC60" i="14"/>
  <c r="AB46" i="14"/>
  <c r="AB67" i="14"/>
  <c r="V41" i="14"/>
  <c r="Y84"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EZ368" i="14"/>
  <c r="EJ368" i="14"/>
  <c r="EB368" i="14"/>
  <c r="DL368" i="14"/>
  <c r="BP368" i="14"/>
  <c r="AZ368" i="14"/>
  <c r="AR368" i="14"/>
  <c r="AB368" i="14"/>
  <c r="L368" i="14"/>
  <c r="IY368" i="14"/>
  <c r="II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BX368" i="14" l="1"/>
  <c r="FP368" i="14"/>
  <c r="CN368" i="14"/>
  <c r="DD368" i="14"/>
  <c r="IA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C157" i="1" s="1"/>
  <c r="B341" i="2"/>
  <c r="C158" i="1" s="1"/>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N325" i="2" l="1"/>
  <c r="J54" i="1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BS402" i="14" l="1"/>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O338" i="2" s="1"/>
  <c r="L299" i="2"/>
  <c r="N299" i="2" s="1"/>
  <c r="I143" i="14"/>
  <c r="K143" i="14" s="1"/>
  <c r="HS404" i="14" s="1"/>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P338" i="2" l="1"/>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N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M349" i="2"/>
  <c r="K310" i="2"/>
  <c r="L310" i="2" s="1"/>
  <c r="K388" i="2"/>
  <c r="L388" i="2" s="1"/>
  <c r="L349" i="2"/>
  <c r="K349" i="2"/>
  <c r="N349" i="2" s="1"/>
  <c r="J78" i="11"/>
  <c r="K78" i="11" s="1"/>
  <c r="H78" i="11"/>
  <c r="I78" i="11" s="1"/>
  <c r="O348" i="2"/>
  <c r="P348" i="2"/>
  <c r="N387" i="2"/>
  <c r="M387" i="2"/>
  <c r="H154" i="14"/>
  <c r="G154" i="14"/>
  <c r="G679" i="14"/>
  <c r="BS413" i="14"/>
  <c r="HP414"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IO414"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FU414" i="14"/>
  <c r="FW414" i="14"/>
  <c r="FX414" i="14"/>
  <c r="BA414" i="14"/>
  <c r="AU414" i="14"/>
  <c r="FS414" i="14"/>
  <c r="BD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154" i="14" l="1"/>
  <c r="K154" i="14" s="1"/>
  <c r="JA415" i="14" s="1"/>
  <c r="HZ414" i="14"/>
  <c r="AX414" i="14"/>
  <c r="IF414" i="14"/>
  <c r="DE414" i="14"/>
  <c r="IH414" i="14"/>
  <c r="DA414" i="14"/>
  <c r="FZ414" i="14"/>
  <c r="CK414" i="14"/>
  <c r="HG414" i="14"/>
  <c r="BB414" i="14"/>
  <c r="FY414" i="14"/>
  <c r="DT414" i="14"/>
  <c r="HK414" i="14"/>
  <c r="AZ414" i="14"/>
  <c r="AY414" i="14"/>
  <c r="AN414" i="14"/>
  <c r="Z414" i="14"/>
  <c r="FV414" i="14"/>
  <c r="AW414" i="14"/>
  <c r="W414" i="14"/>
  <c r="GB414" i="14"/>
  <c r="AD414" i="14"/>
  <c r="IS414" i="14"/>
  <c r="IL414" i="14"/>
  <c r="FL414" i="14"/>
  <c r="EU414" i="14"/>
  <c r="ID414" i="14"/>
  <c r="EY414" i="14"/>
  <c r="CO414" i="14"/>
  <c r="DL414" i="14"/>
  <c r="IM414" i="14"/>
  <c r="DM414" i="14"/>
  <c r="DK414" i="14"/>
  <c r="IG414" i="14"/>
  <c r="IK414" i="14"/>
  <c r="DQ414" i="14"/>
  <c r="IJ414" i="14"/>
  <c r="DP414" i="14"/>
  <c r="II414" i="14"/>
  <c r="HJ414" i="14"/>
  <c r="HI414" i="14"/>
  <c r="FB414" i="14"/>
  <c r="IT414" i="14"/>
  <c r="HW414" i="14"/>
  <c r="EZ414" i="14"/>
  <c r="IC414" i="14"/>
  <c r="DF414" i="14"/>
  <c r="Y414" i="14"/>
  <c r="IB414" i="14"/>
  <c r="DD414" i="14"/>
  <c r="IA414" i="14"/>
  <c r="IP414" i="14"/>
  <c r="EX414" i="14"/>
  <c r="EW414" i="14"/>
  <c r="DG414" i="14"/>
  <c r="AB414" i="14"/>
  <c r="CY414" i="14"/>
  <c r="IE414" i="14"/>
  <c r="DR414" i="14"/>
  <c r="CI414" i="14"/>
  <c r="IQ414" i="14"/>
  <c r="DB414" i="14"/>
  <c r="AC414" i="14"/>
  <c r="DI414" i="14"/>
  <c r="HN414" i="14"/>
  <c r="DO414" i="14"/>
  <c r="DC414" i="14"/>
  <c r="DN414" i="14"/>
  <c r="HM414" i="14"/>
  <c r="CP414" i="14"/>
  <c r="HY414" i="14"/>
  <c r="IR414" i="14"/>
  <c r="HL414" i="14"/>
  <c r="CN414" i="14"/>
  <c r="DV414" i="14"/>
  <c r="AA414" i="14"/>
  <c r="DS414" i="14"/>
  <c r="DJ414" i="14"/>
  <c r="CM414" i="14"/>
  <c r="DH414" i="14"/>
  <c r="FA414" i="14"/>
  <c r="DU414" i="14"/>
  <c r="I679" i="14"/>
  <c r="K679" i="14" s="1"/>
  <c r="L679" i="14" s="1"/>
  <c r="M350" i="2"/>
  <c r="K350" i="2"/>
  <c r="N350" i="2" s="1"/>
  <c r="L350" i="2"/>
  <c r="K311" i="2"/>
  <c r="L311" i="2" s="1"/>
  <c r="K389" i="2"/>
  <c r="L389" i="2" s="1"/>
  <c r="P349" i="2"/>
  <c r="O349" i="2"/>
  <c r="J79" i="11"/>
  <c r="K79" i="11" s="1"/>
  <c r="H79" i="11"/>
  <c r="I79" i="11" s="1"/>
  <c r="M388" i="2"/>
  <c r="N388" i="2"/>
  <c r="F155" i="14"/>
  <c r="H15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CH415" i="14" l="1"/>
  <c r="FZ415" i="14"/>
  <c r="DG415" i="14"/>
  <c r="G415" i="14"/>
  <c r="FJ415" i="14"/>
  <c r="O415" i="14"/>
  <c r="M351" i="2"/>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<sst xmlns="http://schemas.openxmlformats.org/spreadsheetml/2006/main" count="1354" uniqueCount="902">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</sst>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cellXfs>
  <cellStyles count="9">
    <cellStyle name="Calculation 2" xfId="7" xr:uid="{00000000-0005-0000-0000-000000000000}"/>
    <cellStyle name="Hypertextový odkaz" xfId="8" builtinId="8"/>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Normální" xfId="0" builtinId="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11.134689742068547</c:v>
                </c:pt>
                <c:pt idx="1">
                  <c:v>5.1242845508674524</c:v>
                </c:pt>
                <c:pt idx="2">
                  <c:v>1.6043499102755621</c:v>
                </c:pt>
                <c:pt idx="3">
                  <c:v>-0.89376293823152686</c:v>
                </c:pt>
                <c:pt idx="4">
                  <c:v>-2.8316568066594998</c:v>
                </c:pt>
                <c:pt idx="5">
                  <c:v>-4.4151152835359584</c:v>
                </c:pt>
                <c:pt idx="6">
                  <c:v>-5.7539507125370974</c:v>
                </c:pt>
                <c:pt idx="7">
                  <c:v>-6.9137245110058689</c:v>
                </c:pt>
                <c:pt idx="8">
                  <c:v>-7.9367302988755171</c:v>
                </c:pt>
                <c:pt idx="9">
                  <c:v>-8.8518481640009519</c:v>
                </c:pt>
                <c:pt idx="10">
                  <c:v>-14.872345932290392</c:v>
                </c:pt>
                <c:pt idx="11">
                  <c:v>-18.394152197401425</c:v>
                </c:pt>
                <c:pt idx="12">
                  <c:v>-20.892920308947048</c:v>
                </c:pt>
                <c:pt idx="13">
                  <c:v>-22.8311175047033</c:v>
                </c:pt>
                <c:pt idx="14">
                  <c:v>-24.414740761039951</c:v>
                </c:pt>
                <c:pt idx="15">
                  <c:v>-25.753675549941015</c:v>
                </c:pt>
                <c:pt idx="16">
                  <c:v>-26.913513838047464</c:v>
                </c:pt>
                <c:pt idx="17">
                  <c:v>-27.936563840364911</c:v>
                </c:pt>
                <c:pt idx="18">
                  <c:v>-28.851713332106499</c:v>
                </c:pt>
                <c:pt idx="19">
                  <c:v>-34.872312223916389</c:v>
                </c:pt>
                <c:pt idx="20">
                  <c:v>-38.394137215868945</c:v>
                </c:pt>
                <c:pt idx="21">
                  <c:v>-40.892911881828518</c:v>
                </c:pt>
                <c:pt idx="22">
                  <c:v>-42.831112111345568</c:v>
                </c:pt>
                <c:pt idx="23">
                  <c:v>-44.41473701565188</c:v>
                </c:pt>
                <c:pt idx="24">
                  <c:v>-45.753672798227008</c:v>
                </c:pt>
                <c:pt idx="25">
                  <c:v>-46.913511731266276</c:v>
                </c:pt>
                <c:pt idx="26">
                  <c:v>-47.936562175747575</c:v>
                </c:pt>
                <c:pt idx="27">
                  <c:v>-48.8517119837664</c:v>
                </c:pt>
                <c:pt idx="28">
                  <c:v>-54.872311886831334</c:v>
                </c:pt>
                <c:pt idx="29">
                  <c:v>-58.394137066053311</c:v>
                </c:pt>
                <c:pt idx="30">
                  <c:v>-60.892911797557247</c:v>
                </c:pt>
                <c:pt idx="31">
                  <c:v>-62.831112057411936</c:v>
                </c:pt>
                <c:pt idx="32">
                  <c:v>-64.414736978197993</c:v>
                </c:pt>
                <c:pt idx="33">
                  <c:v>-65.753672770709869</c:v>
                </c:pt>
                <c:pt idx="34">
                  <c:v>-66.913511710198435</c:v>
                </c:pt>
                <c:pt idx="35">
                  <c:v>-67.936562159101385</c:v>
                </c:pt>
                <c:pt idx="36">
                  <c:v>-68.851711970282992</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39.374422809041214</c:v>
                </c:pt>
                <c:pt idx="1">
                  <c:v>27.348878850045999</c:v>
                </c:pt>
                <c:pt idx="2">
                  <c:v>20.316204577728151</c:v>
                </c:pt>
                <c:pt idx="3">
                  <c:v>15.332002559539077</c:v>
                </c:pt>
                <c:pt idx="4">
                  <c:v>11.472160154282712</c:v>
                </c:pt>
                <c:pt idx="5">
                  <c:v>8.3248516154466525</c:v>
                </c:pt>
                <c:pt idx="6">
                  <c:v>5.6703265523903292</c:v>
                </c:pt>
                <c:pt idx="7">
                  <c:v>3.3773710547575266</c:v>
                </c:pt>
                <c:pt idx="8">
                  <c:v>1.3613150300009322</c:v>
                </c:pt>
                <c:pt idx="9">
                  <c:v>-0.43568492415472448</c:v>
                </c:pt>
                <c:pt idx="10">
                  <c:v>-11.985008723152518</c:v>
                </c:pt>
                <c:pt idx="11">
                  <c:v>-18.323654781877078</c:v>
                </c:pt>
                <c:pt idx="12">
                  <c:v>-22.507866282069742</c:v>
                </c:pt>
                <c:pt idx="13">
                  <c:v>-25.540896626788093</c:v>
                </c:pt>
                <c:pt idx="14">
                  <c:v>-27.88252913198377</c:v>
                </c:pt>
                <c:pt idx="15">
                  <c:v>-29.777588060908727</c:v>
                </c:pt>
                <c:pt idx="16">
                  <c:v>-31.368228586176201</c:v>
                </c:pt>
                <c:pt idx="17">
                  <c:v>-32.742142769436114</c:v>
                </c:pt>
                <c:pt idx="18">
                  <c:v>-33.956055440747285</c:v>
                </c:pt>
                <c:pt idx="19">
                  <c:v>-42.108612201016101</c:v>
                </c:pt>
                <c:pt idx="20">
                  <c:v>-47.477539166845695</c:v>
                </c:pt>
                <c:pt idx="21">
                  <c:v>-51.672289236322996</c:v>
                </c:pt>
                <c:pt idx="22">
                  <c:v>-55.131253070891972</c:v>
                </c:pt>
                <c:pt idx="23">
                  <c:v>-58.072439364268476</c:v>
                </c:pt>
                <c:pt idx="24">
                  <c:v>-60.629673202510347</c:v>
                </c:pt>
                <c:pt idx="25">
                  <c:v>-62.892240964459518</c:v>
                </c:pt>
                <c:pt idx="26">
                  <c:v>-64.922571364564988</c:v>
                </c:pt>
                <c:pt idx="27">
                  <c:v>-66.765819284599615</c:v>
                </c:pt>
                <c:pt idx="28">
                  <c:v>-79.616424650935741</c:v>
                </c:pt>
                <c:pt idx="29">
                  <c:v>-87.907749268830102</c:v>
                </c:pt>
                <c:pt idx="30">
                  <c:v>-94.222968283528544</c:v>
                </c:pt>
                <c:pt idx="31">
                  <c:v>-99.362173806325487</c:v>
                </c:pt>
                <c:pt idx="32">
                  <c:v>-103.69771004697851</c:v>
                </c:pt>
                <c:pt idx="33">
                  <c:v>-107.44376677709536</c:v>
                </c:pt>
                <c:pt idx="34">
                  <c:v>-110.7382113224663</c:v>
                </c:pt>
                <c:pt idx="35">
                  <c:v>-113.67582823268451</c:v>
                </c:pt>
                <c:pt idx="36">
                  <c:v>-116.32472044748107</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-86.794769506627546</c:v>
                </c:pt>
                <c:pt idx="1">
                  <c:v>-88.396129930553585</c:v>
                </c:pt>
                <c:pt idx="2">
                  <c:v>-88.930598111720755</c:v>
                </c:pt>
                <c:pt idx="3">
                  <c:v>-89.197907835903337</c:v>
                </c:pt>
                <c:pt idx="4">
                  <c:v>-89.358311178343556</c:v>
                </c:pt>
                <c:pt idx="5">
                  <c:v>-89.46525248380425</c:v>
                </c:pt>
                <c:pt idx="6">
                  <c:v>-89.541641455272156</c:v>
                </c:pt>
                <c:pt idx="7">
                  <c:v>-89.598934268119422</c:v>
                </c:pt>
                <c:pt idx="8">
                  <c:v>-89.643495905164528</c:v>
                </c:pt>
                <c:pt idx="9">
                  <c:v>-89.6791455279253</c:v>
                </c:pt>
                <c:pt idx="10">
                  <c:v>-89.839571506218107</c:v>
                </c:pt>
                <c:pt idx="11">
                  <c:v>-89.893047515532388</c:v>
                </c:pt>
                <c:pt idx="12">
                  <c:v>-89.9197855958882</c:v>
                </c:pt>
                <c:pt idx="13">
                  <c:v>-89.935828461617305</c:v>
                </c:pt>
                <c:pt idx="14">
                  <c:v>-89.946523711182081</c:v>
                </c:pt>
                <c:pt idx="15">
                  <c:v>-89.954163177482044</c:v>
                </c:pt>
                <c:pt idx="16">
                  <c:v>-89.959892778291419</c:v>
                </c:pt>
                <c:pt idx="17">
                  <c:v>-89.964349135036912</c:v>
                </c:pt>
                <c:pt idx="18">
                  <c:v>-89.967914220746479</c:v>
                </c:pt>
                <c:pt idx="19">
                  <c:v>-89.98395710911548</c:v>
                </c:pt>
                <c:pt idx="20">
                  <c:v>-89.989304739255047</c:v>
                </c:pt>
                <c:pt idx="21">
                  <c:v>-89.991978554400518</c:v>
                </c:pt>
                <c:pt idx="22">
                  <c:v>-89.993582843505322</c:v>
                </c:pt>
                <c:pt idx="23">
                  <c:v>-89.994652369580933</c:v>
                </c:pt>
                <c:pt idx="24">
                  <c:v>-89.995416316780123</c:v>
                </c:pt>
                <c:pt idx="25">
                  <c:v>-89.995989277180598</c:v>
                </c:pt>
                <c:pt idx="26">
                  <c:v>-89.996434913048191</c:v>
                </c:pt>
                <c:pt idx="27">
                  <c:v>-89.9967914217426</c:v>
                </c:pt>
                <c:pt idx="28">
                  <c:v>-89.998395710870042</c:v>
                </c:pt>
                <c:pt idx="29">
                  <c:v>-89.998930473913219</c:v>
                </c:pt>
                <c:pt idx="30">
                  <c:v>-89.999197855434872</c:v>
                </c:pt>
                <c:pt idx="31">
                  <c:v>-89.999358284347878</c:v>
                </c:pt>
                <c:pt idx="32">
                  <c:v>-89.999465236956553</c:v>
                </c:pt>
                <c:pt idx="33">
                  <c:v>-89.999541631677047</c:v>
                </c:pt>
                <c:pt idx="34">
                  <c:v>-89.999598927717415</c:v>
                </c:pt>
                <c:pt idx="35">
                  <c:v>-89.999643491304369</c:v>
                </c:pt>
                <c:pt idx="36">
                  <c:v>-89.999679142173918</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4.1575952790481665</c:v>
                </c:pt>
                <c:pt idx="1">
                  <c:v>3.5075677643423262</c:v>
                </c:pt>
                <c:pt idx="2">
                  <c:v>3.9223741461969439</c:v>
                </c:pt>
                <c:pt idx="3">
                  <c:v>4.6012649123297251</c:v>
                </c:pt>
                <c:pt idx="4">
                  <c:v>5.3829882020609716</c:v>
                </c:pt>
                <c:pt idx="5">
                  <c:v>6.2131208202380321</c:v>
                </c:pt>
                <c:pt idx="6">
                  <c:v>7.0677998783027078</c:v>
                </c:pt>
                <c:pt idx="7">
                  <c:v>7.9346460914918282</c:v>
                </c:pt>
                <c:pt idx="8">
                  <c:v>8.8064054897677124</c:v>
                </c:pt>
                <c:pt idx="9">
                  <c:v>9.6784076882926513</c:v>
                </c:pt>
                <c:pt idx="10">
                  <c:v>17.962458954066705</c:v>
                </c:pt>
                <c:pt idx="11">
                  <c:v>24.896595458673744</c:v>
                </c:pt>
                <c:pt idx="12">
                  <c:v>30.288530259497804</c:v>
                </c:pt>
                <c:pt idx="13">
                  <c:v>34.278402308994231</c:v>
                </c:pt>
                <c:pt idx="14">
                  <c:v>37.11180643420542</c:v>
                </c:pt>
                <c:pt idx="15">
                  <c:v>39.034668446968652</c:v>
                </c:pt>
                <c:pt idx="16">
                  <c:v>40.25553527802407</c:v>
                </c:pt>
                <c:pt idx="17">
                  <c:v>40.939624090424644</c:v>
                </c:pt>
                <c:pt idx="18">
                  <c:v>41.214211757501062</c:v>
                </c:pt>
                <c:pt idx="19">
                  <c:v>34.862870538588396</c:v>
                </c:pt>
                <c:pt idx="20">
                  <c:v>25.973509697363625</c:v>
                </c:pt>
                <c:pt idx="21">
                  <c:v>18.625871910060852</c:v>
                </c:pt>
                <c:pt idx="22">
                  <c:v>12.756828582883884</c:v>
                </c:pt>
                <c:pt idx="23">
                  <c:v>7.9549007515376502</c:v>
                </c:pt>
                <c:pt idx="24">
                  <c:v>3.9000093450602549</c:v>
                </c:pt>
                <c:pt idx="25">
                  <c:v>0.3775950323707491</c:v>
                </c:pt>
                <c:pt idx="26">
                  <c:v>357.24633936817747</c:v>
                </c:pt>
                <c:pt idx="27">
                  <c:v>354.41185674223948</c:v>
                </c:pt>
                <c:pt idx="28">
                  <c:v>334.22842626413313</c:v>
                </c:pt>
                <c:pt idx="29">
                  <c:v>321.17363997165552</c:v>
                </c:pt>
                <c:pt idx="30">
                  <c:v>311.99731975473662</c:v>
                </c:pt>
                <c:pt idx="31">
                  <c:v>305.34091847290847</c:v>
                </c:pt>
                <c:pt idx="32">
                  <c:v>300.37030414662598</c:v>
                </c:pt>
                <c:pt idx="33">
                  <c:v>296.55463279053447</c:v>
                </c:pt>
                <c:pt idx="34">
                  <c:v>293.55168955740862</c:v>
                </c:pt>
                <c:pt idx="35">
                  <c:v>291.13628737038493</c:v>
                </c:pt>
                <c:pt idx="36">
                  <c:v>289.15649989963885</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1.5313072795794356E-2</c:v>
                </c:pt>
                <c:pt idx="2">
                  <c:v>6.4277892388762803E-2</c:v>
                </c:pt>
                <c:pt idx="3">
                  <c:v>0.15738509261248984</c:v>
                </c:pt>
                <c:pt idx="4">
                  <c:v>0.31786811263591258</c:v>
                </c:pt>
                <c:pt idx="5">
                  <c:v>0.5941237356882566</c:v>
                </c:pt>
                <c:pt idx="6">
                  <c:v>1.0759352872571966</c:v>
                </c:pt>
                <c:pt idx="7">
                  <c:v>1.7887888709827171</c:v>
                </c:pt>
                <c:pt idx="8">
                  <c:v>2.1759023991144493</c:v>
                </c:pt>
                <c:pt idx="11">
                  <c:v>1.9655562825848802</c:v>
                </c:pt>
                <c:pt idx="12">
                  <c:v>1.6861734214721262</c:v>
                </c:pt>
                <c:pt idx="15">
                  <c:v>1.4867970664811467</c:v>
                </c:pt>
                <c:pt idx="16">
                  <c:v>1.3515343117152565</c:v>
                </c:pt>
                <c:pt idx="17">
                  <c:v>1.2570524005237553</c:v>
                </c:pt>
                <c:pt idx="18">
                  <c:v>1.1884657505614376</c:v>
                </c:pt>
                <c:pt idx="19">
                  <c:v>1.1368967608430258</c:v>
                </c:pt>
                <c:pt idx="20">
                  <c:v>1.0969391241473805</c:v>
                </c:pt>
                <c:pt idx="21">
                  <c:v>1.0651767664923568</c:v>
                </c:pt>
                <c:pt idx="22">
                  <c:v>1.0393694385407302</c:v>
                </c:pt>
                <c:pt idx="23">
                  <c:v>1.0179976837728988</c:v>
                </c:pt>
                <c:pt idx="24">
                  <c:v>1</c:v>
                </c:pt>
                <c:pt idx="25">
                  <c:v>0.98461547153574336</c:v>
                </c:pt>
                <c:pt idx="26">
                  <c:v>0.9712862790701009</c:v>
                </c:pt>
                <c:pt idx="27">
                  <c:v>0.95959539368922053</c:v>
                </c:pt>
                <c:pt idx="28">
                  <c:v>0.94922562626618712</c:v>
                </c:pt>
                <c:pt idx="29">
                  <c:v>0.93993202943847609</c:v>
                </c:pt>
                <c:pt idx="30">
                  <c:v>0.93152287619026608</c:v>
                </c:pt>
                <c:pt idx="31">
                  <c:v>0.92384628296757898</c:v>
                </c:pt>
                <c:pt idx="32">
                  <c:v>0.91678063017506073</c:v>
                </c:pt>
                <c:pt idx="33">
                  <c:v>0.91022758870189335</c:v>
                </c:pt>
                <c:pt idx="34">
                  <c:v>0.90410696746894847</c:v>
                </c:pt>
                <c:pt idx="35">
                  <c:v>0.89835285454338121</c:v>
                </c:pt>
                <c:pt idx="36">
                  <c:v>0.8929106910413297</c:v>
                </c:pt>
                <c:pt idx="37">
                  <c:v>0.88773502697859885</c:v>
                </c:pt>
                <c:pt idx="38">
                  <c:v>0.88278778202837127</c:v>
                </c:pt>
                <c:pt idx="39">
                  <c:v>0.87803688449117245</c:v>
                </c:pt>
                <c:pt idx="40">
                  <c:v>0.8734551966451839</c:v>
                </c:pt>
                <c:pt idx="41">
                  <c:v>0.86901965912195989</c:v>
                </c:pt>
                <c:pt idx="42">
                  <c:v>0.86471060435951996</c:v>
                </c:pt>
                <c:pt idx="43">
                  <c:v>0.8605112017122063</c:v>
                </c:pt>
                <c:pt idx="44">
                  <c:v>0.85640700591324681</c:v>
                </c:pt>
                <c:pt idx="45">
                  <c:v>0.85238558728956837</c:v>
                </c:pt>
                <c:pt idx="46">
                  <c:v>0.84843622710583666</c:v>
                </c:pt>
                <c:pt idx="47">
                  <c:v>0.84454966514434837</c:v>
                </c:pt>
                <c:pt idx="48">
                  <c:v>0.840717889446018</c:v>
                </c:pt>
                <c:pt idx="49">
                  <c:v>0.83693396028518896</c:v>
                </c:pt>
                <c:pt idx="50">
                  <c:v>0.83319186209952167</c:v>
                </c:pt>
                <c:pt idx="51">
                  <c:v>0.82948637837093442</c:v>
                </c:pt>
                <c:pt idx="52">
                  <c:v>0.82581298544585835</c:v>
                </c:pt>
                <c:pt idx="53">
                  <c:v>0.82216776206061637</c:v>
                </c:pt>
                <c:pt idx="54">
                  <c:v>0.81854731195060138</c:v>
                </c:pt>
                <c:pt idx="55">
                  <c:v>0.81494869740791498</c:v>
                </c:pt>
                <c:pt idx="56">
                  <c:v>0.81136938203958964</c:v>
                </c:pt>
                <c:pt idx="57">
                  <c:v>0.80780718128902573</c:v>
                </c:pt>
                <c:pt idx="58">
                  <c:v>0.80426021953343296</c:v>
                </c:pt>
                <c:pt idx="59">
                  <c:v>0.8007268927724962</c:v>
                </c:pt>
                <c:pt idx="60">
                  <c:v>0.79720583608810891</c:v>
                </c:pt>
                <c:pt idx="61">
                  <c:v>0.79369589518941674</c:v>
                </c:pt>
                <c:pt idx="62">
                  <c:v>0.79019610146766861</c:v>
                </c:pt>
                <c:pt idx="63">
                  <c:v>0.78670565007612336</c:v>
                </c:pt>
                <c:pt idx="64">
                  <c:v>0.78322388062529791</c:v>
                </c:pt>
                <c:pt idx="65">
                  <c:v>0.77975026014606397</c:v>
                </c:pt>
                <c:pt idx="66">
                  <c:v>0.77628436802492984</c:v>
                </c:pt>
                <c:pt idx="67">
                  <c:v>0.77282588265915919</c:v>
                </c:pt>
                <c:pt idx="68">
                  <c:v>0.76937456961563933</c:v>
                </c:pt>
                <c:pt idx="69">
                  <c:v>0.76593027110795897</c:v>
                </c:pt>
                <c:pt idx="70">
                  <c:v>0.76249289663190445</c:v>
                </c:pt>
                <c:pt idx="71">
                  <c:v>0.75906241462135549</c:v>
                </c:pt>
                <c:pt idx="72">
                  <c:v>0.75563884500506995</c:v>
                </c:pt>
                <c:pt idx="73">
                  <c:v>0.75222225256056707</c:v>
                </c:pt>
                <c:pt idx="74">
                  <c:v>0.74881274097475747</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1.1383397260273971</c:v>
                </c:pt>
                <c:pt idx="1">
                  <c:v>1.1383397260273971</c:v>
                </c:pt>
                <c:pt idx="2">
                  <c:v>1.1383397260273971</c:v>
                </c:pt>
                <c:pt idx="3">
                  <c:v>1.1383397260273971</c:v>
                </c:pt>
                <c:pt idx="4">
                  <c:v>1.1383397260273971</c:v>
                </c:pt>
                <c:pt idx="5">
                  <c:v>1.1383397260273971</c:v>
                </c:pt>
                <c:pt idx="6">
                  <c:v>1.1383397260273971</c:v>
                </c:pt>
                <c:pt idx="7">
                  <c:v>1.1383397260273971</c:v>
                </c:pt>
                <c:pt idx="8">
                  <c:v>1.1383397260273971</c:v>
                </c:pt>
                <c:pt idx="11">
                  <c:v>1.1383397260273971</c:v>
                </c:pt>
                <c:pt idx="12">
                  <c:v>1.1383397260273971</c:v>
                </c:pt>
                <c:pt idx="15">
                  <c:v>1.1383397260273971</c:v>
                </c:pt>
                <c:pt idx="16">
                  <c:v>1.1383397260273971</c:v>
                </c:pt>
                <c:pt idx="17">
                  <c:v>1.1383397260273971</c:v>
                </c:pt>
                <c:pt idx="18">
                  <c:v>1.1383397260273971</c:v>
                </c:pt>
                <c:pt idx="19">
                  <c:v>1.1383397260273971</c:v>
                </c:pt>
                <c:pt idx="20">
                  <c:v>1.1383397260273971</c:v>
                </c:pt>
                <c:pt idx="21">
                  <c:v>1.1383397260273971</c:v>
                </c:pt>
                <c:pt idx="22">
                  <c:v>1.1383397260273971</c:v>
                </c:pt>
                <c:pt idx="23">
                  <c:v>1.1383397260273971</c:v>
                </c:pt>
                <c:pt idx="24">
                  <c:v>1.1383397260273971</c:v>
                </c:pt>
                <c:pt idx="25">
                  <c:v>1.1383397260273971</c:v>
                </c:pt>
                <c:pt idx="26">
                  <c:v>1.1383397260273971</c:v>
                </c:pt>
                <c:pt idx="27">
                  <c:v>1.1383397260273971</c:v>
                </c:pt>
                <c:pt idx="28">
                  <c:v>1.1383397260273971</c:v>
                </c:pt>
                <c:pt idx="29">
                  <c:v>1.1383397260273971</c:v>
                </c:pt>
                <c:pt idx="30">
                  <c:v>1.1383397260273971</c:v>
                </c:pt>
                <c:pt idx="31">
                  <c:v>1.1383397260273971</c:v>
                </c:pt>
                <c:pt idx="32">
                  <c:v>1.1383397260273971</c:v>
                </c:pt>
                <c:pt idx="33">
                  <c:v>1.1383397260273971</c:v>
                </c:pt>
                <c:pt idx="34">
                  <c:v>1.1383397260273971</c:v>
                </c:pt>
                <c:pt idx="35">
                  <c:v>1.1383397260273971</c:v>
                </c:pt>
                <c:pt idx="36">
                  <c:v>1.1383397260273971</c:v>
                </c:pt>
                <c:pt idx="37">
                  <c:v>1.1383397260273971</c:v>
                </c:pt>
                <c:pt idx="38">
                  <c:v>1.1383397260273971</c:v>
                </c:pt>
                <c:pt idx="39">
                  <c:v>1.1383397260273971</c:v>
                </c:pt>
                <c:pt idx="40">
                  <c:v>1.1383397260273971</c:v>
                </c:pt>
                <c:pt idx="41">
                  <c:v>1.1383397260273971</c:v>
                </c:pt>
                <c:pt idx="42">
                  <c:v>1.1383397260273971</c:v>
                </c:pt>
                <c:pt idx="43">
                  <c:v>1.1383397260273971</c:v>
                </c:pt>
                <c:pt idx="44">
                  <c:v>1.1383397260273971</c:v>
                </c:pt>
                <c:pt idx="45">
                  <c:v>1.1383397260273971</c:v>
                </c:pt>
                <c:pt idx="46">
                  <c:v>1.1383397260273971</c:v>
                </c:pt>
                <c:pt idx="47">
                  <c:v>1.1383397260273971</c:v>
                </c:pt>
                <c:pt idx="48">
                  <c:v>1.1383397260273971</c:v>
                </c:pt>
                <c:pt idx="49">
                  <c:v>1.1383397260273971</c:v>
                </c:pt>
                <c:pt idx="50">
                  <c:v>1.1383397260273971</c:v>
                </c:pt>
                <c:pt idx="51">
                  <c:v>1.1383397260273971</c:v>
                </c:pt>
                <c:pt idx="52">
                  <c:v>1.1383397260273971</c:v>
                </c:pt>
                <c:pt idx="53">
                  <c:v>1.1383397260273971</c:v>
                </c:pt>
                <c:pt idx="54">
                  <c:v>1.1383397260273971</c:v>
                </c:pt>
                <c:pt idx="55">
                  <c:v>1.1383397260273971</c:v>
                </c:pt>
                <c:pt idx="56">
                  <c:v>1.1383397260273971</c:v>
                </c:pt>
                <c:pt idx="57">
                  <c:v>1.1383397260273971</c:v>
                </c:pt>
                <c:pt idx="58">
                  <c:v>1.1383397260273971</c:v>
                </c:pt>
                <c:pt idx="59">
                  <c:v>1.1383397260273971</c:v>
                </c:pt>
                <c:pt idx="60">
                  <c:v>1.1383397260273971</c:v>
                </c:pt>
                <c:pt idx="61">
                  <c:v>1.1383397260273971</c:v>
                </c:pt>
                <c:pt idx="62">
                  <c:v>1.1383397260273971</c:v>
                </c:pt>
                <c:pt idx="63">
                  <c:v>1.1383397260273971</c:v>
                </c:pt>
                <c:pt idx="64">
                  <c:v>1.1383397260273971</c:v>
                </c:pt>
                <c:pt idx="65">
                  <c:v>1.1383397260273971</c:v>
                </c:pt>
                <c:pt idx="66">
                  <c:v>1.1383397260273971</c:v>
                </c:pt>
                <c:pt idx="67">
                  <c:v>1.1383397260273971</c:v>
                </c:pt>
                <c:pt idx="68">
                  <c:v>1.1383397260273971</c:v>
                </c:pt>
                <c:pt idx="69">
                  <c:v>1.1383397260273971</c:v>
                </c:pt>
                <c:pt idx="70">
                  <c:v>1.1383397260273971</c:v>
                </c:pt>
                <c:pt idx="71">
                  <c:v>1.1383397260273971</c:v>
                </c:pt>
                <c:pt idx="72">
                  <c:v>1.1383397260273971</c:v>
                </c:pt>
                <c:pt idx="73">
                  <c:v>1.1383397260273971</c:v>
                </c:pt>
                <c:pt idx="74">
                  <c:v>1.1383397260273971</c:v>
                </c:pt>
                <c:pt idx="75">
                  <c:v>1.1383397260273971</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1.0098</c:v>
                </c:pt>
                <c:pt idx="1">
                  <c:v>1.0098</c:v>
                </c:pt>
                <c:pt idx="2">
                  <c:v>1.0098</c:v>
                </c:pt>
                <c:pt idx="3">
                  <c:v>1.0098</c:v>
                </c:pt>
                <c:pt idx="4">
                  <c:v>1.0098</c:v>
                </c:pt>
                <c:pt idx="5">
                  <c:v>1.0098</c:v>
                </c:pt>
                <c:pt idx="6">
                  <c:v>1.0098</c:v>
                </c:pt>
                <c:pt idx="7">
                  <c:v>1.0098</c:v>
                </c:pt>
                <c:pt idx="8">
                  <c:v>1.0098</c:v>
                </c:pt>
                <c:pt idx="11">
                  <c:v>1.0098</c:v>
                </c:pt>
                <c:pt idx="12">
                  <c:v>1.0098</c:v>
                </c:pt>
                <c:pt idx="15">
                  <c:v>1.0098</c:v>
                </c:pt>
                <c:pt idx="16">
                  <c:v>1.0098</c:v>
                </c:pt>
                <c:pt idx="17">
                  <c:v>1.0098</c:v>
                </c:pt>
                <c:pt idx="18">
                  <c:v>1.0098</c:v>
                </c:pt>
                <c:pt idx="19">
                  <c:v>1.0098</c:v>
                </c:pt>
                <c:pt idx="20">
                  <c:v>1.0098</c:v>
                </c:pt>
                <c:pt idx="21">
                  <c:v>1.0098</c:v>
                </c:pt>
                <c:pt idx="22">
                  <c:v>1.0098</c:v>
                </c:pt>
                <c:pt idx="23">
                  <c:v>1.0098</c:v>
                </c:pt>
                <c:pt idx="24">
                  <c:v>1.0098</c:v>
                </c:pt>
                <c:pt idx="25">
                  <c:v>1.0098</c:v>
                </c:pt>
                <c:pt idx="26">
                  <c:v>1.0098</c:v>
                </c:pt>
                <c:pt idx="27">
                  <c:v>1.0098</c:v>
                </c:pt>
                <c:pt idx="28">
                  <c:v>1.0098</c:v>
                </c:pt>
                <c:pt idx="29">
                  <c:v>1.0098</c:v>
                </c:pt>
                <c:pt idx="30">
                  <c:v>1.0098</c:v>
                </c:pt>
                <c:pt idx="31">
                  <c:v>1.0098</c:v>
                </c:pt>
                <c:pt idx="32">
                  <c:v>1.0098</c:v>
                </c:pt>
                <c:pt idx="33">
                  <c:v>1.0098</c:v>
                </c:pt>
                <c:pt idx="34">
                  <c:v>1.0098</c:v>
                </c:pt>
                <c:pt idx="35">
                  <c:v>1.0098</c:v>
                </c:pt>
                <c:pt idx="36">
                  <c:v>1.0098</c:v>
                </c:pt>
                <c:pt idx="37">
                  <c:v>1.0098</c:v>
                </c:pt>
                <c:pt idx="38">
                  <c:v>1.0098</c:v>
                </c:pt>
                <c:pt idx="39">
                  <c:v>1.0098</c:v>
                </c:pt>
                <c:pt idx="40">
                  <c:v>1.0098</c:v>
                </c:pt>
                <c:pt idx="41">
                  <c:v>1.0098</c:v>
                </c:pt>
                <c:pt idx="42">
                  <c:v>1.0098</c:v>
                </c:pt>
                <c:pt idx="43">
                  <c:v>1.0098</c:v>
                </c:pt>
                <c:pt idx="44">
                  <c:v>1.0098</c:v>
                </c:pt>
                <c:pt idx="45">
                  <c:v>1.0098</c:v>
                </c:pt>
                <c:pt idx="46">
                  <c:v>1.0098</c:v>
                </c:pt>
                <c:pt idx="47">
                  <c:v>1.0098</c:v>
                </c:pt>
                <c:pt idx="48">
                  <c:v>1.0098</c:v>
                </c:pt>
                <c:pt idx="49">
                  <c:v>1.0098</c:v>
                </c:pt>
                <c:pt idx="50">
                  <c:v>1.0098</c:v>
                </c:pt>
                <c:pt idx="51">
                  <c:v>1.0098</c:v>
                </c:pt>
                <c:pt idx="52">
                  <c:v>1.0098</c:v>
                </c:pt>
                <c:pt idx="53">
                  <c:v>1.0098</c:v>
                </c:pt>
                <c:pt idx="54">
                  <c:v>1.0098</c:v>
                </c:pt>
                <c:pt idx="55">
                  <c:v>1.0098</c:v>
                </c:pt>
                <c:pt idx="56">
                  <c:v>1.0098</c:v>
                </c:pt>
                <c:pt idx="57">
                  <c:v>1.0098</c:v>
                </c:pt>
                <c:pt idx="58">
                  <c:v>1.0098</c:v>
                </c:pt>
                <c:pt idx="59">
                  <c:v>1.0098</c:v>
                </c:pt>
                <c:pt idx="60">
                  <c:v>1.0098</c:v>
                </c:pt>
                <c:pt idx="61">
                  <c:v>1.0098</c:v>
                </c:pt>
                <c:pt idx="62">
                  <c:v>1.0098</c:v>
                </c:pt>
                <c:pt idx="63">
                  <c:v>1.0098</c:v>
                </c:pt>
                <c:pt idx="64">
                  <c:v>1.0098</c:v>
                </c:pt>
                <c:pt idx="65">
                  <c:v>1.0098</c:v>
                </c:pt>
                <c:pt idx="66">
                  <c:v>1.0098</c:v>
                </c:pt>
                <c:pt idx="67">
                  <c:v>1.0098</c:v>
                </c:pt>
                <c:pt idx="68">
                  <c:v>1.0098</c:v>
                </c:pt>
                <c:pt idx="69">
                  <c:v>1.0098</c:v>
                </c:pt>
                <c:pt idx="70">
                  <c:v>1.0098</c:v>
                </c:pt>
                <c:pt idx="71">
                  <c:v>1.0098</c:v>
                </c:pt>
                <c:pt idx="72">
                  <c:v>1.0098</c:v>
                </c:pt>
                <c:pt idx="73">
                  <c:v>1.0098</c:v>
                </c:pt>
                <c:pt idx="74">
                  <c:v>1.0098</c:v>
                </c:pt>
                <c:pt idx="75">
                  <c:v>1.0098</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1.534468208121271E-2</c:v>
                </c:pt>
                <c:pt idx="2">
                  <c:v>6.4859618768405528E-2</c:v>
                </c:pt>
                <c:pt idx="3">
                  <c:v>0.16116761223516565</c:v>
                </c:pt>
                <c:pt idx="4">
                  <c:v>0.33555883017179849</c:v>
                </c:pt>
                <c:pt idx="5">
                  <c:v>0.67223866665675414</c:v>
                </c:pt>
                <c:pt idx="6">
                  <c:v>1.4775239570847691</c:v>
                </c:pt>
                <c:pt idx="7">
                  <c:v>5.3204342184775779</c:v>
                </c:pt>
                <c:pt idx="8">
                  <c:v>7.729750660760061</c:v>
                </c:pt>
                <c:pt idx="11">
                  <c:v>2.8827458290820354</c:v>
                </c:pt>
                <c:pt idx="12">
                  <c:v>1.990090142963004</c:v>
                </c:pt>
                <c:pt idx="15">
                  <c:v>1.6191298001621173</c:v>
                </c:pt>
                <c:pt idx="16">
                  <c:v>1.4180804263034703</c:v>
                </c:pt>
                <c:pt idx="17">
                  <c:v>1.2931203160159508</c:v>
                </c:pt>
                <c:pt idx="18">
                  <c:v>1.2086140853597587</c:v>
                </c:pt>
                <c:pt idx="19">
                  <c:v>1.1480852089995288</c:v>
                </c:pt>
                <c:pt idx="20">
                  <c:v>1.1028805226109633</c:v>
                </c:pt>
                <c:pt idx="21">
                  <c:v>1.06802839671327</c:v>
                </c:pt>
                <c:pt idx="22">
                  <c:v>1.0404745930531862</c:v>
                </c:pt>
                <c:pt idx="23">
                  <c:v>1.0182427920430341</c:v>
                </c:pt>
                <c:pt idx="24">
                  <c:v>1</c:v>
                </c:pt>
                <c:pt idx="25">
                  <c:v>0.98481610370646899</c:v>
                </c:pt>
                <c:pt idx="26">
                  <c:v>0.97202348352371148</c:v>
                </c:pt>
                <c:pt idx="27">
                  <c:v>0.96113131401039464</c:v>
                </c:pt>
                <c:pt idx="28">
                  <c:v>0.95177125035523802</c:v>
                </c:pt>
                <c:pt idx="29">
                  <c:v>0.94366188674768403</c:v>
                </c:pt>
                <c:pt idx="30">
                  <c:v>0.93658484664068609</c:v>
                </c:pt>
                <c:pt idx="31">
                  <c:v>0.93036830511695812</c:v>
                </c:pt>
                <c:pt idx="32">
                  <c:v>0.92487538917426693</c:v>
                </c:pt>
                <c:pt idx="33">
                  <c:v>0.91999585635447279</c:v>
                </c:pt>
                <c:pt idx="34">
                  <c:v>0.91564002364536523</c:v>
                </c:pt>
                <c:pt idx="35">
                  <c:v>0.91173427043804556</c:v>
                </c:pt>
                <c:pt idx="36">
                  <c:v>0.90821766142775329</c:v>
                </c:pt>
                <c:pt idx="37">
                  <c:v>0.90503937873431972</c:v>
                </c:pt>
                <c:pt idx="38">
                  <c:v>0.90215674698750103</c:v>
                </c:pt>
                <c:pt idx="39">
                  <c:v>0.89953369852137166</c:v>
                </c:pt>
                <c:pt idx="40">
                  <c:v>0.89713956909206027</c:v>
                </c:pt>
                <c:pt idx="41">
                  <c:v>0.89494814452468296</c:v>
                </c:pt>
                <c:pt idx="42">
                  <c:v>0.89293689978041391</c:v>
                </c:pt>
                <c:pt idx="43">
                  <c:v>0.89108638695379649</c:v>
                </c:pt>
                <c:pt idx="44">
                  <c:v>0.88937973953928084</c:v>
                </c:pt>
                <c:pt idx="45">
                  <c:v>0.88780226820220354</c:v>
                </c:pt>
                <c:pt idx="46">
                  <c:v>0.88634112910787488</c:v>
                </c:pt>
                <c:pt idx="47">
                  <c:v>0.88498505019218066</c:v>
                </c:pt>
                <c:pt idx="48">
                  <c:v>0.88372410400856105</c:v>
                </c:pt>
                <c:pt idx="49">
                  <c:v>0.88254951824917705</c:v>
                </c:pt>
                <c:pt idx="50">
                  <c:v>0.8814535169187272</c:v>
                </c:pt>
                <c:pt idx="51">
                  <c:v>0.8804291865864694</c:v>
                </c:pt>
                <c:pt idx="52">
                  <c:v>0.87947036326348149</c:v>
                </c:pt>
                <c:pt idx="53">
                  <c:v>0.87857153632716745</c:v>
                </c:pt>
                <c:pt idx="54">
                  <c:v>0.87772776660220253</c:v>
                </c:pt>
                <c:pt idx="55">
                  <c:v>0.87693461624994373</c:v>
                </c:pt>
                <c:pt idx="56">
                  <c:v>0.87618808854977814</c:v>
                </c:pt>
                <c:pt idx="57">
                  <c:v>0.8754845760005161</c:v>
                </c:pt>
                <c:pt idx="58">
                  <c:v>0.87482081544686885</c:v>
                </c:pt>
                <c:pt idx="59">
                  <c:v>0.87419384915943166</c:v>
                </c:pt>
                <c:pt idx="60">
                  <c:v>0.87360099097798549</c:v>
                </c:pt>
                <c:pt idx="61">
                  <c:v>0.87303979677545607</c:v>
                </c:pt>
                <c:pt idx="62">
                  <c:v>0.87250803862082693</c:v>
                </c:pt>
                <c:pt idx="63">
                  <c:v>0.8720036821185555</c:v>
                </c:pt>
                <c:pt idx="64">
                  <c:v>0.8715248664839389</c:v>
                </c:pt>
                <c:pt idx="65">
                  <c:v>0.87106988698174004</c:v>
                </c:pt>
                <c:pt idx="66">
                  <c:v>0.87063717941175522</c:v>
                </c:pt>
                <c:pt idx="67">
                  <c:v>0.87022530637203099</c:v>
                </c:pt>
                <c:pt idx="68">
                  <c:v>0.86983294506979492</c:v>
                </c:pt>
                <c:pt idx="69">
                  <c:v>0.86945887648321218</c:v>
                </c:pt>
                <c:pt idx="70">
                  <c:v>0.86910197570492553</c:v>
                </c:pt>
                <c:pt idx="71">
                  <c:v>0.86876120332183304</c:v>
                </c:pt>
                <c:pt idx="72">
                  <c:v>0.86843559770550405</c:v>
                </c:pt>
                <c:pt idx="73">
                  <c:v>0.86812426810452992</c:v>
                </c:pt>
                <c:pt idx="74">
                  <c:v>0.86782638844458648</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1.3727780081184674E-2</c:v>
                </c:pt>
                <c:pt idx="2">
                  <c:v>5.7137220857755661E-2</c:v>
                </c:pt>
                <c:pt idx="3">
                  <c:v>0.13774321166137951</c:v>
                </c:pt>
                <c:pt idx="4">
                  <c:v>0.27133887829726322</c:v>
                </c:pt>
                <c:pt idx="5">
                  <c:v>0.48864851748375959</c:v>
                </c:pt>
                <c:pt idx="6">
                  <c:v>0.8461077655422875</c:v>
                </c:pt>
                <c:pt idx="7">
                  <c:v>1.4127769261041694</c:v>
                </c:pt>
                <c:pt idx="8">
                  <c:v>2.0540146695630681</c:v>
                </c:pt>
                <c:pt idx="9">
                  <c:v>2.2310033006728611</c:v>
                </c:pt>
                <c:pt idx="10">
                  <c:v>2.0087018910905132</c:v>
                </c:pt>
                <c:pt idx="11">
                  <c:v>1.7621167657917658</c:v>
                </c:pt>
                <c:pt idx="12">
                  <c:v>1.5783781574675328</c:v>
                </c:pt>
                <c:pt idx="13">
                  <c:v>1.4475694735846591</c:v>
                </c:pt>
                <c:pt idx="14">
                  <c:v>1.3526939127786832</c:v>
                </c:pt>
                <c:pt idx="15">
                  <c:v>1.2817935946173471</c:v>
                </c:pt>
                <c:pt idx="16">
                  <c:v>1.2272365733190826</c:v>
                </c:pt>
                <c:pt idx="17">
                  <c:v>1.184143015258236</c:v>
                </c:pt>
                <c:pt idx="18">
                  <c:v>1.1493152698670137</c:v>
                </c:pt>
                <c:pt idx="19">
                  <c:v>1.1205966035690147</c:v>
                </c:pt>
                <c:pt idx="20">
                  <c:v>1.0964912280701753</c:v>
                </c:pt>
                <c:pt idx="21">
                  <c:v>1.075935086083726</c:v>
                </c:pt>
                <c:pt idx="22">
                  <c:v>1.0581539252967018</c:v>
                </c:pt>
                <c:pt idx="23">
                  <c:v>1.0425729770412591</c:v>
                </c:pt>
                <c:pt idx="24">
                  <c:v>1.0287579425489213</c:v>
                </c:pt>
                <c:pt idx="25">
                  <c:v>1.0163754814646684</c:v>
                </c:pt>
                <c:pt idx="26">
                  <c:v>1.0051661602568887</c:v>
                </c:pt>
                <c:pt idx="27">
                  <c:v>0.99492555134847815</c:v>
                </c:pt>
                <c:pt idx="28">
                  <c:v>0.98549078133403578</c:v>
                </c:pt>
                <c:pt idx="29">
                  <c:v>0.9767307954972887</c:v>
                </c:pt>
                <c:pt idx="30">
                  <c:v>0.96853920354572853</c:v>
                </c:pt>
                <c:pt idx="31">
                  <c:v>0.96082894838925503</c:v>
                </c:pt>
                <c:pt idx="32">
                  <c:v>0.95352828237406362</c:v>
                </c:pt>
                <c:pt idx="33">
                  <c:v>0.94657769450277973</c:v>
                </c:pt>
                <c:pt idx="34">
                  <c:v>0.9399275383947675</c:v>
                </c:pt>
                <c:pt idx="35">
                  <c:v>0.93353618281577844</c:v>
                </c:pt>
                <c:pt idx="36">
                  <c:v>0.92736855625558978</c:v>
                </c:pt>
                <c:pt idx="37">
                  <c:v>0.92139499171681061</c:v>
                </c:pt>
                <c:pt idx="38">
                  <c:v>0.91559030242647166</c:v>
                </c:pt>
                <c:pt idx="39">
                  <c:v>0.90993303676897119</c:v>
                </c:pt>
                <c:pt idx="40">
                  <c:v>0.90440487348234044</c:v>
                </c:pt>
                <c:pt idx="41">
                  <c:v>0.89899012749204188</c:v>
                </c:pt>
                <c:pt idx="42">
                  <c:v>0.8936753436589383</c:v>
                </c:pt>
                <c:pt idx="43">
                  <c:v>0.88844896087114567</c:v>
                </c:pt>
                <c:pt idx="44">
                  <c:v>0.88330103279042682</c:v>
                </c:pt>
                <c:pt idx="45">
                  <c:v>0.87822299451082364</c:v>
                </c:pt>
                <c:pt idx="46">
                  <c:v>0.87320746664261994</c:v>
                </c:pt>
                <c:pt idx="47">
                  <c:v>0.86824809007348391</c:v>
                </c:pt>
                <c:pt idx="48">
                  <c:v>0.86333938600848148</c:v>
                </c:pt>
                <c:pt idx="49">
                  <c:v>0.85847663694548126</c:v>
                </c:pt>
                <c:pt idx="50">
                  <c:v>0.85365578507193729</c:v>
                </c:pt>
                <c:pt idx="51">
                  <c:v>0.84887334522516622</c:v>
                </c:pt>
                <c:pt idx="52">
                  <c:v>0.8441263300802041</c:v>
                </c:pt>
                <c:pt idx="53">
                  <c:v>0.83941218564679299</c:v>
                </c:pt>
                <c:pt idx="54">
                  <c:v>0.83472873549268256</c:v>
                </c:pt>
                <c:pt idx="55">
                  <c:v>0.83007413238156946</c:v>
                </c:pt>
                <c:pt idx="56">
                  <c:v>0.82544681623410054</c:v>
                </c:pt>
                <c:pt idx="57">
                  <c:v>0.82084547749982018</c:v>
                </c:pt>
                <c:pt idx="58">
                  <c:v>0.81626902517491751</c:v>
                </c:pt>
                <c:pt idx="59">
                  <c:v>0.8117165588214752</c:v>
                </c:pt>
                <c:pt idx="60">
                  <c:v>0.80718734404371484</c:v>
                </c:pt>
                <c:pt idx="61">
                  <c:v>0.80268079095943889</c:v>
                </c:pt>
                <c:pt idx="62">
                  <c:v>0.79819643527368045</c:v>
                </c:pt>
                <c:pt idx="63">
                  <c:v>0.79373392161902734</c:v>
                </c:pt>
                <c:pt idx="64">
                  <c:v>0.78929298887523192</c:v>
                </c:pt>
                <c:pt idx="65">
                  <c:v>0.78487345722118995</c:v>
                </c:pt>
                <c:pt idx="66">
                  <c:v>0.78047521670652353</c:v>
                </c:pt>
                <c:pt idx="67">
                  <c:v>0.77609821715889427</c:v>
                </c:pt>
                <c:pt idx="68">
                  <c:v>0.77174245926770157</c:v>
                </c:pt>
                <c:pt idx="69">
                  <c:v>0.7674079867057132</c:v>
                </c:pt>
                <c:pt idx="70">
                  <c:v>0.763094879168009</c:v>
                </c:pt>
                <c:pt idx="71">
                  <c:v>0.75880324622290007</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1.3755158184319128E-2</c:v>
                </c:pt>
                <c:pt idx="2">
                  <c:v>5.7628146800121349E-2</c:v>
                </c:pt>
                <c:pt idx="3">
                  <c:v>0.14078322676253474</c:v>
                </c:pt>
                <c:pt idx="4">
                  <c:v>0.28443113772455103</c:v>
                </c:pt>
                <c:pt idx="5">
                  <c:v>0.53897651197095231</c:v>
                </c:pt>
                <c:pt idx="6">
                  <c:v>1.0488652627274593</c:v>
                </c:pt>
                <c:pt idx="7">
                  <c:v>2.4416469971151336</c:v>
                </c:pt>
                <c:pt idx="8">
                  <c:v>17.674418604651208</c:v>
                </c:pt>
                <c:pt idx="9">
                  <c:v>5.3930615582291779</c:v>
                </c:pt>
                <c:pt idx="10">
                  <c:v>2.7891955372871404</c:v>
                </c:pt>
                <c:pt idx="11">
                  <c:v>2.0550639134709936</c:v>
                </c:pt>
                <c:pt idx="12">
                  <c:v>1.7122830440587451</c:v>
                </c:pt>
                <c:pt idx="13">
                  <c:v>1.5155519894274789</c:v>
                </c:pt>
                <c:pt idx="14">
                  <c:v>1.3889303297031181</c:v>
                </c:pt>
                <c:pt idx="15">
                  <c:v>1.3012246223151143</c:v>
                </c:pt>
                <c:pt idx="16">
                  <c:v>1.2372812372812374</c:v>
                </c:pt>
                <c:pt idx="17">
                  <c:v>1.1888626669842162</c:v>
                </c:pt>
                <c:pt idx="18">
                  <c:v>1.1511132164850781</c:v>
                </c:pt>
                <c:pt idx="19">
                  <c:v>1.1209897527252521</c:v>
                </c:pt>
                <c:pt idx="20">
                  <c:v>1.0964912280701753</c:v>
                </c:pt>
                <c:pt idx="21">
                  <c:v>1.0762498876096609</c:v>
                </c:pt>
                <c:pt idx="22">
                  <c:v>1.0593005575266092</c:v>
                </c:pt>
                <c:pt idx="23">
                  <c:v>1.0449437034110638</c:v>
                </c:pt>
                <c:pt idx="24">
                  <c:v>1.0326606612651603</c:v>
                </c:pt>
                <c:pt idx="25">
                  <c:v>1.0220592665272363</c:v>
                </c:pt>
                <c:pt idx="26">
                  <c:v>1.0128379017758573</c:v>
                </c:pt>
                <c:pt idx="27">
                  <c:v>1.0047610872398509</c:v>
                </c:pt>
                <c:pt idx="28">
                  <c:v>0.99764252036005152</c:v>
                </c:pt>
                <c:pt idx="29">
                  <c:v>0.99133304795051713</c:v>
                </c:pt>
                <c:pt idx="30">
                  <c:v>0.98571197995526827</c:v>
                </c:pt>
                <c:pt idx="31">
                  <c:v>0.98068071347623631</c:v>
                </c:pt>
                <c:pt idx="32">
                  <c:v>0.97615798346311322</c:v>
                </c:pt>
                <c:pt idx="33">
                  <c:v>0.97207627775576655</c:v>
                </c:pt>
                <c:pt idx="34">
                  <c:v>0.96837909810768386</c:v>
                </c:pt>
                <c:pt idx="35">
                  <c:v>0.96501884429923668</c:v>
                </c:pt>
                <c:pt idx="36">
                  <c:v>0.96195516293024419</c:v>
                </c:pt>
                <c:pt idx="37">
                  <c:v>0.95915364674560355</c:v>
                </c:pt>
                <c:pt idx="38">
                  <c:v>0.95658480119381351</c:v>
                </c:pt>
                <c:pt idx="39">
                  <c:v>0.95422321671302213</c:v>
                </c:pt>
                <c:pt idx="40">
                  <c:v>0.95204690083679933</c:v>
                </c:pt>
                <c:pt idx="41">
                  <c:v>0.95003673550732193</c:v>
                </c:pt>
                <c:pt idx="42">
                  <c:v>0.94817603325424649</c:v>
                </c:pt>
                <c:pt idx="43">
                  <c:v>0.94645017201572268</c:v>
                </c:pt>
                <c:pt idx="44">
                  <c:v>0.94484629294755895</c:v>
                </c:pt>
                <c:pt idx="45">
                  <c:v>0.94335304901022532</c:v>
                </c:pt>
                <c:pt idx="46">
                  <c:v>0.94196039474054161</c:v>
                </c:pt>
                <c:pt idx="47">
                  <c:v>0.94065940961973349</c:v>
                </c:pt>
                <c:pt idx="48">
                  <c:v>0.93944214899680678</c:v>
                </c:pt>
                <c:pt idx="49">
                  <c:v>0.93830151772877524</c:v>
                </c:pt>
                <c:pt idx="50">
                  <c:v>0.93723116264019024</c:v>
                </c:pt>
                <c:pt idx="51">
                  <c:v>0.93622538064526739</c:v>
                </c:pt>
                <c:pt idx="52">
                  <c:v>0.93527903996271711</c:v>
                </c:pt>
                <c:pt idx="53">
                  <c:v>0.93438751232083384</c:v>
                </c:pt>
                <c:pt idx="54">
                  <c:v>0.93354661442478148</c:v>
                </c:pt>
                <c:pt idx="55">
                  <c:v>0.93275255725940343</c:v>
                </c:pt>
                <c:pt idx="56">
                  <c:v>0.93200190204469813</c:v>
                </c:pt>
                <c:pt idx="57">
                  <c:v>0.93129152185927422</c:v>
                </c:pt>
                <c:pt idx="58">
                  <c:v>0.93061856810888577</c:v>
                </c:pt>
                <c:pt idx="59">
                  <c:v>0.92998044114979617</c:v>
                </c:pt>
                <c:pt idx="60">
                  <c:v>0.92937476448592726</c:v>
                </c:pt>
                <c:pt idx="61">
                  <c:v>0.92879936204901037</c:v>
                </c:pt>
                <c:pt idx="62">
                  <c:v>0.92825223814583435</c:v>
                </c:pt>
                <c:pt idx="63">
                  <c:v>0.9277315597190311</c:v>
                </c:pt>
                <c:pt idx="64">
                  <c:v>0.92723564061993646</c:v>
                </c:pt>
                <c:pt idx="65">
                  <c:v>0.92676292763571866</c:v>
                </c:pt>
                <c:pt idx="66">
                  <c:v>0.92631198804970549</c:v>
                </c:pt>
                <c:pt idx="67">
                  <c:v>0.92588149854481239</c:v>
                </c:pt>
                <c:pt idx="68">
                  <c:v>0.92547023528618633</c:v>
                </c:pt>
                <c:pt idx="69">
                  <c:v>0.92507706504142928</c:v>
                </c:pt>
                <c:pt idx="70">
                  <c:v>0.92470093721568691</c:v>
                </c:pt>
                <c:pt idx="71">
                  <c:v>0.92434087669503695</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-5.8777911281290525</c:v>
                </c:pt>
                <c:pt idx="1">
                  <c:v>-6.2098478926506493</c:v>
                </c:pt>
                <c:pt idx="2">
                  <c:v>-6.6890667709301148</c:v>
                </c:pt>
                <c:pt idx="3">
                  <c:v>-7.3544889523520007</c:v>
                </c:pt>
                <c:pt idx="4">
                  <c:v>-8.2363712454522329</c:v>
                </c:pt>
                <c:pt idx="5">
                  <c:v>-9.3465010603758216</c:v>
                </c:pt>
                <c:pt idx="6">
                  <c:v>-10.673867775167647</c:v>
                </c:pt>
                <c:pt idx="7">
                  <c:v>-12.188715049224166</c:v>
                </c:pt>
                <c:pt idx="8">
                  <c:v>-13.852134621109675</c:v>
                </c:pt>
                <c:pt idx="9">
                  <c:v>-15.62550033796699</c:v>
                </c:pt>
                <c:pt idx="10">
                  <c:v>-17.476154122628568</c:v>
                </c:pt>
                <c:pt idx="11">
                  <c:v>-19.379186432785989</c:v>
                </c:pt>
                <c:pt idx="12">
                  <c:v>-21.316832849568002</c:v>
                </c:pt>
                <c:pt idx="13">
                  <c:v>-23.276963911515828</c:v>
                </c:pt>
                <c:pt idx="14">
                  <c:v>-25.251521736800978</c:v>
                </c:pt>
                <c:pt idx="15">
                  <c:v>-27.23523758101177</c:v>
                </c:pt>
                <c:pt idx="16">
                  <c:v>-29.224686537094392</c:v>
                </c:pt>
                <c:pt idx="17">
                  <c:v>-31.217627376909935</c:v>
                </c:pt>
                <c:pt idx="18">
                  <c:v>-33.212551019443964</c:v>
                </c:pt>
                <c:pt idx="19">
                  <c:v>-35.208367935889726</c:v>
                </c:pt>
                <c:pt idx="20">
                  <c:v>-37.20417857409933</c:v>
                </c:pt>
                <c:pt idx="21">
                  <c:v>-39.199082239877903</c:v>
                </c:pt>
                <c:pt idx="22">
                  <c:v>-41.191985923547819</c:v>
                </c:pt>
                <c:pt idx="23">
                  <c:v>-43.181374718177644</c:v>
                </c:pt>
                <c:pt idx="24">
                  <c:v>-45.164999919105625</c:v>
                </c:pt>
                <c:pt idx="25">
                  <c:v>-47.139430716058612</c:v>
                </c:pt>
                <c:pt idx="26">
                  <c:v>-49.099404510067082</c:v>
                </c:pt>
                <c:pt idx="27">
                  <c:v>-51.036910866744101</c:v>
                </c:pt>
                <c:pt idx="28">
                  <c:v>-52.939983571948616</c:v>
                </c:pt>
                <c:pt idx="29">
                  <c:v>-54.791312969678373</c:v>
                </c:pt>
                <c:pt idx="30">
                  <c:v>-56.567117104091054</c:v>
                </c:pt>
                <c:pt idx="31">
                  <c:v>-58.237281918927266</c:v>
                </c:pt>
                <c:pt idx="32">
                  <c:v>-59.768393977866381</c:v>
                </c:pt>
                <c:pt idx="33">
                  <c:v>-61.131145187339875</c:v>
                </c:pt>
                <c:pt idx="34">
                  <c:v>-62.31154352519841</c:v>
                </c:pt>
                <c:pt idx="35">
                  <c:v>-63.321744638422992</c:v>
                </c:pt>
                <c:pt idx="36">
                  <c:v>-64.204546955576433</c:v>
                </c:pt>
                <c:pt idx="37">
                  <c:v>-65.028727217143157</c:v>
                </c:pt>
                <c:pt idx="38">
                  <c:v>-65.877525092107703</c:v>
                </c:pt>
                <c:pt idx="39">
                  <c:v>-66.834396580416922</c:v>
                </c:pt>
                <c:pt idx="40">
                  <c:v>-67.96914129792799</c:v>
                </c:pt>
                <c:pt idx="41">
                  <c:v>-69.327491260461542</c:v>
                </c:pt>
                <c:pt idx="42">
                  <c:v>-70.92738768385216</c:v>
                </c:pt>
                <c:pt idx="43">
                  <c:v>-72.761862820591801</c:v>
                </c:pt>
                <c:pt idx="44">
                  <c:v>-74.803877389622343</c:v>
                </c:pt>
                <c:pt idx="45">
                  <c:v>-77.009177268963043</c:v>
                </c:pt>
                <c:pt idx="46">
                  <c:v>-79.319336930503269</c:v>
                </c:pt>
                <c:pt idx="47">
                  <c:v>-81.670324112770032</c:v>
                </c:pt>
                <c:pt idx="48">
                  <c:v>-84.006472217678692</c:v>
                </c:pt>
                <c:pt idx="49">
                  <c:v>-86.292139421698252</c:v>
                </c:pt>
                <c:pt idx="50">
                  <c:v>-88.514089039353564</c:v>
                </c:pt>
                <c:pt idx="51">
                  <c:v>-90.675487752139802</c:v>
                </c:pt>
                <c:pt idx="52">
                  <c:v>-92.787437391579331</c:v>
                </c:pt>
                <c:pt idx="53">
                  <c:v>-94.86259643154979</c:v>
                </c:pt>
                <c:pt idx="54">
                  <c:v>-96.911962782838316</c:v>
                </c:pt>
                <c:pt idx="55">
                  <c:v>-98.9439242583409</c:v>
                </c:pt>
                <c:pt idx="56">
                  <c:v>-100.96442490963497</c:v>
                </c:pt>
                <c:pt idx="57">
                  <c:v>-102.97749578083371</c:v>
                </c:pt>
                <c:pt idx="58">
                  <c:v>-104.9857977242756</c:v>
                </c:pt>
                <c:pt idx="59">
                  <c:v>-106.99105788495821</c:v>
                </c:pt>
                <c:pt idx="60">
                  <c:v>-108.99438562132414</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-21.610769405732924</c:v>
                </c:pt>
                <c:pt idx="1">
                  <c:v>-26.504644060050399</c:v>
                </c:pt>
                <c:pt idx="2">
                  <c:v>-32.117935838720769</c:v>
                </c:pt>
                <c:pt idx="3">
                  <c:v>-38.313440762535734</c:v>
                </c:pt>
                <c:pt idx="4">
                  <c:v>-44.8403644269072</c:v>
                </c:pt>
                <c:pt idx="5">
                  <c:v>-51.371020605544018</c:v>
                </c:pt>
                <c:pt idx="6">
                  <c:v>-57.57612649156539</c:v>
                </c:pt>
                <c:pt idx="7">
                  <c:v>-63.200890451905913</c:v>
                </c:pt>
                <c:pt idx="8">
                  <c:v>-68.103371985320479</c:v>
                </c:pt>
                <c:pt idx="9">
                  <c:v>-72.24776820449911</c:v>
                </c:pt>
                <c:pt idx="10">
                  <c:v>-75.672351111936194</c:v>
                </c:pt>
                <c:pt idx="11">
                  <c:v>-78.454597821979164</c:v>
                </c:pt>
                <c:pt idx="12">
                  <c:v>-80.685115926331818</c:v>
                </c:pt>
                <c:pt idx="13">
                  <c:v>-82.452093132143077</c:v>
                </c:pt>
                <c:pt idx="14">
                  <c:v>-83.833703257409141</c:v>
                </c:pt>
                <c:pt idx="15">
                  <c:v>-84.895349162257503</c:v>
                </c:pt>
                <c:pt idx="16">
                  <c:v>-85.689414677447445</c:v>
                </c:pt>
                <c:pt idx="17">
                  <c:v>-86.256098961249464</c:v>
                </c:pt>
                <c:pt idx="18">
                  <c:v>-86.624555050501996</c:v>
                </c:pt>
                <c:pt idx="19">
                  <c:v>-86.813944444043969</c:v>
                </c:pt>
                <c:pt idx="20">
                  <c:v>-86.834232450159391</c:v>
                </c:pt>
                <c:pt idx="21">
                  <c:v>-86.686659806702053</c:v>
                </c:pt>
                <c:pt idx="22">
                  <c:v>-86.363887369593826</c:v>
                </c:pt>
                <c:pt idx="23">
                  <c:v>-85.849859171469319</c:v>
                </c:pt>
                <c:pt idx="24">
                  <c:v>-85.119496673001507</c:v>
                </c:pt>
                <c:pt idx="25">
                  <c:v>-84.138461734624784</c:v>
                </c:pt>
                <c:pt idx="26">
                  <c:v>-82.863462814758677</c:v>
                </c:pt>
                <c:pt idx="27">
                  <c:v>-81.244004321236616</c:v>
                </c:pt>
                <c:pt idx="28">
                  <c:v>-79.227165353329838</c:v>
                </c:pt>
                <c:pt idx="29">
                  <c:v>-76.767895090274877</c:v>
                </c:pt>
                <c:pt idx="30">
                  <c:v>-73.847948912835776</c:v>
                </c:pt>
                <c:pt idx="31">
                  <c:v>-70.505510090203245</c:v>
                </c:pt>
                <c:pt idx="32">
                  <c:v>-66.872174390451818</c:v>
                </c:pt>
                <c:pt idx="33">
                  <c:v>-63.202939961366525</c:v>
                </c:pt>
                <c:pt idx="34">
                  <c:v>-59.874210527948115</c:v>
                </c:pt>
                <c:pt idx="35">
                  <c:v>-57.33038125016536</c:v>
                </c:pt>
                <c:pt idx="36">
                  <c:v>-55.988752036637443</c:v>
                </c:pt>
                <c:pt idx="37">
                  <c:v>-56.141205986421618</c:v>
                </c:pt>
                <c:pt idx="38">
                  <c:v>-57.888344044337956</c:v>
                </c:pt>
                <c:pt idx="39">
                  <c:v>-61.11811018879159</c:v>
                </c:pt>
                <c:pt idx="40">
                  <c:v>-65.52820492857937</c:v>
                </c:pt>
                <c:pt idx="41">
                  <c:v>-70.688239595668108</c:v>
                </c:pt>
                <c:pt idx="42">
                  <c:v>-76.122391864588479</c:v>
                </c:pt>
                <c:pt idx="43">
                  <c:v>-81.377861812187845</c:v>
                </c:pt>
                <c:pt idx="44">
                  <c:v>-86.061062396937743</c:v>
                </c:pt>
                <c:pt idx="45">
                  <c:v>-89.861636849060346</c:v>
                </c:pt>
                <c:pt idx="46">
                  <c:v>-92.59248517432215</c:v>
                </c:pt>
                <c:pt idx="47">
                  <c:v>-94.234269726331931</c:v>
                </c:pt>
                <c:pt idx="48">
                  <c:v>-94.937357205078641</c:v>
                </c:pt>
                <c:pt idx="49">
                  <c:v>-94.958986287706949</c:v>
                </c:pt>
                <c:pt idx="50">
                  <c:v>-94.571348124377494</c:v>
                </c:pt>
                <c:pt idx="51">
                  <c:v>-93.994044641583628</c:v>
                </c:pt>
                <c:pt idx="52">
                  <c:v>-93.371829352449296</c:v>
                </c:pt>
                <c:pt idx="53">
                  <c:v>-92.78438663134294</c:v>
                </c:pt>
                <c:pt idx="54">
                  <c:v>-92.266982669487163</c:v>
                </c:pt>
                <c:pt idx="55">
                  <c:v>-91.829130935120631</c:v>
                </c:pt>
                <c:pt idx="56">
                  <c:v>-91.467395417223671</c:v>
                </c:pt>
                <c:pt idx="57">
                  <c:v>-91.172917602872857</c:v>
                </c:pt>
                <c:pt idx="58">
                  <c:v>-90.935376063862805</c:v>
                </c:pt>
                <c:pt idx="59">
                  <c:v>-90.744854842284155</c:v>
                </c:pt>
                <c:pt idx="60">
                  <c:v>-90.592593464957432</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38.977156734473432</c:v>
                </c:pt>
                <c:pt idx="1">
                  <c:v>38.645099998059884</c:v>
                </c:pt>
                <c:pt idx="2">
                  <c:v>38.165881164328688</c:v>
                </c:pt>
                <c:pt idx="3">
                  <c:v>37.500459053511037</c:v>
                </c:pt>
                <c:pt idx="4">
                  <c:v>36.618576872310953</c:v>
                </c:pt>
                <c:pt idx="5">
                  <c:v>35.508447234737176</c:v>
                </c:pt>
                <c:pt idx="6">
                  <c:v>34.181080801025836</c:v>
                </c:pt>
                <c:pt idx="7">
                  <c:v>32.666233972451842</c:v>
                </c:pt>
                <c:pt idx="8">
                  <c:v>31.00281510660848</c:v>
                </c:pt>
                <c:pt idx="9">
                  <c:v>29.229450508752336</c:v>
                </c:pt>
                <c:pt idx="10">
                  <c:v>27.378798497587486</c:v>
                </c:pt>
                <c:pt idx="11">
                  <c:v>25.475768998231668</c:v>
                </c:pt>
                <c:pt idx="12">
                  <c:v>23.538127036266854</c:v>
                </c:pt>
                <c:pt idx="13">
                  <c:v>21.578003034719814</c:v>
                </c:pt>
                <c:pt idx="14">
                  <c:v>19.603456399394773</c:v>
                </c:pt>
                <c:pt idx="15">
                  <c:v>17.619758290022691</c:v>
                </c:pt>
                <c:pt idx="16">
                  <c:v>15.630337441632232</c:v>
                </c:pt>
                <c:pt idx="17">
                  <c:v>13.637441149172639</c:v>
                </c:pt>
                <c:pt idx="18">
                  <c:v>11.642588108600737</c:v>
                </c:pt>
                <c:pt idx="19">
                  <c:v>9.646883086616727</c:v>
                </c:pt>
                <c:pt idx="20">
                  <c:v>7.6512497838844551</c:v>
                </c:pt>
                <c:pt idx="21">
                  <c:v>5.6566271626012776</c:v>
                </c:pt>
                <c:pt idx="22">
                  <c:v>3.6641688710469813</c:v>
                </c:pt>
                <c:pt idx="23">
                  <c:v>1.6754858914895969</c:v>
                </c:pt>
                <c:pt idx="24">
                  <c:v>-0.30702087851231979</c:v>
                </c:pt>
                <c:pt idx="25">
                  <c:v>-2.2796796105772259</c:v>
                </c:pt>
                <c:pt idx="26">
                  <c:v>-4.2368461978882035</c:v>
                </c:pt>
                <c:pt idx="27">
                  <c:v>-6.1699067604362421</c:v>
                </c:pt>
                <c:pt idx="28">
                  <c:v>-8.0659417008545322</c:v>
                </c:pt>
                <c:pt idx="29">
                  <c:v>-9.9061378844675065</c:v>
                </c:pt>
                <c:pt idx="30">
                  <c:v>-11.66434927161529</c:v>
                </c:pt>
                <c:pt idx="31">
                  <c:v>-13.306761542594341</c:v>
                </c:pt>
                <c:pt idx="32">
                  <c:v>-14.794211385679443</c:v>
                </c:pt>
                <c:pt idx="33">
                  <c:v>-16.088556889756955</c:v>
                </c:pt>
                <c:pt idx="34">
                  <c:v>-17.162472974664759</c:v>
                </c:pt>
                <c:pt idx="35">
                  <c:v>-18.008537466075417</c:v>
                </c:pt>
                <c:pt idx="36">
                  <c:v>-18.641988359605385</c:v>
                </c:pt>
                <c:pt idx="37">
                  <c:v>-19.09519931715667</c:v>
                </c:pt>
                <c:pt idx="38">
                  <c:v>-19.407673577742987</c:v>
                </c:pt>
                <c:pt idx="39">
                  <c:v>-19.617168971149844</c:v>
                </c:pt>
                <c:pt idx="40">
                  <c:v>-19.754841029478428</c:v>
                </c:pt>
                <c:pt idx="41">
                  <c:v>-19.844066560941421</c:v>
                </c:pt>
                <c:pt idx="42">
                  <c:v>-19.901334520657766</c:v>
                </c:pt>
                <c:pt idx="43">
                  <c:v>-19.93782635478761</c:v>
                </c:pt>
                <c:pt idx="44">
                  <c:v>-19.960942896124017</c:v>
                </c:pt>
                <c:pt idx="45">
                  <c:v>-19.975512827120763</c:v>
                </c:pt>
                <c:pt idx="46">
                  <c:v>-19.98465883775707</c:v>
                </c:pt>
                <c:pt idx="47">
                  <c:v>-19.990385373386459</c:v>
                </c:pt>
                <c:pt idx="48">
                  <c:v>-19.993967966927528</c:v>
                </c:pt>
                <c:pt idx="49">
                  <c:v>-19.996210704956397</c:v>
                </c:pt>
                <c:pt idx="50">
                  <c:v>-19.997616687963045</c:v>
                </c:pt>
                <c:pt idx="51">
                  <c:v>-19.998499521480319</c:v>
                </c:pt>
                <c:pt idx="52">
                  <c:v>-19.999054648393454</c:v>
                </c:pt>
                <c:pt idx="53">
                  <c:v>-19.999404095964024</c:v>
                </c:pt>
                <c:pt idx="54">
                  <c:v>-19.999624243290153</c:v>
                </c:pt>
                <c:pt idx="55">
                  <c:v>-19.999763007824217</c:v>
                </c:pt>
                <c:pt idx="56">
                  <c:v>-19.999850505936113</c:v>
                </c:pt>
                <c:pt idx="57">
                  <c:v>-19.999905690797263</c:v>
                </c:pt>
                <c:pt idx="58">
                  <c:v>-19.999940500979985</c:v>
                </c:pt>
                <c:pt idx="59">
                  <c:v>-19.999962461076294</c:v>
                </c:pt>
                <c:pt idx="60">
                  <c:v>-19.999976315505233</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-21.604234505418795</c:v>
                </c:pt>
                <c:pt idx="1">
                  <c:v>-26.49641710799677</c:v>
                </c:pt>
                <c:pt idx="2">
                  <c:v>-32.107578719749412</c:v>
                </c:pt>
                <c:pt idx="3">
                  <c:v>-38.300401922330998</c:v>
                </c:pt>
                <c:pt idx="4">
                  <c:v>-44.823949499754974</c:v>
                </c:pt>
                <c:pt idx="5">
                  <c:v>-51.350355436862479</c:v>
                </c:pt>
                <c:pt idx="6">
                  <c:v>-57.55011058605843</c:v>
                </c:pt>
                <c:pt idx="7">
                  <c:v>-63.168138368320733</c:v>
                </c:pt>
                <c:pt idx="8">
                  <c:v>-68.062139556937453</c:v>
                </c:pt>
                <c:pt idx="9">
                  <c:v>-72.195859656472223</c:v>
                </c:pt>
                <c:pt idx="10">
                  <c:v>-75.607002129426277</c:v>
                </c:pt>
                <c:pt idx="11">
                  <c:v>-78.372328342607133</c:v>
                </c:pt>
                <c:pt idx="12">
                  <c:v>-80.581544818752207</c:v>
                </c:pt>
                <c:pt idx="13">
                  <c:v>-82.321704893971443</c:v>
                </c:pt>
                <c:pt idx="14">
                  <c:v>-83.669554312862374</c:v>
                </c:pt>
                <c:pt idx="15">
                  <c:v>-84.688698127843097</c:v>
                </c:pt>
                <c:pt idx="16">
                  <c:v>-85.429256924084115</c:v>
                </c:pt>
                <c:pt idx="17">
                  <c:v>-85.928580722626322</c:v>
                </c:pt>
                <c:pt idx="18">
                  <c:v>-86.212235948780403</c:v>
                </c:pt>
                <c:pt idx="19">
                  <c:v>-86.294869303291392</c:v>
                </c:pt>
                <c:pt idx="20">
                  <c:v>-86.18076325463737</c:v>
                </c:pt>
                <c:pt idx="21">
                  <c:v>-85.864006172910038</c:v>
                </c:pt>
                <c:pt idx="22">
                  <c:v>-85.328258413935814</c:v>
                </c:pt>
                <c:pt idx="23">
                  <c:v>-84.546140626073722</c:v>
                </c:pt>
                <c:pt idx="24">
                  <c:v>-83.47833407687132</c:v>
                </c:pt>
                <c:pt idx="25">
                  <c:v>-82.072603391772816</c:v>
                </c:pt>
                <c:pt idx="26">
                  <c:v>-80.263185724283616</c:v>
                </c:pt>
                <c:pt idx="27">
                  <c:v>-77.971415174207664</c:v>
                </c:pt>
                <c:pt idx="28">
                  <c:v>-75.10914383768953</c:v>
                </c:pt>
                <c:pt idx="29">
                  <c:v>-71.587443402205665</c:v>
                </c:pt>
                <c:pt idx="30">
                  <c:v>-67.333761030014003</c:v>
                </c:pt>
                <c:pt idx="31">
                  <c:v>-62.319738518703673</c:v>
                </c:pt>
                <c:pt idx="32">
                  <c:v>-56.596763879527806</c:v>
                </c:pt>
                <c:pt idx="33">
                  <c:v>-50.325708016458528</c:v>
                </c:pt>
                <c:pt idx="34">
                  <c:v>-43.77735910736844</c:v>
                </c:pt>
                <c:pt idx="35">
                  <c:v>-37.286590572772056</c:v>
                </c:pt>
                <c:pt idx="36">
                  <c:v>-31.173317386996747</c:v>
                </c:pt>
                <c:pt idx="37">
                  <c:v>-25.67142806429278</c:v>
                </c:pt>
                <c:pt idx="38">
                  <c:v>-20.899751285351091</c:v>
                </c:pt>
                <c:pt idx="39">
                  <c:v>-16.875677044206775</c:v>
                </c:pt>
                <c:pt idx="40">
                  <c:v>-13.549287094521929</c:v>
                </c:pt>
                <c:pt idx="41">
                  <c:v>-10.837048737071914</c:v>
                </c:pt>
                <c:pt idx="42">
                  <c:v>-8.645708732898246</c:v>
                </c:pt>
                <c:pt idx="43">
                  <c:v>-6.8858801709179245</c:v>
                </c:pt>
                <c:pt idx="44">
                  <c:v>-5.4782199420516422</c:v>
                </c:pt>
                <c:pt idx="45">
                  <c:v>-4.3552499468096979</c:v>
                </c:pt>
                <c:pt idx="46">
                  <c:v>-3.4609888339264647</c:v>
                </c:pt>
                <c:pt idx="47">
                  <c:v>-2.7496820402562165</c:v>
                </c:pt>
                <c:pt idx="48">
                  <c:v>-2.1842975665203506</c:v>
                </c:pt>
                <c:pt idx="49">
                  <c:v>-1.7350730423693304</c:v>
                </c:pt>
                <c:pt idx="50">
                  <c:v>-1.3782094667934981</c:v>
                </c:pt>
                <c:pt idx="51">
                  <c:v>-1.0947392765743553</c:v>
                </c:pt>
                <c:pt idx="52">
                  <c:v>-0.86957400484462732</c:v>
                </c:pt>
                <c:pt idx="53">
                  <c:v>-0.69072214200764093</c:v>
                </c:pt>
                <c:pt idx="54">
                  <c:v>-0.54865728327541008</c:v>
                </c:pt>
                <c:pt idx="55">
                  <c:v>-0.43581246563461168</c:v>
                </c:pt>
                <c:pt idx="56">
                  <c:v>-0.3461773616021257</c:v>
                </c:pt>
                <c:pt idx="57">
                  <c:v>-0.27497804948000698</c:v>
                </c:pt>
                <c:pt idx="58">
                  <c:v>-0.21842262353762948</c:v>
                </c:pt>
                <c:pt idx="59">
                  <c:v>-0.17349915320856141</c:v>
                </c:pt>
                <c:pt idx="60">
                  <c:v>-0.13781522377551697</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111.68255527872689</c:v>
                </c:pt>
                <c:pt idx="1">
                  <c:v>109.35049914857531</c:v>
                </c:pt>
                <c:pt idx="2">
                  <c:v>106.87128127570426</c:v>
                </c:pt>
                <c:pt idx="3">
                  <c:v>104.20586068774696</c:v>
                </c:pt>
                <c:pt idx="4">
                  <c:v>101.32398092011657</c:v>
                </c:pt>
                <c:pt idx="5">
                  <c:v>98.213855107789939</c:v>
                </c:pt>
                <c:pt idx="6">
                  <c:v>94.88649473667904</c:v>
                </c:pt>
                <c:pt idx="7">
                  <c:v>91.371657516659837</c:v>
                </c:pt>
                <c:pt idx="8">
                  <c:v>87.708253879300713</c:v>
                </c:pt>
                <c:pt idx="9">
                  <c:v>83.934913416843386</c:v>
                </c:pt>
                <c:pt idx="10">
                  <c:v>80.084299657400337</c:v>
                </c:pt>
                <c:pt idx="11">
                  <c:v>76.181330782166143</c:v>
                </c:pt>
                <c:pt idx="12">
                  <c:v>72.243784901019666</c:v>
                </c:pt>
                <c:pt idx="13">
                  <c:v>68.283813172437121</c:v>
                </c:pt>
                <c:pt idx="14">
                  <c:v>64.309507861263754</c:v>
                </c:pt>
                <c:pt idx="15">
                  <c:v>60.326192194171746</c:v>
                </c:pt>
                <c:pt idx="16">
                  <c:v>56.337377398785698</c:v>
                </c:pt>
                <c:pt idx="17">
                  <c:v>52.345441441846667</c:v>
                </c:pt>
                <c:pt idx="18">
                  <c:v>48.352109944044457</c:v>
                </c:pt>
                <c:pt idx="19">
                  <c:v>44.35881518388036</c:v>
                </c:pt>
                <c:pt idx="20">
                  <c:v>40.366998825657816</c:v>
                </c:pt>
                <c:pt idx="21">
                  <c:v>36.378417975088901</c:v>
                </c:pt>
                <c:pt idx="22">
                  <c:v>32.395516017785425</c:v>
                </c:pt>
                <c:pt idx="23">
                  <c:v>28.421930752090113</c:v>
                </c:pt>
                <c:pt idx="24">
                  <c:v>24.463232486096306</c:v>
                </c:pt>
                <c:pt idx="25">
                  <c:v>20.528010587244545</c:v>
                </c:pt>
                <c:pt idx="26">
                  <c:v>16.629445543955882</c:v>
                </c:pt>
                <c:pt idx="27">
                  <c:v>12.787479218944355</c:v>
                </c:pt>
                <c:pt idx="28">
                  <c:v>9.0315478104261313</c:v>
                </c:pt>
                <c:pt idx="29">
                  <c:v>5.4034251736042087</c:v>
                </c:pt>
                <c:pt idx="30">
                  <c:v>1.958875683272348</c:v>
                </c:pt>
                <c:pt idx="31">
                  <c:v>-1.2343862585107268</c:v>
                </c:pt>
                <c:pt idx="32">
                  <c:v>-4.1056057316885699</c:v>
                </c:pt>
                <c:pt idx="33">
                  <c:v>-6.5981426690783742</c:v>
                </c:pt>
                <c:pt idx="34">
                  <c:v>-8.6907959153087671</c:v>
                </c:pt>
                <c:pt idx="35">
                  <c:v>-10.413490730021485</c:v>
                </c:pt>
                <c:pt idx="36">
                  <c:v>-11.848605259353375</c:v>
                </c:pt>
                <c:pt idx="37">
                  <c:v>-13.11820004195495</c:v>
                </c:pt>
                <c:pt idx="38">
                  <c:v>-14.365159126181519</c:v>
                </c:pt>
                <c:pt idx="39">
                  <c:v>-15.735586460416409</c:v>
                </c:pt>
                <c:pt idx="40">
                  <c:v>-17.364873731614001</c:v>
                </c:pt>
                <c:pt idx="41">
                  <c:v>-19.367566874678118</c:v>
                </c:pt>
                <c:pt idx="42">
                  <c:v>-21.831176213650281</c:v>
                </c:pt>
                <c:pt idx="43">
                  <c:v>-24.812706128689502</c:v>
                </c:pt>
                <c:pt idx="44">
                  <c:v>-28.335486221490548</c:v>
                </c:pt>
                <c:pt idx="45">
                  <c:v>-32.386479532641786</c:v>
                </c:pt>
                <c:pt idx="46">
                  <c:v>-36.917847196839723</c:v>
                </c:pt>
                <c:pt idx="47">
                  <c:v>-41.855824661933532</c:v>
                </c:pt>
                <c:pt idx="48">
                  <c:v>-47.115184301074308</c:v>
                </c:pt>
                <c:pt idx="49">
                  <c:v>-52.613698055023342</c:v>
                </c:pt>
                <c:pt idx="50">
                  <c:v>-58.281673353831387</c:v>
                </c:pt>
                <c:pt idx="51">
                  <c:v>-64.065359129951943</c:v>
                </c:pt>
                <c:pt idx="52">
                  <c:v>-69.92598564686601</c:v>
                </c:pt>
                <c:pt idx="53">
                  <c:v>-75.83684977569547</c:v>
                </c:pt>
                <c:pt idx="54">
                  <c:v>-81.780119722398013</c:v>
                </c:pt>
                <c:pt idx="55">
                  <c:v>-87.744127497818027</c:v>
                </c:pt>
                <c:pt idx="56">
                  <c:v>-93.72133828491782</c:v>
                </c:pt>
                <c:pt idx="57">
                  <c:v>-99.70692733944189</c:v>
                </c:pt>
                <c:pt idx="58">
                  <c:v>-105.69782188425235</c:v>
                </c:pt>
                <c:pt idx="59">
                  <c:v>-111.69207163561217</c:v>
                </c:pt>
                <c:pt idx="60">
                  <c:v>-117.68844144227705</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68.413983995311284</c:v>
                </c:pt>
                <c:pt idx="1">
                  <c:v>63.526518623768339</c:v>
                </c:pt>
                <c:pt idx="2">
                  <c:v>57.921295652278602</c:v>
                </c:pt>
                <c:pt idx="3">
                  <c:v>51.735948751322901</c:v>
                </c:pt>
                <c:pt idx="4">
                  <c:v>45.221813272993721</c:v>
                </c:pt>
                <c:pt idx="5">
                  <c:v>38.707256452631391</c:v>
                </c:pt>
                <c:pt idx="6">
                  <c:v>32.522418429712822</c:v>
                </c:pt>
                <c:pt idx="7">
                  <c:v>26.923170141123158</c:v>
                </c:pt>
                <c:pt idx="8">
                  <c:v>22.052810823238126</c:v>
                </c:pt>
                <c:pt idx="9">
                  <c:v>17.948853853930924</c:v>
                </c:pt>
                <c:pt idx="10">
                  <c:v>14.575180499772847</c:v>
                </c:pt>
                <c:pt idx="11">
                  <c:v>11.857024230150195</c:v>
                </c:pt>
                <c:pt idx="12">
                  <c:v>9.7071894343559073</c:v>
                </c:pt>
                <c:pt idx="13">
                  <c:v>8.0417829535059191</c:v>
                </c:pt>
                <c:pt idx="14">
                  <c:v>6.78803572734813</c:v>
                </c:pt>
                <c:pt idx="15">
                  <c:v>5.8873455753829598</c:v>
                </c:pt>
                <c:pt idx="16">
                  <c:v>5.2958832199945212</c:v>
                </c:pt>
                <c:pt idx="17">
                  <c:v>4.9842050981230077</c:v>
                </c:pt>
                <c:pt idx="18">
                  <c:v>4.9366708589398076</c:v>
                </c:pt>
                <c:pt idx="19">
                  <c:v>5.1510750691676828</c:v>
                </c:pt>
                <c:pt idx="20">
                  <c:v>5.6386885679112204</c:v>
                </c:pt>
                <c:pt idx="21">
                  <c:v>6.4247861345599127</c:v>
                </c:pt>
                <c:pt idx="22">
                  <c:v>7.5496531664272002</c:v>
                </c:pt>
                <c:pt idx="23">
                  <c:v>9.069963022505533</c:v>
                </c:pt>
                <c:pt idx="24">
                  <c:v>11.060238777751998</c:v>
                </c:pt>
                <c:pt idx="25">
                  <c:v>13.613771986338625</c:v>
                </c:pt>
                <c:pt idx="26">
                  <c:v>16.841738726763072</c:v>
                </c:pt>
                <c:pt idx="27">
                  <c:v>20.868173391933581</c:v>
                </c:pt>
                <c:pt idx="28">
                  <c:v>25.816865982983423</c:v>
                </c:pt>
                <c:pt idx="29">
                  <c:v>31.784546239520392</c:v>
                </c:pt>
                <c:pt idx="30">
                  <c:v>38.79461596319117</c:v>
                </c:pt>
                <c:pt idx="31">
                  <c:v>46.731043388936023</c:v>
                </c:pt>
                <c:pt idx="32">
                  <c:v>55.267264858870497</c:v>
                </c:pt>
                <c:pt idx="33">
                  <c:v>63.826984040553761</c:v>
                </c:pt>
                <c:pt idx="34">
                  <c:v>71.621790383545473</c:v>
                </c:pt>
                <c:pt idx="35">
                  <c:v>77.778204717305186</c:v>
                </c:pt>
                <c:pt idx="36">
                  <c:v>81.506741018366583</c:v>
                </c:pt>
                <c:pt idx="37">
                  <c:v>82.238093971110899</c:v>
                </c:pt>
                <c:pt idx="38">
                  <c:v>79.686960019300145</c:v>
                </c:pt>
                <c:pt idx="39">
                  <c:v>73.855139427330045</c:v>
                </c:pt>
                <c:pt idx="40">
                  <c:v>65.000390039720983</c:v>
                </c:pt>
                <c:pt idx="41">
                  <c:v>53.586299146498867</c:v>
                </c:pt>
                <c:pt idx="42">
                  <c:v>40.225105144590742</c:v>
                </c:pt>
                <c:pt idx="43">
                  <c:v>25.626364528334449</c:v>
                </c:pt>
                <c:pt idx="44">
                  <c:v>10.548577383934317</c:v>
                </c:pt>
                <c:pt idx="45">
                  <c:v>-4.2649303906669473</c:v>
                </c:pt>
                <c:pt idx="46">
                  <c:v>-18.170632907421066</c:v>
                </c:pt>
                <c:pt idx="47">
                  <c:v>-30.704111469943111</c:v>
                </c:pt>
                <c:pt idx="48">
                  <c:v>-41.617874269098543</c:v>
                </c:pt>
                <c:pt idx="49">
                  <c:v>-50.863601599458121</c:v>
                </c:pt>
                <c:pt idx="50">
                  <c:v>-58.536334476768701</c:v>
                </c:pt>
                <c:pt idx="51">
                  <c:v>-64.810701121395212</c:v>
                </c:pt>
                <c:pt idx="52">
                  <c:v>-69.890035940073744</c:v>
                </c:pt>
                <c:pt idx="53">
                  <c:v>-73.974362035974764</c:v>
                </c:pt>
                <c:pt idx="54">
                  <c:v>-77.244163176301072</c:v>
                </c:pt>
                <c:pt idx="55">
                  <c:v>-79.854442176012085</c:v>
                </c:pt>
                <c:pt idx="56">
                  <c:v>-81.934432520193667</c:v>
                </c:pt>
                <c:pt idx="57">
                  <c:v>-83.589942174223793</c:v>
                </c:pt>
                <c:pt idx="58">
                  <c:v>-84.906628095753732</c:v>
                </c:pt>
                <c:pt idx="59">
                  <c:v>-85.953346917228174</c:v>
                </c:pt>
                <c:pt idx="60">
                  <c:v>-86.785205903468153</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43.121880459074006</c:v>
                </c:pt>
                <c:pt idx="1">
                  <c:v>42.789823693471725</c:v>
                </c:pt>
                <c:pt idx="2">
                  <c:v>42.310604813479458</c:v>
                </c:pt>
                <c:pt idx="3">
                  <c:v>41.645182629342926</c:v>
                </c:pt>
                <c:pt idx="4">
                  <c:v>40.7633003319403</c:v>
                </c:pt>
                <c:pt idx="5">
                  <c:v>39.653170510197896</c:v>
                </c:pt>
                <c:pt idx="6">
                  <c:v>38.325803784598961</c:v>
                </c:pt>
                <c:pt idx="7">
                  <c:v>36.810956493414359</c:v>
                </c:pt>
                <c:pt idx="8">
                  <c:v>35.147536894382647</c:v>
                </c:pt>
                <c:pt idx="9">
                  <c:v>33.374171134501516</c:v>
                </c:pt>
                <c:pt idx="10">
                  <c:v>31.523517281651735</c:v>
                </c:pt>
                <c:pt idx="11">
                  <c:v>29.620484863423265</c:v>
                </c:pt>
                <c:pt idx="12">
                  <c:v>27.682838275360375</c:v>
                </c:pt>
                <c:pt idx="13">
                  <c:v>25.722706941950463</c:v>
                </c:pt>
                <c:pt idx="14">
                  <c:v>23.748148686427072</c:v>
                </c:pt>
                <c:pt idx="15">
                  <c:v>21.76443216033465</c:v>
                </c:pt>
                <c:pt idx="16">
                  <c:v>19.774982123542706</c:v>
                </c:pt>
                <c:pt idx="17">
                  <c:v>17.78203957091884</c:v>
                </c:pt>
                <c:pt idx="18">
                  <c:v>15.787113213767947</c:v>
                </c:pt>
                <c:pt idx="19">
                  <c:v>13.791291994947946</c:v>
                </c:pt>
                <c:pt idx="20">
                  <c:v>11.79547453794336</c:v>
                </c:pt>
                <c:pt idx="21">
                  <c:v>9.8005600651249907</c:v>
                </c:pt>
                <c:pt idx="22">
                  <c:v>7.8076392535063786</c:v>
                </c:pt>
                <c:pt idx="23">
                  <c:v>5.8182233130456087</c:v>
                </c:pt>
                <c:pt idx="24">
                  <c:v>3.8345550892225289</c:v>
                </c:pt>
                <c:pt idx="25">
                  <c:v>1.8600561064488979</c:v>
                </c:pt>
                <c:pt idx="26">
                  <c:v>-0.10002575260956499</c:v>
                </c:pt>
                <c:pt idx="27">
                  <c:v>-2.0377033753408544</c:v>
                </c:pt>
                <c:pt idx="28">
                  <c:v>-3.9410475051148319</c:v>
                </c:pt>
                <c:pt idx="29">
                  <c:v>-5.7928070470523618</c:v>
                </c:pt>
                <c:pt idx="30">
                  <c:v>-7.5692928268354382</c:v>
                </c:pt>
                <c:pt idx="31">
                  <c:v>-9.2405377576746002</c:v>
                </c:pt>
                <c:pt idx="32">
                  <c:v>-10.773361135042789</c:v>
                </c:pt>
                <c:pt idx="33">
                  <c:v>-12.138823220894416</c:v>
                </c:pt>
                <c:pt idx="34">
                  <c:v>-13.323514545121606</c:v>
                </c:pt>
                <c:pt idx="35">
                  <c:v>-14.340510902589905</c:v>
                </c:pt>
                <c:pt idx="36">
                  <c:v>-15.234061224311958</c:v>
                </c:pt>
                <c:pt idx="37">
                  <c:v>-16.075221625984032</c:v>
                </c:pt>
                <c:pt idx="38">
                  <c:v>-16.950795952823281</c:v>
                </c:pt>
                <c:pt idx="39">
                  <c:v>-17.949769958843028</c:v>
                </c:pt>
                <c:pt idx="40">
                  <c:v>-19.150417697488727</c:v>
                </c:pt>
                <c:pt idx="41">
                  <c:v>-20.611210621142501</c:v>
                </c:pt>
                <c:pt idx="42">
                  <c:v>-22.368674973814983</c:v>
                </c:pt>
                <c:pt idx="43">
                  <c:v>-24.441727762855244</c:v>
                </c:pt>
                <c:pt idx="44">
                  <c:v>-26.836907271317681</c:v>
                </c:pt>
                <c:pt idx="45">
                  <c:v>-29.549024765586438</c:v>
                </c:pt>
                <c:pt idx="46">
                  <c:v>-32.557978384304668</c:v>
                </c:pt>
                <c:pt idx="47">
                  <c:v>-35.82758867192949</c:v>
                </c:pt>
                <c:pt idx="48">
                  <c:v>-39.310366917723407</c:v>
                </c:pt>
                <c:pt idx="49">
                  <c:v>-42.956143078061089</c:v>
                </c:pt>
                <c:pt idx="50">
                  <c:v>-46.719729250483688</c:v>
                </c:pt>
                <c:pt idx="51">
                  <c:v>-50.564866093697304</c:v>
                </c:pt>
                <c:pt idx="52">
                  <c:v>-54.464727215895195</c:v>
                </c:pt>
                <c:pt idx="53">
                  <c:v>-58.400534092873215</c:v>
                </c:pt>
                <c:pt idx="54">
                  <c:v>-62.35961738092719</c:v>
                </c:pt>
                <c:pt idx="55">
                  <c:v>-66.333633007441861</c:v>
                </c:pt>
                <c:pt idx="56">
                  <c:v>-70.317170447525427</c:v>
                </c:pt>
                <c:pt idx="57">
                  <c:v>-74.306756192840822</c:v>
                </c:pt>
                <c:pt idx="58">
                  <c:v>-78.300174410788003</c:v>
                </c:pt>
                <c:pt idx="59">
                  <c:v>-82.296017262251709</c:v>
                </c:pt>
                <c:pt idx="60">
                  <c:v>-86.293392553914913</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68.560674819652888</c:v>
                </c:pt>
                <c:pt idx="1">
                  <c:v>66.560675455103606</c:v>
                </c:pt>
                <c:pt idx="2">
                  <c:v>64.560676462224819</c:v>
                </c:pt>
                <c:pt idx="3">
                  <c:v>62.560678058404051</c:v>
                </c:pt>
                <c:pt idx="4">
                  <c:v>60.560680588176268</c:v>
                </c:pt>
                <c:pt idx="5">
                  <c:v>58.560684597592044</c:v>
                </c:pt>
                <c:pt idx="6">
                  <c:v>56.56069095208008</c:v>
                </c:pt>
                <c:pt idx="7">
                  <c:v>54.560701023245471</c:v>
                </c:pt>
                <c:pt idx="8">
                  <c:v>52.560716984918059</c:v>
                </c:pt>
                <c:pt idx="9">
                  <c:v>50.560742282341849</c:v>
                </c:pt>
                <c:pt idx="10">
                  <c:v>48.560782375748595</c:v>
                </c:pt>
                <c:pt idx="11">
                  <c:v>46.560845918742885</c:v>
                </c:pt>
                <c:pt idx="12">
                  <c:v>44.560946625659305</c:v>
                </c:pt>
                <c:pt idx="13">
                  <c:v>42.561106230486637</c:v>
                </c:pt>
                <c:pt idx="14">
                  <c:v>40.56135917483666</c:v>
                </c:pt>
                <c:pt idx="15">
                  <c:v>38.561760033837075</c:v>
                </c:pt>
                <c:pt idx="16">
                  <c:v>36.562395275242991</c:v>
                </c:pt>
                <c:pt idx="17">
                  <c:v>34.563401870927827</c:v>
                </c:pt>
                <c:pt idx="18">
                  <c:v>32.564996730276519</c:v>
                </c:pt>
                <c:pt idx="19">
                  <c:v>30.567523188932423</c:v>
                </c:pt>
                <c:pt idx="20">
                  <c:v>28.571524287714439</c:v>
                </c:pt>
                <c:pt idx="21">
                  <c:v>26.577857909963907</c:v>
                </c:pt>
                <c:pt idx="22">
                  <c:v>24.587876764279059</c:v>
                </c:pt>
                <c:pt idx="23">
                  <c:v>22.60370743904452</c:v>
                </c:pt>
                <c:pt idx="24">
                  <c:v>20.628677396873776</c:v>
                </c:pt>
                <c:pt idx="25">
                  <c:v>18.667954480795611</c:v>
                </c:pt>
                <c:pt idx="26">
                  <c:v>16.72947129656545</c:v>
                </c:pt>
                <c:pt idx="27">
                  <c:v>14.825182594285209</c:v>
                </c:pt>
                <c:pt idx="28">
                  <c:v>12.972595315540962</c:v>
                </c:pt>
                <c:pt idx="29">
                  <c:v>11.196232220656588</c:v>
                </c:pt>
                <c:pt idx="30">
                  <c:v>9.5281685101077844</c:v>
                </c:pt>
                <c:pt idx="31">
                  <c:v>8.0061514991638649</c:v>
                </c:pt>
                <c:pt idx="32">
                  <c:v>6.667755403354219</c:v>
                </c:pt>
                <c:pt idx="33">
                  <c:v>5.5406805518160347</c:v>
                </c:pt>
                <c:pt idx="34">
                  <c:v>4.6327186298128407</c:v>
                </c:pt>
                <c:pt idx="35">
                  <c:v>3.9270201725684335</c:v>
                </c:pt>
                <c:pt idx="36">
                  <c:v>3.3854559649585787</c:v>
                </c:pt>
                <c:pt idx="37">
                  <c:v>2.9570215840290959</c:v>
                </c:pt>
                <c:pt idx="38">
                  <c:v>2.585636826641764</c:v>
                </c:pt>
                <c:pt idx="39">
                  <c:v>2.2141834984265985</c:v>
                </c:pt>
                <c:pt idx="40">
                  <c:v>1.7855439658747077</c:v>
                </c:pt>
                <c:pt idx="41">
                  <c:v>1.2436437464643828</c:v>
                </c:pt>
                <c:pt idx="42">
                  <c:v>0.53749876016470544</c:v>
                </c:pt>
                <c:pt idx="43">
                  <c:v>-0.37097836583425647</c:v>
                </c:pt>
                <c:pt idx="44">
                  <c:v>-1.4985789501728553</c:v>
                </c:pt>
                <c:pt idx="45">
                  <c:v>-2.8374547670553647</c:v>
                </c:pt>
                <c:pt idx="46">
                  <c:v>-4.3598688125350691</c:v>
                </c:pt>
                <c:pt idx="47">
                  <c:v>-6.0282359900040374</c:v>
                </c:pt>
                <c:pt idx="48">
                  <c:v>-7.8048173833508985</c:v>
                </c:pt>
                <c:pt idx="49">
                  <c:v>-9.6575549769622384</c:v>
                </c:pt>
                <c:pt idx="50">
                  <c:v>-11.561944103347715</c:v>
                </c:pt>
                <c:pt idx="51">
                  <c:v>-13.500493036254646</c:v>
                </c:pt>
                <c:pt idx="52">
                  <c:v>-15.461258430970821</c:v>
                </c:pt>
                <c:pt idx="53">
                  <c:v>-17.43631568282224</c:v>
                </c:pt>
                <c:pt idx="54">
                  <c:v>-19.420502341470808</c:v>
                </c:pt>
                <c:pt idx="55">
                  <c:v>-21.410494490376159</c:v>
                </c:pt>
                <c:pt idx="56">
                  <c:v>-23.404167837392379</c:v>
                </c:pt>
                <c:pt idx="57">
                  <c:v>-25.400171146601021</c:v>
                </c:pt>
                <c:pt idx="58">
                  <c:v>-27.397647473464328</c:v>
                </c:pt>
                <c:pt idx="59">
                  <c:v>-29.396054373360457</c:v>
                </c:pt>
                <c:pt idx="60">
                  <c:v>-31.395048888362169</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-21.611951213289966</c:v>
                </c:pt>
                <c:pt idx="1">
                  <c:v>-26.506131867615608</c:v>
                </c:pt>
                <c:pt idx="2">
                  <c:v>-32.119808877472117</c:v>
                </c:pt>
                <c:pt idx="3">
                  <c:v>-38.315798778616873</c:v>
                </c:pt>
                <c:pt idx="4">
                  <c:v>-44.843332993272099</c:v>
                </c:pt>
                <c:pt idx="5">
                  <c:v>-51.374757809175506</c:v>
                </c:pt>
                <c:pt idx="6">
                  <c:v>-57.580831352182194</c:v>
                </c:pt>
                <c:pt idx="7">
                  <c:v>-63.206813520487678</c:v>
                </c:pt>
                <c:pt idx="8">
                  <c:v>-68.110828686858142</c:v>
                </c:pt>
                <c:pt idx="9">
                  <c:v>-72.257155635522182</c:v>
                </c:pt>
                <c:pt idx="10">
                  <c:v>-75.684169187340729</c:v>
                </c:pt>
                <c:pt idx="11">
                  <c:v>-78.469475897300896</c:v>
                </c:pt>
                <c:pt idx="12">
                  <c:v>-80.703846313186872</c:v>
                </c:pt>
                <c:pt idx="13">
                  <c:v>-82.475673291636298</c:v>
                </c:pt>
                <c:pt idx="14">
                  <c:v>-83.863388918429038</c:v>
                </c:pt>
                <c:pt idx="15">
                  <c:v>-84.932721193325406</c:v>
                </c:pt>
                <c:pt idx="16">
                  <c:v>-85.73646327314664</c:v>
                </c:pt>
                <c:pt idx="17">
                  <c:v>-86.315329626177785</c:v>
                </c:pt>
                <c:pt idx="18">
                  <c:v>-86.699122024201316</c:v>
                </c:pt>
                <c:pt idx="19">
                  <c:v>-86.907818671115578</c:v>
                </c:pt>
                <c:pt idx="20">
                  <c:v>-86.95241303828108</c:v>
                </c:pt>
                <c:pt idx="21">
                  <c:v>-86.835440228860051</c:v>
                </c:pt>
                <c:pt idx="22">
                  <c:v>-86.551190577593289</c:v>
                </c:pt>
                <c:pt idx="23">
                  <c:v>-86.085659448434527</c:v>
                </c:pt>
                <c:pt idx="24">
                  <c:v>-85.416350653526379</c:v>
                </c:pt>
                <c:pt idx="25">
                  <c:v>-84.512176798464637</c:v>
                </c:pt>
                <c:pt idx="26">
                  <c:v>-83.333938303087663</c:v>
                </c:pt>
                <c:pt idx="27">
                  <c:v>-81.836290083290265</c:v>
                </c:pt>
                <c:pt idx="28">
                  <c:v>-79.97279341639981</c:v>
                </c:pt>
                <c:pt idx="29">
                  <c:v>-77.706554215572524</c:v>
                </c:pt>
                <c:pt idx="30">
                  <c:v>-75.029588912912416</c:v>
                </c:pt>
                <c:pt idx="31">
                  <c:v>-71.992983385279942</c:v>
                </c:pt>
                <c:pt idx="32">
                  <c:v>-68.744546342940794</c:v>
                </c:pt>
                <c:pt idx="33">
                  <c:v>-65.559626101736569</c:v>
                </c:pt>
                <c:pt idx="34">
                  <c:v>-62.840124886208109</c:v>
                </c:pt>
                <c:pt idx="35">
                  <c:v>-61.062298400848569</c:v>
                </c:pt>
                <c:pt idx="36">
                  <c:v>-60.683080403139613</c:v>
                </c:pt>
                <c:pt idx="37">
                  <c:v>-62.043309279357835</c:v>
                </c:pt>
                <c:pt idx="38">
                  <c:v>-65.303369154665631</c:v>
                </c:pt>
                <c:pt idx="39">
                  <c:v>-70.422869875152955</c:v>
                </c:pt>
                <c:pt idx="40">
                  <c:v>-77.182833058254303</c:v>
                </c:pt>
                <c:pt idx="41">
                  <c:v>-85.244819484874824</c:v>
                </c:pt>
                <c:pt idx="42">
                  <c:v>-94.225319202017971</c:v>
                </c:pt>
                <c:pt idx="43">
                  <c:v>-103.74754849463108</c:v>
                </c:pt>
                <c:pt idx="44">
                  <c:v>-113.45030416047493</c:v>
                </c:pt>
                <c:pt idx="45">
                  <c:v>-122.97664351941746</c:v>
                </c:pt>
                <c:pt idx="46">
                  <c:v>-131.98371982123351</c:v>
                </c:pt>
                <c:pt idx="47">
                  <c:v>-140.18557112559867</c:v>
                </c:pt>
                <c:pt idx="48">
                  <c:v>-147.39941389433659</c:v>
                </c:pt>
                <c:pt idx="49">
                  <c:v>-153.56136295449872</c:v>
                </c:pt>
                <c:pt idx="50">
                  <c:v>-158.706553979711</c:v>
                </c:pt>
                <c:pt idx="51">
                  <c:v>-162.93224525711753</c:v>
                </c:pt>
                <c:pt idx="52">
                  <c:v>-166.3630909331828</c:v>
                </c:pt>
                <c:pt idx="53">
                  <c:v>-169.12715884045406</c:v>
                </c:pt>
                <c:pt idx="54">
                  <c:v>-171.34275322405998</c:v>
                </c:pt>
                <c:pt idx="55">
                  <c:v>-173.11287373135869</c:v>
                </c:pt>
                <c:pt idx="56">
                  <c:v>-174.52410612855385</c:v>
                </c:pt>
                <c:pt idx="57">
                  <c:v>-175.64770044437793</c:v>
                </c:pt>
                <c:pt idx="58">
                  <c:v>-176.541518455063</c:v>
                </c:pt>
                <c:pt idx="59">
                  <c:v>-177.25216444646205</c:v>
                </c:pt>
                <c:pt idx="60">
                  <c:v>-177.81698256042583</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90.025935208601169</c:v>
                </c:pt>
                <c:pt idx="1">
                  <c:v>90.032650491383933</c:v>
                </c:pt>
                <c:pt idx="2">
                  <c:v>90.041104529750726</c:v>
                </c:pt>
                <c:pt idx="3">
                  <c:v>90.05174752993976</c:v>
                </c:pt>
                <c:pt idx="4">
                  <c:v>90.065146266265828</c:v>
                </c:pt>
                <c:pt idx="5">
                  <c:v>90.08201426180689</c:v>
                </c:pt>
                <c:pt idx="6">
                  <c:v>90.103249781894988</c:v>
                </c:pt>
                <c:pt idx="7">
                  <c:v>90.129983661610865</c:v>
                </c:pt>
                <c:pt idx="8">
                  <c:v>90.163639510096274</c:v>
                </c:pt>
                <c:pt idx="9">
                  <c:v>90.206009489453137</c:v>
                </c:pt>
                <c:pt idx="10">
                  <c:v>90.25934968711357</c:v>
                </c:pt>
                <c:pt idx="11">
                  <c:v>90.326500127451098</c:v>
                </c:pt>
                <c:pt idx="12">
                  <c:v>90.411035747542755</c:v>
                </c:pt>
                <c:pt idx="13">
                  <c:v>90.517456245142213</c:v>
                </c:pt>
                <c:pt idx="14">
                  <c:v>90.651424645777197</c:v>
                </c:pt>
                <c:pt idx="15">
                  <c:v>90.820066768708372</c:v>
                </c:pt>
                <c:pt idx="16">
                  <c:v>91.032346493141162</c:v>
                </c:pt>
                <c:pt idx="17">
                  <c:v>91.299534724300784</c:v>
                </c:pt>
                <c:pt idx="18">
                  <c:v>91.635792883141093</c:v>
                </c:pt>
                <c:pt idx="19">
                  <c:v>92.058893740283253</c:v>
                </c:pt>
                <c:pt idx="20">
                  <c:v>92.591101606192282</c:v>
                </c:pt>
                <c:pt idx="21">
                  <c:v>93.26022636341996</c:v>
                </c:pt>
                <c:pt idx="22">
                  <c:v>94.10084374402048</c:v>
                </c:pt>
                <c:pt idx="23">
                  <c:v>95.155622470940031</c:v>
                </c:pt>
                <c:pt idx="24">
                  <c:v>96.476589431278384</c:v>
                </c:pt>
                <c:pt idx="25">
                  <c:v>98.125948784803285</c:v>
                </c:pt>
                <c:pt idx="26">
                  <c:v>100.17567702985076</c:v>
                </c:pt>
                <c:pt idx="27">
                  <c:v>102.70446347522386</c:v>
                </c:pt>
                <c:pt idx="28">
                  <c:v>105.78965939938323</c:v>
                </c:pt>
                <c:pt idx="29">
                  <c:v>109.49110045509282</c:v>
                </c:pt>
                <c:pt idx="30">
                  <c:v>113.82420487610355</c:v>
                </c:pt>
                <c:pt idx="31">
                  <c:v>118.72402677421594</c:v>
                </c:pt>
                <c:pt idx="32">
                  <c:v>124.01181120181127</c:v>
                </c:pt>
                <c:pt idx="33">
                  <c:v>129.38661014229027</c:v>
                </c:pt>
                <c:pt idx="34">
                  <c:v>134.46191526975352</c:v>
                </c:pt>
                <c:pt idx="35">
                  <c:v>138.84050311815378</c:v>
                </c:pt>
                <c:pt idx="36">
                  <c:v>142.18982142150617</c:v>
                </c:pt>
                <c:pt idx="37">
                  <c:v>144.28140325046874</c:v>
                </c:pt>
                <c:pt idx="38">
                  <c:v>144.99032917396576</c:v>
                </c:pt>
                <c:pt idx="39">
                  <c:v>144.27800930248293</c:v>
                </c:pt>
                <c:pt idx="40">
                  <c:v>142.1832230979752</c:v>
                </c:pt>
                <c:pt idx="41">
                  <c:v>138.83111863137367</c:v>
                </c:pt>
                <c:pt idx="42">
                  <c:v>134.45042434660874</c:v>
                </c:pt>
                <c:pt idx="43">
                  <c:v>129.37391302296555</c:v>
                </c:pt>
                <c:pt idx="44">
                  <c:v>123.99888154440922</c:v>
                </c:pt>
                <c:pt idx="45">
                  <c:v>118.7117131287505</c:v>
                </c:pt>
                <c:pt idx="46">
                  <c:v>113.81308691381243</c:v>
                </c:pt>
                <c:pt idx="47">
                  <c:v>109.48145965565556</c:v>
                </c:pt>
                <c:pt idx="48">
                  <c:v>105.78153962523817</c:v>
                </c:pt>
                <c:pt idx="49">
                  <c:v>102.69776135504064</c:v>
                </c:pt>
                <c:pt idx="50">
                  <c:v>100.17021950294235</c:v>
                </c:pt>
                <c:pt idx="51">
                  <c:v>98.121544135722317</c:v>
                </c:pt>
                <c:pt idx="52">
                  <c:v>96.47305499310913</c:v>
                </c:pt>
                <c:pt idx="53">
                  <c:v>95.152796804479266</c:v>
                </c:pt>
                <c:pt idx="54">
                  <c:v>94.098590047758918</c:v>
                </c:pt>
                <c:pt idx="55">
                  <c:v>93.25843155534659</c:v>
                </c:pt>
                <c:pt idx="56">
                  <c:v>92.589673608360201</c:v>
                </c:pt>
                <c:pt idx="57">
                  <c:v>92.05775827015411</c:v>
                </c:pt>
                <c:pt idx="58">
                  <c:v>91.634890359309296</c:v>
                </c:pt>
                <c:pt idx="59">
                  <c:v>91.298817529233872</c:v>
                </c:pt>
                <c:pt idx="60">
                  <c:v>91.031776656957689</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-117.56033808131627</c:v>
                </c:pt>
                <c:pt idx="1">
                  <c:v>-115.56033384613484</c:v>
                </c:pt>
                <c:pt idx="2">
                  <c:v>-113.56032713382422</c:v>
                </c:pt>
                <c:pt idx="3">
                  <c:v>-111.5603164955283</c:v>
                </c:pt>
                <c:pt idx="4">
                  <c:v>-109.56029963496397</c:v>
                </c:pt>
                <c:pt idx="5">
                  <c:v>-107.56027291276666</c:v>
                </c:pt>
                <c:pt idx="6">
                  <c:v>-105.56023056092862</c:v>
                </c:pt>
                <c:pt idx="7">
                  <c:v>-103.5601634377652</c:v>
                </c:pt>
                <c:pt idx="8">
                  <c:v>-101.56005705466102</c:v>
                </c:pt>
                <c:pt idx="9">
                  <c:v>-99.559888448654533</c:v>
                </c:pt>
                <c:pt idx="10">
                  <c:v>-97.559621225768637</c:v>
                </c:pt>
                <c:pt idx="11">
                  <c:v>-95.559197705098427</c:v>
                </c:pt>
                <c:pt idx="12">
                  <c:v>-93.558526467721279</c:v>
                </c:pt>
                <c:pt idx="13">
                  <c:v>-91.557462622290842</c:v>
                </c:pt>
                <c:pt idx="14">
                  <c:v>-89.555776526226154</c:v>
                </c:pt>
                <c:pt idx="15">
                  <c:v>-87.553104207514366</c:v>
                </c:pt>
                <c:pt idx="16">
                  <c:v>-85.54886877739419</c:v>
                </c:pt>
                <c:pt idx="17">
                  <c:v>-83.542155851539519</c:v>
                </c:pt>
                <c:pt idx="18">
                  <c:v>-81.531516046872838</c:v>
                </c:pt>
                <c:pt idx="19">
                  <c:v>-79.514651839948669</c:v>
                </c:pt>
                <c:pt idx="20">
                  <c:v>-77.487921083237765</c:v>
                </c:pt>
                <c:pt idx="21">
                  <c:v>-75.445550125720416</c:v>
                </c:pt>
                <c:pt idx="22">
                  <c:v>-73.378388605966961</c:v>
                </c:pt>
                <c:pt idx="23">
                  <c:v>-71.271948885567184</c:v>
                </c:pt>
                <c:pt idx="24">
                  <c:v>-69.103366875791636</c:v>
                </c:pt>
                <c:pt idx="25">
                  <c:v>-66.836919178580501</c:v>
                </c:pt>
                <c:pt idx="26">
                  <c:v>-64.418551877340562</c:v>
                </c:pt>
                <c:pt idx="27">
                  <c:v>-61.775513474585175</c:v>
                </c:pt>
                <c:pt idx="28">
                  <c:v>-58.860158798309328</c:v>
                </c:pt>
                <c:pt idx="29">
                  <c:v>-55.941350083593264</c:v>
                </c:pt>
                <c:pt idx="30">
                  <c:v>-54.468705788818788</c:v>
                </c:pt>
                <c:pt idx="31">
                  <c:v>-55.745094718434025</c:v>
                </c:pt>
                <c:pt idx="32">
                  <c:v>-58.082337281078232</c:v>
                </c:pt>
                <c:pt idx="33">
                  <c:v>-60.195364375724935</c:v>
                </c:pt>
                <c:pt idx="34">
                  <c:v>-61.870043552210625</c:v>
                </c:pt>
                <c:pt idx="35">
                  <c:v>-63.159152686835959</c:v>
                </c:pt>
                <c:pt idx="36">
                  <c:v>-64.160160985745918</c:v>
                </c:pt>
                <c:pt idx="37">
                  <c:v>-64.981214746239729</c:v>
                </c:pt>
                <c:pt idx="38">
                  <c:v>-65.736729914233933</c:v>
                </c:pt>
                <c:pt idx="39">
                  <c:v>-66.546366348235665</c:v>
                </c:pt>
                <c:pt idx="40">
                  <c:v>-67.530177725713344</c:v>
                </c:pt>
                <c:pt idx="41">
                  <c:v>-68.791416945481785</c:v>
                </c:pt>
                <c:pt idx="42">
                  <c:v>-70.386419376204387</c:v>
                </c:pt>
                <c:pt idx="43">
                  <c:v>-72.302773047498377</c:v>
                </c:pt>
                <c:pt idx="44">
                  <c:v>-74.470723248143841</c:v>
                </c:pt>
                <c:pt idx="45">
                  <c:v>-76.798551556182915</c:v>
                </c:pt>
                <c:pt idx="46">
                  <c:v>-79.200939830827778</c:v>
                </c:pt>
                <c:pt idx="47">
                  <c:v>-81.609873182681142</c:v>
                </c:pt>
                <c:pt idx="48">
                  <c:v>-83.977839159520059</c:v>
                </c:pt>
                <c:pt idx="49">
                  <c:v>-86.279312866639117</c:v>
                </c:pt>
                <c:pt idx="50">
                  <c:v>-88.50856655163409</c:v>
                </c:pt>
                <c:pt idx="51">
                  <c:v>-90.673173799094272</c:v>
                </c:pt>
                <c:pt idx="52">
                  <c:v>-92.786485261939845</c:v>
                </c:pt>
                <c:pt idx="53">
                  <c:v>-94.862209281472033</c:v>
                </c:pt>
                <c:pt idx="54">
                  <c:v>-96.91180656566894</c:v>
                </c:pt>
                <c:pt idx="55">
                  <c:v>-98.943861533164167</c:v>
                </c:pt>
                <c:pt idx="56">
                  <c:v>-100.964399802697</c:v>
                </c:pt>
                <c:pt idx="57">
                  <c:v>-102.97748575128725</c:v>
                </c:pt>
                <c:pt idx="58">
                  <c:v>-104.98579372278941</c:v>
                </c:pt>
                <c:pt idx="59">
                  <c:v>-106.99105628975866</c:v>
                </c:pt>
                <c:pt idx="60">
                  <c:v>-108.99438498571543</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89.97510779054069</c:v>
                </c:pt>
                <c:pt idx="1">
                  <c:v>89.968662537008768</c:v>
                </c:pt>
                <c:pt idx="2">
                  <c:v>89.960548415737037</c:v>
                </c:pt>
                <c:pt idx="3">
                  <c:v>89.950333286776001</c:v>
                </c:pt>
                <c:pt idx="4">
                  <c:v>89.937473090608378</c:v>
                </c:pt>
                <c:pt idx="5">
                  <c:v>89.921282841908948</c:v>
                </c:pt>
                <c:pt idx="6">
                  <c:v>89.900900085554099</c:v>
                </c:pt>
                <c:pt idx="7">
                  <c:v>89.875238836006488</c:v>
                </c:pt>
                <c:pt idx="8">
                  <c:v>89.842931481763245</c:v>
                </c:pt>
                <c:pt idx="9">
                  <c:v>89.802255430543028</c:v>
                </c:pt>
                <c:pt idx="10">
                  <c:v>89.751040328292177</c:v>
                </c:pt>
                <c:pt idx="11">
                  <c:v>89.686550391140017</c:v>
                </c:pt>
                <c:pt idx="12">
                  <c:v>89.605334546017559</c:v>
                </c:pt>
                <c:pt idx="13">
                  <c:v>89.503034326395962</c:v>
                </c:pt>
                <c:pt idx="14">
                  <c:v>89.37413515088511</c:v>
                </c:pt>
                <c:pt idx="15">
                  <c:v>89.211639456435833</c:v>
                </c:pt>
                <c:pt idx="16">
                  <c:v>89.00662769400941</c:v>
                </c:pt>
                <c:pt idx="17">
                  <c:v>88.74765053027339</c:v>
                </c:pt>
                <c:pt idx="18">
                  <c:v>88.419852900527516</c:v>
                </c:pt>
                <c:pt idx="19">
                  <c:v>88.003647737003035</c:v>
                </c:pt>
                <c:pt idx="20">
                  <c:v>87.472592372934756</c:v>
                </c:pt>
                <c:pt idx="21">
                  <c:v>86.78978407526985</c:v>
                </c:pt>
                <c:pt idx="22">
                  <c:v>85.901383438685613</c:v>
                </c:pt>
                <c:pt idx="23">
                  <c:v>84.724330040416788</c:v>
                </c:pt>
                <c:pt idx="24">
                  <c:v>83.1217807595241</c:v>
                </c:pt>
                <c:pt idx="25">
                  <c:v>80.851227825529406</c:v>
                </c:pt>
                <c:pt idx="26">
                  <c:v>77.448135308954846</c:v>
                </c:pt>
                <c:pt idx="27">
                  <c:v>71.949175593775152</c:v>
                </c:pt>
                <c:pt idx="28">
                  <c:v>62.230476120817357</c:v>
                </c:pt>
                <c:pt idx="29">
                  <c:v>43.969679626485181</c:v>
                </c:pt>
                <c:pt idx="30">
                  <c:v>14.442352200363688</c:v>
                </c:pt>
                <c:pt idx="31">
                  <c:v>-13.195690111984753</c:v>
                </c:pt>
                <c:pt idx="32">
                  <c:v>-28.408986602325047</c:v>
                </c:pt>
                <c:pt idx="33">
                  <c:v>-35.322539995902559</c:v>
                </c:pt>
                <c:pt idx="34">
                  <c:v>-38.336541797306083</c:v>
                </c:pt>
                <c:pt idx="35">
                  <c:v>-39.857110332500966</c:v>
                </c:pt>
                <c:pt idx="36">
                  <c:v>-41.268653804674372</c:v>
                </c:pt>
                <c:pt idx="37">
                  <c:v>-43.430818233705239</c:v>
                </c:pt>
                <c:pt idx="38">
                  <c:v>-46.85985807810443</c:v>
                </c:pt>
                <c:pt idx="39">
                  <c:v>-51.78139944523641</c:v>
                </c:pt>
                <c:pt idx="40">
                  <c:v>-58.109666500982449</c:v>
                </c:pt>
                <c:pt idx="41">
                  <c:v>-65.405911086640657</c:v>
                </c:pt>
                <c:pt idx="42">
                  <c:v>-72.931371056279431</c:v>
                </c:pt>
                <c:pt idx="43">
                  <c:v>-79.876524395465694</c:v>
                </c:pt>
                <c:pt idx="44">
                  <c:v>-85.643592741839299</c:v>
                </c:pt>
                <c:pt idx="45">
                  <c:v>-89.966523051786027</c:v>
                </c:pt>
                <c:pt idx="46">
                  <c:v>-92.850767397266452</c:v>
                </c:pt>
                <c:pt idx="47">
                  <c:v>-94.472194646734707</c:v>
                </c:pt>
                <c:pt idx="48">
                  <c:v>-95.105650983989719</c:v>
                </c:pt>
                <c:pt idx="49">
                  <c:v>-95.063156279467265</c:v>
                </c:pt>
                <c:pt idx="50">
                  <c:v>-94.630948583566763</c:v>
                </c:pt>
                <c:pt idx="51">
                  <c:v>-94.026521509057361</c:v>
                </c:pt>
                <c:pt idx="52">
                  <c:v>-93.388990743963774</c:v>
                </c:pt>
                <c:pt idx="53">
                  <c:v>-92.793280390588848</c:v>
                </c:pt>
                <c:pt idx="54">
                  <c:v>-92.271535395481067</c:v>
                </c:pt>
                <c:pt idx="55">
                  <c:v>-91.831443398501762</c:v>
                </c:pt>
                <c:pt idx="56">
                  <c:v>-91.468564215631048</c:v>
                </c:pt>
                <c:pt idx="57">
                  <c:v>-91.173506518639471</c:v>
                </c:pt>
                <c:pt idx="58">
                  <c:v>-90.935672215040015</c:v>
                </c:pt>
                <c:pt idx="59">
                  <c:v>-90.745003584774253</c:v>
                </c:pt>
                <c:pt idx="60">
                  <c:v>-90.592668112688543</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-72.705390218713831</c:v>
                </c:pt>
                <c:pt idx="1">
                  <c:v>-70.705385955424319</c:v>
                </c:pt>
                <c:pt idx="2">
                  <c:v>-68.70537919856541</c:v>
                </c:pt>
                <c:pt idx="3">
                  <c:v>-66.705368489665275</c:v>
                </c:pt>
                <c:pt idx="4">
                  <c:v>-64.705351517200796</c:v>
                </c:pt>
                <c:pt idx="5">
                  <c:v>-62.705324617653659</c:v>
                </c:pt>
                <c:pt idx="6">
                  <c:v>-60.705281984735123</c:v>
                </c:pt>
                <c:pt idx="7">
                  <c:v>-58.705214416089191</c:v>
                </c:pt>
                <c:pt idx="8">
                  <c:v>-56.705107326942851</c:v>
                </c:pt>
                <c:pt idx="9">
                  <c:v>-54.704937601935256</c:v>
                </c:pt>
                <c:pt idx="10">
                  <c:v>-52.704668605552627</c:v>
                </c:pt>
                <c:pt idx="11">
                  <c:v>-50.704242274080741</c:v>
                </c:pt>
                <c:pt idx="12">
                  <c:v>-48.703566581886442</c:v>
                </c:pt>
                <c:pt idx="13">
                  <c:v>-46.702495676055207</c:v>
                </c:pt>
                <c:pt idx="14">
                  <c:v>-44.700798390030407</c:v>
                </c:pt>
                <c:pt idx="15">
                  <c:v>-42.698108336479919</c:v>
                </c:pt>
                <c:pt idx="16">
                  <c:v>-40.69384479866757</c:v>
                </c:pt>
                <c:pt idx="17">
                  <c:v>-38.687087325456957</c:v>
                </c:pt>
                <c:pt idx="18">
                  <c:v>-36.676376918828169</c:v>
                </c:pt>
                <c:pt idx="19">
                  <c:v>-34.65940081744224</c:v>
                </c:pt>
                <c:pt idx="20">
                  <c:v>-32.632492725253989</c:v>
                </c:pt>
                <c:pt idx="21">
                  <c:v>-30.589840723241274</c:v>
                </c:pt>
                <c:pt idx="22">
                  <c:v>-28.522233811372164</c:v>
                </c:pt>
                <c:pt idx="23">
                  <c:v>-26.41508827589994</c:v>
                </c:pt>
                <c:pt idx="24">
                  <c:v>-24.245387835198336</c:v>
                </c:pt>
                <c:pt idx="25">
                  <c:v>-21.977168073099097</c:v>
                </c:pt>
                <c:pt idx="26">
                  <c:v>-19.5559935651617</c:v>
                </c:pt>
                <c:pt idx="27">
                  <c:v>-16.908509368277308</c:v>
                </c:pt>
                <c:pt idx="28">
                  <c:v>-13.986116927215253</c:v>
                </c:pt>
                <c:pt idx="29">
                  <c:v>-11.056174998382367</c:v>
                </c:pt>
                <c:pt idx="30">
                  <c:v>-9.565937956343042</c:v>
                </c:pt>
                <c:pt idx="31">
                  <c:v>-10.814574342101102</c:v>
                </c:pt>
                <c:pt idx="32">
                  <c:v>-13.108154688891258</c:v>
                </c:pt>
                <c:pt idx="33">
                  <c:v>-15.152776078142033</c:v>
                </c:pt>
                <c:pt idx="34">
                  <c:v>-16.720973001676988</c:v>
                </c:pt>
                <c:pt idx="35">
                  <c:v>-17.845945514488378</c:v>
                </c:pt>
                <c:pt idx="36">
                  <c:v>-18.59760238977486</c:v>
                </c:pt>
                <c:pt idx="37">
                  <c:v>-19.047686846253267</c:v>
                </c:pt>
                <c:pt idx="38">
                  <c:v>-19.266878399869235</c:v>
                </c:pt>
                <c:pt idx="39">
                  <c:v>-19.329138738968624</c:v>
                </c:pt>
                <c:pt idx="40">
                  <c:v>-19.315877457263795</c:v>
                </c:pt>
                <c:pt idx="41">
                  <c:v>-19.30799224596166</c:v>
                </c:pt>
                <c:pt idx="42">
                  <c:v>-19.360366213010039</c:v>
                </c:pt>
                <c:pt idx="43">
                  <c:v>-19.478736581694193</c:v>
                </c:pt>
                <c:pt idx="44">
                  <c:v>-19.627788754645486</c:v>
                </c:pt>
                <c:pt idx="45">
                  <c:v>-19.764887114340645</c:v>
                </c:pt>
                <c:pt idx="46">
                  <c:v>-19.866261738081544</c:v>
                </c:pt>
                <c:pt idx="47">
                  <c:v>-19.929934443297597</c:v>
                </c:pt>
                <c:pt idx="48">
                  <c:v>-19.965334908768913</c:v>
                </c:pt>
                <c:pt idx="49">
                  <c:v>-19.983384149897297</c:v>
                </c:pt>
                <c:pt idx="50">
                  <c:v>-19.992094200243585</c:v>
                </c:pt>
                <c:pt idx="51">
                  <c:v>-19.996185568434793</c:v>
                </c:pt>
                <c:pt idx="52">
                  <c:v>-19.998102518753932</c:v>
                </c:pt>
                <c:pt idx="53">
                  <c:v>-19.99901694588625</c:v>
                </c:pt>
                <c:pt idx="54">
                  <c:v>-19.999468026120766</c:v>
                </c:pt>
                <c:pt idx="55">
                  <c:v>-19.99970028264751</c:v>
                </c:pt>
                <c:pt idx="56">
                  <c:v>-19.999825398998176</c:v>
                </c:pt>
                <c:pt idx="57">
                  <c:v>-19.999895661250807</c:v>
                </c:pt>
                <c:pt idx="58">
                  <c:v>-19.99993649949382</c:v>
                </c:pt>
                <c:pt idx="59">
                  <c:v>-19.999960865876744</c:v>
                </c:pt>
                <c:pt idx="60">
                  <c:v>-19.999975679896515</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89.981642690854812</c:v>
                </c:pt>
                <c:pt idx="1">
                  <c:v>89.976889489062401</c:v>
                </c:pt>
                <c:pt idx="2">
                  <c:v>89.970905534708393</c:v>
                </c:pt>
                <c:pt idx="3">
                  <c:v>89.96337212698073</c:v>
                </c:pt>
                <c:pt idx="4">
                  <c:v>89.953888017760619</c:v>
                </c:pt>
                <c:pt idx="5">
                  <c:v>89.941948010590508</c:v>
                </c:pt>
                <c:pt idx="6">
                  <c:v>89.926915991061051</c:v>
                </c:pt>
                <c:pt idx="7">
                  <c:v>89.907990919591668</c:v>
                </c:pt>
                <c:pt idx="8">
                  <c:v>89.88416391014627</c:v>
                </c:pt>
                <c:pt idx="9">
                  <c:v>89.854163978569915</c:v>
                </c:pt>
                <c:pt idx="10">
                  <c:v>89.816389310802094</c:v>
                </c:pt>
                <c:pt idx="11">
                  <c:v>89.768819870512047</c:v>
                </c:pt>
                <c:pt idx="12">
                  <c:v>89.708905653597185</c:v>
                </c:pt>
                <c:pt idx="13">
                  <c:v>89.633422564567596</c:v>
                </c:pt>
                <c:pt idx="14">
                  <c:v>89.538284095431891</c:v>
                </c:pt>
                <c:pt idx="15">
                  <c:v>89.418290490850239</c:v>
                </c:pt>
                <c:pt idx="16">
                  <c:v>89.26678544737274</c:v>
                </c:pt>
                <c:pt idx="17">
                  <c:v>89.075168768896532</c:v>
                </c:pt>
                <c:pt idx="18">
                  <c:v>88.832172002249109</c:v>
                </c:pt>
                <c:pt idx="19">
                  <c:v>88.522722877755612</c:v>
                </c:pt>
                <c:pt idx="20">
                  <c:v>88.126061568456777</c:v>
                </c:pt>
                <c:pt idx="21">
                  <c:v>87.612437709061865</c:v>
                </c:pt>
                <c:pt idx="22">
                  <c:v>86.937012394343625</c:v>
                </c:pt>
                <c:pt idx="23">
                  <c:v>86.028048585812385</c:v>
                </c:pt>
                <c:pt idx="24">
                  <c:v>84.762943355654286</c:v>
                </c:pt>
                <c:pt idx="25">
                  <c:v>82.917086168381388</c:v>
                </c:pt>
                <c:pt idx="26">
                  <c:v>80.048412399429878</c:v>
                </c:pt>
                <c:pt idx="27">
                  <c:v>75.221764740804147</c:v>
                </c:pt>
                <c:pt idx="28">
                  <c:v>66.348497636457651</c:v>
                </c:pt>
                <c:pt idx="29">
                  <c:v>49.1501313145545</c:v>
                </c:pt>
                <c:pt idx="30">
                  <c:v>20.956540083185427</c:v>
                </c:pt>
                <c:pt idx="31">
                  <c:v>-5.0099185404851854</c:v>
                </c:pt>
                <c:pt idx="32">
                  <c:v>-18.133576091400929</c:v>
                </c:pt>
                <c:pt idx="33">
                  <c:v>-22.445308050994601</c:v>
                </c:pt>
                <c:pt idx="34">
                  <c:v>-22.239690376726479</c:v>
                </c:pt>
                <c:pt idx="35">
                  <c:v>-19.813319655107644</c:v>
                </c:pt>
                <c:pt idx="36">
                  <c:v>-16.453219155033622</c:v>
                </c:pt>
                <c:pt idx="37">
                  <c:v>-12.961040311576424</c:v>
                </c:pt>
                <c:pt idx="38">
                  <c:v>-9.8712653191175939</c:v>
                </c:pt>
                <c:pt idx="39">
                  <c:v>-7.5389663006516798</c:v>
                </c:pt>
                <c:pt idx="40">
                  <c:v>-6.1307486669250517</c:v>
                </c:pt>
                <c:pt idx="41">
                  <c:v>-5.5547202280444843</c:v>
                </c:pt>
                <c:pt idx="42">
                  <c:v>-5.4546879245892077</c:v>
                </c:pt>
                <c:pt idx="43">
                  <c:v>-5.3845427541957713</c:v>
                </c:pt>
                <c:pt idx="44">
                  <c:v>-5.060750286953188</c:v>
                </c:pt>
                <c:pt idx="45">
                  <c:v>-4.460136149535388</c:v>
                </c:pt>
                <c:pt idx="46">
                  <c:v>-3.719271056870741</c:v>
                </c:pt>
                <c:pt idx="47">
                  <c:v>-2.9876069606589977</c:v>
                </c:pt>
                <c:pt idx="48">
                  <c:v>-2.3525913454314198</c:v>
                </c:pt>
                <c:pt idx="49">
                  <c:v>-1.8392430341296462</c:v>
                </c:pt>
                <c:pt idx="50">
                  <c:v>-1.4378099259827721</c:v>
                </c:pt>
                <c:pt idx="51">
                  <c:v>-1.1272161440480788</c:v>
                </c:pt>
                <c:pt idx="52">
                  <c:v>-0.88673539635909926</c:v>
                </c:pt>
                <c:pt idx="53">
                  <c:v>-0.69961590125355388</c:v>
                </c:pt>
                <c:pt idx="54">
                  <c:v>-0.55321000926932085</c:v>
                </c:pt>
                <c:pt idx="55">
                  <c:v>-0.4381249290157469</c:v>
                </c:pt>
                <c:pt idx="56">
                  <c:v>-0.34734616000949825</c:v>
                </c:pt>
                <c:pt idx="57">
                  <c:v>-0.27556696524662405</c:v>
                </c:pt>
                <c:pt idx="58">
                  <c:v>-0.21871877471483936</c:v>
                </c:pt>
                <c:pt idx="59">
                  <c:v>-0.17364789569866376</c:v>
                </c:pt>
                <c:pt idx="60">
                  <c:v>-0.13788987150663864</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0.20050068741056151</c:v>
                </c:pt>
                <c:pt idx="1">
                  <c:v>0.20050113708374923</c:v>
                </c:pt>
                <c:pt idx="2">
                  <c:v>0.2005018882159848</c:v>
                </c:pt>
                <c:pt idx="3">
                  <c:v>0.20050294308192182</c:v>
                </c:pt>
                <c:pt idx="4">
                  <c:v>0.20050430488973062</c:v>
                </c:pt>
                <c:pt idx="5">
                  <c:v>0.20050597780503626</c:v>
                </c:pt>
                <c:pt idx="6">
                  <c:v>0.20050796698223269</c:v>
                </c:pt>
                <c:pt idx="7">
                  <c:v>0.20051027860366966</c:v>
                </c:pt>
                <c:pt idx="8">
                  <c:v>0.20051291992723941</c:v>
                </c:pt>
                <c:pt idx="9">
                  <c:v>0.20051589934303898</c:v>
                </c:pt>
                <c:pt idx="10">
                  <c:v>0.20051922643999429</c:v>
                </c:pt>
                <c:pt idx="11">
                  <c:v>0.20052291208341871</c:v>
                </c:pt>
                <c:pt idx="12">
                  <c:v>0.20052696850471508</c:v>
                </c:pt>
                <c:pt idx="13">
                  <c:v>0.20053140940464581</c:v>
                </c:pt>
                <c:pt idx="14">
                  <c:v>0.20053625007185447</c:v>
                </c:pt>
                <c:pt idx="15">
                  <c:v>0.20054150751863239</c:v>
                </c:pt>
                <c:pt idx="16">
                  <c:v>0.20054720063628495</c:v>
                </c:pt>
                <c:pt idx="17">
                  <c:v>0.20055335037287841</c:v>
                </c:pt>
                <c:pt idx="18">
                  <c:v>0.20055997993666372</c:v>
                </c:pt>
                <c:pt idx="19">
                  <c:v>0.20056711502911301</c:v>
                </c:pt>
                <c:pt idx="20">
                  <c:v>0.20057478411219071</c:v>
                </c:pt>
                <c:pt idx="21">
                  <c:v>0.20058301871547449</c:v>
                </c:pt>
                <c:pt idx="22">
                  <c:v>0.20059185378973415</c:v>
                </c:pt>
                <c:pt idx="23">
                  <c:v>0.20060132811502998</c:v>
                </c:pt>
                <c:pt idx="24">
                  <c:v>0.20061148477294491</c:v>
                </c:pt>
                <c:pt idx="25">
                  <c:v>0.20062237169467753</c:v>
                </c:pt>
                <c:pt idx="26">
                  <c:v>0.20063404229926521</c:v>
                </c:pt>
                <c:pt idx="27">
                  <c:v>0.2006465562392899</c:v>
                </c:pt>
                <c:pt idx="28">
                  <c:v>0.20065998027555468</c:v>
                </c:pt>
                <c:pt idx="29">
                  <c:v>0.20067438930712492</c:v>
                </c:pt>
                <c:pt idx="30">
                  <c:v>0.20068986758962157</c:v>
                </c:pt>
                <c:pt idx="31">
                  <c:v>0.20070651018287727</c:v>
                </c:pt>
                <c:pt idx="32">
                  <c:v>0.20072442467960402</c:v>
                </c:pt>
                <c:pt idx="33">
                  <c:v>0.2007437332806114</c:v>
                </c:pt>
                <c:pt idx="34">
                  <c:v>0.20076457530007552</c:v>
                </c:pt>
                <c:pt idx="35">
                  <c:v>0.20078711020827572</c:v>
                </c:pt>
                <c:pt idx="36">
                  <c:v>0.20081152135103691</c:v>
                </c:pt>
                <c:pt idx="37">
                  <c:v>0.20083802052787592</c:v>
                </c:pt>
                <c:pt idx="38">
                  <c:v>0.20086685366913348</c:v>
                </c:pt>
                <c:pt idx="39">
                  <c:v>0.20089830793237501</c:v>
                </c:pt>
                <c:pt idx="40">
                  <c:v>0.20093272064963638</c:v>
                </c:pt>
                <c:pt idx="41">
                  <c:v>0.2009704907140297</c:v>
                </c:pt>
                <c:pt idx="42">
                  <c:v>0.20101209321803179</c:v>
                </c:pt>
                <c:pt idx="43">
                  <c:v>0.20105809848062003</c:v>
                </c:pt>
                <c:pt idx="44">
                  <c:v>0.2011091970785476</c:v>
                </c:pt>
                <c:pt idx="45">
                  <c:v>0.20116623321423319</c:v>
                </c:pt>
                <c:pt idx="46">
                  <c:v>0.20123024984893023</c:v>
                </c:pt>
                <c:pt idx="47">
                  <c:v>0.20130255074173045</c:v>
                </c:pt>
                <c:pt idx="48">
                  <c:v>0.20138478727215547</c:v>
                </c:pt>
                <c:pt idx="49">
                  <c:v>0.20147908241745355</c:v>
                </c:pt>
                <c:pt idx="50">
                  <c:v>0.2015882118528701</c:v>
                </c:pt>
                <c:pt idx="51">
                  <c:v>0.20171587542335684</c:v>
                </c:pt>
                <c:pt idx="52">
                  <c:v>0.20186711634824583</c:v>
                </c:pt>
                <c:pt idx="53">
                  <c:v>0.20204899125801024</c:v>
                </c:pt>
                <c:pt idx="54">
                  <c:v>0.20227168544281726</c:v>
                </c:pt>
                <c:pt idx="55">
                  <c:v>0.20255046113095226</c:v>
                </c:pt>
                <c:pt idx="56">
                  <c:v>0.20290926715055177</c:v>
                </c:pt>
                <c:pt idx="57">
                  <c:v>0.20338793417154491</c:v>
                </c:pt>
                <c:pt idx="58">
                  <c:v>0.20405792617732485</c:v>
                </c:pt>
                <c:pt idx="59">
                  <c:v>0.20506141240614739</c:v>
                </c:pt>
                <c:pt idx="60">
                  <c:v>0.20672689401394453</c:v>
                </c:pt>
                <c:pt idx="61">
                  <c:v>0.21001891256995212</c:v>
                </c:pt>
                <c:pt idx="62">
                  <c:v>0.21943958815720549</c:v>
                </c:pt>
                <c:pt idx="63">
                  <c:v>0.40123199289086842</c:v>
                </c:pt>
                <c:pt idx="64">
                  <c:v>0.58056680960689278</c:v>
                </c:pt>
                <c:pt idx="65">
                  <c:v>0.58998748680474267</c:v>
                </c:pt>
                <c:pt idx="66">
                  <c:v>0.59327950565900711</c:v>
                </c:pt>
                <c:pt idx="67">
                  <c:v>0.59494498737119494</c:v>
                </c:pt>
                <c:pt idx="68">
                  <c:v>0.59594847364833525</c:v>
                </c:pt>
                <c:pt idx="69">
                  <c:v>0.59661846568036259</c:v>
                </c:pt>
                <c:pt idx="70">
                  <c:v>0.59709713271718268</c:v>
                </c:pt>
                <c:pt idx="71">
                  <c:v>0.59745593874705261</c:v>
                </c:pt>
                <c:pt idx="72">
                  <c:v>0.59773471444222992</c:v>
                </c:pt>
                <c:pt idx="73">
                  <c:v>0.59795740863207281</c:v>
                </c:pt>
                <c:pt idx="74">
                  <c:v>0.59813928354556545</c:v>
                </c:pt>
                <c:pt idx="75">
                  <c:v>0.59829052447328723</c:v>
                </c:pt>
                <c:pt idx="76">
                  <c:v>0.59841818804598035</c:v>
                </c:pt>
                <c:pt idx="77">
                  <c:v>0.59852731748314736</c:v>
                </c:pt>
                <c:pt idx="78">
                  <c:v>0.59862161262985769</c:v>
                </c:pt>
                <c:pt idx="79">
                  <c:v>0.59870384916143915</c:v>
                </c:pt>
                <c:pt idx="80">
                  <c:v>0.59877615005519791</c:v>
                </c:pt>
                <c:pt idx="81">
                  <c:v>0.59884016669069651</c:v>
                </c:pt>
                <c:pt idx="82">
                  <c:v>0.59889720282706016</c:v>
                </c:pt>
                <c:pt idx="83">
                  <c:v>0.59894830142556776</c:v>
                </c:pt>
                <c:pt idx="84">
                  <c:v>0.59899430668865628</c:v>
                </c:pt>
                <c:pt idx="85">
                  <c:v>0.59903590919309013</c:v>
                </c:pt>
                <c:pt idx="86">
                  <c:v>0.59907367925785815</c:v>
                </c:pt>
                <c:pt idx="87">
                  <c:v>0.59910809197545323</c:v>
                </c:pt>
                <c:pt idx="88">
                  <c:v>0.59913954623898302</c:v>
                </c:pt>
                <c:pt idx="89">
                  <c:v>0.5991683793805026</c:v>
                </c:pt>
                <c:pt idx="90">
                  <c:v>0.59919487855757192</c:v>
                </c:pt>
                <c:pt idx="91">
                  <c:v>0.59921928970053884</c:v>
                </c:pt>
                <c:pt idx="92">
                  <c:v>0.59924182460892617</c:v>
                </c:pt>
                <c:pt idx="93">
                  <c:v>0.59926266662855543</c:v>
                </c:pt>
                <c:pt idx="94">
                  <c:v>0.59928197522971449</c:v>
                </c:pt>
                <c:pt idx="95">
                  <c:v>0.59929988972657822</c:v>
                </c:pt>
                <c:pt idx="96">
                  <c:v>0.59931653231995607</c:v>
                </c:pt>
                <c:pt idx="97">
                  <c:v>0.59933201060256802</c:v>
                </c:pt>
                <c:pt idx="98">
                  <c:v>0.59934641963424218</c:v>
                </c:pt>
                <c:pt idx="99">
                  <c:v>0.5993598436706038</c:v>
                </c:pt>
                <c:pt idx="100">
                  <c:v>0.59937235761071628</c:v>
                </c:pt>
                <c:pt idx="101">
                  <c:v>0.59938402821538317</c:v>
                </c:pt>
                <c:pt idx="102">
                  <c:v>0.59939491513719412</c:v>
                </c:pt>
                <c:pt idx="103">
                  <c:v>0.59940507179517433</c:v>
                </c:pt>
                <c:pt idx="104">
                  <c:v>0.59941454612053491</c:v>
                </c:pt>
                <c:pt idx="105">
                  <c:v>0.59942338119485505</c:v>
                </c:pt>
                <c:pt idx="106">
                  <c:v>0.59943161579819271</c:v>
                </c:pt>
                <c:pt idx="107">
                  <c:v>0.59943928488132359</c:v>
                </c:pt>
                <c:pt idx="108">
                  <c:v>0.59944641997382042</c:v>
                </c:pt>
                <c:pt idx="109">
                  <c:v>0.59945304953765199</c:v>
                </c:pt>
                <c:pt idx="110">
                  <c:v>0.59945919927428615</c:v>
                </c:pt>
                <c:pt idx="111">
                  <c:v>0.59946489239197787</c:v>
                </c:pt>
                <c:pt idx="112">
                  <c:v>0.59947014983879232</c:v>
                </c:pt>
                <c:pt idx="113">
                  <c:v>0.5994749905060347</c:v>
                </c:pt>
                <c:pt idx="114">
                  <c:v>0.59947943140599758</c:v>
                </c:pt>
                <c:pt idx="115">
                  <c:v>0.59948348782732608</c:v>
                </c:pt>
                <c:pt idx="116">
                  <c:v>0.59948717347077951</c:v>
                </c:pt>
                <c:pt idx="117">
                  <c:v>0.59949050056776065</c:v>
                </c:pt>
                <c:pt idx="118">
                  <c:v>0.59949347998358449</c:v>
                </c:pt>
                <c:pt idx="119">
                  <c:v>0.59949612130717789</c:v>
                </c:pt>
                <c:pt idx="120">
                  <c:v>0.59949843292864202</c:v>
                </c:pt>
                <c:pt idx="121">
                  <c:v>0.59950042210585841</c:v>
                </c:pt>
                <c:pt idx="122">
                  <c:v>0.5995020950211809</c:v>
                </c:pt>
                <c:pt idx="123">
                  <c:v>0.59950345682900941</c:v>
                </c:pt>
                <c:pt idx="124">
                  <c:v>0.59950451169496421</c:v>
                </c:pt>
                <c:pt idx="125">
                  <c:v>0.59950526282721694</c:v>
                </c:pt>
                <c:pt idx="126">
                  <c:v>0.59950571250042328</c:v>
                </c:pt>
                <c:pt idx="127">
                  <c:v>0.5995058620725715</c:v>
                </c:pt>
                <c:pt idx="128">
                  <c:v>0.59950571199501668</c:v>
                </c:pt>
                <c:pt idx="129">
                  <c:v>0.59950526181579789</c:v>
                </c:pt>
                <c:pt idx="130">
                  <c:v>0.59950451017630901</c:v>
                </c:pt>
                <c:pt idx="131">
                  <c:v>0.59950345480127787</c:v>
                </c:pt>
                <c:pt idx="132">
                  <c:v>0.59950209248190434</c:v>
                </c:pt>
                <c:pt idx="133">
                  <c:v>0.59950041905192886</c:v>
                </c:pt>
                <c:pt idx="134">
                  <c:v>0.59949842935629905</c:v>
                </c:pt>
                <c:pt idx="135">
                  <c:v>0.5994961172119887</c:v>
                </c:pt>
                <c:pt idx="136">
                  <c:v>0.59949347536041531</c:v>
                </c:pt>
                <c:pt idx="137">
                  <c:v>0.59949049541075872</c:v>
                </c:pt>
                <c:pt idx="138">
                  <c:v>0.59948716777333988</c:v>
                </c:pt>
                <c:pt idx="139">
                  <c:v>0.59948348158205578</c:v>
                </c:pt>
                <c:pt idx="140">
                  <c:v>0.59947942460467718</c:v>
                </c:pt>
                <c:pt idx="141">
                  <c:v>0.59947498313957115</c:v>
                </c:pt>
                <c:pt idx="142">
                  <c:v>0.59947014189717185</c:v>
                </c:pt>
                <c:pt idx="143">
                  <c:v>0.59946488386420105</c:v>
                </c:pt>
                <c:pt idx="144">
                  <c:v>0.59945919014831084</c:v>
                </c:pt>
                <c:pt idx="145">
                  <c:v>0.59945303980031783</c:v>
                </c:pt>
                <c:pt idx="146">
                  <c:v>0.59944640961076512</c:v>
                </c:pt>
                <c:pt idx="147">
                  <c:v>0.59943927387689144</c:v>
                </c:pt>
                <c:pt idx="148">
                  <c:v>0.59943160413532925</c:v>
                </c:pt>
                <c:pt idx="149">
                  <c:v>0.59942336885498815</c:v>
                </c:pt>
                <c:pt idx="150">
                  <c:v>0.59941453308344506</c:v>
                </c:pt>
                <c:pt idx="151">
                  <c:v>0.59940505803884603</c:v>
                </c:pt>
                <c:pt idx="152">
                  <c:v>0.5993949006376349</c:v>
                </c:pt>
                <c:pt idx="153">
                  <c:v>0.59938401294644883</c:v>
                </c:pt>
                <c:pt idx="154">
                  <c:v>0.59937234154386831</c:v>
                </c:pt>
                <c:pt idx="155">
                  <c:v>0.59935982677467614</c:v>
                </c:pt>
                <c:pt idx="156">
                  <c:v>0.5993464018751431</c:v>
                </c:pt>
                <c:pt idx="157">
                  <c:v>0.59933199194295317</c:v>
                </c:pt>
                <c:pt idx="158">
                  <c:v>0.59931651271884001</c:v>
                </c:pt>
                <c:pt idx="159">
                  <c:v>0.59929986913890343</c:v>
                </c:pt>
                <c:pt idx="160">
                  <c:v>0.59928195360582637</c:v>
                </c:pt>
                <c:pt idx="161">
                  <c:v>0.5992626439136064</c:v>
                </c:pt>
                <c:pt idx="162">
                  <c:v>0.59924180074216782</c:v>
                </c:pt>
                <c:pt idx="163">
                  <c:v>0.59921926461450403</c:v>
                </c:pt>
                <c:pt idx="164">
                  <c:v>0.59919485217706758</c:v>
                </c:pt>
                <c:pt idx="165">
                  <c:v>0.59916835162145221</c:v>
                </c:pt>
                <c:pt idx="166">
                  <c:v>0.59913951700700929</c:v>
                </c:pt>
                <c:pt idx="167">
                  <c:v>0.59910806116416837</c:v>
                </c:pt>
                <c:pt idx="168">
                  <c:v>0.59907364674680041</c:v>
                </c:pt>
                <c:pt idx="169">
                  <c:v>0.59903587484516452</c:v>
                </c:pt>
                <c:pt idx="170">
                  <c:v>0.59899427034698105</c:v>
                </c:pt>
                <c:pt idx="171">
                  <c:v>0.59894826290953662</c:v>
                </c:pt>
                <c:pt idx="172">
                  <c:v>0.59889716192734854</c:v>
                </c:pt>
                <c:pt idx="173">
                  <c:v>0.59884012316289414</c:v>
                </c:pt>
                <c:pt idx="174">
                  <c:v>0.5987761036115814</c:v>
                </c:pt>
                <c:pt idx="175">
                  <c:v>0.59870379946014241</c:v>
                </c:pt>
                <c:pt idx="176">
                  <c:v>0.59862155926045291</c:v>
                </c:pt>
                <c:pt idx="177">
                  <c:v>0.5985272599470719</c:v>
                </c:pt>
                <c:pt idx="178">
                  <c:v>0.59841812572944064</c:v>
                </c:pt>
                <c:pt idx="179">
                  <c:v>0.59829045660886071</c:v>
                </c:pt>
                <c:pt idx="180">
                  <c:v>0.5981392091563611</c:v>
                </c:pt>
                <c:pt idx="181">
                  <c:v>0.59795732644797628</c:v>
                </c:pt>
                <c:pt idx="182">
                  <c:v>0.59773462276961786</c:v>
                </c:pt>
                <c:pt idx="183">
                  <c:v>0.59745583525708423</c:v>
                </c:pt>
                <c:pt idx="184">
                  <c:v>0.59709701408291338</c:v>
                </c:pt>
                <c:pt idx="185">
                  <c:v>0.59661832691150707</c:v>
                </c:pt>
                <c:pt idx="186">
                  <c:v>0.59594830676093113</c:v>
                </c:pt>
                <c:pt idx="187">
                  <c:v>0.59494477839486892</c:v>
                </c:pt>
                <c:pt idx="188">
                  <c:v>0.59327922665833654</c:v>
                </c:pt>
                <c:pt idx="189">
                  <c:v>0.58998706796588618</c:v>
                </c:pt>
                <c:pt idx="190">
                  <c:v>0.58056597192394843</c:v>
                </c:pt>
                <c:pt idx="191">
                  <c:v>0.40041279948469033</c:v>
                </c:pt>
                <c:pt idx="192">
                  <c:v>0.21944042784424553</c:v>
                </c:pt>
                <c:pt idx="193">
                  <c:v>0.21001933190967859</c:v>
                </c:pt>
                <c:pt idx="194">
                  <c:v>0.20672717323711448</c:v>
                </c:pt>
                <c:pt idx="195">
                  <c:v>0.20506162150753859</c:v>
                </c:pt>
                <c:pt idx="196">
                  <c:v>0.20405809314470214</c:v>
                </c:pt>
                <c:pt idx="197">
                  <c:v>0.203388072995872</c:v>
                </c:pt>
                <c:pt idx="198">
                  <c:v>0.20290938582551737</c:v>
                </c:pt>
                <c:pt idx="199">
                  <c:v>0.20255056465203414</c:v>
                </c:pt>
                <c:pt idx="200">
                  <c:v>0.20227177713996891</c:v>
                </c:pt>
                <c:pt idx="201">
                  <c:v>0.20204907346194378</c:v>
                </c:pt>
                <c:pt idx="202">
                  <c:v>0.20186719075380832</c:v>
                </c:pt>
                <c:pt idx="203">
                  <c:v>0.20171594330149759</c:v>
                </c:pt>
                <c:pt idx="204">
                  <c:v>0.20158827418106365</c:v>
                </c:pt>
                <c:pt idx="205">
                  <c:v>0.20147913996354508</c:v>
                </c:pt>
                <c:pt idx="206">
                  <c:v>0.20138484065025589</c:v>
                </c:pt>
                <c:pt idx="207">
                  <c:v>0.20130260045064544</c:v>
                </c:pt>
                <c:pt idx="208">
                  <c:v>0.20123029629926611</c:v>
                </c:pt>
                <c:pt idx="209">
                  <c:v>0.201166276748005</c:v>
                </c:pt>
                <c:pt idx="210">
                  <c:v>0.20110923798359792</c:v>
                </c:pt>
                <c:pt idx="211">
                  <c:v>0.20105813700144307</c:v>
                </c:pt>
                <c:pt idx="212">
                  <c:v>0.20101212956402864</c:v>
                </c:pt>
                <c:pt idx="213">
                  <c:v>0.20097052506587249</c:v>
                </c:pt>
                <c:pt idx="214">
                  <c:v>0.2009327531642576</c:v>
                </c:pt>
                <c:pt idx="215">
                  <c:v>0.2008983387469109</c:v>
                </c:pt>
                <c:pt idx="216">
                  <c:v>0.20086688290408766</c:v>
                </c:pt>
                <c:pt idx="217">
                  <c:v>0.20083804828966073</c:v>
                </c:pt>
                <c:pt idx="218">
                  <c:v>0.2008115477340571</c:v>
                </c:pt>
                <c:pt idx="219">
                  <c:v>0.20078713529663078</c:v>
                </c:pt>
                <c:pt idx="220">
                  <c:v>0.20076459916896919</c:v>
                </c:pt>
                <c:pt idx="221">
                  <c:v>0.20074375599754352</c:v>
                </c:pt>
                <c:pt idx="222">
                  <c:v>0.20072444630533076</c:v>
                </c:pt>
                <c:pt idx="223">
                  <c:v>0.20070653077225908</c:v>
                </c:pt>
                <c:pt idx="224">
                  <c:v>0.2006898871923237</c:v>
                </c:pt>
                <c:pt idx="225">
                  <c:v>0.20067440796821739</c:v>
                </c:pt>
                <c:pt idx="226">
                  <c:v>0.20065999803602852</c:v>
                </c:pt>
                <c:pt idx="227">
                  <c:v>0.20064657313649931</c:v>
                </c:pt>
                <c:pt idx="228">
                  <c:v>0.20063405836730666</c:v>
                </c:pt>
                <c:pt idx="229">
                  <c:v>0.20062238696472903</c:v>
                </c:pt>
                <c:pt idx="230">
                  <c:v>0.20061149927354152</c:v>
                </c:pt>
                <c:pt idx="231">
                  <c:v>0.20060134187232997</c:v>
                </c:pt>
                <c:pt idx="232">
                  <c:v>0.20059186682772853</c:v>
                </c:pt>
                <c:pt idx="233">
                  <c:v>0.200583031056186</c:v>
                </c:pt>
                <c:pt idx="234">
                  <c:v>0.20057479577584131</c:v>
                </c:pt>
                <c:pt idx="235">
                  <c:v>0.20056712603427596</c:v>
                </c:pt>
                <c:pt idx="236">
                  <c:v>0.20055999030039731</c:v>
                </c:pt>
                <c:pt idx="237">
                  <c:v>0.20055336011084146</c:v>
                </c:pt>
                <c:pt idx="238">
                  <c:v>0.20054720976284307</c:v>
                </c:pt>
                <c:pt idx="239">
                  <c:v>0.2005415160469502</c:v>
                </c:pt>
                <c:pt idx="240">
                  <c:v>0.20053625801397712</c:v>
                </c:pt>
                <c:pt idx="241">
                  <c:v>0.20053141677156999</c:v>
                </c:pt>
                <c:pt idx="242">
                  <c:v>0.20052697530645627</c:v>
                </c:pt>
                <c:pt idx="243">
                  <c:v>0.20052291832906996</c:v>
                </c:pt>
                <c:pt idx="244">
                  <c:v>0.20051923213777986</c:v>
                </c:pt>
                <c:pt idx="245">
                  <c:v>0.20051590450035162</c:v>
                </c:pt>
                <c:pt idx="246">
                  <c:v>0.2005129245506872</c:v>
                </c:pt>
                <c:pt idx="247">
                  <c:v>0.20051028269910859</c:v>
                </c:pt>
                <c:pt idx="248">
                  <c:v>0.2005079705547867</c:v>
                </c:pt>
                <c:pt idx="249">
                  <c:v>0.20050598085914459</c:v>
                </c:pt>
                <c:pt idx="250">
                  <c:v>0.20050430742916028</c:v>
                </c:pt>
                <c:pt idx="251">
                  <c:v>0.2005029451097744</c:v>
                </c:pt>
                <c:pt idx="252">
                  <c:v>0.20050188973473176</c:v>
                </c:pt>
                <c:pt idx="253">
                  <c:v>0.20050113809522757</c:v>
                </c:pt>
                <c:pt idx="254">
                  <c:v>0.20050068791599529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1.3727780081184674E-2</c:v>
                </c:pt>
                <c:pt idx="2">
                  <c:v>5.7137220857755661E-2</c:v>
                </c:pt>
                <c:pt idx="3">
                  <c:v>0.13774321166137951</c:v>
                </c:pt>
                <c:pt idx="4">
                  <c:v>0.27133887829726322</c:v>
                </c:pt>
                <c:pt idx="5">
                  <c:v>0.48864851748375959</c:v>
                </c:pt>
                <c:pt idx="6">
                  <c:v>0.8461077655422875</c:v>
                </c:pt>
                <c:pt idx="7">
                  <c:v>1.4127769261041694</c:v>
                </c:pt>
                <c:pt idx="8">
                  <c:v>2.0540146695630681</c:v>
                </c:pt>
                <c:pt idx="9">
                  <c:v>2.2310033006728611</c:v>
                </c:pt>
                <c:pt idx="10">
                  <c:v>2.0087018910905132</c:v>
                </c:pt>
                <c:pt idx="11">
                  <c:v>1.7621167657917658</c:v>
                </c:pt>
                <c:pt idx="12">
                  <c:v>1.5783781574675328</c:v>
                </c:pt>
                <c:pt idx="13">
                  <c:v>1.4475694735846591</c:v>
                </c:pt>
                <c:pt idx="14">
                  <c:v>1.3526939127786832</c:v>
                </c:pt>
                <c:pt idx="15">
                  <c:v>1.2817935946173471</c:v>
                </c:pt>
                <c:pt idx="16">
                  <c:v>1.2272365733190826</c:v>
                </c:pt>
                <c:pt idx="17">
                  <c:v>1.184143015258236</c:v>
                </c:pt>
                <c:pt idx="18">
                  <c:v>1.1493152698670137</c:v>
                </c:pt>
                <c:pt idx="19">
                  <c:v>1.1205966035690147</c:v>
                </c:pt>
                <c:pt idx="20">
                  <c:v>1.0964912280701753</c:v>
                </c:pt>
                <c:pt idx="21">
                  <c:v>1.075935086083726</c:v>
                </c:pt>
                <c:pt idx="22">
                  <c:v>1.0581539252967018</c:v>
                </c:pt>
                <c:pt idx="23">
                  <c:v>1.0425729770412591</c:v>
                </c:pt>
                <c:pt idx="24">
                  <c:v>1.0287579425489213</c:v>
                </c:pt>
                <c:pt idx="25">
                  <c:v>1.0163754814646684</c:v>
                </c:pt>
                <c:pt idx="26">
                  <c:v>1.0051661602568887</c:v>
                </c:pt>
                <c:pt idx="27">
                  <c:v>0.99492555134847815</c:v>
                </c:pt>
                <c:pt idx="28">
                  <c:v>0.98549078133403578</c:v>
                </c:pt>
                <c:pt idx="29">
                  <c:v>0.9767307954972887</c:v>
                </c:pt>
                <c:pt idx="30">
                  <c:v>0.96853920354572853</c:v>
                </c:pt>
                <c:pt idx="31">
                  <c:v>0.96082894838925503</c:v>
                </c:pt>
                <c:pt idx="32">
                  <c:v>0.95352828237406362</c:v>
                </c:pt>
                <c:pt idx="33">
                  <c:v>0.94657769450277973</c:v>
                </c:pt>
                <c:pt idx="34">
                  <c:v>0.9399275383947675</c:v>
                </c:pt>
                <c:pt idx="35">
                  <c:v>0.93353618281577844</c:v>
                </c:pt>
                <c:pt idx="36">
                  <c:v>0.92736855625558978</c:v>
                </c:pt>
                <c:pt idx="37">
                  <c:v>0.92139499171681061</c:v>
                </c:pt>
                <c:pt idx="38">
                  <c:v>0.91559030242647166</c:v>
                </c:pt>
                <c:pt idx="39">
                  <c:v>0.90993303676897119</c:v>
                </c:pt>
                <c:pt idx="40">
                  <c:v>0.90440487348234044</c:v>
                </c:pt>
                <c:pt idx="41">
                  <c:v>0.89899012749204188</c:v>
                </c:pt>
                <c:pt idx="42">
                  <c:v>0.8936753436589383</c:v>
                </c:pt>
                <c:pt idx="43">
                  <c:v>0.88844896087114567</c:v>
                </c:pt>
                <c:pt idx="44">
                  <c:v>0.88330103279042682</c:v>
                </c:pt>
                <c:pt idx="45">
                  <c:v>0.87822299451082364</c:v>
                </c:pt>
                <c:pt idx="46">
                  <c:v>0.87320746664261994</c:v>
                </c:pt>
                <c:pt idx="47">
                  <c:v>0.86824809007348391</c:v>
                </c:pt>
                <c:pt idx="48">
                  <c:v>0.86333938600848148</c:v>
                </c:pt>
                <c:pt idx="49">
                  <c:v>0.85847663694548126</c:v>
                </c:pt>
                <c:pt idx="50">
                  <c:v>0.85365578507193729</c:v>
                </c:pt>
                <c:pt idx="51">
                  <c:v>0.84887334522516622</c:v>
                </c:pt>
                <c:pt idx="52">
                  <c:v>0.8441263300802041</c:v>
                </c:pt>
                <c:pt idx="53">
                  <c:v>0.83941218564679299</c:v>
                </c:pt>
                <c:pt idx="54">
                  <c:v>0.83472873549268256</c:v>
                </c:pt>
                <c:pt idx="55">
                  <c:v>0.83007413238156946</c:v>
                </c:pt>
                <c:pt idx="56">
                  <c:v>0.82544681623410054</c:v>
                </c:pt>
                <c:pt idx="57">
                  <c:v>0.82084547749982018</c:v>
                </c:pt>
                <c:pt idx="58">
                  <c:v>0.81626902517491751</c:v>
                </c:pt>
                <c:pt idx="59">
                  <c:v>0.8117165588214752</c:v>
                </c:pt>
                <c:pt idx="60">
                  <c:v>0.80718734404371484</c:v>
                </c:pt>
                <c:pt idx="61">
                  <c:v>0.80268079095943889</c:v>
                </c:pt>
                <c:pt idx="62">
                  <c:v>0.79819643527368045</c:v>
                </c:pt>
                <c:pt idx="63">
                  <c:v>0.79373392161902734</c:v>
                </c:pt>
                <c:pt idx="64">
                  <c:v>0.78929298887523192</c:v>
                </c:pt>
                <c:pt idx="65">
                  <c:v>0.78487345722118995</c:v>
                </c:pt>
                <c:pt idx="66">
                  <c:v>0.78047521670652353</c:v>
                </c:pt>
                <c:pt idx="67">
                  <c:v>0.77609821715889427</c:v>
                </c:pt>
                <c:pt idx="68">
                  <c:v>0.77174245926770157</c:v>
                </c:pt>
                <c:pt idx="69">
                  <c:v>0.7674079867057132</c:v>
                </c:pt>
                <c:pt idx="70">
                  <c:v>0.763094879168009</c:v>
                </c:pt>
                <c:pt idx="71">
                  <c:v>0.75880324622290007</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1.1383397260273971</c:v>
                </c:pt>
                <c:pt idx="1">
                  <c:v>1.1383397260273971</c:v>
                </c:pt>
                <c:pt idx="2">
                  <c:v>1.1383397260273971</c:v>
                </c:pt>
                <c:pt idx="3">
                  <c:v>1.1383397260273971</c:v>
                </c:pt>
                <c:pt idx="4">
                  <c:v>1.1383397260273971</c:v>
                </c:pt>
                <c:pt idx="5">
                  <c:v>1.1383397260273971</c:v>
                </c:pt>
                <c:pt idx="6">
                  <c:v>1.1383397260273971</c:v>
                </c:pt>
                <c:pt idx="7">
                  <c:v>1.1383397260273971</c:v>
                </c:pt>
                <c:pt idx="8">
                  <c:v>1.1383397260273971</c:v>
                </c:pt>
                <c:pt idx="11">
                  <c:v>1.1383397260273971</c:v>
                </c:pt>
                <c:pt idx="12">
                  <c:v>1.1383397260273971</c:v>
                </c:pt>
                <c:pt idx="15">
                  <c:v>1.1383397260273971</c:v>
                </c:pt>
                <c:pt idx="16">
                  <c:v>1.1383397260273971</c:v>
                </c:pt>
                <c:pt idx="17">
                  <c:v>1.1383397260273971</c:v>
                </c:pt>
                <c:pt idx="18">
                  <c:v>1.1383397260273971</c:v>
                </c:pt>
                <c:pt idx="19">
                  <c:v>1.1383397260273971</c:v>
                </c:pt>
                <c:pt idx="20">
                  <c:v>1.1383397260273971</c:v>
                </c:pt>
                <c:pt idx="21">
                  <c:v>1.1383397260273971</c:v>
                </c:pt>
                <c:pt idx="22">
                  <c:v>1.1383397260273971</c:v>
                </c:pt>
                <c:pt idx="23">
                  <c:v>1.1383397260273971</c:v>
                </c:pt>
                <c:pt idx="24">
                  <c:v>1.1383397260273971</c:v>
                </c:pt>
                <c:pt idx="25">
                  <c:v>1.1383397260273971</c:v>
                </c:pt>
                <c:pt idx="26">
                  <c:v>1.1383397260273971</c:v>
                </c:pt>
                <c:pt idx="27">
                  <c:v>1.1383397260273971</c:v>
                </c:pt>
                <c:pt idx="28">
                  <c:v>1.1383397260273971</c:v>
                </c:pt>
                <c:pt idx="29">
                  <c:v>1.1383397260273971</c:v>
                </c:pt>
                <c:pt idx="30">
                  <c:v>1.1383397260273971</c:v>
                </c:pt>
                <c:pt idx="31">
                  <c:v>1.1383397260273971</c:v>
                </c:pt>
                <c:pt idx="32">
                  <c:v>1.1383397260273971</c:v>
                </c:pt>
                <c:pt idx="33">
                  <c:v>1.1383397260273971</c:v>
                </c:pt>
                <c:pt idx="34">
                  <c:v>1.1383397260273971</c:v>
                </c:pt>
                <c:pt idx="35">
                  <c:v>1.1383397260273971</c:v>
                </c:pt>
                <c:pt idx="36">
                  <c:v>1.1383397260273971</c:v>
                </c:pt>
                <c:pt idx="37">
                  <c:v>1.1383397260273971</c:v>
                </c:pt>
                <c:pt idx="38">
                  <c:v>1.1383397260273971</c:v>
                </c:pt>
                <c:pt idx="39">
                  <c:v>1.1383397260273971</c:v>
                </c:pt>
                <c:pt idx="40">
                  <c:v>1.1383397260273971</c:v>
                </c:pt>
                <c:pt idx="41">
                  <c:v>1.1383397260273971</c:v>
                </c:pt>
                <c:pt idx="42">
                  <c:v>1.1383397260273971</c:v>
                </c:pt>
                <c:pt idx="43">
                  <c:v>1.1383397260273971</c:v>
                </c:pt>
                <c:pt idx="44">
                  <c:v>1.1383397260273971</c:v>
                </c:pt>
                <c:pt idx="45">
                  <c:v>1.1383397260273971</c:v>
                </c:pt>
                <c:pt idx="46">
                  <c:v>1.1383397260273971</c:v>
                </c:pt>
                <c:pt idx="47">
                  <c:v>1.1383397260273971</c:v>
                </c:pt>
                <c:pt idx="48">
                  <c:v>1.1383397260273971</c:v>
                </c:pt>
                <c:pt idx="49">
                  <c:v>1.1383397260273971</c:v>
                </c:pt>
                <c:pt idx="50">
                  <c:v>1.1383397260273971</c:v>
                </c:pt>
                <c:pt idx="51">
                  <c:v>1.1383397260273971</c:v>
                </c:pt>
                <c:pt idx="52">
                  <c:v>1.1383397260273971</c:v>
                </c:pt>
                <c:pt idx="53">
                  <c:v>1.1383397260273971</c:v>
                </c:pt>
                <c:pt idx="54">
                  <c:v>1.1383397260273971</c:v>
                </c:pt>
                <c:pt idx="55">
                  <c:v>1.1383397260273971</c:v>
                </c:pt>
                <c:pt idx="56">
                  <c:v>1.1383397260273971</c:v>
                </c:pt>
                <c:pt idx="57">
                  <c:v>1.1383397260273971</c:v>
                </c:pt>
                <c:pt idx="58">
                  <c:v>1.1383397260273971</c:v>
                </c:pt>
                <c:pt idx="59">
                  <c:v>1.1383397260273971</c:v>
                </c:pt>
                <c:pt idx="60">
                  <c:v>1.1383397260273971</c:v>
                </c:pt>
                <c:pt idx="61">
                  <c:v>1.1383397260273971</c:v>
                </c:pt>
                <c:pt idx="62">
                  <c:v>1.1383397260273971</c:v>
                </c:pt>
                <c:pt idx="63">
                  <c:v>1.1383397260273971</c:v>
                </c:pt>
                <c:pt idx="64">
                  <c:v>1.1383397260273971</c:v>
                </c:pt>
                <c:pt idx="65">
                  <c:v>1.1383397260273971</c:v>
                </c:pt>
                <c:pt idx="66">
                  <c:v>1.1383397260273971</c:v>
                </c:pt>
                <c:pt idx="67">
                  <c:v>1.1383397260273971</c:v>
                </c:pt>
                <c:pt idx="68">
                  <c:v>1.1383397260273971</c:v>
                </c:pt>
                <c:pt idx="69">
                  <c:v>1.1383397260273971</c:v>
                </c:pt>
                <c:pt idx="70">
                  <c:v>1.1383397260273971</c:v>
                </c:pt>
                <c:pt idx="71">
                  <c:v>1.1383397260273971</c:v>
                </c:pt>
                <c:pt idx="72">
                  <c:v>1.1383397260273971</c:v>
                </c:pt>
                <c:pt idx="73">
                  <c:v>1.1383397260273971</c:v>
                </c:pt>
                <c:pt idx="74">
                  <c:v>1.1383397260273971</c:v>
                </c:pt>
                <c:pt idx="75">
                  <c:v>1.1383397260273971</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1.0098</c:v>
                </c:pt>
                <c:pt idx="1">
                  <c:v>1.0098</c:v>
                </c:pt>
                <c:pt idx="2">
                  <c:v>1.0098</c:v>
                </c:pt>
                <c:pt idx="3">
                  <c:v>1.0098</c:v>
                </c:pt>
                <c:pt idx="4">
                  <c:v>1.0098</c:v>
                </c:pt>
                <c:pt idx="5">
                  <c:v>1.0098</c:v>
                </c:pt>
                <c:pt idx="6">
                  <c:v>1.0098</c:v>
                </c:pt>
                <c:pt idx="7">
                  <c:v>1.0098</c:v>
                </c:pt>
                <c:pt idx="8">
                  <c:v>1.0098</c:v>
                </c:pt>
                <c:pt idx="11">
                  <c:v>1.0098</c:v>
                </c:pt>
                <c:pt idx="12">
                  <c:v>1.0098</c:v>
                </c:pt>
                <c:pt idx="15">
                  <c:v>1.0098</c:v>
                </c:pt>
                <c:pt idx="16">
                  <c:v>1.0098</c:v>
                </c:pt>
                <c:pt idx="17">
                  <c:v>1.0098</c:v>
                </c:pt>
                <c:pt idx="18">
                  <c:v>1.0098</c:v>
                </c:pt>
                <c:pt idx="19">
                  <c:v>1.0098</c:v>
                </c:pt>
                <c:pt idx="20">
                  <c:v>1.0098</c:v>
                </c:pt>
                <c:pt idx="21">
                  <c:v>1.0098</c:v>
                </c:pt>
                <c:pt idx="22">
                  <c:v>1.0098</c:v>
                </c:pt>
                <c:pt idx="23">
                  <c:v>1.0098</c:v>
                </c:pt>
                <c:pt idx="24">
                  <c:v>1.0098</c:v>
                </c:pt>
                <c:pt idx="25">
                  <c:v>1.0098</c:v>
                </c:pt>
                <c:pt idx="26">
                  <c:v>1.0098</c:v>
                </c:pt>
                <c:pt idx="27">
                  <c:v>1.0098</c:v>
                </c:pt>
                <c:pt idx="28">
                  <c:v>1.0098</c:v>
                </c:pt>
                <c:pt idx="29">
                  <c:v>1.0098</c:v>
                </c:pt>
                <c:pt idx="30">
                  <c:v>1.0098</c:v>
                </c:pt>
                <c:pt idx="31">
                  <c:v>1.0098</c:v>
                </c:pt>
                <c:pt idx="32">
                  <c:v>1.0098</c:v>
                </c:pt>
                <c:pt idx="33">
                  <c:v>1.0098</c:v>
                </c:pt>
                <c:pt idx="34">
                  <c:v>1.0098</c:v>
                </c:pt>
                <c:pt idx="35">
                  <c:v>1.0098</c:v>
                </c:pt>
                <c:pt idx="36">
                  <c:v>1.0098</c:v>
                </c:pt>
                <c:pt idx="37">
                  <c:v>1.0098</c:v>
                </c:pt>
                <c:pt idx="38">
                  <c:v>1.0098</c:v>
                </c:pt>
                <c:pt idx="39">
                  <c:v>1.0098</c:v>
                </c:pt>
                <c:pt idx="40">
                  <c:v>1.0098</c:v>
                </c:pt>
                <c:pt idx="41">
                  <c:v>1.0098</c:v>
                </c:pt>
                <c:pt idx="42">
                  <c:v>1.0098</c:v>
                </c:pt>
                <c:pt idx="43">
                  <c:v>1.0098</c:v>
                </c:pt>
                <c:pt idx="44">
                  <c:v>1.0098</c:v>
                </c:pt>
                <c:pt idx="45">
                  <c:v>1.0098</c:v>
                </c:pt>
                <c:pt idx="46">
                  <c:v>1.0098</c:v>
                </c:pt>
                <c:pt idx="47">
                  <c:v>1.0098</c:v>
                </c:pt>
                <c:pt idx="48">
                  <c:v>1.0098</c:v>
                </c:pt>
                <c:pt idx="49">
                  <c:v>1.0098</c:v>
                </c:pt>
                <c:pt idx="50">
                  <c:v>1.0098</c:v>
                </c:pt>
                <c:pt idx="51">
                  <c:v>1.0098</c:v>
                </c:pt>
                <c:pt idx="52">
                  <c:v>1.0098</c:v>
                </c:pt>
                <c:pt idx="53">
                  <c:v>1.0098</c:v>
                </c:pt>
                <c:pt idx="54">
                  <c:v>1.0098</c:v>
                </c:pt>
                <c:pt idx="55">
                  <c:v>1.0098</c:v>
                </c:pt>
                <c:pt idx="56">
                  <c:v>1.0098</c:v>
                </c:pt>
                <c:pt idx="57">
                  <c:v>1.0098</c:v>
                </c:pt>
                <c:pt idx="58">
                  <c:v>1.0098</c:v>
                </c:pt>
                <c:pt idx="59">
                  <c:v>1.0098</c:v>
                </c:pt>
                <c:pt idx="60">
                  <c:v>1.0098</c:v>
                </c:pt>
                <c:pt idx="61">
                  <c:v>1.0098</c:v>
                </c:pt>
                <c:pt idx="62">
                  <c:v>1.0098</c:v>
                </c:pt>
                <c:pt idx="63">
                  <c:v>1.0098</c:v>
                </c:pt>
                <c:pt idx="64">
                  <c:v>1.0098</c:v>
                </c:pt>
                <c:pt idx="65">
                  <c:v>1.0098</c:v>
                </c:pt>
                <c:pt idx="66">
                  <c:v>1.0098</c:v>
                </c:pt>
                <c:pt idx="67">
                  <c:v>1.0098</c:v>
                </c:pt>
                <c:pt idx="68">
                  <c:v>1.0098</c:v>
                </c:pt>
                <c:pt idx="69">
                  <c:v>1.0098</c:v>
                </c:pt>
                <c:pt idx="70">
                  <c:v>1.0098</c:v>
                </c:pt>
                <c:pt idx="71">
                  <c:v>1.0098</c:v>
                </c:pt>
                <c:pt idx="72">
                  <c:v>1.0098</c:v>
                </c:pt>
                <c:pt idx="73">
                  <c:v>1.0098</c:v>
                </c:pt>
                <c:pt idx="74">
                  <c:v>1.0098</c:v>
                </c:pt>
                <c:pt idx="75">
                  <c:v>1.0098</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1.3755158184319128E-2</c:v>
                </c:pt>
                <c:pt idx="2">
                  <c:v>5.7628146800121349E-2</c:v>
                </c:pt>
                <c:pt idx="3">
                  <c:v>0.14078322676253474</c:v>
                </c:pt>
                <c:pt idx="4">
                  <c:v>0.28443113772455103</c:v>
                </c:pt>
                <c:pt idx="5">
                  <c:v>0.53897651197095231</c:v>
                </c:pt>
                <c:pt idx="6">
                  <c:v>1.0488652627274593</c:v>
                </c:pt>
                <c:pt idx="7">
                  <c:v>2.4416469971151336</c:v>
                </c:pt>
                <c:pt idx="8">
                  <c:v>17.674418604651208</c:v>
                </c:pt>
                <c:pt idx="9">
                  <c:v>5.3930615582291779</c:v>
                </c:pt>
                <c:pt idx="10">
                  <c:v>2.7891955372871404</c:v>
                </c:pt>
                <c:pt idx="11">
                  <c:v>2.0550639134709936</c:v>
                </c:pt>
                <c:pt idx="12">
                  <c:v>1.7122830440587451</c:v>
                </c:pt>
                <c:pt idx="13">
                  <c:v>1.5155519894274789</c:v>
                </c:pt>
                <c:pt idx="14">
                  <c:v>1.3889303297031181</c:v>
                </c:pt>
                <c:pt idx="15">
                  <c:v>1.3012246223151143</c:v>
                </c:pt>
                <c:pt idx="16">
                  <c:v>1.2372812372812374</c:v>
                </c:pt>
                <c:pt idx="17">
                  <c:v>1.1888626669842162</c:v>
                </c:pt>
                <c:pt idx="18">
                  <c:v>1.1511132164850781</c:v>
                </c:pt>
                <c:pt idx="19">
                  <c:v>1.1209897527252521</c:v>
                </c:pt>
                <c:pt idx="20">
                  <c:v>1.0964912280701753</c:v>
                </c:pt>
                <c:pt idx="21">
                  <c:v>1.0762498876096609</c:v>
                </c:pt>
                <c:pt idx="22">
                  <c:v>1.0593005575266092</c:v>
                </c:pt>
                <c:pt idx="23">
                  <c:v>1.0449437034110638</c:v>
                </c:pt>
                <c:pt idx="24">
                  <c:v>1.0326606612651603</c:v>
                </c:pt>
                <c:pt idx="25">
                  <c:v>1.0220592665272363</c:v>
                </c:pt>
                <c:pt idx="26">
                  <c:v>1.0128379017758573</c:v>
                </c:pt>
                <c:pt idx="27">
                  <c:v>1.0047610872398509</c:v>
                </c:pt>
                <c:pt idx="28">
                  <c:v>0.99764252036005152</c:v>
                </c:pt>
                <c:pt idx="29">
                  <c:v>0.99133304795051713</c:v>
                </c:pt>
                <c:pt idx="30">
                  <c:v>0.98571197995526827</c:v>
                </c:pt>
                <c:pt idx="31">
                  <c:v>0.98068071347623631</c:v>
                </c:pt>
                <c:pt idx="32">
                  <c:v>0.97615798346311322</c:v>
                </c:pt>
                <c:pt idx="33">
                  <c:v>0.97207627775576655</c:v>
                </c:pt>
                <c:pt idx="34">
                  <c:v>0.96837909810768386</c:v>
                </c:pt>
                <c:pt idx="35">
                  <c:v>0.96501884429923668</c:v>
                </c:pt>
                <c:pt idx="36">
                  <c:v>0.96195516293024419</c:v>
                </c:pt>
                <c:pt idx="37">
                  <c:v>0.95915364674560355</c:v>
                </c:pt>
                <c:pt idx="38">
                  <c:v>0.95658480119381351</c:v>
                </c:pt>
                <c:pt idx="39">
                  <c:v>0.95422321671302213</c:v>
                </c:pt>
                <c:pt idx="40">
                  <c:v>0.95204690083679933</c:v>
                </c:pt>
                <c:pt idx="41">
                  <c:v>0.95003673550732193</c:v>
                </c:pt>
                <c:pt idx="42">
                  <c:v>0.94817603325424649</c:v>
                </c:pt>
                <c:pt idx="43">
                  <c:v>0.94645017201572268</c:v>
                </c:pt>
                <c:pt idx="44">
                  <c:v>0.94484629294755895</c:v>
                </c:pt>
                <c:pt idx="45">
                  <c:v>0.94335304901022532</c:v>
                </c:pt>
                <c:pt idx="46">
                  <c:v>0.94196039474054161</c:v>
                </c:pt>
                <c:pt idx="47">
                  <c:v>0.94065940961973349</c:v>
                </c:pt>
                <c:pt idx="48">
                  <c:v>0.93944214899680678</c:v>
                </c:pt>
                <c:pt idx="49">
                  <c:v>0.93830151772877524</c:v>
                </c:pt>
                <c:pt idx="50">
                  <c:v>0.93723116264019024</c:v>
                </c:pt>
                <c:pt idx="51">
                  <c:v>0.93622538064526739</c:v>
                </c:pt>
                <c:pt idx="52">
                  <c:v>0.93527903996271711</c:v>
                </c:pt>
                <c:pt idx="53">
                  <c:v>0.93438751232083384</c:v>
                </c:pt>
                <c:pt idx="54">
                  <c:v>0.93354661442478148</c:v>
                </c:pt>
                <c:pt idx="55">
                  <c:v>0.93275255725940343</c:v>
                </c:pt>
                <c:pt idx="56">
                  <c:v>0.93200190204469813</c:v>
                </c:pt>
                <c:pt idx="57">
                  <c:v>0.93129152185927422</c:v>
                </c:pt>
                <c:pt idx="58">
                  <c:v>0.93061856810888577</c:v>
                </c:pt>
                <c:pt idx="59">
                  <c:v>0.92998044114979617</c:v>
                </c:pt>
                <c:pt idx="60">
                  <c:v>0.92937476448592726</c:v>
                </c:pt>
                <c:pt idx="61">
                  <c:v>0.92879936204901037</c:v>
                </c:pt>
                <c:pt idx="62">
                  <c:v>0.92825223814583435</c:v>
                </c:pt>
                <c:pt idx="63">
                  <c:v>0.9277315597190311</c:v>
                </c:pt>
                <c:pt idx="64">
                  <c:v>0.92723564061993646</c:v>
                </c:pt>
                <c:pt idx="65">
                  <c:v>0.92676292763571866</c:v>
                </c:pt>
                <c:pt idx="66">
                  <c:v>0.92631198804970549</c:v>
                </c:pt>
                <c:pt idx="67">
                  <c:v>0.92588149854481239</c:v>
                </c:pt>
                <c:pt idx="68">
                  <c:v>0.92547023528618633</c:v>
                </c:pt>
                <c:pt idx="69">
                  <c:v>0.92507706504142928</c:v>
                </c:pt>
                <c:pt idx="70">
                  <c:v>0.92470093721568691</c:v>
                </c:pt>
                <c:pt idx="71">
                  <c:v>0.92434087669503695</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280.01090196441237</c:v>
                </c:pt>
                <c:pt idx="1">
                  <c:v>280.02355291204782</c:v>
                </c:pt>
                <c:pt idx="2">
                  <c:v>280.00910744401034</c:v>
                </c:pt>
                <c:pt idx="3">
                  <c:v>279.99487722027061</c:v>
                </c:pt>
                <c:pt idx="4">
                  <c:v>279.9952097475396</c:v>
                </c:pt>
                <c:pt idx="5">
                  <c:v>279.99672985910865</c:v>
                </c:pt>
                <c:pt idx="6">
                  <c:v>280.0015432801186</c:v>
                </c:pt>
                <c:pt idx="7">
                  <c:v>279.99918331055687</c:v>
                </c:pt>
                <c:pt idx="8">
                  <c:v>280.00089979997205</c:v>
                </c:pt>
                <c:pt idx="9">
                  <c:v>279.99908866719835</c:v>
                </c:pt>
                <c:pt idx="10">
                  <c:v>280.00184451513832</c:v>
                </c:pt>
                <c:pt idx="11">
                  <c:v>280.0004949718151</c:v>
                </c:pt>
                <c:pt idx="12">
                  <c:v>280.00150605338661</c:v>
                </c:pt>
                <c:pt idx="13">
                  <c:v>279.99924115799462</c:v>
                </c:pt>
                <c:pt idx="14">
                  <c:v>279.99936087876819</c:v>
                </c:pt>
                <c:pt idx="15">
                  <c:v>279.99827054769298</c:v>
                </c:pt>
                <c:pt idx="16">
                  <c:v>279.99923940315711</c:v>
                </c:pt>
                <c:pt idx="17">
                  <c:v>279.99973482631555</c:v>
                </c:pt>
                <c:pt idx="18">
                  <c:v>280.00084898552637</c:v>
                </c:pt>
                <c:pt idx="19">
                  <c:v>280.00131761136845</c:v>
                </c:pt>
                <c:pt idx="20">
                  <c:v>280.00114283277895</c:v>
                </c:pt>
                <c:pt idx="21">
                  <c:v>280.00061256342121</c:v>
                </c:pt>
                <c:pt idx="22">
                  <c:v>279.99944476477145</c:v>
                </c:pt>
                <c:pt idx="23">
                  <c:v>279.99898811756481</c:v>
                </c:pt>
                <c:pt idx="24">
                  <c:v>279.99850899947512</c:v>
                </c:pt>
                <c:pt idx="25">
                  <c:v>279.99930332449225</c:v>
                </c:pt>
                <c:pt idx="26">
                  <c:v>279.99986912806804</c:v>
                </c:pt>
                <c:pt idx="27">
                  <c:v>280.00106372546117</c:v>
                </c:pt>
                <c:pt idx="28">
                  <c:v>280.00118390806233</c:v>
                </c:pt>
                <c:pt idx="29">
                  <c:v>280.00127180596814</c:v>
                </c:pt>
                <c:pt idx="30">
                  <c:v>280.0002077054985</c:v>
                </c:pt>
                <c:pt idx="31">
                  <c:v>279.99956890634252</c:v>
                </c:pt>
                <c:pt idx="32">
                  <c:v>279.99860781414759</c:v>
                </c:pt>
                <c:pt idx="33">
                  <c:v>279.99886245808239</c:v>
                </c:pt>
                <c:pt idx="34">
                  <c:v>279.99910674363736</c:v>
                </c:pt>
                <c:pt idx="35">
                  <c:v>280.00036940374486</c:v>
                </c:pt>
                <c:pt idx="36">
                  <c:v>280.00083528824854</c:v>
                </c:pt>
                <c:pt idx="37">
                  <c:v>280.00153595494743</c:v>
                </c:pt>
                <c:pt idx="38">
                  <c:v>280.00082427622971</c:v>
                </c:pt>
                <c:pt idx="39">
                  <c:v>280.00038362167481</c:v>
                </c:pt>
                <c:pt idx="40">
                  <c:v>279.9990860920027</c:v>
                </c:pt>
                <c:pt idx="41">
                  <c:v>279.99886912407908</c:v>
                </c:pt>
                <c:pt idx="42">
                  <c:v>279.99861018980494</c:v>
                </c:pt>
                <c:pt idx="43">
                  <c:v>279.99952920650787</c:v>
                </c:pt>
                <c:pt idx="44">
                  <c:v>280.00027506822141</c:v>
                </c:pt>
                <c:pt idx="45">
                  <c:v>280.00114084648845</c:v>
                </c:pt>
                <c:pt idx="46">
                  <c:v>280.00135511605117</c:v>
                </c:pt>
                <c:pt idx="47">
                  <c:v>280.00080670565529</c:v>
                </c:pt>
                <c:pt idx="48">
                  <c:v>280.00016744509338</c:v>
                </c:pt>
                <c:pt idx="49">
                  <c:v>279.99890871394342</c:v>
                </c:pt>
                <c:pt idx="50">
                  <c:v>279.99892781039603</c:v>
                </c:pt>
                <c:pt idx="51">
                  <c:v>279.99847554724414</c:v>
                </c:pt>
                <c:pt idx="52">
                  <c:v>279.99994332711816</c:v>
                </c:pt>
                <c:pt idx="53">
                  <c:v>280.00003985272627</c:v>
                </c:pt>
                <c:pt idx="54">
                  <c:v>280.00164257939537</c:v>
                </c:pt>
                <c:pt idx="55">
                  <c:v>280.00075480012606</c:v>
                </c:pt>
                <c:pt idx="56">
                  <c:v>280.00122160686766</c:v>
                </c:pt>
                <c:pt idx="57">
                  <c:v>279.99926514513595</c:v>
                </c:pt>
                <c:pt idx="58">
                  <c:v>279.99938972226215</c:v>
                </c:pt>
                <c:pt idx="59">
                  <c:v>279.99798469539411</c:v>
                </c:pt>
                <c:pt idx="60">
                  <c:v>279.99908410864015</c:v>
                </c:pt>
                <c:pt idx="61">
                  <c:v>279.99865634767849</c:v>
                </c:pt>
                <c:pt idx="62">
                  <c:v>279.99978729777064</c:v>
                </c:pt>
                <c:pt idx="63">
                  <c:v>279.97428870931742</c:v>
                </c:pt>
                <c:pt idx="64">
                  <c:v>279.95534091462099</c:v>
                </c:pt>
                <c:pt idx="65">
                  <c:v>279.98333318291958</c:v>
                </c:pt>
                <c:pt idx="66">
                  <c:v>280.00887204752996</c:v>
                </c:pt>
                <c:pt idx="67">
                  <c:v>280.01091935258472</c:v>
                </c:pt>
                <c:pt idx="68">
                  <c:v>280.00100549142394</c:v>
                </c:pt>
                <c:pt idx="69">
                  <c:v>279.99599293606389</c:v>
                </c:pt>
                <c:pt idx="70">
                  <c:v>279.99634007204912</c:v>
                </c:pt>
                <c:pt idx="71">
                  <c:v>280.00095278452727</c:v>
                </c:pt>
                <c:pt idx="72">
                  <c:v>280.00178431633105</c:v>
                </c:pt>
                <c:pt idx="73">
                  <c:v>280.00242182242795</c:v>
                </c:pt>
                <c:pt idx="74">
                  <c:v>279.99988417689281</c:v>
                </c:pt>
                <c:pt idx="75">
                  <c:v>279.99970987126386</c:v>
                </c:pt>
                <c:pt idx="76">
                  <c:v>279.99819090342248</c:v>
                </c:pt>
                <c:pt idx="77">
                  <c:v>279.99907509404136</c:v>
                </c:pt>
                <c:pt idx="78">
                  <c:v>279.99893958556385</c:v>
                </c:pt>
                <c:pt idx="79">
                  <c:v>280.00029034105023</c:v>
                </c:pt>
                <c:pt idx="80">
                  <c:v>280.00079630274081</c:v>
                </c:pt>
                <c:pt idx="81">
                  <c:v>280.00131188371358</c:v>
                </c:pt>
                <c:pt idx="82">
                  <c:v>280.00118991969987</c:v>
                </c:pt>
                <c:pt idx="83">
                  <c:v>280.00012442918518</c:v>
                </c:pt>
                <c:pt idx="84">
                  <c:v>279.99968102335441</c:v>
                </c:pt>
                <c:pt idx="85">
                  <c:v>279.99837353489795</c:v>
                </c:pt>
                <c:pt idx="86">
                  <c:v>279.99914500452178</c:v>
                </c:pt>
                <c:pt idx="87">
                  <c:v>279.99881188916885</c:v>
                </c:pt>
                <c:pt idx="88">
                  <c:v>280.00074279688937</c:v>
                </c:pt>
                <c:pt idx="89">
                  <c:v>280.00051051506153</c:v>
                </c:pt>
                <c:pt idx="90">
                  <c:v>280.00186857372023</c:v>
                </c:pt>
                <c:pt idx="91">
                  <c:v>280.00049990499139</c:v>
                </c:pt>
                <c:pt idx="92">
                  <c:v>280.00061373083338</c:v>
                </c:pt>
                <c:pt idx="93">
                  <c:v>279.99885166006817</c:v>
                </c:pt>
                <c:pt idx="94">
                  <c:v>279.99901462576031</c:v>
                </c:pt>
                <c:pt idx="95">
                  <c:v>279.99853880948496</c:v>
                </c:pt>
                <c:pt idx="96">
                  <c:v>279.99959464004684</c:v>
                </c:pt>
                <c:pt idx="97">
                  <c:v>280.00034076529982</c:v>
                </c:pt>
                <c:pt idx="98">
                  <c:v>280.00109069412366</c:v>
                </c:pt>
                <c:pt idx="99">
                  <c:v>280.00147741540286</c:v>
                </c:pt>
                <c:pt idx="100">
                  <c:v>280.00064687043965</c:v>
                </c:pt>
                <c:pt idx="101">
                  <c:v>280.00031231914301</c:v>
                </c:pt>
                <c:pt idx="102">
                  <c:v>279.99872935065241</c:v>
                </c:pt>
                <c:pt idx="103">
                  <c:v>279.99910590328045</c:v>
                </c:pt>
                <c:pt idx="104">
                  <c:v>279.99836794851888</c:v>
                </c:pt>
                <c:pt idx="105">
                  <c:v>280.00012494615487</c:v>
                </c:pt>
                <c:pt idx="106">
                  <c:v>280.00001345426739</c:v>
                </c:pt>
                <c:pt idx="107">
                  <c:v>280.00175226603614</c:v>
                </c:pt>
                <c:pt idx="108">
                  <c:v>280.00078386005265</c:v>
                </c:pt>
                <c:pt idx="109">
                  <c:v>280.00123782215411</c:v>
                </c:pt>
                <c:pt idx="110">
                  <c:v>279.99938455420306</c:v>
                </c:pt>
                <c:pt idx="111">
                  <c:v>279.99939638163607</c:v>
                </c:pt>
                <c:pt idx="112">
                  <c:v>279.99830697668858</c:v>
                </c:pt>
                <c:pt idx="113">
                  <c:v>279.99923309304245</c:v>
                </c:pt>
                <c:pt idx="114">
                  <c:v>279.99955641524525</c:v>
                </c:pt>
                <c:pt idx="115">
                  <c:v>280.00083904807877</c:v>
                </c:pt>
                <c:pt idx="116">
                  <c:v>280.0012035285053</c:v>
                </c:pt>
                <c:pt idx="117">
                  <c:v>280.00126354990198</c:v>
                </c:pt>
                <c:pt idx="118">
                  <c:v>280.00064886089501</c:v>
                </c:pt>
                <c:pt idx="119">
                  <c:v>279.99957685604272</c:v>
                </c:pt>
                <c:pt idx="120">
                  <c:v>279.99903328020309</c:v>
                </c:pt>
                <c:pt idx="121">
                  <c:v>279.99848008365575</c:v>
                </c:pt>
                <c:pt idx="122">
                  <c:v>279.99927076783058</c:v>
                </c:pt>
                <c:pt idx="123">
                  <c:v>279.99971251259223</c:v>
                </c:pt>
                <c:pt idx="124">
                  <c:v>280.00106241400721</c:v>
                </c:pt>
                <c:pt idx="125">
                  <c:v>280.00109285336731</c:v>
                </c:pt>
                <c:pt idx="126">
                  <c:v>280.00140081724527</c:v>
                </c:pt>
                <c:pt idx="127">
                  <c:v>280.00024389629266</c:v>
                </c:pt>
                <c:pt idx="128">
                  <c:v>279.99970335176607</c:v>
                </c:pt>
                <c:pt idx="129">
                  <c:v>279.99864547823495</c:v>
                </c:pt>
                <c:pt idx="130">
                  <c:v>279.99881266128676</c:v>
                </c:pt>
                <c:pt idx="131">
                  <c:v>279.99910094785378</c:v>
                </c:pt>
                <c:pt idx="132">
                  <c:v>280.00015518198802</c:v>
                </c:pt>
                <c:pt idx="133">
                  <c:v>280.00094249947296</c:v>
                </c:pt>
                <c:pt idx="134">
                  <c:v>280.00131818818357</c:v>
                </c:pt>
                <c:pt idx="135">
                  <c:v>280.00115914124541</c:v>
                </c:pt>
                <c:pt idx="136">
                  <c:v>280.00017899704562</c:v>
                </c:pt>
                <c:pt idx="137">
                  <c:v>279.9995233247808</c:v>
                </c:pt>
                <c:pt idx="138">
                  <c:v>279.9985390206682</c:v>
                </c:pt>
                <c:pt idx="139">
                  <c:v>279.99896783846668</c:v>
                </c:pt>
                <c:pt idx="140">
                  <c:v>279.99906084384986</c:v>
                </c:pt>
                <c:pt idx="141">
                  <c:v>280.00056978434054</c:v>
                </c:pt>
                <c:pt idx="142">
                  <c:v>280.00073541649181</c:v>
                </c:pt>
                <c:pt idx="143">
                  <c:v>280.00170156888225</c:v>
                </c:pt>
                <c:pt idx="144">
                  <c:v>280.00061482024881</c:v>
                </c:pt>
                <c:pt idx="145">
                  <c:v>280.00050440465645</c:v>
                </c:pt>
                <c:pt idx="146">
                  <c:v>279.99885328610281</c:v>
                </c:pt>
                <c:pt idx="147">
                  <c:v>279.99905065220776</c:v>
                </c:pt>
                <c:pt idx="148">
                  <c:v>279.9984529654439</c:v>
                </c:pt>
                <c:pt idx="149">
                  <c:v>279.99979941765594</c:v>
                </c:pt>
                <c:pt idx="150">
                  <c:v>280.00014698460404</c:v>
                </c:pt>
                <c:pt idx="151">
                  <c:v>280.00139558698794</c:v>
                </c:pt>
                <c:pt idx="152">
                  <c:v>280.00115040542272</c:v>
                </c:pt>
                <c:pt idx="153">
                  <c:v>280.00098308815717</c:v>
                </c:pt>
                <c:pt idx="154">
                  <c:v>279.99990902133806</c:v>
                </c:pt>
                <c:pt idx="155">
                  <c:v>279.99908612639507</c:v>
                </c:pt>
                <c:pt idx="156">
                  <c:v>279.99874087298207</c:v>
                </c:pt>
                <c:pt idx="157">
                  <c:v>279.99872906709976</c:v>
                </c:pt>
                <c:pt idx="158">
                  <c:v>279.99986246065362</c:v>
                </c:pt>
                <c:pt idx="159">
                  <c:v>280.00029649755049</c:v>
                </c:pt>
                <c:pt idx="160">
                  <c:v>280.00158215517882</c:v>
                </c:pt>
                <c:pt idx="161">
                  <c:v>280.00090322232182</c:v>
                </c:pt>
                <c:pt idx="162">
                  <c:v>280.0011593189098</c:v>
                </c:pt>
                <c:pt idx="163">
                  <c:v>279.99934628871307</c:v>
                </c:pt>
                <c:pt idx="164">
                  <c:v>279.99945350500337</c:v>
                </c:pt>
                <c:pt idx="165">
                  <c:v>279.99818423955861</c:v>
                </c:pt>
                <c:pt idx="166">
                  <c:v>279.99943394789625</c:v>
                </c:pt>
                <c:pt idx="167">
                  <c:v>279.99939093131178</c:v>
                </c:pt>
                <c:pt idx="168">
                  <c:v>280.00109721097476</c:v>
                </c:pt>
                <c:pt idx="169">
                  <c:v>280.00099690550149</c:v>
                </c:pt>
                <c:pt idx="170">
                  <c:v>280.00146969499167</c:v>
                </c:pt>
                <c:pt idx="171">
                  <c:v>280.00044718197995</c:v>
                </c:pt>
                <c:pt idx="172">
                  <c:v>279.99969268090433</c:v>
                </c:pt>
                <c:pt idx="173">
                  <c:v>279.99894434785432</c:v>
                </c:pt>
                <c:pt idx="174">
                  <c:v>279.99851198922579</c:v>
                </c:pt>
                <c:pt idx="175">
                  <c:v>279.99936661601078</c:v>
                </c:pt>
                <c:pt idx="176">
                  <c:v>279.99962775215738</c:v>
                </c:pt>
                <c:pt idx="177">
                  <c:v>280.00131739381419</c:v>
                </c:pt>
                <c:pt idx="178">
                  <c:v>280.00083571740328</c:v>
                </c:pt>
                <c:pt idx="179">
                  <c:v>280.00176009852487</c:v>
                </c:pt>
                <c:pt idx="180">
                  <c:v>279.99983280601668</c:v>
                </c:pt>
                <c:pt idx="181">
                  <c:v>280.00016202273741</c:v>
                </c:pt>
                <c:pt idx="182">
                  <c:v>279.99818658592835</c:v>
                </c:pt>
                <c:pt idx="183">
                  <c:v>279.99937751595894</c:v>
                </c:pt>
                <c:pt idx="184">
                  <c:v>279.99869022588666</c:v>
                </c:pt>
                <c:pt idx="185">
                  <c:v>280.00077534101212</c:v>
                </c:pt>
                <c:pt idx="186">
                  <c:v>280.00061885395144</c:v>
                </c:pt>
                <c:pt idx="187">
                  <c:v>280.00195847033996</c:v>
                </c:pt>
                <c:pt idx="188">
                  <c:v>280.001018312854</c:v>
                </c:pt>
                <c:pt idx="189">
                  <c:v>280.00119970424527</c:v>
                </c:pt>
                <c:pt idx="190">
                  <c:v>280.00039532736031</c:v>
                </c:pt>
                <c:pt idx="191">
                  <c:v>280.02526677825085</c:v>
                </c:pt>
                <c:pt idx="192">
                  <c:v>280.04492972305542</c:v>
                </c:pt>
                <c:pt idx="193">
                  <c:v>280.0166629250761</c:v>
                </c:pt>
                <c:pt idx="194">
                  <c:v>279.99137150369745</c:v>
                </c:pt>
                <c:pt idx="195">
                  <c:v>279.98887043485917</c:v>
                </c:pt>
                <c:pt idx="196">
                  <c:v>279.99909073946952</c:v>
                </c:pt>
                <c:pt idx="197">
                  <c:v>280.00388795590129</c:v>
                </c:pt>
                <c:pt idx="198">
                  <c:v>280.00374290371656</c:v>
                </c:pt>
                <c:pt idx="199">
                  <c:v>279.99903527937835</c:v>
                </c:pt>
                <c:pt idx="200">
                  <c:v>279.99819243148011</c:v>
                </c:pt>
                <c:pt idx="201">
                  <c:v>279.99764567239299</c:v>
                </c:pt>
                <c:pt idx="202">
                  <c:v>279.99999569639471</c:v>
                </c:pt>
                <c:pt idx="203">
                  <c:v>280.00044880888271</c:v>
                </c:pt>
                <c:pt idx="204">
                  <c:v>280.00161743269661</c:v>
                </c:pt>
                <c:pt idx="205">
                  <c:v>280.00114456407715</c:v>
                </c:pt>
                <c:pt idx="206">
                  <c:v>280.00082484089825</c:v>
                </c:pt>
                <c:pt idx="207">
                  <c:v>279.99995024354592</c:v>
                </c:pt>
                <c:pt idx="208">
                  <c:v>279.99896845381846</c:v>
                </c:pt>
                <c:pt idx="209">
                  <c:v>279.99890614797113</c:v>
                </c:pt>
                <c:pt idx="210">
                  <c:v>279.99862024959975</c:v>
                </c:pt>
                <c:pt idx="211">
                  <c:v>280.00002761702274</c:v>
                </c:pt>
                <c:pt idx="212">
                  <c:v>280.00021319897394</c:v>
                </c:pt>
                <c:pt idx="213">
                  <c:v>280.00167944880724</c:v>
                </c:pt>
                <c:pt idx="214">
                  <c:v>280.00085895215153</c:v>
                </c:pt>
                <c:pt idx="215">
                  <c:v>280.0011254935626</c:v>
                </c:pt>
                <c:pt idx="216">
                  <c:v>279.99937753289811</c:v>
                </c:pt>
                <c:pt idx="217">
                  <c:v>279.99931514859469</c:v>
                </c:pt>
                <c:pt idx="218">
                  <c:v>279.99835343964304</c:v>
                </c:pt>
                <c:pt idx="219">
                  <c:v>279.9992391911843</c:v>
                </c:pt>
                <c:pt idx="220">
                  <c:v>279.99967510909136</c:v>
                </c:pt>
                <c:pt idx="221">
                  <c:v>280.00084427219281</c:v>
                </c:pt>
                <c:pt idx="222">
                  <c:v>280.00129070110825</c:v>
                </c:pt>
                <c:pt idx="223">
                  <c:v>280.00116927726407</c:v>
                </c:pt>
                <c:pt idx="224">
                  <c:v>280.00066910607785</c:v>
                </c:pt>
                <c:pt idx="225">
                  <c:v>279.99943784780879</c:v>
                </c:pt>
                <c:pt idx="226">
                  <c:v>279.99907535405822</c:v>
                </c:pt>
                <c:pt idx="227">
                  <c:v>279.99842301496494</c:v>
                </c:pt>
                <c:pt idx="228">
                  <c:v>279.99937750660587</c:v>
                </c:pt>
                <c:pt idx="229">
                  <c:v>279.99974427349156</c:v>
                </c:pt>
                <c:pt idx="230">
                  <c:v>280.00113067307734</c:v>
                </c:pt>
                <c:pt idx="231">
                  <c:v>280.00111619511944</c:v>
                </c:pt>
                <c:pt idx="232">
                  <c:v>280.0017303065693</c:v>
                </c:pt>
                <c:pt idx="233">
                  <c:v>280.00024208040043</c:v>
                </c:pt>
                <c:pt idx="234">
                  <c:v>279.99956448447961</c:v>
                </c:pt>
                <c:pt idx="235">
                  <c:v>279.99870830201479</c:v>
                </c:pt>
                <c:pt idx="236">
                  <c:v>279.99873687050678</c:v>
                </c:pt>
                <c:pt idx="237">
                  <c:v>279.99923753949309</c:v>
                </c:pt>
                <c:pt idx="238">
                  <c:v>280.00016883036716</c:v>
                </c:pt>
                <c:pt idx="239">
                  <c:v>280.0009950814582</c:v>
                </c:pt>
                <c:pt idx="240">
                  <c:v>280.00138397151733</c:v>
                </c:pt>
                <c:pt idx="241">
                  <c:v>280.00096618040868</c:v>
                </c:pt>
                <c:pt idx="242">
                  <c:v>280.00038083261012</c:v>
                </c:pt>
                <c:pt idx="243">
                  <c:v>279.99906174983812</c:v>
                </c:pt>
                <c:pt idx="244">
                  <c:v>279.99908116571015</c:v>
                </c:pt>
                <c:pt idx="245">
                  <c:v>279.9982450520323</c:v>
                </c:pt>
                <c:pt idx="246">
                  <c:v>280.00006793693728</c:v>
                </c:pt>
                <c:pt idx="247">
                  <c:v>279.99946459736748</c:v>
                </c:pt>
                <c:pt idx="248">
                  <c:v>280.00218176433867</c:v>
                </c:pt>
                <c:pt idx="249">
                  <c:v>280.000033489207</c:v>
                </c:pt>
                <c:pt idx="250">
                  <c:v>280.00250570937226</c:v>
                </c:pt>
                <c:pt idx="251">
                  <c:v>279.99819064586785</c:v>
                </c:pt>
                <c:pt idx="252">
                  <c:v>280.00141572587978</c:v>
                </c:pt>
                <c:pt idx="253">
                  <c:v>279.99589979395324</c:v>
                </c:pt>
                <c:pt idx="254">
                  <c:v>280.0026212872088</c:v>
                </c:pt>
                <c:pt idx="255">
                  <c:v>279.96650534342518</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280.00003295546026</c:v>
                </c:pt>
                <c:pt idx="1">
                  <c:v>280.00003248570744</c:v>
                </c:pt>
                <c:pt idx="2">
                  <c:v>280.00003170309947</c:v>
                </c:pt>
                <c:pt idx="3">
                  <c:v>280.00003061517333</c:v>
                </c:pt>
                <c:pt idx="4">
                  <c:v>280.00002923240635</c:v>
                </c:pt>
                <c:pt idx="5">
                  <c:v>280.00002756811529</c:v>
                </c:pt>
                <c:pt idx="6">
                  <c:v>280.00002563832822</c:v>
                </c:pt>
                <c:pt idx="7">
                  <c:v>280.00002346163006</c:v>
                </c:pt>
                <c:pt idx="8">
                  <c:v>280.00002105898352</c:v>
                </c:pt>
                <c:pt idx="9">
                  <c:v>280.0000184535275</c:v>
                </c:pt>
                <c:pt idx="10">
                  <c:v>280.00001567035395</c:v>
                </c:pt>
                <c:pt idx="11">
                  <c:v>280.00001273626629</c:v>
                </c:pt>
                <c:pt idx="12">
                  <c:v>280.00000967952138</c:v>
                </c:pt>
                <c:pt idx="13">
                  <c:v>280.00000652955742</c:v>
                </c:pt>
                <c:pt idx="14">
                  <c:v>280.00000331671032</c:v>
                </c:pt>
                <c:pt idx="15">
                  <c:v>280.00000007192142</c:v>
                </c:pt>
                <c:pt idx="16">
                  <c:v>279.99999682643988</c:v>
                </c:pt>
                <c:pt idx="17">
                  <c:v>279.99999361152146</c:v>
                </c:pt>
                <c:pt idx="18">
                  <c:v>279.99999045812757</c:v>
                </c:pt>
                <c:pt idx="19">
                  <c:v>279.99998739662715</c:v>
                </c:pt>
                <c:pt idx="20">
                  <c:v>279.99998445650408</c:v>
                </c:pt>
                <c:pt idx="21">
                  <c:v>279.99998166607344</c:v>
                </c:pt>
                <c:pt idx="22">
                  <c:v>279.99997905220846</c:v>
                </c:pt>
                <c:pt idx="23">
                  <c:v>279.9999766400822</c:v>
                </c:pt>
                <c:pt idx="24">
                  <c:v>279.99997445292468</c:v>
                </c:pt>
                <c:pt idx="25">
                  <c:v>279.99997251179951</c:v>
                </c:pt>
                <c:pt idx="26">
                  <c:v>279.99997083540069</c:v>
                </c:pt>
                <c:pt idx="27">
                  <c:v>279.99996943987293</c:v>
                </c:pt>
                <c:pt idx="28">
                  <c:v>279.99996833865589</c:v>
                </c:pt>
                <c:pt idx="29">
                  <c:v>279.99996754235491</c:v>
                </c:pt>
                <c:pt idx="30">
                  <c:v>279.99996705863879</c:v>
                </c:pt>
                <c:pt idx="31">
                  <c:v>279.99996689216601</c:v>
                </c:pt>
                <c:pt idx="32">
                  <c:v>279.99996704453974</c:v>
                </c:pt>
                <c:pt idx="33">
                  <c:v>279.99996751429256</c:v>
                </c:pt>
                <c:pt idx="34">
                  <c:v>279.99996829690053</c:v>
                </c:pt>
                <c:pt idx="35">
                  <c:v>279.99996938482667</c:v>
                </c:pt>
                <c:pt idx="36">
                  <c:v>279.99997076759365</c:v>
                </c:pt>
                <c:pt idx="37">
                  <c:v>279.99997243188471</c:v>
                </c:pt>
                <c:pt idx="38">
                  <c:v>279.99997436167178</c:v>
                </c:pt>
                <c:pt idx="39">
                  <c:v>279.99997653836994</c:v>
                </c:pt>
                <c:pt idx="40">
                  <c:v>279.99997894101648</c:v>
                </c:pt>
                <c:pt idx="41">
                  <c:v>279.9999815464725</c:v>
                </c:pt>
                <c:pt idx="42">
                  <c:v>279.99998432964605</c:v>
                </c:pt>
                <c:pt idx="43">
                  <c:v>279.99998726373371</c:v>
                </c:pt>
                <c:pt idx="44">
                  <c:v>279.99999032047862</c:v>
                </c:pt>
                <c:pt idx="45">
                  <c:v>279.99999347044258</c:v>
                </c:pt>
                <c:pt idx="46">
                  <c:v>279.99999668328968</c:v>
                </c:pt>
                <c:pt idx="47">
                  <c:v>279.99999992807858</c:v>
                </c:pt>
                <c:pt idx="48">
                  <c:v>280.00000317356012</c:v>
                </c:pt>
                <c:pt idx="49">
                  <c:v>280.00000638847854</c:v>
                </c:pt>
                <c:pt idx="50">
                  <c:v>280.00000954187243</c:v>
                </c:pt>
                <c:pt idx="51">
                  <c:v>280.00001260337285</c:v>
                </c:pt>
                <c:pt idx="52">
                  <c:v>280.00001554349592</c:v>
                </c:pt>
                <c:pt idx="53">
                  <c:v>280.00001833392656</c:v>
                </c:pt>
                <c:pt idx="54">
                  <c:v>280.00002094779154</c:v>
                </c:pt>
                <c:pt idx="55">
                  <c:v>280.0000233599178</c:v>
                </c:pt>
                <c:pt idx="56">
                  <c:v>280.00002554707532</c:v>
                </c:pt>
                <c:pt idx="57">
                  <c:v>280.00002748820049</c:v>
                </c:pt>
                <c:pt idx="58">
                  <c:v>280.00002916459931</c:v>
                </c:pt>
                <c:pt idx="59">
                  <c:v>280.00003056012707</c:v>
                </c:pt>
                <c:pt idx="60">
                  <c:v>280.00003166134411</c:v>
                </c:pt>
                <c:pt idx="61">
                  <c:v>280.00003245764509</c:v>
                </c:pt>
                <c:pt idx="62">
                  <c:v>280.00003294136121</c:v>
                </c:pt>
                <c:pt idx="63">
                  <c:v>280.00003310783399</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1.5313072795794356E-2</c:v>
                </c:pt>
                <c:pt idx="2">
                  <c:v>6.4277892388762803E-2</c:v>
                </c:pt>
                <c:pt idx="3">
                  <c:v>0.15738509261248984</c:v>
                </c:pt>
                <c:pt idx="4">
                  <c:v>0.31786811263591258</c:v>
                </c:pt>
                <c:pt idx="5">
                  <c:v>0.5941237356882566</c:v>
                </c:pt>
                <c:pt idx="6">
                  <c:v>1.0759352872571966</c:v>
                </c:pt>
                <c:pt idx="7">
                  <c:v>1.7887888709827171</c:v>
                </c:pt>
                <c:pt idx="8">
                  <c:v>2.1759023991144493</c:v>
                </c:pt>
                <c:pt idx="11">
                  <c:v>1.9655562825848802</c:v>
                </c:pt>
                <c:pt idx="12">
                  <c:v>1.6861734214721262</c:v>
                </c:pt>
                <c:pt idx="15">
                  <c:v>1.4867970664811467</c:v>
                </c:pt>
                <c:pt idx="16">
                  <c:v>1.3515343117152565</c:v>
                </c:pt>
                <c:pt idx="17">
                  <c:v>1.2570524005237553</c:v>
                </c:pt>
                <c:pt idx="18">
                  <c:v>1.1884657505614376</c:v>
                </c:pt>
                <c:pt idx="19">
                  <c:v>1.1368967608430258</c:v>
                </c:pt>
                <c:pt idx="20">
                  <c:v>1.0969391241473805</c:v>
                </c:pt>
                <c:pt idx="21">
                  <c:v>1.0651767664923568</c:v>
                </c:pt>
                <c:pt idx="22">
                  <c:v>1.0393694385407302</c:v>
                </c:pt>
                <c:pt idx="23">
                  <c:v>1.0179976837728988</c:v>
                </c:pt>
                <c:pt idx="24">
                  <c:v>1</c:v>
                </c:pt>
                <c:pt idx="25">
                  <c:v>0.98461547153574336</c:v>
                </c:pt>
                <c:pt idx="26">
                  <c:v>0.9712862790701009</c:v>
                </c:pt>
                <c:pt idx="27">
                  <c:v>0.95959539368922053</c:v>
                </c:pt>
                <c:pt idx="28">
                  <c:v>0.94922562626618712</c:v>
                </c:pt>
                <c:pt idx="29">
                  <c:v>0.93993202943847609</c:v>
                </c:pt>
                <c:pt idx="30">
                  <c:v>0.93152287619026608</c:v>
                </c:pt>
                <c:pt idx="31">
                  <c:v>0.92384628296757898</c:v>
                </c:pt>
                <c:pt idx="32">
                  <c:v>0.91678063017506073</c:v>
                </c:pt>
                <c:pt idx="33">
                  <c:v>0.91022758870189335</c:v>
                </c:pt>
                <c:pt idx="34">
                  <c:v>0.90410696746894847</c:v>
                </c:pt>
                <c:pt idx="35">
                  <c:v>0.89835285454338121</c:v>
                </c:pt>
                <c:pt idx="36">
                  <c:v>0.8929106910413297</c:v>
                </c:pt>
                <c:pt idx="37">
                  <c:v>0.88773502697859885</c:v>
                </c:pt>
                <c:pt idx="38">
                  <c:v>0.88278778202837127</c:v>
                </c:pt>
                <c:pt idx="39">
                  <c:v>0.87803688449117245</c:v>
                </c:pt>
                <c:pt idx="40">
                  <c:v>0.8734551966451839</c:v>
                </c:pt>
                <c:pt idx="41">
                  <c:v>0.86901965912195989</c:v>
                </c:pt>
                <c:pt idx="42">
                  <c:v>0.86471060435951996</c:v>
                </c:pt>
                <c:pt idx="43">
                  <c:v>0.8605112017122063</c:v>
                </c:pt>
                <c:pt idx="44">
                  <c:v>0.85640700591324681</c:v>
                </c:pt>
                <c:pt idx="45">
                  <c:v>0.85238558728956837</c:v>
                </c:pt>
                <c:pt idx="46">
                  <c:v>0.84843622710583666</c:v>
                </c:pt>
                <c:pt idx="47">
                  <c:v>0.84454966514434837</c:v>
                </c:pt>
                <c:pt idx="48">
                  <c:v>0.840717889446018</c:v>
                </c:pt>
                <c:pt idx="49">
                  <c:v>0.83693396028518896</c:v>
                </c:pt>
                <c:pt idx="50">
                  <c:v>0.83319186209952167</c:v>
                </c:pt>
                <c:pt idx="51">
                  <c:v>0.82948637837093442</c:v>
                </c:pt>
                <c:pt idx="52">
                  <c:v>0.82581298544585835</c:v>
                </c:pt>
                <c:pt idx="53">
                  <c:v>0.82216776206061637</c:v>
                </c:pt>
                <c:pt idx="54">
                  <c:v>0.81854731195060138</c:v>
                </c:pt>
                <c:pt idx="55">
                  <c:v>0.81494869740791498</c:v>
                </c:pt>
                <c:pt idx="56">
                  <c:v>0.81136938203958964</c:v>
                </c:pt>
                <c:pt idx="57">
                  <c:v>0.80780718128902573</c:v>
                </c:pt>
                <c:pt idx="58">
                  <c:v>0.80426021953343296</c:v>
                </c:pt>
                <c:pt idx="59">
                  <c:v>0.8007268927724962</c:v>
                </c:pt>
                <c:pt idx="60">
                  <c:v>0.79720583608810891</c:v>
                </c:pt>
                <c:pt idx="61">
                  <c:v>0.79369589518941674</c:v>
                </c:pt>
                <c:pt idx="62">
                  <c:v>0.79019610146766861</c:v>
                </c:pt>
                <c:pt idx="63">
                  <c:v>0.78670565007612336</c:v>
                </c:pt>
                <c:pt idx="64">
                  <c:v>0.78322388062529791</c:v>
                </c:pt>
                <c:pt idx="65">
                  <c:v>0.77975026014606397</c:v>
                </c:pt>
                <c:pt idx="66">
                  <c:v>0.77628436802492984</c:v>
                </c:pt>
                <c:pt idx="67">
                  <c:v>0.77282588265915919</c:v>
                </c:pt>
                <c:pt idx="68">
                  <c:v>0.76937456961563933</c:v>
                </c:pt>
                <c:pt idx="69">
                  <c:v>0.76593027110795897</c:v>
                </c:pt>
                <c:pt idx="70">
                  <c:v>0.76249289663190445</c:v>
                </c:pt>
                <c:pt idx="71">
                  <c:v>0.75906241462135549</c:v>
                </c:pt>
                <c:pt idx="72">
                  <c:v>0.75563884500506995</c:v>
                </c:pt>
                <c:pt idx="73">
                  <c:v>0.75222225256056707</c:v>
                </c:pt>
                <c:pt idx="74">
                  <c:v>0.74881274097475747</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1.1383397260273971</c:v>
                </c:pt>
                <c:pt idx="1">
                  <c:v>1.1383397260273971</c:v>
                </c:pt>
                <c:pt idx="2">
                  <c:v>1.1383397260273971</c:v>
                </c:pt>
                <c:pt idx="3">
                  <c:v>1.1383397260273971</c:v>
                </c:pt>
                <c:pt idx="4">
                  <c:v>1.1383397260273971</c:v>
                </c:pt>
                <c:pt idx="5">
                  <c:v>1.1383397260273971</c:v>
                </c:pt>
                <c:pt idx="6">
                  <c:v>1.1383397260273971</c:v>
                </c:pt>
                <c:pt idx="7">
                  <c:v>1.1383397260273971</c:v>
                </c:pt>
                <c:pt idx="8">
                  <c:v>1.1383397260273971</c:v>
                </c:pt>
                <c:pt idx="11">
                  <c:v>1.1383397260273971</c:v>
                </c:pt>
                <c:pt idx="12">
                  <c:v>1.1383397260273971</c:v>
                </c:pt>
                <c:pt idx="15">
                  <c:v>1.1383397260273971</c:v>
                </c:pt>
                <c:pt idx="16">
                  <c:v>1.1383397260273971</c:v>
                </c:pt>
                <c:pt idx="17">
                  <c:v>1.1383397260273971</c:v>
                </c:pt>
                <c:pt idx="18">
                  <c:v>1.1383397260273971</c:v>
                </c:pt>
                <c:pt idx="19">
                  <c:v>1.1383397260273971</c:v>
                </c:pt>
                <c:pt idx="20">
                  <c:v>1.1383397260273971</c:v>
                </c:pt>
                <c:pt idx="21">
                  <c:v>1.1383397260273971</c:v>
                </c:pt>
                <c:pt idx="22">
                  <c:v>1.1383397260273971</c:v>
                </c:pt>
                <c:pt idx="23">
                  <c:v>1.1383397260273971</c:v>
                </c:pt>
                <c:pt idx="24">
                  <c:v>1.1383397260273971</c:v>
                </c:pt>
                <c:pt idx="25">
                  <c:v>1.1383397260273971</c:v>
                </c:pt>
                <c:pt idx="26">
                  <c:v>1.1383397260273971</c:v>
                </c:pt>
                <c:pt idx="27">
                  <c:v>1.1383397260273971</c:v>
                </c:pt>
                <c:pt idx="28">
                  <c:v>1.1383397260273971</c:v>
                </c:pt>
                <c:pt idx="29">
                  <c:v>1.1383397260273971</c:v>
                </c:pt>
                <c:pt idx="30">
                  <c:v>1.1383397260273971</c:v>
                </c:pt>
                <c:pt idx="31">
                  <c:v>1.1383397260273971</c:v>
                </c:pt>
                <c:pt idx="32">
                  <c:v>1.1383397260273971</c:v>
                </c:pt>
                <c:pt idx="33">
                  <c:v>1.1383397260273971</c:v>
                </c:pt>
                <c:pt idx="34">
                  <c:v>1.1383397260273971</c:v>
                </c:pt>
                <c:pt idx="35">
                  <c:v>1.1383397260273971</c:v>
                </c:pt>
                <c:pt idx="36">
                  <c:v>1.1383397260273971</c:v>
                </c:pt>
                <c:pt idx="37">
                  <c:v>1.1383397260273971</c:v>
                </c:pt>
                <c:pt idx="38">
                  <c:v>1.1383397260273971</c:v>
                </c:pt>
                <c:pt idx="39">
                  <c:v>1.1383397260273971</c:v>
                </c:pt>
                <c:pt idx="40">
                  <c:v>1.1383397260273971</c:v>
                </c:pt>
                <c:pt idx="41">
                  <c:v>1.1383397260273971</c:v>
                </c:pt>
                <c:pt idx="42">
                  <c:v>1.1383397260273971</c:v>
                </c:pt>
                <c:pt idx="43">
                  <c:v>1.1383397260273971</c:v>
                </c:pt>
                <c:pt idx="44">
                  <c:v>1.1383397260273971</c:v>
                </c:pt>
                <c:pt idx="45">
                  <c:v>1.1383397260273971</c:v>
                </c:pt>
                <c:pt idx="46">
                  <c:v>1.1383397260273971</c:v>
                </c:pt>
                <c:pt idx="47">
                  <c:v>1.1383397260273971</c:v>
                </c:pt>
                <c:pt idx="48">
                  <c:v>1.1383397260273971</c:v>
                </c:pt>
                <c:pt idx="49">
                  <c:v>1.1383397260273971</c:v>
                </c:pt>
                <c:pt idx="50">
                  <c:v>1.1383397260273971</c:v>
                </c:pt>
                <c:pt idx="51">
                  <c:v>1.1383397260273971</c:v>
                </c:pt>
                <c:pt idx="52">
                  <c:v>1.1383397260273971</c:v>
                </c:pt>
                <c:pt idx="53">
                  <c:v>1.1383397260273971</c:v>
                </c:pt>
                <c:pt idx="54">
                  <c:v>1.1383397260273971</c:v>
                </c:pt>
                <c:pt idx="55">
                  <c:v>1.1383397260273971</c:v>
                </c:pt>
                <c:pt idx="56">
                  <c:v>1.1383397260273971</c:v>
                </c:pt>
                <c:pt idx="57">
                  <c:v>1.1383397260273971</c:v>
                </c:pt>
                <c:pt idx="58">
                  <c:v>1.1383397260273971</c:v>
                </c:pt>
                <c:pt idx="59">
                  <c:v>1.1383397260273971</c:v>
                </c:pt>
                <c:pt idx="60">
                  <c:v>1.1383397260273971</c:v>
                </c:pt>
                <c:pt idx="61">
                  <c:v>1.1383397260273971</c:v>
                </c:pt>
                <c:pt idx="62">
                  <c:v>1.1383397260273971</c:v>
                </c:pt>
                <c:pt idx="63">
                  <c:v>1.1383397260273971</c:v>
                </c:pt>
                <c:pt idx="64">
                  <c:v>1.1383397260273971</c:v>
                </c:pt>
                <c:pt idx="65">
                  <c:v>1.1383397260273971</c:v>
                </c:pt>
                <c:pt idx="66">
                  <c:v>1.1383397260273971</c:v>
                </c:pt>
                <c:pt idx="67">
                  <c:v>1.1383397260273971</c:v>
                </c:pt>
                <c:pt idx="68">
                  <c:v>1.1383397260273971</c:v>
                </c:pt>
                <c:pt idx="69">
                  <c:v>1.1383397260273971</c:v>
                </c:pt>
                <c:pt idx="70">
                  <c:v>1.1383397260273971</c:v>
                </c:pt>
                <c:pt idx="71">
                  <c:v>1.1383397260273971</c:v>
                </c:pt>
                <c:pt idx="72">
                  <c:v>1.1383397260273971</c:v>
                </c:pt>
                <c:pt idx="73">
                  <c:v>1.1383397260273971</c:v>
                </c:pt>
                <c:pt idx="74">
                  <c:v>1.1383397260273971</c:v>
                </c:pt>
                <c:pt idx="75">
                  <c:v>1.1383397260273971</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1.0098</c:v>
                </c:pt>
                <c:pt idx="1">
                  <c:v>1.0098</c:v>
                </c:pt>
                <c:pt idx="2">
                  <c:v>1.0098</c:v>
                </c:pt>
                <c:pt idx="3">
                  <c:v>1.0098</c:v>
                </c:pt>
                <c:pt idx="4">
                  <c:v>1.0098</c:v>
                </c:pt>
                <c:pt idx="5">
                  <c:v>1.0098</c:v>
                </c:pt>
                <c:pt idx="6">
                  <c:v>1.0098</c:v>
                </c:pt>
                <c:pt idx="7">
                  <c:v>1.0098</c:v>
                </c:pt>
                <c:pt idx="8">
                  <c:v>1.0098</c:v>
                </c:pt>
                <c:pt idx="11">
                  <c:v>1.0098</c:v>
                </c:pt>
                <c:pt idx="12">
                  <c:v>1.0098</c:v>
                </c:pt>
                <c:pt idx="15">
                  <c:v>1.0098</c:v>
                </c:pt>
                <c:pt idx="16">
                  <c:v>1.0098</c:v>
                </c:pt>
                <c:pt idx="17">
                  <c:v>1.0098</c:v>
                </c:pt>
                <c:pt idx="18">
                  <c:v>1.0098</c:v>
                </c:pt>
                <c:pt idx="19">
                  <c:v>1.0098</c:v>
                </c:pt>
                <c:pt idx="20">
                  <c:v>1.0098</c:v>
                </c:pt>
                <c:pt idx="21">
                  <c:v>1.0098</c:v>
                </c:pt>
                <c:pt idx="22">
                  <c:v>1.0098</c:v>
                </c:pt>
                <c:pt idx="23">
                  <c:v>1.0098</c:v>
                </c:pt>
                <c:pt idx="24">
                  <c:v>1.0098</c:v>
                </c:pt>
                <c:pt idx="25">
                  <c:v>1.0098</c:v>
                </c:pt>
                <c:pt idx="26">
                  <c:v>1.0098</c:v>
                </c:pt>
                <c:pt idx="27">
                  <c:v>1.0098</c:v>
                </c:pt>
                <c:pt idx="28">
                  <c:v>1.0098</c:v>
                </c:pt>
                <c:pt idx="29">
                  <c:v>1.0098</c:v>
                </c:pt>
                <c:pt idx="30">
                  <c:v>1.0098</c:v>
                </c:pt>
                <c:pt idx="31">
                  <c:v>1.0098</c:v>
                </c:pt>
                <c:pt idx="32">
                  <c:v>1.0098</c:v>
                </c:pt>
                <c:pt idx="33">
                  <c:v>1.0098</c:v>
                </c:pt>
                <c:pt idx="34">
                  <c:v>1.0098</c:v>
                </c:pt>
                <c:pt idx="35">
                  <c:v>1.0098</c:v>
                </c:pt>
                <c:pt idx="36">
                  <c:v>1.0098</c:v>
                </c:pt>
                <c:pt idx="37">
                  <c:v>1.0098</c:v>
                </c:pt>
                <c:pt idx="38">
                  <c:v>1.0098</c:v>
                </c:pt>
                <c:pt idx="39">
                  <c:v>1.0098</c:v>
                </c:pt>
                <c:pt idx="40">
                  <c:v>1.0098</c:v>
                </c:pt>
                <c:pt idx="41">
                  <c:v>1.0098</c:v>
                </c:pt>
                <c:pt idx="42">
                  <c:v>1.0098</c:v>
                </c:pt>
                <c:pt idx="43">
                  <c:v>1.0098</c:v>
                </c:pt>
                <c:pt idx="44">
                  <c:v>1.0098</c:v>
                </c:pt>
                <c:pt idx="45">
                  <c:v>1.0098</c:v>
                </c:pt>
                <c:pt idx="46">
                  <c:v>1.0098</c:v>
                </c:pt>
                <c:pt idx="47">
                  <c:v>1.0098</c:v>
                </c:pt>
                <c:pt idx="48">
                  <c:v>1.0098</c:v>
                </c:pt>
                <c:pt idx="49">
                  <c:v>1.0098</c:v>
                </c:pt>
                <c:pt idx="50">
                  <c:v>1.0098</c:v>
                </c:pt>
                <c:pt idx="51">
                  <c:v>1.0098</c:v>
                </c:pt>
                <c:pt idx="52">
                  <c:v>1.0098</c:v>
                </c:pt>
                <c:pt idx="53">
                  <c:v>1.0098</c:v>
                </c:pt>
                <c:pt idx="54">
                  <c:v>1.0098</c:v>
                </c:pt>
                <c:pt idx="55">
                  <c:v>1.0098</c:v>
                </c:pt>
                <c:pt idx="56">
                  <c:v>1.0098</c:v>
                </c:pt>
                <c:pt idx="57">
                  <c:v>1.0098</c:v>
                </c:pt>
                <c:pt idx="58">
                  <c:v>1.0098</c:v>
                </c:pt>
                <c:pt idx="59">
                  <c:v>1.0098</c:v>
                </c:pt>
                <c:pt idx="60">
                  <c:v>1.0098</c:v>
                </c:pt>
                <c:pt idx="61">
                  <c:v>1.0098</c:v>
                </c:pt>
                <c:pt idx="62">
                  <c:v>1.0098</c:v>
                </c:pt>
                <c:pt idx="63">
                  <c:v>1.0098</c:v>
                </c:pt>
                <c:pt idx="64">
                  <c:v>1.0098</c:v>
                </c:pt>
                <c:pt idx="65">
                  <c:v>1.0098</c:v>
                </c:pt>
                <c:pt idx="66">
                  <c:v>1.0098</c:v>
                </c:pt>
                <c:pt idx="67">
                  <c:v>1.0098</c:v>
                </c:pt>
                <c:pt idx="68">
                  <c:v>1.0098</c:v>
                </c:pt>
                <c:pt idx="69">
                  <c:v>1.0098</c:v>
                </c:pt>
                <c:pt idx="70">
                  <c:v>1.0098</c:v>
                </c:pt>
                <c:pt idx="71">
                  <c:v>1.0098</c:v>
                </c:pt>
                <c:pt idx="72">
                  <c:v>1.0098</c:v>
                </c:pt>
                <c:pt idx="73">
                  <c:v>1.0098</c:v>
                </c:pt>
                <c:pt idx="74">
                  <c:v>1.0098</c:v>
                </c:pt>
                <c:pt idx="75">
                  <c:v>1.0098</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1.534468208121271E-2</c:v>
                </c:pt>
                <c:pt idx="2">
                  <c:v>6.4859618768405528E-2</c:v>
                </c:pt>
                <c:pt idx="3">
                  <c:v>0.16116761223516565</c:v>
                </c:pt>
                <c:pt idx="4">
                  <c:v>0.33555883017179849</c:v>
                </c:pt>
                <c:pt idx="5">
                  <c:v>0.67223866665675414</c:v>
                </c:pt>
                <c:pt idx="6">
                  <c:v>1.4775239570847691</c:v>
                </c:pt>
                <c:pt idx="7">
                  <c:v>5.3204342184775779</c:v>
                </c:pt>
                <c:pt idx="8">
                  <c:v>7.729750660760061</c:v>
                </c:pt>
                <c:pt idx="11">
                  <c:v>2.8827458290820354</c:v>
                </c:pt>
                <c:pt idx="12">
                  <c:v>1.990090142963004</c:v>
                </c:pt>
                <c:pt idx="15">
                  <c:v>1.6191298001621173</c:v>
                </c:pt>
                <c:pt idx="16">
                  <c:v>1.4180804263034703</c:v>
                </c:pt>
                <c:pt idx="17">
                  <c:v>1.2931203160159508</c:v>
                </c:pt>
                <c:pt idx="18">
                  <c:v>1.2086140853597587</c:v>
                </c:pt>
                <c:pt idx="19">
                  <c:v>1.1480852089995288</c:v>
                </c:pt>
                <c:pt idx="20">
                  <c:v>1.1028805226109633</c:v>
                </c:pt>
                <c:pt idx="21">
                  <c:v>1.06802839671327</c:v>
                </c:pt>
                <c:pt idx="22">
                  <c:v>1.0404745930531862</c:v>
                </c:pt>
                <c:pt idx="23">
                  <c:v>1.0182427920430341</c:v>
                </c:pt>
                <c:pt idx="24">
                  <c:v>1</c:v>
                </c:pt>
                <c:pt idx="25">
                  <c:v>0.98481610370646899</c:v>
                </c:pt>
                <c:pt idx="26">
                  <c:v>0.97202348352371148</c:v>
                </c:pt>
                <c:pt idx="27">
                  <c:v>0.96113131401039464</c:v>
                </c:pt>
                <c:pt idx="28">
                  <c:v>0.95177125035523802</c:v>
                </c:pt>
                <c:pt idx="29">
                  <c:v>0.94366188674768403</c:v>
                </c:pt>
                <c:pt idx="30">
                  <c:v>0.93658484664068609</c:v>
                </c:pt>
                <c:pt idx="31">
                  <c:v>0.93036830511695812</c:v>
                </c:pt>
                <c:pt idx="32">
                  <c:v>0.92487538917426693</c:v>
                </c:pt>
                <c:pt idx="33">
                  <c:v>0.91999585635447279</c:v>
                </c:pt>
                <c:pt idx="34">
                  <c:v>0.91564002364536523</c:v>
                </c:pt>
                <c:pt idx="35">
                  <c:v>0.91173427043804556</c:v>
                </c:pt>
                <c:pt idx="36">
                  <c:v>0.90821766142775329</c:v>
                </c:pt>
                <c:pt idx="37">
                  <c:v>0.90503937873431972</c:v>
                </c:pt>
                <c:pt idx="38">
                  <c:v>0.90215674698750103</c:v>
                </c:pt>
                <c:pt idx="39">
                  <c:v>0.89953369852137166</c:v>
                </c:pt>
                <c:pt idx="40">
                  <c:v>0.89713956909206027</c:v>
                </c:pt>
                <c:pt idx="41">
                  <c:v>0.89494814452468296</c:v>
                </c:pt>
                <c:pt idx="42">
                  <c:v>0.89293689978041391</c:v>
                </c:pt>
                <c:pt idx="43">
                  <c:v>0.89108638695379649</c:v>
                </c:pt>
                <c:pt idx="44">
                  <c:v>0.88937973953928084</c:v>
                </c:pt>
                <c:pt idx="45">
                  <c:v>0.88780226820220354</c:v>
                </c:pt>
                <c:pt idx="46">
                  <c:v>0.88634112910787488</c:v>
                </c:pt>
                <c:pt idx="47">
                  <c:v>0.88498505019218066</c:v>
                </c:pt>
                <c:pt idx="48">
                  <c:v>0.88372410400856105</c:v>
                </c:pt>
                <c:pt idx="49">
                  <c:v>0.88254951824917705</c:v>
                </c:pt>
                <c:pt idx="50">
                  <c:v>0.8814535169187272</c:v>
                </c:pt>
                <c:pt idx="51">
                  <c:v>0.8804291865864694</c:v>
                </c:pt>
                <c:pt idx="52">
                  <c:v>0.87947036326348149</c:v>
                </c:pt>
                <c:pt idx="53">
                  <c:v>0.87857153632716745</c:v>
                </c:pt>
                <c:pt idx="54">
                  <c:v>0.87772776660220253</c:v>
                </c:pt>
                <c:pt idx="55">
                  <c:v>0.87693461624994373</c:v>
                </c:pt>
                <c:pt idx="56">
                  <c:v>0.87618808854977814</c:v>
                </c:pt>
                <c:pt idx="57">
                  <c:v>0.8754845760005161</c:v>
                </c:pt>
                <c:pt idx="58">
                  <c:v>0.87482081544686885</c:v>
                </c:pt>
                <c:pt idx="59">
                  <c:v>0.87419384915943166</c:v>
                </c:pt>
                <c:pt idx="60">
                  <c:v>0.87360099097798549</c:v>
                </c:pt>
                <c:pt idx="61">
                  <c:v>0.87303979677545607</c:v>
                </c:pt>
                <c:pt idx="62">
                  <c:v>0.87250803862082693</c:v>
                </c:pt>
                <c:pt idx="63">
                  <c:v>0.8720036821185555</c:v>
                </c:pt>
                <c:pt idx="64">
                  <c:v>0.8715248664839389</c:v>
                </c:pt>
                <c:pt idx="65">
                  <c:v>0.87106988698174004</c:v>
                </c:pt>
                <c:pt idx="66">
                  <c:v>0.87063717941175522</c:v>
                </c:pt>
                <c:pt idx="67">
                  <c:v>0.87022530637203099</c:v>
                </c:pt>
                <c:pt idx="68">
                  <c:v>0.86983294506979492</c:v>
                </c:pt>
                <c:pt idx="69">
                  <c:v>0.86945887648321218</c:v>
                </c:pt>
                <c:pt idx="70">
                  <c:v>0.86910197570492553</c:v>
                </c:pt>
                <c:pt idx="71">
                  <c:v>0.86876120332183304</c:v>
                </c:pt>
                <c:pt idx="72">
                  <c:v>0.86843559770550405</c:v>
                </c:pt>
                <c:pt idx="73">
                  <c:v>0.86812426810452992</c:v>
                </c:pt>
                <c:pt idx="74">
                  <c:v>0.86782638844458648</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1.5313072795794356E-2</c:v>
                </c:pt>
                <c:pt idx="2">
                  <c:v>6.4277892388762803E-2</c:v>
                </c:pt>
                <c:pt idx="3">
                  <c:v>0.15738509261248984</c:v>
                </c:pt>
                <c:pt idx="4">
                  <c:v>0.31786811263591258</c:v>
                </c:pt>
                <c:pt idx="5">
                  <c:v>0.5941237356882566</c:v>
                </c:pt>
                <c:pt idx="6">
                  <c:v>1.0759352872571966</c:v>
                </c:pt>
                <c:pt idx="7">
                  <c:v>1.7887888709827171</c:v>
                </c:pt>
                <c:pt idx="8">
                  <c:v>2.1759023991144493</c:v>
                </c:pt>
                <c:pt idx="11">
                  <c:v>1.9655562825848802</c:v>
                </c:pt>
                <c:pt idx="12">
                  <c:v>1.6861734214721262</c:v>
                </c:pt>
                <c:pt idx="15">
                  <c:v>1.4867970664811467</c:v>
                </c:pt>
                <c:pt idx="16">
                  <c:v>1.3515343117152565</c:v>
                </c:pt>
                <c:pt idx="17">
                  <c:v>1.2570524005237553</c:v>
                </c:pt>
                <c:pt idx="18">
                  <c:v>1.1884657505614376</c:v>
                </c:pt>
                <c:pt idx="19">
                  <c:v>1.1368967608430258</c:v>
                </c:pt>
                <c:pt idx="20">
                  <c:v>1.0969391241473805</c:v>
                </c:pt>
                <c:pt idx="21">
                  <c:v>1.0651767664923568</c:v>
                </c:pt>
                <c:pt idx="22">
                  <c:v>1.0393694385407302</c:v>
                </c:pt>
                <c:pt idx="23">
                  <c:v>1.0179976837728988</c:v>
                </c:pt>
                <c:pt idx="24">
                  <c:v>1</c:v>
                </c:pt>
                <c:pt idx="25">
                  <c:v>0.98461547153574336</c:v>
                </c:pt>
                <c:pt idx="26">
                  <c:v>0.9712862790701009</c:v>
                </c:pt>
                <c:pt idx="27">
                  <c:v>0.95959539368922053</c:v>
                </c:pt>
                <c:pt idx="28">
                  <c:v>0.94922562626618712</c:v>
                </c:pt>
                <c:pt idx="29">
                  <c:v>0.93993202943847609</c:v>
                </c:pt>
                <c:pt idx="30">
                  <c:v>0.93152287619026608</c:v>
                </c:pt>
                <c:pt idx="31">
                  <c:v>0.92384628296757898</c:v>
                </c:pt>
                <c:pt idx="32">
                  <c:v>0.91678063017506073</c:v>
                </c:pt>
                <c:pt idx="33">
                  <c:v>0.91022758870189335</c:v>
                </c:pt>
                <c:pt idx="34">
                  <c:v>0.90410696746894847</c:v>
                </c:pt>
                <c:pt idx="35">
                  <c:v>0.89835285454338121</c:v>
                </c:pt>
                <c:pt idx="36">
                  <c:v>0.8929106910413297</c:v>
                </c:pt>
                <c:pt idx="37">
                  <c:v>0.88773502697859885</c:v>
                </c:pt>
                <c:pt idx="38">
                  <c:v>0.88278778202837127</c:v>
                </c:pt>
                <c:pt idx="39">
                  <c:v>0.87803688449117245</c:v>
                </c:pt>
                <c:pt idx="40">
                  <c:v>0.8734551966451839</c:v>
                </c:pt>
                <c:pt idx="41">
                  <c:v>0.86901965912195989</c:v>
                </c:pt>
                <c:pt idx="42">
                  <c:v>0.86471060435951996</c:v>
                </c:pt>
                <c:pt idx="43">
                  <c:v>0.8605112017122063</c:v>
                </c:pt>
                <c:pt idx="44">
                  <c:v>0.85640700591324681</c:v>
                </c:pt>
                <c:pt idx="45">
                  <c:v>0.85238558728956837</c:v>
                </c:pt>
                <c:pt idx="46">
                  <c:v>0.84843622710583666</c:v>
                </c:pt>
                <c:pt idx="47">
                  <c:v>0.84454966514434837</c:v>
                </c:pt>
                <c:pt idx="48">
                  <c:v>0.840717889446018</c:v>
                </c:pt>
                <c:pt idx="49">
                  <c:v>0.83693396028518896</c:v>
                </c:pt>
                <c:pt idx="50">
                  <c:v>0.83319186209952167</c:v>
                </c:pt>
                <c:pt idx="51">
                  <c:v>0.82948637837093442</c:v>
                </c:pt>
                <c:pt idx="52">
                  <c:v>0.82581298544585835</c:v>
                </c:pt>
                <c:pt idx="53">
                  <c:v>0.82216776206061637</c:v>
                </c:pt>
                <c:pt idx="54">
                  <c:v>0.81854731195060138</c:v>
                </c:pt>
                <c:pt idx="55">
                  <c:v>0.81494869740791498</c:v>
                </c:pt>
                <c:pt idx="56">
                  <c:v>0.81136938203958964</c:v>
                </c:pt>
                <c:pt idx="57">
                  <c:v>0.80780718128902573</c:v>
                </c:pt>
                <c:pt idx="58">
                  <c:v>0.80426021953343296</c:v>
                </c:pt>
                <c:pt idx="59">
                  <c:v>0.8007268927724962</c:v>
                </c:pt>
                <c:pt idx="60">
                  <c:v>0.79720583608810891</c:v>
                </c:pt>
                <c:pt idx="61">
                  <c:v>0.79369589518941674</c:v>
                </c:pt>
                <c:pt idx="62">
                  <c:v>0.79019610146766861</c:v>
                </c:pt>
                <c:pt idx="63">
                  <c:v>0.78670565007612336</c:v>
                </c:pt>
                <c:pt idx="64">
                  <c:v>0.78322388062529791</c:v>
                </c:pt>
                <c:pt idx="65">
                  <c:v>0.77975026014606397</c:v>
                </c:pt>
                <c:pt idx="66">
                  <c:v>0.77628436802492984</c:v>
                </c:pt>
                <c:pt idx="67">
                  <c:v>0.77282588265915919</c:v>
                </c:pt>
                <c:pt idx="68">
                  <c:v>0.76937456961563933</c:v>
                </c:pt>
                <c:pt idx="69">
                  <c:v>0.76593027110795897</c:v>
                </c:pt>
                <c:pt idx="70">
                  <c:v>0.76249289663190445</c:v>
                </c:pt>
                <c:pt idx="71">
                  <c:v>0.75906241462135549</c:v>
                </c:pt>
                <c:pt idx="72">
                  <c:v>0.75563884500506995</c:v>
                </c:pt>
                <c:pt idx="73">
                  <c:v>0.75222225256056707</c:v>
                </c:pt>
                <c:pt idx="74">
                  <c:v>0.74881274097475747</c:v>
                </c:pt>
                <c:pt idx="75">
                  <c:v>0.7454104475324711</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1.0615846153846153</c:v>
                </c:pt>
                <c:pt idx="1">
                  <c:v>1.0615846153846153</c:v>
                </c:pt>
                <c:pt idx="2">
                  <c:v>1.0615846153846153</c:v>
                </c:pt>
                <c:pt idx="3">
                  <c:v>1.0615846153846153</c:v>
                </c:pt>
                <c:pt idx="4">
                  <c:v>1.0615846153846153</c:v>
                </c:pt>
                <c:pt idx="5">
                  <c:v>1.0615846153846153</c:v>
                </c:pt>
                <c:pt idx="6">
                  <c:v>1.0615846153846153</c:v>
                </c:pt>
                <c:pt idx="7">
                  <c:v>1.0615846153846153</c:v>
                </c:pt>
                <c:pt idx="8">
                  <c:v>1.0615846153846153</c:v>
                </c:pt>
                <c:pt idx="11">
                  <c:v>1.0615846153846153</c:v>
                </c:pt>
                <c:pt idx="12">
                  <c:v>1.0615846153846153</c:v>
                </c:pt>
                <c:pt idx="15">
                  <c:v>1.0615846153846153</c:v>
                </c:pt>
                <c:pt idx="16">
                  <c:v>1.0615846153846153</c:v>
                </c:pt>
                <c:pt idx="17">
                  <c:v>1.0615846153846153</c:v>
                </c:pt>
                <c:pt idx="18">
                  <c:v>1.0615846153846153</c:v>
                </c:pt>
                <c:pt idx="19">
                  <c:v>1.0615846153846153</c:v>
                </c:pt>
                <c:pt idx="20">
                  <c:v>1.0615846153846153</c:v>
                </c:pt>
                <c:pt idx="21">
                  <c:v>1.0615846153846153</c:v>
                </c:pt>
                <c:pt idx="22">
                  <c:v>1.0615846153846153</c:v>
                </c:pt>
                <c:pt idx="23">
                  <c:v>1.0615846153846153</c:v>
                </c:pt>
                <c:pt idx="24">
                  <c:v>1.0615846153846153</c:v>
                </c:pt>
                <c:pt idx="25">
                  <c:v>1.0615846153846153</c:v>
                </c:pt>
                <c:pt idx="26">
                  <c:v>1.0615846153846153</c:v>
                </c:pt>
                <c:pt idx="27">
                  <c:v>1.0615846153846153</c:v>
                </c:pt>
                <c:pt idx="28">
                  <c:v>1.0615846153846153</c:v>
                </c:pt>
                <c:pt idx="29">
                  <c:v>1.0615846153846153</c:v>
                </c:pt>
                <c:pt idx="30">
                  <c:v>1.0615846153846153</c:v>
                </c:pt>
                <c:pt idx="31">
                  <c:v>1.0615846153846153</c:v>
                </c:pt>
                <c:pt idx="32">
                  <c:v>1.0615846153846153</c:v>
                </c:pt>
                <c:pt idx="33">
                  <c:v>1.0615846153846153</c:v>
                </c:pt>
                <c:pt idx="34">
                  <c:v>1.0615846153846153</c:v>
                </c:pt>
                <c:pt idx="35">
                  <c:v>1.0615846153846153</c:v>
                </c:pt>
                <c:pt idx="36">
                  <c:v>1.0615846153846153</c:v>
                </c:pt>
                <c:pt idx="37">
                  <c:v>1.0615846153846153</c:v>
                </c:pt>
                <c:pt idx="38">
                  <c:v>1.0615846153846153</c:v>
                </c:pt>
                <c:pt idx="39">
                  <c:v>1.0615846153846153</c:v>
                </c:pt>
                <c:pt idx="40">
                  <c:v>1.0615846153846153</c:v>
                </c:pt>
                <c:pt idx="41">
                  <c:v>1.0615846153846153</c:v>
                </c:pt>
                <c:pt idx="42">
                  <c:v>1.0615846153846153</c:v>
                </c:pt>
                <c:pt idx="43">
                  <c:v>1.0615846153846153</c:v>
                </c:pt>
                <c:pt idx="44">
                  <c:v>1.0615846153846153</c:v>
                </c:pt>
                <c:pt idx="45">
                  <c:v>1.0615846153846153</c:v>
                </c:pt>
                <c:pt idx="46">
                  <c:v>1.0615846153846153</c:v>
                </c:pt>
                <c:pt idx="47">
                  <c:v>1.0615846153846153</c:v>
                </c:pt>
                <c:pt idx="48">
                  <c:v>1.0615846153846153</c:v>
                </c:pt>
                <c:pt idx="49">
                  <c:v>1.0615846153846153</c:v>
                </c:pt>
                <c:pt idx="50">
                  <c:v>1.0615846153846153</c:v>
                </c:pt>
                <c:pt idx="51">
                  <c:v>1.0615846153846153</c:v>
                </c:pt>
                <c:pt idx="52">
                  <c:v>1.0615846153846153</c:v>
                </c:pt>
                <c:pt idx="53">
                  <c:v>1.0615846153846153</c:v>
                </c:pt>
                <c:pt idx="54">
                  <c:v>1.0615846153846153</c:v>
                </c:pt>
                <c:pt idx="55">
                  <c:v>1.0615846153846153</c:v>
                </c:pt>
                <c:pt idx="56">
                  <c:v>1.0615846153846153</c:v>
                </c:pt>
                <c:pt idx="57">
                  <c:v>1.0615846153846153</c:v>
                </c:pt>
                <c:pt idx="58">
                  <c:v>1.0615846153846153</c:v>
                </c:pt>
                <c:pt idx="59">
                  <c:v>1.0615846153846153</c:v>
                </c:pt>
                <c:pt idx="60">
                  <c:v>1.0615846153846153</c:v>
                </c:pt>
                <c:pt idx="61">
                  <c:v>1.0615846153846153</c:v>
                </c:pt>
                <c:pt idx="62">
                  <c:v>1.0615846153846153</c:v>
                </c:pt>
                <c:pt idx="63">
                  <c:v>1.0615846153846153</c:v>
                </c:pt>
                <c:pt idx="64">
                  <c:v>1.0615846153846153</c:v>
                </c:pt>
                <c:pt idx="65">
                  <c:v>1.0615846153846153</c:v>
                </c:pt>
                <c:pt idx="66">
                  <c:v>1.0615846153846153</c:v>
                </c:pt>
                <c:pt idx="67">
                  <c:v>1.0615846153846153</c:v>
                </c:pt>
                <c:pt idx="68">
                  <c:v>1.0615846153846153</c:v>
                </c:pt>
                <c:pt idx="69">
                  <c:v>1.0615846153846153</c:v>
                </c:pt>
                <c:pt idx="70">
                  <c:v>1.0615846153846153</c:v>
                </c:pt>
                <c:pt idx="71">
                  <c:v>1.0615846153846153</c:v>
                </c:pt>
                <c:pt idx="72">
                  <c:v>1.0615846153846153</c:v>
                </c:pt>
                <c:pt idx="73">
                  <c:v>1.0615846153846153</c:v>
                </c:pt>
                <c:pt idx="74">
                  <c:v>1.0615846153846153</c:v>
                </c:pt>
                <c:pt idx="75">
                  <c:v>1.0615846153846153</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11.134689742068547</c:v>
                </c:pt>
                <c:pt idx="1">
                  <c:v>5.1242845508674524</c:v>
                </c:pt>
                <c:pt idx="2">
                  <c:v>1.6043499102755621</c:v>
                </c:pt>
                <c:pt idx="3">
                  <c:v>-0.89376293823152686</c:v>
                </c:pt>
                <c:pt idx="4">
                  <c:v>-2.8316568066594998</c:v>
                </c:pt>
                <c:pt idx="5">
                  <c:v>-4.4151152835359584</c:v>
                </c:pt>
                <c:pt idx="6">
                  <c:v>-5.7539507125370974</c:v>
                </c:pt>
                <c:pt idx="7">
                  <c:v>-6.9137245110058689</c:v>
                </c:pt>
                <c:pt idx="8">
                  <c:v>-7.9367302988755171</c:v>
                </c:pt>
                <c:pt idx="9">
                  <c:v>-8.8518481640009519</c:v>
                </c:pt>
                <c:pt idx="10">
                  <c:v>-14.872345932290392</c:v>
                </c:pt>
                <c:pt idx="11">
                  <c:v>-18.394152197401425</c:v>
                </c:pt>
                <c:pt idx="12">
                  <c:v>-20.892920308947048</c:v>
                </c:pt>
                <c:pt idx="13">
                  <c:v>-22.8311175047033</c:v>
                </c:pt>
                <c:pt idx="14">
                  <c:v>-24.414740761039951</c:v>
                </c:pt>
                <c:pt idx="15">
                  <c:v>-25.753675549941015</c:v>
                </c:pt>
                <c:pt idx="16">
                  <c:v>-26.913513838047464</c:v>
                </c:pt>
                <c:pt idx="17">
                  <c:v>-27.936563840364911</c:v>
                </c:pt>
                <c:pt idx="18">
                  <c:v>-28.851713332106499</c:v>
                </c:pt>
                <c:pt idx="19">
                  <c:v>-34.872312223916389</c:v>
                </c:pt>
                <c:pt idx="20">
                  <c:v>-38.394137215868945</c:v>
                </c:pt>
                <c:pt idx="21">
                  <c:v>-40.892911881828518</c:v>
                </c:pt>
                <c:pt idx="22">
                  <c:v>-42.831112111345568</c:v>
                </c:pt>
                <c:pt idx="23">
                  <c:v>-44.41473701565188</c:v>
                </c:pt>
                <c:pt idx="24">
                  <c:v>-45.753672798227008</c:v>
                </c:pt>
                <c:pt idx="25">
                  <c:v>-46.913511731266276</c:v>
                </c:pt>
                <c:pt idx="26">
                  <c:v>-47.936562175747575</c:v>
                </c:pt>
                <c:pt idx="27">
                  <c:v>-48.8517119837664</c:v>
                </c:pt>
                <c:pt idx="28">
                  <c:v>-54.872311886831334</c:v>
                </c:pt>
                <c:pt idx="29">
                  <c:v>-58.394137066053311</c:v>
                </c:pt>
                <c:pt idx="30">
                  <c:v>-60.892911797557247</c:v>
                </c:pt>
                <c:pt idx="31">
                  <c:v>-62.831112057411936</c:v>
                </c:pt>
                <c:pt idx="32">
                  <c:v>-64.414736978197993</c:v>
                </c:pt>
                <c:pt idx="33">
                  <c:v>-65.753672770709869</c:v>
                </c:pt>
                <c:pt idx="34">
                  <c:v>-66.913511710198435</c:v>
                </c:pt>
                <c:pt idx="35">
                  <c:v>-67.936562159101385</c:v>
                </c:pt>
                <c:pt idx="36">
                  <c:v>-68.851711970282992</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39.42895922021512</c:v>
                </c:pt>
                <c:pt idx="1">
                  <c:v>27.56275977013366</c:v>
                </c:pt>
                <c:pt idx="2">
                  <c:v>20.782465270259031</c:v>
                </c:pt>
                <c:pt idx="3">
                  <c:v>16.126984191692717</c:v>
                </c:pt>
                <c:pt idx="4">
                  <c:v>12.653659322949062</c:v>
                </c:pt>
                <c:pt idx="5">
                  <c:v>9.9328334675019239</c:v>
                </c:pt>
                <c:pt idx="6">
                  <c:v>7.7292272516841285</c:v>
                </c:pt>
                <c:pt idx="7">
                  <c:v>5.8990500541145696</c:v>
                </c:pt>
                <c:pt idx="8">
                  <c:v>4.348000710860215</c:v>
                </c:pt>
                <c:pt idx="9">
                  <c:v>3.0111938992129601</c:v>
                </c:pt>
                <c:pt idx="10">
                  <c:v>-4.7362939170543292</c:v>
                </c:pt>
                <c:pt idx="11">
                  <c:v>-8.6969086269119131</c:v>
                </c:pt>
                <c:pt idx="12">
                  <c:v>-11.393170518260114</c:v>
                </c:pt>
                <c:pt idx="13">
                  <c:v>-13.461825649411409</c:v>
                </c:pt>
                <c:pt idx="14">
                  <c:v>-15.155525794744367</c:v>
                </c:pt>
                <c:pt idx="15">
                  <c:v>-16.60038105086484</c:v>
                </c:pt>
                <c:pt idx="16">
                  <c:v>-17.868503591064556</c:v>
                </c:pt>
                <c:pt idx="17">
                  <c:v>-19.004969396345981</c:v>
                </c:pt>
                <c:pt idx="18">
                  <c:v>-20.039771487183625</c:v>
                </c:pt>
                <c:pt idx="19">
                  <c:v>-27.553043945341091</c:v>
                </c:pt>
                <c:pt idx="20">
                  <c:v>-32.779660431291283</c:v>
                </c:pt>
                <c:pt idx="21">
                  <c:v>-36.909193217864981</c:v>
                </c:pt>
                <c:pt idx="22">
                  <c:v>-40.322067431644115</c:v>
                </c:pt>
                <c:pt idx="23">
                  <c:v>-43.221626172148788</c:v>
                </c:pt>
                <c:pt idx="24">
                  <c:v>-45.736682890496851</c:v>
                </c:pt>
                <c:pt idx="25">
                  <c:v>-47.954496664672135</c:v>
                </c:pt>
                <c:pt idx="26">
                  <c:v>-49.936604790191168</c:v>
                </c:pt>
                <c:pt idx="27">
                  <c:v>-51.727771902933938</c:v>
                </c:pt>
                <c:pt idx="28">
                  <c:v>-63.851939173652084</c:v>
                </c:pt>
                <c:pt idx="29">
                  <c:v>-71.157685266883931</c:v>
                </c:pt>
                <c:pt idx="30">
                  <c:v>-76.38713225857353</c:v>
                </c:pt>
                <c:pt idx="31">
                  <c:v>-80.439458830317548</c:v>
                </c:pt>
                <c:pt idx="32">
                  <c:v>-83.734934036277352</c:v>
                </c:pt>
                <c:pt idx="33">
                  <c:v>-86.506052547024993</c:v>
                </c:pt>
                <c:pt idx="34">
                  <c:v>-88.894364419656029</c:v>
                </c:pt>
                <c:pt idx="35">
                  <c:v>-90.991854093976684</c:v>
                </c:pt>
                <c:pt idx="36">
                  <c:v>-92.861336066549825</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-86.794769506627546</c:v>
                </c:pt>
                <c:pt idx="1">
                  <c:v>-88.396129930553585</c:v>
                </c:pt>
                <c:pt idx="2">
                  <c:v>-88.930598111720755</c:v>
                </c:pt>
                <c:pt idx="3">
                  <c:v>-89.197907835903337</c:v>
                </c:pt>
                <c:pt idx="4">
                  <c:v>-89.358311178343556</c:v>
                </c:pt>
                <c:pt idx="5">
                  <c:v>-89.46525248380425</c:v>
                </c:pt>
                <c:pt idx="6">
                  <c:v>-89.541641455272156</c:v>
                </c:pt>
                <c:pt idx="7">
                  <c:v>-89.598934268119422</c:v>
                </c:pt>
                <c:pt idx="8">
                  <c:v>-89.643495905164528</c:v>
                </c:pt>
                <c:pt idx="9">
                  <c:v>-89.6791455279253</c:v>
                </c:pt>
                <c:pt idx="10">
                  <c:v>-89.839571506218107</c:v>
                </c:pt>
                <c:pt idx="11">
                  <c:v>-89.893047515532388</c:v>
                </c:pt>
                <c:pt idx="12">
                  <c:v>-89.9197855958882</c:v>
                </c:pt>
                <c:pt idx="13">
                  <c:v>-89.935828461617305</c:v>
                </c:pt>
                <c:pt idx="14">
                  <c:v>-89.946523711182081</c:v>
                </c:pt>
                <c:pt idx="15">
                  <c:v>-89.954163177482044</c:v>
                </c:pt>
                <c:pt idx="16">
                  <c:v>-89.959892778291419</c:v>
                </c:pt>
                <c:pt idx="17">
                  <c:v>-89.964349135036912</c:v>
                </c:pt>
                <c:pt idx="18">
                  <c:v>-89.967914220746479</c:v>
                </c:pt>
                <c:pt idx="19">
                  <c:v>-89.98395710911548</c:v>
                </c:pt>
                <c:pt idx="20">
                  <c:v>-89.989304739255047</c:v>
                </c:pt>
                <c:pt idx="21">
                  <c:v>-89.991978554400518</c:v>
                </c:pt>
                <c:pt idx="22">
                  <c:v>-89.993582843505322</c:v>
                </c:pt>
                <c:pt idx="23">
                  <c:v>-89.994652369580933</c:v>
                </c:pt>
                <c:pt idx="24">
                  <c:v>-89.995416316780123</c:v>
                </c:pt>
                <c:pt idx="25">
                  <c:v>-89.995989277180598</c:v>
                </c:pt>
                <c:pt idx="26">
                  <c:v>-89.996434913048191</c:v>
                </c:pt>
                <c:pt idx="27">
                  <c:v>-89.9967914217426</c:v>
                </c:pt>
                <c:pt idx="28">
                  <c:v>-89.998395710870042</c:v>
                </c:pt>
                <c:pt idx="29">
                  <c:v>-89.998930473913219</c:v>
                </c:pt>
                <c:pt idx="30">
                  <c:v>-89.999197855434872</c:v>
                </c:pt>
                <c:pt idx="31">
                  <c:v>-89.999358284347878</c:v>
                </c:pt>
                <c:pt idx="32">
                  <c:v>-89.999465236956553</c:v>
                </c:pt>
                <c:pt idx="33">
                  <c:v>-89.999541631677047</c:v>
                </c:pt>
                <c:pt idx="34">
                  <c:v>-89.999598927717415</c:v>
                </c:pt>
                <c:pt idx="35">
                  <c:v>-89.999643491304369</c:v>
                </c:pt>
                <c:pt idx="36">
                  <c:v>-89.999679142173918</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9.5008095183060846</c:v>
                </c:pt>
                <c:pt idx="1">
                  <c:v>14.030138086637578</c:v>
                </c:pt>
                <c:pt idx="2">
                  <c:v>19.320294767177785</c:v>
                </c:pt>
                <c:pt idx="3">
                  <c:v>24.469874357018313</c:v>
                </c:pt>
                <c:pt idx="4">
                  <c:v>29.260915303389766</c:v>
                </c:pt>
                <c:pt idx="5">
                  <c:v>33.621254055815484</c:v>
                </c:pt>
                <c:pt idx="6">
                  <c:v>37.538397933203413</c:v>
                </c:pt>
                <c:pt idx="7">
                  <c:v>41.02989600579582</c:v>
                </c:pt>
                <c:pt idx="8">
                  <c:v>44.128164434077178</c:v>
                </c:pt>
                <c:pt idx="9">
                  <c:v>46.871641454810572</c:v>
                </c:pt>
                <c:pt idx="10">
                  <c:v>61.989492707509967</c:v>
                </c:pt>
                <c:pt idx="11">
                  <c:v>67.041664225613346</c:v>
                </c:pt>
                <c:pt idx="12">
                  <c:v>68.694091755091833</c:v>
                </c:pt>
                <c:pt idx="13">
                  <c:v>68.876084033170002</c:v>
                </c:pt>
                <c:pt idx="14">
                  <c:v>68.312235028580488</c:v>
                </c:pt>
                <c:pt idx="15">
                  <c:v>67.332058233784053</c:v>
                </c:pt>
                <c:pt idx="16">
                  <c:v>66.106880392585964</c:v>
                </c:pt>
                <c:pt idx="17">
                  <c:v>64.734879747872441</c:v>
                </c:pt>
                <c:pt idx="18">
                  <c:v>63.276550612335328</c:v>
                </c:pt>
                <c:pt idx="19">
                  <c:v>48.731865759606137</c:v>
                </c:pt>
                <c:pt idx="20">
                  <c:v>37.718384504162827</c:v>
                </c:pt>
                <c:pt idx="21">
                  <c:v>29.979970091495971</c:v>
                </c:pt>
                <c:pt idx="22">
                  <c:v>24.433319042289241</c:v>
                </c:pt>
                <c:pt idx="23">
                  <c:v>20.310335811398488</c:v>
                </c:pt>
                <c:pt idx="24">
                  <c:v>17.134231421913171</c:v>
                </c:pt>
                <c:pt idx="25">
                  <c:v>14.61054487492342</c:v>
                </c:pt>
                <c:pt idx="26">
                  <c:v>12.552686616805829</c:v>
                </c:pt>
                <c:pt idx="27">
                  <c:v>10.838501967599484</c:v>
                </c:pt>
                <c:pt idx="28">
                  <c:v>2.1653119893845485</c:v>
                </c:pt>
                <c:pt idx="29">
                  <c:v>359.09062071947551</c:v>
                </c:pt>
                <c:pt idx="30">
                  <c:v>357.86928205880139</c:v>
                </c:pt>
                <c:pt idx="31">
                  <c:v>357.43287178692356</c:v>
                </c:pt>
                <c:pt idx="32">
                  <c:v>357.34059882759232</c:v>
                </c:pt>
                <c:pt idx="33">
                  <c:v>357.39739921098499</c:v>
                </c:pt>
                <c:pt idx="34">
                  <c:v>357.51500357375517</c:v>
                </c:pt>
                <c:pt idx="35">
                  <c:v>357.6530159326341</c:v>
                </c:pt>
                <c:pt idx="36">
                  <c:v>357.79301333758144</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11.134689742068547</c:v>
                </c:pt>
                <c:pt idx="1">
                  <c:v>5.1242845508674524</c:v>
                </c:pt>
                <c:pt idx="2">
                  <c:v>1.6043499102755621</c:v>
                </c:pt>
                <c:pt idx="3">
                  <c:v>-0.89376293823152686</c:v>
                </c:pt>
                <c:pt idx="4">
                  <c:v>-2.8316568066594998</c:v>
                </c:pt>
                <c:pt idx="5">
                  <c:v>-4.4151152835359584</c:v>
                </c:pt>
                <c:pt idx="6">
                  <c:v>-5.7539507125370974</c:v>
                </c:pt>
                <c:pt idx="7">
                  <c:v>-6.9137245110058689</c:v>
                </c:pt>
                <c:pt idx="8">
                  <c:v>-7.9367302988755171</c:v>
                </c:pt>
                <c:pt idx="9">
                  <c:v>-8.8518481640009519</c:v>
                </c:pt>
                <c:pt idx="10">
                  <c:v>-14.872345932290392</c:v>
                </c:pt>
                <c:pt idx="11">
                  <c:v>-18.394152197401425</c:v>
                </c:pt>
                <c:pt idx="12">
                  <c:v>-20.892920308947048</c:v>
                </c:pt>
                <c:pt idx="13">
                  <c:v>-22.8311175047033</c:v>
                </c:pt>
                <c:pt idx="14">
                  <c:v>-24.414740761039951</c:v>
                </c:pt>
                <c:pt idx="15">
                  <c:v>-25.753675549941015</c:v>
                </c:pt>
                <c:pt idx="16">
                  <c:v>-26.913513838047464</c:v>
                </c:pt>
                <c:pt idx="17">
                  <c:v>-27.936563840364911</c:v>
                </c:pt>
                <c:pt idx="18">
                  <c:v>-28.851713332106499</c:v>
                </c:pt>
                <c:pt idx="19">
                  <c:v>-34.872312223916389</c:v>
                </c:pt>
                <c:pt idx="20">
                  <c:v>-38.394137215868945</c:v>
                </c:pt>
                <c:pt idx="21">
                  <c:v>-40.892911881828518</c:v>
                </c:pt>
                <c:pt idx="22">
                  <c:v>-42.831112111345568</c:v>
                </c:pt>
                <c:pt idx="23">
                  <c:v>-44.41473701565188</c:v>
                </c:pt>
                <c:pt idx="24">
                  <c:v>-45.753672798227008</c:v>
                </c:pt>
                <c:pt idx="25">
                  <c:v>-46.913511731266276</c:v>
                </c:pt>
                <c:pt idx="26">
                  <c:v>-47.936562175747575</c:v>
                </c:pt>
                <c:pt idx="27">
                  <c:v>-48.8517119837664</c:v>
                </c:pt>
                <c:pt idx="28">
                  <c:v>-54.872311886831334</c:v>
                </c:pt>
                <c:pt idx="29">
                  <c:v>-58.394137066053311</c:v>
                </c:pt>
                <c:pt idx="30">
                  <c:v>-60.892911797557247</c:v>
                </c:pt>
                <c:pt idx="31">
                  <c:v>-62.831112057411936</c:v>
                </c:pt>
                <c:pt idx="32">
                  <c:v>-64.414736978197993</c:v>
                </c:pt>
                <c:pt idx="33">
                  <c:v>-65.753672770709869</c:v>
                </c:pt>
                <c:pt idx="34">
                  <c:v>-66.913511710198435</c:v>
                </c:pt>
                <c:pt idx="35">
                  <c:v>-67.936562159101385</c:v>
                </c:pt>
                <c:pt idx="36">
                  <c:v>-68.851711970282992</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39.428998845913974</c:v>
                </c:pt>
                <c:pt idx="1">
                  <c:v>27.562918270698859</c:v>
                </c:pt>
                <c:pt idx="2">
                  <c:v>20.782821888168783</c:v>
                </c:pt>
                <c:pt idx="3">
                  <c:v>16.127618158277269</c:v>
                </c:pt>
                <c:pt idx="4">
                  <c:v>12.654649853934734</c:v>
                </c:pt>
                <c:pt idx="5">
                  <c:v>9.9342597585577188</c:v>
                </c:pt>
                <c:pt idx="6">
                  <c:v>7.731168473971886</c:v>
                </c:pt>
                <c:pt idx="7">
                  <c:v>5.9015853498442192</c:v>
                </c:pt>
                <c:pt idx="8">
                  <c:v>4.3512091888496673</c:v>
                </c:pt>
                <c:pt idx="9">
                  <c:v>3.0151546304547985</c:v>
                </c:pt>
                <c:pt idx="10">
                  <c:v>-4.7204732239000462</c:v>
                </c:pt>
                <c:pt idx="11">
                  <c:v>-8.6613950278731693</c:v>
                </c:pt>
                <c:pt idx="12">
                  <c:v>-11.330240200415481</c:v>
                </c:pt>
                <c:pt idx="13">
                  <c:v>-13.363904808951228</c:v>
                </c:pt>
                <c:pt idx="14">
                  <c:v>-15.015228866399063</c:v>
                </c:pt>
                <c:pt idx="15">
                  <c:v>-16.410545702521397</c:v>
                </c:pt>
                <c:pt idx="16">
                  <c:v>-17.622222010456255</c:v>
                </c:pt>
                <c:pt idx="17">
                  <c:v>-18.695615520126367</c:v>
                </c:pt>
                <c:pt idx="18">
                  <c:v>-19.661023949811966</c:v>
                </c:pt>
                <c:pt idx="19">
                  <c:v>-26.207724143742595</c:v>
                </c:pt>
                <c:pt idx="20">
                  <c:v>-30.198441489897885</c:v>
                </c:pt>
                <c:pt idx="21">
                  <c:v>-33.05197795508829</c:v>
                </c:pt>
                <c:pt idx="22">
                  <c:v>-35.256354346289164</c:v>
                </c:pt>
                <c:pt idx="23">
                  <c:v>-37.051241276955743</c:v>
                </c:pt>
                <c:pt idx="24">
                  <c:v>-38.570295987158104</c:v>
                </c:pt>
                <c:pt idx="25">
                  <c:v>-39.89381325960656</c:v>
                </c:pt>
                <c:pt idx="26">
                  <c:v>-41.072886127591445</c:v>
                </c:pt>
                <c:pt idx="27">
                  <c:v>-42.141600106082002</c:v>
                </c:pt>
                <c:pt idx="28">
                  <c:v>-49.845095723643894</c:v>
                </c:pt>
                <c:pt idx="29">
                  <c:v>-55.223739348508829</c:v>
                </c:pt>
                <c:pt idx="30">
                  <c:v>-59.487264339880667</c:v>
                </c:pt>
                <c:pt idx="31">
                  <c:v>-63.003261720942263</c:v>
                </c:pt>
                <c:pt idx="32">
                  <c:v>-65.975767137085057</c:v>
                </c:pt>
                <c:pt idx="33">
                  <c:v>-68.539416319727238</c:v>
                </c:pt>
                <c:pt idx="34">
                  <c:v>-70.787380027698021</c:v>
                </c:pt>
                <c:pt idx="35">
                  <c:v>-72.78587086323482</c:v>
                </c:pt>
                <c:pt idx="36">
                  <c:v>-74.583084813720916</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-86.794769506627546</c:v>
                </c:pt>
                <c:pt idx="1">
                  <c:v>-88.396129930553585</c:v>
                </c:pt>
                <c:pt idx="2">
                  <c:v>-88.930598111720755</c:v>
                </c:pt>
                <c:pt idx="3">
                  <c:v>-89.197907835903337</c:v>
                </c:pt>
                <c:pt idx="4">
                  <c:v>-89.358311178343556</c:v>
                </c:pt>
                <c:pt idx="5">
                  <c:v>-89.46525248380425</c:v>
                </c:pt>
                <c:pt idx="6">
                  <c:v>-89.541641455272156</c:v>
                </c:pt>
                <c:pt idx="7">
                  <c:v>-89.598934268119422</c:v>
                </c:pt>
                <c:pt idx="8">
                  <c:v>-89.643495905164528</c:v>
                </c:pt>
                <c:pt idx="9">
                  <c:v>-89.6791455279253</c:v>
                </c:pt>
                <c:pt idx="10">
                  <c:v>-89.839571506218107</c:v>
                </c:pt>
                <c:pt idx="11">
                  <c:v>-89.893047515532388</c:v>
                </c:pt>
                <c:pt idx="12">
                  <c:v>-89.9197855958882</c:v>
                </c:pt>
                <c:pt idx="13">
                  <c:v>-89.935828461617305</c:v>
                </c:pt>
                <c:pt idx="14">
                  <c:v>-89.946523711182081</c:v>
                </c:pt>
                <c:pt idx="15">
                  <c:v>-89.954163177482044</c:v>
                </c:pt>
                <c:pt idx="16">
                  <c:v>-89.959892778291419</c:v>
                </c:pt>
                <c:pt idx="17">
                  <c:v>-89.964349135036912</c:v>
                </c:pt>
                <c:pt idx="18">
                  <c:v>-89.967914220746479</c:v>
                </c:pt>
                <c:pt idx="19">
                  <c:v>-89.98395710911548</c:v>
                </c:pt>
                <c:pt idx="20">
                  <c:v>-89.989304739255047</c:v>
                </c:pt>
                <c:pt idx="21">
                  <c:v>-89.991978554400518</c:v>
                </c:pt>
                <c:pt idx="22">
                  <c:v>-89.993582843505322</c:v>
                </c:pt>
                <c:pt idx="23">
                  <c:v>-89.994652369580933</c:v>
                </c:pt>
                <c:pt idx="24">
                  <c:v>-89.995416316780123</c:v>
                </c:pt>
                <c:pt idx="25">
                  <c:v>-89.995989277180598</c:v>
                </c:pt>
                <c:pt idx="26">
                  <c:v>-89.996434913048191</c:v>
                </c:pt>
                <c:pt idx="27">
                  <c:v>-89.9967914217426</c:v>
                </c:pt>
                <c:pt idx="28">
                  <c:v>-89.998395710870042</c:v>
                </c:pt>
                <c:pt idx="29">
                  <c:v>-89.998930473913219</c:v>
                </c:pt>
                <c:pt idx="30">
                  <c:v>-89.999197855434872</c:v>
                </c:pt>
                <c:pt idx="31">
                  <c:v>-89.999358284347878</c:v>
                </c:pt>
                <c:pt idx="32">
                  <c:v>-89.999465236956553</c:v>
                </c:pt>
                <c:pt idx="33">
                  <c:v>-89.999541631677047</c:v>
                </c:pt>
                <c:pt idx="34">
                  <c:v>-89.999598927717415</c:v>
                </c:pt>
                <c:pt idx="35">
                  <c:v>-89.999643491304369</c:v>
                </c:pt>
                <c:pt idx="36">
                  <c:v>-89.999679142173918</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9.6546117817202628</c:v>
                </c:pt>
                <c:pt idx="1">
                  <c:v>14.337739394022975</c:v>
                </c:pt>
                <c:pt idx="2">
                  <c:v>19.781688680006084</c:v>
                </c:pt>
                <c:pt idx="3">
                  <c:v>25.085051218392579</c:v>
                </c:pt>
                <c:pt idx="4">
                  <c:v>30.029862239116909</c:v>
                </c:pt>
                <c:pt idx="5">
                  <c:v>34.543954975837721</c:v>
                </c:pt>
                <c:pt idx="6">
                  <c:v>38.614833533386246</c:v>
                </c:pt>
                <c:pt idx="7">
                  <c:v>42.2600437700724</c:v>
                </c:pt>
                <c:pt idx="8">
                  <c:v>45.511998636948789</c:v>
                </c:pt>
                <c:pt idx="9">
                  <c:v>48.409133164201393</c:v>
                </c:pt>
                <c:pt idx="10">
                  <c:v>65.061265519309273</c:v>
                </c:pt>
                <c:pt idx="11">
                  <c:v>71.641332398413397</c:v>
                </c:pt>
                <c:pt idx="12">
                  <c:v>74.812164385583145</c:v>
                </c:pt>
                <c:pt idx="13">
                  <c:v>76.500067632843525</c:v>
                </c:pt>
                <c:pt idx="14">
                  <c:v>77.426765980440635</c:v>
                </c:pt>
                <c:pt idx="15">
                  <c:v>77.919061709206574</c:v>
                </c:pt>
                <c:pt idx="16">
                  <c:v>78.145751773147552</c:v>
                </c:pt>
                <c:pt idx="17">
                  <c:v>78.202684238030415</c:v>
                </c:pt>
                <c:pt idx="18">
                  <c:v>78.148236550160917</c:v>
                </c:pt>
                <c:pt idx="19">
                  <c:v>75.957913733071734</c:v>
                </c:pt>
                <c:pt idx="20">
                  <c:v>73.980460076345992</c:v>
                </c:pt>
                <c:pt idx="21">
                  <c:v>72.42860393804375</c:v>
                </c:pt>
                <c:pt idx="22">
                  <c:v>70.977509835271178</c:v>
                </c:pt>
                <c:pt idx="23">
                  <c:v>69.489458910301011</c:v>
                </c:pt>
                <c:pt idx="24">
                  <c:v>67.93338124633685</c:v>
                </c:pt>
                <c:pt idx="25">
                  <c:v>66.316947834154206</c:v>
                </c:pt>
                <c:pt idx="26">
                  <c:v>64.658351586317963</c:v>
                </c:pt>
                <c:pt idx="27">
                  <c:v>62.976401147578741</c:v>
                </c:pt>
                <c:pt idx="28">
                  <c:v>47.278906898751416</c:v>
                </c:pt>
                <c:pt idx="29">
                  <c:v>35.847149948793771</c:v>
                </c:pt>
                <c:pt idx="30">
                  <c:v>28.148953365072458</c:v>
                </c:pt>
                <c:pt idx="31">
                  <c:v>22.907313510165693</c:v>
                </c:pt>
                <c:pt idx="32">
                  <c:v>19.209980327729994</c:v>
                </c:pt>
                <c:pt idx="33">
                  <c:v>16.499752016068328</c:v>
                </c:pt>
                <c:pt idx="34">
                  <c:v>14.442676498231663</c:v>
                </c:pt>
                <c:pt idx="35">
                  <c:v>12.834190685562959</c:v>
                </c:pt>
                <c:pt idx="36">
                  <c:v>11.544682656205254</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844"/>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Normal="100" workbookViewId="0">
      <selection activeCell="C40" sqref="C40"/>
    </sheetView>
  </sheetViews>
  <sheetFormatPr defaultRowHeight="15"/>
  <sheetData>
    <row r="35" spans="2:4">
      <c r="B35" s="89" t="s">
        <v>192</v>
      </c>
      <c r="C35" s="89" t="s">
        <v>193</v>
      </c>
      <c r="D35" s="89" t="s">
        <v>194</v>
      </c>
    </row>
    <row r="36" spans="2:4" ht="18">
      <c r="B36" s="54" t="s">
        <v>190</v>
      </c>
      <c r="C36" s="54">
        <f>'DESIGN INPUTS AND CALCULATIONS'!C154</f>
        <v>15</v>
      </c>
      <c r="D36" s="55" t="s">
        <v>147</v>
      </c>
    </row>
    <row r="37" spans="2:4" ht="18">
      <c r="B37" s="54" t="s">
        <v>191</v>
      </c>
      <c r="C37" s="54">
        <f>'DESIGN INPUTS AND CALCULATIONS'!C152</f>
        <v>132</v>
      </c>
      <c r="D37" s="55" t="s">
        <v>148</v>
      </c>
    </row>
    <row r="38" spans="2:4" ht="18">
      <c r="B38" s="58" t="s">
        <v>174</v>
      </c>
      <c r="C38" s="88">
        <f>'DESIGN INPUTS AND CALCULATIONS'!C191</f>
        <v>22</v>
      </c>
      <c r="D38" s="58" t="s">
        <v>179</v>
      </c>
    </row>
    <row r="39" spans="2:4" ht="18">
      <c r="B39" s="58" t="s">
        <v>173</v>
      </c>
      <c r="C39" s="54">
        <f>'DESIGN INPUTS AND CALCULATIONS'!C189</f>
        <v>5.6</v>
      </c>
      <c r="D39" s="58" t="s">
        <v>179</v>
      </c>
    </row>
    <row r="40" spans="2:4" ht="18">
      <c r="B40" s="58" t="s">
        <v>175</v>
      </c>
      <c r="C40" s="54">
        <f>'DESIGN INPUTS AND CALCULATIONS'!C226</f>
        <v>150</v>
      </c>
      <c r="D40" s="58" t="s">
        <v>70</v>
      </c>
    </row>
    <row r="41" spans="2:4" ht="18">
      <c r="B41" s="58" t="s">
        <v>176</v>
      </c>
      <c r="C41" s="54">
        <f>'DESIGN INPUTS AND CALCULATIONS'!C228</f>
        <v>135</v>
      </c>
      <c r="D41" s="58" t="s">
        <v>155</v>
      </c>
    </row>
    <row r="42" spans="2:4" ht="18">
      <c r="B42" s="58" t="s">
        <v>188</v>
      </c>
      <c r="C42" s="54">
        <f>'DESIGN INPUTS AND CALCULATIONS'!C172</f>
        <v>100</v>
      </c>
      <c r="D42" s="58" t="s">
        <v>70</v>
      </c>
    </row>
    <row r="43" spans="2:4" ht="18">
      <c r="B43" s="58" t="s">
        <v>189</v>
      </c>
      <c r="C43" s="54">
        <f>'DESIGN INPUTS AND CALCULATIONS'!C170</f>
        <v>14400</v>
      </c>
      <c r="D43" s="58" t="s">
        <v>70</v>
      </c>
    </row>
    <row r="44" spans="2:4">
      <c r="B44" s="58" t="s">
        <v>195</v>
      </c>
      <c r="C44" s="54">
        <f>Lr</f>
        <v>84.3</v>
      </c>
      <c r="D44" s="58" t="s">
        <v>73</v>
      </c>
    </row>
    <row r="45" spans="2:4">
      <c r="B45" s="58" t="s">
        <v>196</v>
      </c>
      <c r="C45" s="54">
        <f>Lm</f>
        <v>508</v>
      </c>
      <c r="D45" s="58" t="s">
        <v>73</v>
      </c>
    </row>
    <row r="46" spans="2:4">
      <c r="B46" s="58" t="s">
        <v>197</v>
      </c>
      <c r="C46" s="54">
        <f>Cr</f>
        <v>0.03</v>
      </c>
      <c r="D46" s="58" t="s">
        <v>198</v>
      </c>
    </row>
    <row r="47" spans="2:4" ht="18">
      <c r="B47" s="58" t="s">
        <v>168</v>
      </c>
      <c r="C47" s="61">
        <f>'DESIGN INPUTS AND CALCULATIONS'!$C$203</f>
        <v>1000</v>
      </c>
      <c r="D47" s="58" t="s">
        <v>156</v>
      </c>
    </row>
    <row r="48" spans="2:4" ht="18">
      <c r="B48" s="60" t="s">
        <v>186</v>
      </c>
      <c r="C48" s="88">
        <f>'DESIGN INPUTS AND CALCULATIONS'!C209</f>
        <v>390</v>
      </c>
      <c r="D48" s="58" t="s">
        <v>179</v>
      </c>
    </row>
    <row r="49" spans="2:4" ht="18">
      <c r="B49" s="60" t="s">
        <v>187</v>
      </c>
      <c r="C49" s="88">
        <f>'DESIGN INPUTS AND CALCULATIONS'!C210</f>
        <v>330</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742</v>
      </c>
      <c r="U3" s="268">
        <f>(Lseries2*microhenry2/(res_cap2*nanoF2))^0.5*1/(rload2*ratio2^2)</f>
        <v>0.13854603702685514</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942477.79607693793</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628818.89825378754</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6.0260972716488732</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1.4988064110257697</v>
      </c>
    </row>
    <row r="8" spans="2:25">
      <c r="B8" s="292"/>
      <c r="C8" s="296"/>
      <c r="D8" s="296"/>
      <c r="E8" s="296"/>
      <c r="G8" s="292"/>
      <c r="H8" s="296"/>
      <c r="I8" s="296"/>
      <c r="J8" s="296"/>
      <c r="O8" s="298" t="s">
        <v>674</v>
      </c>
      <c r="Q8" s="297" t="s">
        <v>154</v>
      </c>
      <c r="R8" s="294">
        <v>1E-3</v>
      </c>
      <c r="T8" s="293" t="s">
        <v>748</v>
      </c>
      <c r="U8" s="268">
        <f>8*ratio2^2*rload2/((PI())^2)</f>
        <v>310.13393805957946</v>
      </c>
    </row>
    <row r="9" spans="2:25">
      <c r="B9" s="292"/>
      <c r="C9" s="296"/>
      <c r="D9" s="296"/>
      <c r="E9" s="296"/>
      <c r="G9" s="292"/>
      <c r="H9" s="296"/>
      <c r="I9" s="296"/>
      <c r="J9" s="296"/>
      <c r="O9" s="298" t="s">
        <v>681</v>
      </c>
      <c r="Q9" s="297" t="s">
        <v>749</v>
      </c>
      <c r="R9" s="294">
        <v>1E-3</v>
      </c>
      <c r="T9" s="293" t="s">
        <v>750</v>
      </c>
      <c r="U9" s="268">
        <f>ohm_second*Lseries2*microhenry2-1/(ohm_second*res_cap2*nanoF2)</f>
        <v>44.083113077753566</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1.2182636431197694E-4</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309.3102114981919</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7409.8407271836131</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7409.2550127423028</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19.181403745519965</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-6.3391202626361491E-4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7.3402645263300941E-3</v>
      </c>
    </row>
    <row r="17" spans="1:29">
      <c r="B17" s="292">
        <v>1</v>
      </c>
      <c r="C17" s="296"/>
      <c r="D17" s="296"/>
      <c r="E17" s="296"/>
      <c r="O17" s="298" t="s">
        <v>761</v>
      </c>
      <c r="Q17" s="297" t="s">
        <v>578</v>
      </c>
      <c r="R17" s="294">
        <v>9.9999999999999995E-7</v>
      </c>
      <c r="T17" s="293" t="s">
        <v>762</v>
      </c>
      <c r="U17" s="268">
        <f>Lnratio2/((1+Lnratio2-1/freq_ratio2^2)^2+((1/freq_ratio2-freq_ratio2)*PI()^2*Qfactor2*Lnratio2/8)^2)^0.5</f>
        <v>0.90802958208359807</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1.2712800270021143</v>
      </c>
    </row>
    <row r="19" spans="1:29">
      <c r="B19" s="292">
        <v>1</v>
      </c>
      <c r="C19" s="296"/>
      <c r="D19" s="296"/>
      <c r="E19" s="296"/>
      <c r="Q19" s="297" t="s">
        <v>576</v>
      </c>
      <c r="R19" s="294">
        <v>1.0000000000000001E-9</v>
      </c>
      <c r="T19" s="293" t="s">
        <v>764</v>
      </c>
      <c r="U19" s="268">
        <f>-1/rload2</f>
        <v>-1.4234875444839859E-3</v>
      </c>
    </row>
    <row r="20" spans="1:29">
      <c r="B20" s="292">
        <v>1</v>
      </c>
      <c r="C20" s="296"/>
      <c r="D20" s="296"/>
      <c r="E20" s="296"/>
      <c r="Q20" s="297" t="s">
        <v>765</v>
      </c>
      <c r="R20" s="294">
        <v>1.0000000000000001E-9</v>
      </c>
      <c r="T20" s="293" t="s">
        <v>766</v>
      </c>
      <c r="U20" s="268">
        <f>2*Vinput2*res_cap2*nanoF2*switchingf2*kilihertz2/(Voutput2*lmabda2)</f>
        <v>1.8112099644128119</v>
      </c>
      <c r="W20" s="222" t="s">
        <v>900</v>
      </c>
      <c r="X20" s="222">
        <f>INDEX(B35:B95,MATCH(0,V35:V95,-1),1)</f>
        <v>10000</v>
      </c>
      <c r="Y20" s="222">
        <f>MATCH(0,V35:V95,-1)</f>
        <v>31</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5.6459890865954932E-6</v>
      </c>
      <c r="W21" s="222" t="s">
        <v>901</v>
      </c>
      <c r="X21" s="222">
        <f>INDEX(W35:W95,MATCH(0,V35:V95,-1),1)</f>
        <v>38.79461596319117</v>
      </c>
    </row>
    <row r="22" spans="1:29" ht="16.5">
      <c r="B22" s="292">
        <v>1</v>
      </c>
      <c r="C22" s="296"/>
      <c r="D22" s="296"/>
      <c r="E22" s="296"/>
      <c r="F22" s="222" t="str">
        <f>IMPRODUCT(Kth_2/(2/rload2-Kfeed2/Gdc_ccm2),IMDIV(COMPLEX(1,Rc_2*Coutput2*microF2*miliOhm2*C35),IMSUM(1,IMPRODUCT(D36,1/omega1_2),IMPRODUCT(D36,D36,1/omega2_2),IMPRODUCT(D36,D36,D36,1/omega3_2))))</f>
        <v>123,377484284151-61,5467749870115i</v>
      </c>
      <c r="Q22" s="295" t="s">
        <v>574</v>
      </c>
      <c r="R22" s="294">
        <v>1000000</v>
      </c>
      <c r="T22" s="293" t="s">
        <v>768</v>
      </c>
      <c r="U22" s="268">
        <f>Voutput2/(Vinput2*rload2)-2*Vinput2*junctioncap2*nanoF2*switchingf2*kilihertz2/Voutput2</f>
        <v>9.4736344556985131E-4</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0,808080808080808-1607,62568779692i</v>
      </c>
      <c r="Q23" s="295" t="s">
        <v>573</v>
      </c>
      <c r="R23" s="294">
        <v>1E-3</v>
      </c>
      <c r="T23" s="293" t="s">
        <v>769</v>
      </c>
      <c r="U23" s="268">
        <f>IF(freq_ratio2&gt;1,Gdc_ccm2,Gdc_dcm2)</f>
        <v>-6.3391202626361491E-4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-1,6666666625+0,000083333333125i</v>
      </c>
      <c r="Q24" s="295" t="s">
        <v>572</v>
      </c>
      <c r="R24" s="294">
        <v>1.0000000000000001E-9</v>
      </c>
      <c r="T24" s="268"/>
      <c r="U24" s="268"/>
    </row>
    <row r="25" spans="1:29">
      <c r="B25" s="292">
        <v>1</v>
      </c>
      <c r="C25" s="292"/>
      <c r="D25" s="292"/>
      <c r="E25" s="292"/>
      <c r="I25" s="222">
        <f>freq_ratio2</f>
        <v>1.4988064110257697</v>
      </c>
      <c r="Q25" s="295" t="s">
        <v>770</v>
      </c>
      <c r="R25" s="268">
        <f>2*miliampere2</f>
        <v>2E-3</v>
      </c>
      <c r="T25" s="293" t="s">
        <v>771</v>
      </c>
      <c r="U25" s="268">
        <f>(2/rload2-Kfeed2/GainDC2)/(Coutput2*microF2*(1+Rc_2*miliOhm2/rload2)-Kfeed2/(Gdc_dcm2*QpoleL2*omegapole0))</f>
        <v>178.07344382033295</v>
      </c>
    </row>
    <row r="26" spans="1:29">
      <c r="B26" s="292">
        <v>1</v>
      </c>
      <c r="C26" s="292"/>
      <c r="D26" s="292"/>
      <c r="E26" s="292"/>
      <c r="I26" s="222">
        <f>(Kinput2-Kfeed2*Metccm2/(2*ratio2*Gdc_ccm2))/(2/rload2-Kfeed2/Gdc_ccm2)</f>
        <v>0.54678415265011926</v>
      </c>
      <c r="Q26" s="295" t="s">
        <v>772</v>
      </c>
      <c r="R26" s="294">
        <v>256</v>
      </c>
      <c r="T26" s="293" t="s">
        <v>773</v>
      </c>
      <c r="U26" s="268">
        <f>(Xequiv2^2+Requiv2^2)*(2*Gdc_ccm2/(rload2*Kfeed2)-1)/((Xequiv2^2+Requiv2^2)*(1+Rc_2*miliOhm2/rload2)*(Coutput2*microF2*Gdc_ccm2/Kfeed2)-2*Requiv2*effectiveL2-rload2*Coutput2*Xequiv2^2*microF2-Rc_2*miliOhm2*Coutput2*Requiv2*microF2)</f>
        <v>158.41507816151966</v>
      </c>
    </row>
    <row r="27" spans="1:29">
      <c r="B27" s="292">
        <v>1</v>
      </c>
      <c r="C27" s="292"/>
      <c r="D27" s="292"/>
      <c r="E27" s="292"/>
      <c r="K27" s="222">
        <f>freq_ratio2</f>
        <v>1.4988064110257697</v>
      </c>
      <c r="Q27" s="295" t="s">
        <v>774</v>
      </c>
      <c r="R27" s="268">
        <f>time_load2/Nt_load2</f>
        <v>1.953125E-5</v>
      </c>
      <c r="T27" s="293" t="s">
        <v>775</v>
      </c>
      <c r="U27" s="268">
        <f>(Xequiv2^2+Requiv2^2)*(1-2*Gdc_ccm2/(Kfeed2*rload2))/(effectiveL2^2+effectiveL2*rload2*Coutput2*Requiv2*microF2+effectiveL2*Rc_2*miliOhm2*Coutput2*Requiv2*microF2)</f>
        <v>73909063.41617623</v>
      </c>
    </row>
    <row r="28" spans="1:29">
      <c r="B28" s="292">
        <v>1</v>
      </c>
      <c r="C28" s="292"/>
      <c r="D28" s="292"/>
      <c r="E28" s="292"/>
      <c r="Q28" s="295" t="s">
        <v>776</v>
      </c>
      <c r="R28" s="294">
        <v>256</v>
      </c>
      <c r="T28" s="293" t="s">
        <v>777</v>
      </c>
      <c r="U28" s="268">
        <f>(Xequiv2^2+Requiv2^2)*(1-2*Gdc_ccm2/(Kfeed2*rload2))/(effectiveL2^2*rload2*Coutput2*microF2)</f>
        <v>188179021031365.22</v>
      </c>
    </row>
    <row r="29" spans="1:29">
      <c r="B29" s="292"/>
      <c r="C29" s="292"/>
      <c r="D29" s="292"/>
      <c r="E29" s="292"/>
      <c r="Q29" s="295" t="s">
        <v>778</v>
      </c>
      <c r="R29" s="268">
        <v>64</v>
      </c>
      <c r="T29" s="293" t="s">
        <v>779</v>
      </c>
      <c r="U29" s="268">
        <f>((Xequiv2^2+Requiv2^2)*Gdc_ccm2-Kfeed2*rload2*Xequiv2^2)/(-Kfeed2*rload2*effectiveL2*Requiv2)</f>
        <v>466520.18585208402</v>
      </c>
    </row>
    <row r="30" spans="1:29">
      <c r="B30" s="292"/>
      <c r="C30" s="292"/>
      <c r="D30" s="292"/>
      <c r="E30" s="292"/>
      <c r="F30" s="222">
        <f>Rc_2*Coutput2*microF2*miliOhm2</f>
        <v>6.6000000000000003E-6</v>
      </c>
      <c r="Q30" s="295" t="s">
        <v>780</v>
      </c>
      <c r="R30" s="294">
        <f>1/(Nt_input*Fline)</f>
        <v>3.1250000000000001E-4</v>
      </c>
      <c r="T30" s="293" t="s">
        <v>571</v>
      </c>
      <c r="U30" s="268">
        <f>((Xequiv2^2+Requiv2^2)*Gdc_ccm2-Kfeed2*rload2*Xequiv2^2)/(-Kfeed2*rload2*effectiveL2^2)</f>
        <v>1187622590887.4932</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123,377484284151-61,5467749870115i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154.09888574750696</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133,179292707274-52,7615491371751i</v>
      </c>
      <c r="G35" s="229">
        <f>20*LOG(IMABS(F35))</f>
        <v>43.121880459074006</v>
      </c>
      <c r="H35" s="229">
        <f>(180/PI()*IMARGUMENT(F35))</f>
        <v>-21.611951213289966</v>
      </c>
      <c r="I35" s="271">
        <f>IF(freq_ratio2&gt;1,(Kinput2-Kfeed2*Metccm2/(2*ratio2*Gdc_ccm2))/(2/rload2-Kfeed2/Gdc_ccm2),(Kinput2-Kfeed2*Metccm2/(2*ratio2*Gdc_dcm2))/(2/rload2-Kfeed2/Gdc_dcm2))</f>
        <v>0.54678415265011926</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0,472559690590258-0,187202371866305i</v>
      </c>
      <c r="K35" s="271">
        <f>20*LOG(IMABS(J35))</f>
        <v>-5.8777911281290525</v>
      </c>
      <c r="L35" s="271">
        <f>(180/PI()*IMARGUMENT(J35))</f>
        <v>-21.610769405732924</v>
      </c>
      <c r="M35" s="270">
        <f t="shared" ref="M35:M66" si="1">IF(freq_ratio2&gt;1,(1-Kfeed2*rload2*Xequiv2^2/(Gdc_ccm2*(Xequiv2^2+Requiv2^2)))/(2/rload2-Kfeed2/Gdc_ccm2),1/(2/rload2-Kfeed2/Gdc_dcm2))</f>
        <v>95.62320805736519</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82,6463514816759-32,7290711439619i</v>
      </c>
      <c r="O35" s="270">
        <f>20*LOG(IMABS(N35))</f>
        <v>38.977156734473432</v>
      </c>
      <c r="P35" s="270">
        <f>(180/PI()*IMARGUMENT(N35))</f>
        <v>-21.604234505418795</v>
      </c>
      <c r="Q35" s="229">
        <f t="shared" ref="Q35:Q66" si="3">-currentransferratio2*RFB_2/(Rfeedforward2*(Cvolt2*nanoF2+Cforward2*picoF2*alpha_Cf2)*Rupper2*kiliOhm2)</f>
        <v>-168350.16835016836</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-1,21283253645286+2679,37620696983i</v>
      </c>
      <c r="S35" s="229">
        <f>20*LOG(IMABS(R35))</f>
        <v>68.560674819652888</v>
      </c>
      <c r="T35" s="229">
        <f>(180/PI()*IMARGUMENT(R35))</f>
        <v>90.025935208601169</v>
      </c>
      <c r="U35" s="227" t="str">
        <f t="shared" ref="U35:U95" si="5">IMPRODUCT(F35,R35)</f>
        <v>141206,515221639+356901,419064408i</v>
      </c>
      <c r="V35" s="227">
        <f>20*LOG(IMABS(U35))</f>
        <v>111.68255527872689</v>
      </c>
      <c r="W35" s="227">
        <f>(180/PI()*IMARGUMENT(U35))</f>
        <v>68.413983995311284</v>
      </c>
      <c r="X35" s="269" t="str">
        <f t="shared" ref="X35:X95" si="6">IMDIV(J35,IMSUM(1,IMPRODUCT(F35,R35,-1)))</f>
        <v>5,75339109248306E-10+1,32428986380778E-06i</v>
      </c>
      <c r="Y35" s="269">
        <f>20*LOG(IMABS(X35))</f>
        <v>-117.56033808131627</v>
      </c>
      <c r="Z35" s="269">
        <f>(180/PI()*IMARGUMENT(X35))</f>
        <v>89.97510779054069</v>
      </c>
      <c r="AA35" s="268" t="str">
        <f t="shared" ref="AA35:AA95" si="7">IMDIV(IMPRODUCT(1,N35),IMSUM(1,IMPRODUCT(F35,R35,-1)))</f>
        <v>7,42022152352411E-08+0,000231595686731613i</v>
      </c>
      <c r="AB35" s="268">
        <f>20*LOG(IMABS(AA35))</f>
        <v>-72.705390218713831</v>
      </c>
      <c r="AC35" s="268">
        <f>(180/PI()*IMARGUMENT(AA35))</f>
        <v>89.981642690854812</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154.09888574750696</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123,384098290115-61,5335302156858i</v>
      </c>
      <c r="G36" s="229">
        <f t="shared" ref="G36:G95" si="12">20*LOG(IMABS(F36))</f>
        <v>42.789823693471725</v>
      </c>
      <c r="H36" s="229">
        <f t="shared" ref="H36:H95" si="13">(180/PI()*IMARGUMENT(F36))</f>
        <v>-26.506131867615608</v>
      </c>
      <c r="I36" s="271">
        <f t="shared" ref="I36:I66" si="14">IF(freq_ratio2&gt;1,(Kinput2-Kfeed2*Metccm2/(2*ratio2*Gdc_ccm2))/(2/rload2-Kfeed2/Gdc_ccm2),(Kinput2-Kfeed2*Metccm2/(2*ratio2*Gdc_dcm2))/(2/rload2-Kfeed2/Gdc_dcm2))</f>
        <v>0.54678415265011926</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0,43780552328957-0,218326090782433i</v>
      </c>
      <c r="K36" s="271">
        <f t="shared" ref="K36:K95" si="16">20*LOG(IMABS(J36))</f>
        <v>-6.2098478926506493</v>
      </c>
      <c r="L36" s="271">
        <f t="shared" ref="L36:L95" si="17">(180/PI()*IMARGUMENT(J36))</f>
        <v>-26.504644060050399</v>
      </c>
      <c r="M36" s="270">
        <f t="shared" si="1"/>
        <v>95.62320805736519</v>
      </c>
      <c r="N36" s="270" t="str">
        <f t="shared" si="2"/>
        <v>76,5701896349658-38,1705100157463i</v>
      </c>
      <c r="O36" s="270">
        <f t="shared" ref="O36:O95" si="18">20*LOG(IMABS(N36))</f>
        <v>38.645099998059884</v>
      </c>
      <c r="P36" s="270">
        <f t="shared" ref="P36:P95" si="19">(180/PI()*IMARGUMENT(N36))</f>
        <v>-26.49641710799677</v>
      </c>
      <c r="Q36" s="229">
        <f t="shared" si="3"/>
        <v>-168350.16835016836</v>
      </c>
      <c r="R36" s="229" t="str">
        <f t="shared" si="4"/>
        <v>-1,21283253467941+2128,30420081852i</v>
      </c>
      <c r="S36" s="229">
        <f t="shared" ref="S36:S95" si="20">20*LOG(IMABS(R36))</f>
        <v>66.560675455103606</v>
      </c>
      <c r="T36" s="229">
        <f t="shared" ref="T36:T95" si="21">(180/PI()*IMARGUMENT(R36))</f>
        <v>90.032650491383933</v>
      </c>
      <c r="U36" s="227" t="str">
        <f t="shared" si="5"/>
        <v>130812,426600569+262673,524572476i</v>
      </c>
      <c r="V36" s="227">
        <f t="shared" ref="V36:V95" si="22">20*LOG(IMABS(U36))</f>
        <v>109.35049914857531</v>
      </c>
      <c r="W36" s="227">
        <f t="shared" ref="W36:W95" si="23">(180/PI()*IMARGUMENT(U36))</f>
        <v>63.526518623768339</v>
      </c>
      <c r="X36" s="269" t="str">
        <f t="shared" si="6"/>
        <v>9,11852278641941E-10+1,66718288300943E-06i</v>
      </c>
      <c r="Y36" s="269">
        <f t="shared" ref="Y36:Y95" si="24">20*LOG(IMABS(X36))</f>
        <v>-115.56033384613484</v>
      </c>
      <c r="Z36" s="269">
        <f t="shared" ref="Z36:Z95" si="25">(180/PI()*IMARGUMENT(X36))</f>
        <v>89.968662537008768</v>
      </c>
      <c r="AA36" s="268" t="str">
        <f t="shared" si="7"/>
        <v>1,17602784631306E-07+0,000291561829642501i</v>
      </c>
      <c r="AB36" s="268">
        <f t="shared" ref="AB36:AB95" si="26">20*LOG(IMABS(AA36))</f>
        <v>-70.705385955424319</v>
      </c>
      <c r="AC36" s="268">
        <f t="shared" ref="AC36:AC95" si="27">(180/PI()*IMARGUMENT(AA36))</f>
        <v>89.976889489062401</v>
      </c>
    </row>
    <row r="37" spans="1:29">
      <c r="A37" s="276">
        <v>-2.8</v>
      </c>
      <c r="B37" s="275">
        <f t="shared" si="8"/>
        <v>15.848931924611135</v>
      </c>
      <c r="C37" s="274">
        <f t="shared" si="9"/>
        <v>99.581776203206161</v>
      </c>
      <c r="D37" s="273" t="str">
        <f t="shared" si="10"/>
        <v>99,5817762032062i</v>
      </c>
      <c r="E37" s="272">
        <f t="shared" si="0"/>
        <v>154.09888574750696</v>
      </c>
      <c r="F37" s="229" t="str">
        <f t="shared" si="11"/>
        <v>110,505001991877-69,3729073086875i</v>
      </c>
      <c r="G37" s="229">
        <f t="shared" si="12"/>
        <v>42.310604813479458</v>
      </c>
      <c r="H37" s="229">
        <f t="shared" si="13"/>
        <v>-32.119808877472117</v>
      </c>
      <c r="I37" s="271">
        <f t="shared" si="14"/>
        <v>0.54678415265011926</v>
      </c>
      <c r="J37" s="271" t="str">
        <f t="shared" si="15"/>
        <v>0,392109414732019-0,246140852388696i</v>
      </c>
      <c r="K37" s="271">
        <f t="shared" si="16"/>
        <v>-6.6890667709301148</v>
      </c>
      <c r="L37" s="271">
        <f t="shared" si="17"/>
        <v>-32.117935838720769</v>
      </c>
      <c r="M37" s="270">
        <f t="shared" si="1"/>
        <v>95.62320805736519</v>
      </c>
      <c r="N37" s="270" t="str">
        <f t="shared" si="2"/>
        <v>68,5810196182223-43,0334346679753i</v>
      </c>
      <c r="O37" s="270">
        <f t="shared" si="18"/>
        <v>38.165881164328688</v>
      </c>
      <c r="P37" s="270">
        <f t="shared" si="19"/>
        <v>-32.107578719749412</v>
      </c>
      <c r="Q37" s="229">
        <f t="shared" si="3"/>
        <v>-168350.16835016836</v>
      </c>
      <c r="R37" s="229" t="str">
        <f t="shared" si="4"/>
        <v>-1,21283253186869+1690,57215426131i</v>
      </c>
      <c r="S37" s="229">
        <f t="shared" si="20"/>
        <v>64.560676462224819</v>
      </c>
      <c r="T37" s="229">
        <f t="shared" si="21"/>
        <v>90.041104529750726</v>
      </c>
      <c r="U37" s="227" t="str">
        <f t="shared" si="5"/>
        <v>117145,881294868+186900,816992872i</v>
      </c>
      <c r="V37" s="227">
        <f t="shared" si="22"/>
        <v>106.87128127570426</v>
      </c>
      <c r="W37" s="227">
        <f t="shared" si="23"/>
        <v>57.921295652278602</v>
      </c>
      <c r="X37" s="269" t="str">
        <f t="shared" si="6"/>
        <v>1,44519158630429E-09+2,09886033587432E-06i</v>
      </c>
      <c r="Y37" s="269">
        <f t="shared" si="24"/>
        <v>-113.56032713382422</v>
      </c>
      <c r="Z37" s="269">
        <f t="shared" si="25"/>
        <v>89.960548415737037</v>
      </c>
      <c r="AA37" s="268" t="str">
        <f t="shared" si="7"/>
        <v>1,86388352239776E-07+0,000367054864517989i</v>
      </c>
      <c r="AB37" s="268">
        <f t="shared" si="26"/>
        <v>-68.70537919856541</v>
      </c>
      <c r="AC37" s="268">
        <f t="shared" si="27"/>
        <v>89.970905534708393</v>
      </c>
    </row>
    <row r="38" spans="1:29">
      <c r="A38" s="276">
        <v>-2.7</v>
      </c>
      <c r="B38" s="275">
        <f t="shared" si="8"/>
        <v>19.95262314968878</v>
      </c>
      <c r="C38" s="274">
        <f t="shared" si="9"/>
        <v>125.36602861381581</v>
      </c>
      <c r="D38" s="273" t="str">
        <f t="shared" si="10"/>
        <v>125,366028613816i</v>
      </c>
      <c r="E38" s="272">
        <f t="shared" si="0"/>
        <v>154.09888574750696</v>
      </c>
      <c r="F38" s="229" t="str">
        <f t="shared" si="11"/>
        <v>94,822291797001-74,928597026542i</v>
      </c>
      <c r="G38" s="229">
        <f t="shared" si="12"/>
        <v>41.645182629342926</v>
      </c>
      <c r="H38" s="229">
        <f t="shared" si="13"/>
        <v>-38.315798778616873</v>
      </c>
      <c r="I38" s="271">
        <f t="shared" si="14"/>
        <v>0.54678415265011926</v>
      </c>
      <c r="J38" s="271" t="str">
        <f t="shared" si="15"/>
        <v>0,33646585007954-0,265852899918663i</v>
      </c>
      <c r="K38" s="271">
        <f t="shared" si="16"/>
        <v>-7.3544889523520007</v>
      </c>
      <c r="L38" s="271">
        <f t="shared" si="17"/>
        <v>-38.313440762535734</v>
      </c>
      <c r="M38" s="270">
        <f t="shared" si="1"/>
        <v>95.62320805736519</v>
      </c>
      <c r="N38" s="270" t="str">
        <f t="shared" si="2"/>
        <v>58,8527098700873-46,4797399362546i</v>
      </c>
      <c r="O38" s="270">
        <f t="shared" si="18"/>
        <v>37.500459053511037</v>
      </c>
      <c r="P38" s="270">
        <f t="shared" si="19"/>
        <v>-38.300401922330998</v>
      </c>
      <c r="Q38" s="229">
        <f t="shared" si="3"/>
        <v>-168350.16835016836</v>
      </c>
      <c r="R38" s="229" t="str">
        <f t="shared" si="4"/>
        <v>-1,21283252741401+1342,86923962109i</v>
      </c>
      <c r="S38" s="229">
        <f t="shared" si="20"/>
        <v>62.560678058404051</v>
      </c>
      <c r="T38" s="229">
        <f t="shared" si="21"/>
        <v>90.05174752993976</v>
      </c>
      <c r="U38" s="227" t="str">
        <f t="shared" si="5"/>
        <v>100504,304555092+127424,814724275i</v>
      </c>
      <c r="V38" s="227">
        <f t="shared" si="22"/>
        <v>104.20586068774696</v>
      </c>
      <c r="W38" s="227">
        <f t="shared" si="23"/>
        <v>51.735948751322901</v>
      </c>
      <c r="X38" s="269" t="str">
        <f t="shared" si="6"/>
        <v>2,29048213737493E-09+2,64231148251557E-06i</v>
      </c>
      <c r="Y38" s="269">
        <f t="shared" si="24"/>
        <v>-111.5603164955283</v>
      </c>
      <c r="Z38" s="269">
        <f t="shared" si="25"/>
        <v>89.950333286776001</v>
      </c>
      <c r="AA38" s="268" t="str">
        <f t="shared" si="7"/>
        <v>2,9540688521547E-07+0,000462095231338189i</v>
      </c>
      <c r="AB38" s="268">
        <f t="shared" si="26"/>
        <v>-66.705368489665275</v>
      </c>
      <c r="AC38" s="268">
        <f t="shared" si="27"/>
        <v>89.96337212698073</v>
      </c>
    </row>
    <row r="39" spans="1:29">
      <c r="A39" s="276">
        <v>-2.6</v>
      </c>
      <c r="B39" s="275">
        <f t="shared" si="8"/>
        <v>25.118864315095777</v>
      </c>
      <c r="C39" s="274">
        <f t="shared" si="9"/>
        <v>157.82647919764742</v>
      </c>
      <c r="D39" s="273" t="str">
        <f t="shared" si="10"/>
        <v>157,826479197647i</v>
      </c>
      <c r="E39" s="272">
        <f t="shared" si="0"/>
        <v>154.09888574750696</v>
      </c>
      <c r="F39" s="229" t="str">
        <f t="shared" si="11"/>
        <v>77,4166354649245-76,9944197568401i</v>
      </c>
      <c r="G39" s="229">
        <f t="shared" si="12"/>
        <v>40.7633003319403</v>
      </c>
      <c r="H39" s="229">
        <f t="shared" si="13"/>
        <v>-44.843332993272099</v>
      </c>
      <c r="I39" s="271">
        <f t="shared" si="14"/>
        <v>0.54678415265011926</v>
      </c>
      <c r="J39" s="271" t="str">
        <f t="shared" si="15"/>
        <v>0,274709128735774-0,273182607265425i</v>
      </c>
      <c r="K39" s="271">
        <f t="shared" si="16"/>
        <v>-8.2363712454522329</v>
      </c>
      <c r="L39" s="271">
        <f t="shared" si="17"/>
        <v>-44.8403644269072</v>
      </c>
      <c r="M39" s="270">
        <f t="shared" si="1"/>
        <v>95.62320805736519</v>
      </c>
      <c r="N39" s="270" t="str">
        <f t="shared" si="2"/>
        <v>48,0556209707958-47,7612074240873i</v>
      </c>
      <c r="O39" s="270">
        <f t="shared" si="18"/>
        <v>36.618576872310953</v>
      </c>
      <c r="P39" s="270">
        <f t="shared" si="19"/>
        <v>-44.823949499754974</v>
      </c>
      <c r="Q39" s="229">
        <f t="shared" si="3"/>
        <v>-168350.16835016836</v>
      </c>
      <c r="R39" s="229" t="str">
        <f t="shared" si="4"/>
        <v>-1,2128325203538+1066,67900878813i</v>
      </c>
      <c r="S39" s="229">
        <f t="shared" si="20"/>
        <v>60.560680588176268</v>
      </c>
      <c r="T39" s="229">
        <f t="shared" si="21"/>
        <v>90.065146266265828</v>
      </c>
      <c r="U39" s="227" t="str">
        <f t="shared" si="5"/>
        <v>82034,4379353352+82672,0813176045i</v>
      </c>
      <c r="V39" s="227">
        <f t="shared" si="22"/>
        <v>101.32398092011657</v>
      </c>
      <c r="W39" s="227">
        <f t="shared" si="23"/>
        <v>45.221813272993721</v>
      </c>
      <c r="X39" s="269" t="str">
        <f t="shared" si="6"/>
        <v>3,63018921626347E-09+3,32647879737097E-06i</v>
      </c>
      <c r="Y39" s="269">
        <f t="shared" si="24"/>
        <v>-109.56029963496397</v>
      </c>
      <c r="Z39" s="269">
        <f t="shared" si="25"/>
        <v>89.937473090608378</v>
      </c>
      <c r="AA39" s="268" t="str">
        <f t="shared" si="7"/>
        <v>4,68191512803364E-07+0,000581744496614746i</v>
      </c>
      <c r="AB39" s="268">
        <f t="shared" si="26"/>
        <v>-64.705351517200796</v>
      </c>
      <c r="AC39" s="268">
        <f t="shared" si="27"/>
        <v>89.953888017760619</v>
      </c>
    </row>
    <row r="40" spans="1:29">
      <c r="A40" s="276">
        <v>-2.5</v>
      </c>
      <c r="B40" s="275">
        <f t="shared" si="8"/>
        <v>31.622776601683764</v>
      </c>
      <c r="C40" s="274">
        <f t="shared" si="9"/>
        <v>198.69176531592183</v>
      </c>
      <c r="D40" s="273" t="str">
        <f t="shared" si="10"/>
        <v>198,691765315922i</v>
      </c>
      <c r="E40" s="272">
        <f t="shared" si="0"/>
        <v>154.09888574750696</v>
      </c>
      <c r="F40" s="229" t="str">
        <f t="shared" si="11"/>
        <v>59,9789526808122-75,0664843870092i</v>
      </c>
      <c r="G40" s="229">
        <f t="shared" si="12"/>
        <v>39.653170510197896</v>
      </c>
      <c r="H40" s="229">
        <f t="shared" si="13"/>
        <v>-51.374757809175506</v>
      </c>
      <c r="I40" s="271">
        <f t="shared" si="14"/>
        <v>0.54678415265011926</v>
      </c>
      <c r="J40" s="271" t="str">
        <f t="shared" si="15"/>
        <v>0,21283877486884-0,266342126487592i</v>
      </c>
      <c r="K40" s="271">
        <f t="shared" si="16"/>
        <v>-9.3465010603758216</v>
      </c>
      <c r="L40" s="271">
        <f t="shared" si="17"/>
        <v>-51.371020605544018</v>
      </c>
      <c r="M40" s="270">
        <f t="shared" si="1"/>
        <v>95.62320805736519</v>
      </c>
      <c r="N40" s="270" t="str">
        <f t="shared" si="2"/>
        <v>37,238665401902-46,5652627720787i</v>
      </c>
      <c r="O40" s="270">
        <f t="shared" si="18"/>
        <v>35.508447234737176</v>
      </c>
      <c r="P40" s="270">
        <f t="shared" si="19"/>
        <v>-51.350355436862479</v>
      </c>
      <c r="Q40" s="229">
        <f t="shared" si="3"/>
        <v>-168350.16835016836</v>
      </c>
      <c r="R40" s="229" t="str">
        <f t="shared" si="4"/>
        <v>-1,21283250916412+847,293324837829i</v>
      </c>
      <c r="S40" s="229">
        <f t="shared" si="20"/>
        <v>58.560684597592044</v>
      </c>
      <c r="T40" s="229">
        <f t="shared" si="21"/>
        <v>90.08201426180689</v>
      </c>
      <c r="U40" s="227" t="str">
        <f t="shared" si="5"/>
        <v>63530,5867164791+50910,8093098294i</v>
      </c>
      <c r="V40" s="227">
        <f t="shared" si="22"/>
        <v>98.213855107789939</v>
      </c>
      <c r="W40" s="227">
        <f t="shared" si="23"/>
        <v>38.707256452631391</v>
      </c>
      <c r="X40" s="269" t="str">
        <f t="shared" si="6"/>
        <v>5,75351158350555E-09+4,18780011498943E-06i</v>
      </c>
      <c r="Y40" s="269">
        <f t="shared" si="24"/>
        <v>-107.56027291276666</v>
      </c>
      <c r="Z40" s="269">
        <f t="shared" si="25"/>
        <v>89.921282841908948</v>
      </c>
      <c r="AA40" s="268" t="str">
        <f t="shared" si="7"/>
        <v>7,42041457469587E-07+0,000732375059333868i</v>
      </c>
      <c r="AB40" s="268">
        <f t="shared" si="26"/>
        <v>-62.705324617653659</v>
      </c>
      <c r="AC40" s="268">
        <f t="shared" si="27"/>
        <v>89.941948010590508</v>
      </c>
    </row>
    <row r="41" spans="1:29">
      <c r="A41" s="276">
        <v>-2.4</v>
      </c>
      <c r="B41" s="275">
        <f t="shared" si="8"/>
        <v>39.81071705534972</v>
      </c>
      <c r="C41" s="274">
        <f t="shared" si="9"/>
        <v>250.13811247045712</v>
      </c>
      <c r="D41" s="273" t="str">
        <f t="shared" si="10"/>
        <v>250,138112470457i</v>
      </c>
      <c r="E41" s="272">
        <f t="shared" si="0"/>
        <v>154.09888574750696</v>
      </c>
      <c r="F41" s="229" t="str">
        <f t="shared" si="11"/>
        <v>44,2123380183734-69,6160056285842i</v>
      </c>
      <c r="G41" s="229">
        <f t="shared" si="12"/>
        <v>38.325803784598961</v>
      </c>
      <c r="H41" s="229">
        <f t="shared" si="13"/>
        <v>-57.580831352182194</v>
      </c>
      <c r="I41" s="271">
        <f t="shared" si="14"/>
        <v>0.54678415265011926</v>
      </c>
      <c r="J41" s="271" t="str">
        <f t="shared" si="15"/>
        <v>0,156897510167872-0,247003366433547i</v>
      </c>
      <c r="K41" s="271">
        <f t="shared" si="16"/>
        <v>-10.673867775167647</v>
      </c>
      <c r="L41" s="271">
        <f t="shared" si="17"/>
        <v>-57.57612649156539</v>
      </c>
      <c r="M41" s="270">
        <f t="shared" si="1"/>
        <v>95.62320805736519</v>
      </c>
      <c r="N41" s="270" t="str">
        <f t="shared" si="2"/>
        <v>27,4583079806569-43,1842098767205i</v>
      </c>
      <c r="O41" s="270">
        <f t="shared" si="18"/>
        <v>34.181080801025836</v>
      </c>
      <c r="P41" s="270">
        <f t="shared" si="19"/>
        <v>-57.55011058605843</v>
      </c>
      <c r="Q41" s="229">
        <f t="shared" si="3"/>
        <v>-168350.16835016836</v>
      </c>
      <c r="R41" s="229" t="str">
        <f t="shared" si="4"/>
        <v>-1,21283249142969+673,029100105881i</v>
      </c>
      <c r="S41" s="229">
        <f t="shared" si="20"/>
        <v>56.56069095208008</v>
      </c>
      <c r="T41" s="229">
        <f t="shared" si="21"/>
        <v>90.103249781894988</v>
      </c>
      <c r="U41" s="227" t="str">
        <f t="shared" si="5"/>
        <v>46799,9754611012+29840,6226236328i</v>
      </c>
      <c r="V41" s="227">
        <f t="shared" si="22"/>
        <v>94.88649473667904</v>
      </c>
      <c r="W41" s="227">
        <f t="shared" si="23"/>
        <v>32.522418429712822</v>
      </c>
      <c r="X41" s="269" t="str">
        <f t="shared" si="6"/>
        <v>9,11882544822447E-09+5,27215078051561E-06i</v>
      </c>
      <c r="Y41" s="269">
        <f t="shared" si="24"/>
        <v>-105.56023056092862</v>
      </c>
      <c r="Z41" s="269">
        <f t="shared" si="25"/>
        <v>89.900900085554099</v>
      </c>
      <c r="AA41" s="268" t="str">
        <f t="shared" si="7"/>
        <v>1,17607633892878E-06+0,000922009821825673i</v>
      </c>
      <c r="AB41" s="268">
        <f t="shared" si="26"/>
        <v>-60.705281984735123</v>
      </c>
      <c r="AC41" s="268">
        <f t="shared" si="27"/>
        <v>89.926915991061051</v>
      </c>
    </row>
    <row r="42" spans="1:29">
      <c r="A42" s="276">
        <v>-2.2999999999999998</v>
      </c>
      <c r="B42" s="275">
        <f t="shared" si="8"/>
        <v>50.118723362727209</v>
      </c>
      <c r="C42" s="274">
        <f t="shared" si="9"/>
        <v>314.90522624728584</v>
      </c>
      <c r="D42" s="273" t="str">
        <f t="shared" si="10"/>
        <v>314,905226247286i</v>
      </c>
      <c r="E42" s="272">
        <f t="shared" si="0"/>
        <v>154.09888574750696</v>
      </c>
      <c r="F42" s="229" t="str">
        <f t="shared" si="11"/>
        <v>31,2251239673903-61,8335087511676i</v>
      </c>
      <c r="G42" s="229">
        <f t="shared" si="12"/>
        <v>36.810956493414359</v>
      </c>
      <c r="H42" s="229">
        <f t="shared" si="13"/>
        <v>-63.206813520487678</v>
      </c>
      <c r="I42" s="271">
        <f t="shared" si="14"/>
        <v>0.54678415265011926</v>
      </c>
      <c r="J42" s="271" t="str">
        <f t="shared" si="15"/>
        <v>0,110817790809788-0,219390409774105i</v>
      </c>
      <c r="K42" s="271">
        <f t="shared" si="16"/>
        <v>-12.188715049224166</v>
      </c>
      <c r="L42" s="271">
        <f t="shared" si="17"/>
        <v>-63.200890451905913</v>
      </c>
      <c r="M42" s="270">
        <f t="shared" si="1"/>
        <v>95.62320805736519</v>
      </c>
      <c r="N42" s="270" t="str">
        <f t="shared" si="2"/>
        <v>19,4020702932082-38,3565557739169i</v>
      </c>
      <c r="O42" s="270">
        <f t="shared" si="18"/>
        <v>32.666233972451842</v>
      </c>
      <c r="P42" s="270">
        <f t="shared" si="19"/>
        <v>-63.168138368320733</v>
      </c>
      <c r="Q42" s="229">
        <f t="shared" si="3"/>
        <v>-168350.16835016836</v>
      </c>
      <c r="R42" s="229" t="str">
        <f t="shared" si="4"/>
        <v>-1,2128324633225+534,606129167596i</v>
      </c>
      <c r="S42" s="229">
        <f t="shared" si="20"/>
        <v>54.560701023245471</v>
      </c>
      <c r="T42" s="229">
        <f t="shared" si="21"/>
        <v>90.129983661610865</v>
      </c>
      <c r="U42" s="227" t="str">
        <f t="shared" si="5"/>
        <v>33018,7019222935+16768,1363437194i</v>
      </c>
      <c r="V42" s="227">
        <f t="shared" si="22"/>
        <v>91.371657516659837</v>
      </c>
      <c r="W42" s="227">
        <f t="shared" si="23"/>
        <v>26.923170141123158</v>
      </c>
      <c r="X42" s="269" t="str">
        <f t="shared" si="6"/>
        <v>1,44526761231267E-08+6,63729007688365E-06i</v>
      </c>
      <c r="Y42" s="269">
        <f t="shared" si="24"/>
        <v>-103.5601634377652</v>
      </c>
      <c r="Z42" s="269">
        <f t="shared" si="25"/>
        <v>89.875238836006488</v>
      </c>
      <c r="AA42" s="268" t="str">
        <f t="shared" si="7"/>
        <v>1,86400533174315E-06+0,00116075007184227i</v>
      </c>
      <c r="AB42" s="268">
        <f t="shared" si="26"/>
        <v>-58.705214416089191</v>
      </c>
      <c r="AC42" s="268">
        <f t="shared" si="27"/>
        <v>89.907990919591668</v>
      </c>
    </row>
    <row r="43" spans="1:29">
      <c r="A43" s="276">
        <v>-2.2000000000000002</v>
      </c>
      <c r="B43" s="275">
        <f t="shared" si="8"/>
        <v>63.09573444801925</v>
      </c>
      <c r="C43" s="274">
        <f t="shared" si="9"/>
        <v>396.44219162949946</v>
      </c>
      <c r="D43" s="273" t="str">
        <f t="shared" si="10"/>
        <v>396,442191629499i</v>
      </c>
      <c r="E43" s="272">
        <f t="shared" si="0"/>
        <v>154.09888574750696</v>
      </c>
      <c r="F43" s="229" t="str">
        <f t="shared" si="11"/>
        <v>21,323928367878-53,0739205071371i</v>
      </c>
      <c r="G43" s="229">
        <f t="shared" si="12"/>
        <v>35.147536894382647</v>
      </c>
      <c r="H43" s="229">
        <f t="shared" si="13"/>
        <v>-68.110828686858142</v>
      </c>
      <c r="I43" s="271">
        <f t="shared" si="14"/>
        <v>0.54678415265011926</v>
      </c>
      <c r="J43" s="271" t="str">
        <f t="shared" si="15"/>
        <v>0,0756875224836955-0,188310649272046i</v>
      </c>
      <c r="K43" s="271">
        <f t="shared" si="16"/>
        <v>-13.852134621109675</v>
      </c>
      <c r="L43" s="271">
        <f t="shared" si="17"/>
        <v>-68.103371985320479</v>
      </c>
      <c r="M43" s="270">
        <f t="shared" si="1"/>
        <v>95.62320805736519</v>
      </c>
      <c r="N43" s="270" t="str">
        <f t="shared" si="2"/>
        <v>13,2601537346077-32,9227890305609i</v>
      </c>
      <c r="O43" s="270">
        <f t="shared" si="18"/>
        <v>31.00281510660848</v>
      </c>
      <c r="P43" s="270">
        <f t="shared" si="19"/>
        <v>-68.062139556937453</v>
      </c>
      <c r="Q43" s="229">
        <f t="shared" si="3"/>
        <v>-168350.16835016836</v>
      </c>
      <c r="R43" s="229" t="str">
        <f t="shared" si="4"/>
        <v>-1,21283241877561+424,652884058586i</v>
      </c>
      <c r="S43" s="229">
        <f t="shared" si="20"/>
        <v>52.560716984918059</v>
      </c>
      <c r="T43" s="229">
        <f t="shared" si="21"/>
        <v>90.163639510096274</v>
      </c>
      <c r="U43" s="227" t="str">
        <f t="shared" si="5"/>
        <v>22512,1310600317+9119,63745226066i</v>
      </c>
      <c r="V43" s="227">
        <f t="shared" si="22"/>
        <v>87.708253879300713</v>
      </c>
      <c r="W43" s="227">
        <f t="shared" si="23"/>
        <v>22.052810823238126</v>
      </c>
      <c r="X43" s="269" t="str">
        <f t="shared" si="6"/>
        <v>2,29067310929806E-08+0,0000083559438967167i</v>
      </c>
      <c r="Y43" s="269">
        <f t="shared" si="24"/>
        <v>-101.56005705466102</v>
      </c>
      <c r="Z43" s="269">
        <f t="shared" si="25"/>
        <v>89.842931481763245</v>
      </c>
      <c r="AA43" s="268" t="str">
        <f t="shared" si="7"/>
        <v>2,95437482899925E-06+0,0014613146765259i</v>
      </c>
      <c r="AB43" s="268">
        <f t="shared" si="26"/>
        <v>-56.705107326942851</v>
      </c>
      <c r="AC43" s="268">
        <f t="shared" si="27"/>
        <v>89.88416391014627</v>
      </c>
    </row>
    <row r="44" spans="1:29">
      <c r="A44" s="276">
        <v>-2.1</v>
      </c>
      <c r="B44" s="275">
        <f t="shared" si="8"/>
        <v>79.432823472428126</v>
      </c>
      <c r="C44" s="274">
        <f t="shared" si="9"/>
        <v>499.09114934975014</v>
      </c>
      <c r="D44" s="273" t="str">
        <f t="shared" si="10"/>
        <v>499,09114934975i</v>
      </c>
      <c r="E44" s="272">
        <f t="shared" si="0"/>
        <v>154.09888574750696</v>
      </c>
      <c r="F44" s="229" t="str">
        <f t="shared" si="11"/>
        <v>14,2116874559965-44,4164031450516i</v>
      </c>
      <c r="G44" s="229">
        <f t="shared" si="12"/>
        <v>33.374171134501516</v>
      </c>
      <c r="H44" s="229">
        <f t="shared" si="13"/>
        <v>-72.257155635522182</v>
      </c>
      <c r="I44" s="271">
        <f t="shared" si="14"/>
        <v>0.54678415265011926</v>
      </c>
      <c r="J44" s="271" t="str">
        <f t="shared" si="15"/>
        <v>0,0504526981661808-0,157593042102034i</v>
      </c>
      <c r="K44" s="271">
        <f t="shared" si="16"/>
        <v>-15.62550033796699</v>
      </c>
      <c r="L44" s="271">
        <f t="shared" si="17"/>
        <v>-72.24776820449911</v>
      </c>
      <c r="M44" s="270">
        <f t="shared" si="1"/>
        <v>95.62320805736519</v>
      </c>
      <c r="N44" s="270" t="str">
        <f t="shared" si="2"/>
        <v>8,84828350674804-27,5523356431435i</v>
      </c>
      <c r="O44" s="270">
        <f t="shared" si="18"/>
        <v>29.229450508752336</v>
      </c>
      <c r="P44" s="270">
        <f t="shared" si="19"/>
        <v>-72.195859656472223</v>
      </c>
      <c r="Q44" s="229">
        <f t="shared" si="3"/>
        <v>-168350.16835016836</v>
      </c>
      <c r="R44" s="229" t="str">
        <f t="shared" si="4"/>
        <v>-1,21283234817357+337,31395353026i</v>
      </c>
      <c r="S44" s="229">
        <f t="shared" si="20"/>
        <v>50.560742282341849</v>
      </c>
      <c r="T44" s="229">
        <f t="shared" si="21"/>
        <v>90.206009489453137</v>
      </c>
      <c r="U44" s="227" t="str">
        <f t="shared" si="5"/>
        <v>14965,0361521825+4847,67013264242i</v>
      </c>
      <c r="V44" s="227">
        <f t="shared" si="22"/>
        <v>83.934913416843386</v>
      </c>
      <c r="W44" s="227">
        <f t="shared" si="23"/>
        <v>17.948853853930924</v>
      </c>
      <c r="X44" s="269" t="str">
        <f t="shared" si="6"/>
        <v>3,63066892878266E-08+0,0000105196911881157i</v>
      </c>
      <c r="Y44" s="269">
        <f t="shared" si="24"/>
        <v>-99.559888448654533</v>
      </c>
      <c r="Z44" s="269">
        <f t="shared" si="25"/>
        <v>89.802255430543028</v>
      </c>
      <c r="AA44" s="268" t="str">
        <f t="shared" si="7"/>
        <v>4,68268372937858E-06+0,0018397199296443i</v>
      </c>
      <c r="AB44" s="268">
        <f t="shared" si="26"/>
        <v>-54.704937601935256</v>
      </c>
      <c r="AC44" s="268">
        <f t="shared" si="27"/>
        <v>89.854163978569915</v>
      </c>
    </row>
    <row r="45" spans="1:29">
      <c r="A45" s="276">
        <v>-2</v>
      </c>
      <c r="B45" s="275">
        <f t="shared" si="8"/>
        <v>100</v>
      </c>
      <c r="C45" s="274">
        <f t="shared" si="9"/>
        <v>628.31853071795865</v>
      </c>
      <c r="D45" s="273" t="str">
        <f t="shared" si="10"/>
        <v>628,318530717959i</v>
      </c>
      <c r="E45" s="272">
        <f t="shared" si="0"/>
        <v>154.09888574750696</v>
      </c>
      <c r="F45" s="229" t="str">
        <f t="shared" si="11"/>
        <v>9,31840476265021-36,5154021189285i</v>
      </c>
      <c r="G45" s="229">
        <f t="shared" si="12"/>
        <v>31.523517281651735</v>
      </c>
      <c r="H45" s="229">
        <f t="shared" si="13"/>
        <v>-75.684169187340729</v>
      </c>
      <c r="I45" s="271">
        <f t="shared" si="14"/>
        <v>0.54678415265011926</v>
      </c>
      <c r="J45" s="271" t="str">
        <f t="shared" si="15"/>
        <v>0,033090922818716-0,129559614662239i</v>
      </c>
      <c r="K45" s="271">
        <f t="shared" si="16"/>
        <v>-17.476154122628568</v>
      </c>
      <c r="L45" s="271">
        <f t="shared" si="17"/>
        <v>-75.672351111936194</v>
      </c>
      <c r="M45" s="270">
        <f t="shared" si="1"/>
        <v>95.62320805736519</v>
      </c>
      <c r="N45" s="270" t="str">
        <f t="shared" si="2"/>
        <v>5,81287900708327-22,651160812247i</v>
      </c>
      <c r="O45" s="270">
        <f t="shared" si="18"/>
        <v>27.378798497587486</v>
      </c>
      <c r="P45" s="270">
        <f t="shared" si="19"/>
        <v>-75.607002129426277</v>
      </c>
      <c r="Q45" s="229">
        <f t="shared" si="3"/>
        <v>-168350.16835016836</v>
      </c>
      <c r="R45" s="229" t="str">
        <f t="shared" si="4"/>
        <v>-1,21283223627687+267,938221048937i</v>
      </c>
      <c r="S45" s="229">
        <f t="shared" si="20"/>
        <v>48.560782375748595</v>
      </c>
      <c r="T45" s="229">
        <f t="shared" si="21"/>
        <v>90.25934968711357</v>
      </c>
      <c r="U45" s="227" t="str">
        <f t="shared" si="5"/>
        <v>9772,57022294547+2541,04385192889i</v>
      </c>
      <c r="V45" s="227">
        <f t="shared" si="22"/>
        <v>80.084299657400337</v>
      </c>
      <c r="W45" s="227">
        <f t="shared" si="23"/>
        <v>14.575180499772847</v>
      </c>
      <c r="X45" s="269" t="str">
        <f t="shared" si="6"/>
        <v>5,75471661762059E-08+0,0000132438678571377i</v>
      </c>
      <c r="Y45" s="269">
        <f t="shared" si="24"/>
        <v>-97.559621225768637</v>
      </c>
      <c r="Z45" s="269">
        <f t="shared" si="25"/>
        <v>89.751040328292177</v>
      </c>
      <c r="AA45" s="268" t="str">
        <f t="shared" si="7"/>
        <v>7,42234530263389E-06+0,0023161375081974i</v>
      </c>
      <c r="AB45" s="268">
        <f t="shared" si="26"/>
        <v>-52.704668605552627</v>
      </c>
      <c r="AC45" s="268">
        <f t="shared" si="27"/>
        <v>89.816389310802094</v>
      </c>
    </row>
    <row r="46" spans="1:29">
      <c r="A46" s="276">
        <v>-1.9</v>
      </c>
      <c r="B46" s="275">
        <f t="shared" si="8"/>
        <v>125.89254117941664</v>
      </c>
      <c r="C46" s="274">
        <f t="shared" si="9"/>
        <v>791.0061650220116</v>
      </c>
      <c r="D46" s="273" t="str">
        <f t="shared" si="10"/>
        <v>791,006165022012i</v>
      </c>
      <c r="E46" s="272">
        <f t="shared" si="0"/>
        <v>154.09888574750696</v>
      </c>
      <c r="F46" s="229" t="str">
        <f t="shared" si="11"/>
        <v>6,05083371465396-29,6599089284723i</v>
      </c>
      <c r="G46" s="229">
        <f t="shared" si="12"/>
        <v>29.620484863423265</v>
      </c>
      <c r="H46" s="229">
        <f t="shared" si="13"/>
        <v>-78.469475897300896</v>
      </c>
      <c r="I46" s="271">
        <f t="shared" si="14"/>
        <v>0.54678415265011926</v>
      </c>
      <c r="J46" s="271" t="str">
        <f t="shared" si="15"/>
        <v>0,0214973080964373-0,105235732040665i</v>
      </c>
      <c r="K46" s="271">
        <f t="shared" si="16"/>
        <v>-19.379186432785989</v>
      </c>
      <c r="L46" s="271">
        <f t="shared" si="17"/>
        <v>-78.454597821979164</v>
      </c>
      <c r="M46" s="270">
        <f t="shared" si="1"/>
        <v>95.62320805736519</v>
      </c>
      <c r="N46" s="270" t="str">
        <f t="shared" si="2"/>
        <v>3,78593711550633-18,3985308631795i</v>
      </c>
      <c r="O46" s="270">
        <f t="shared" si="18"/>
        <v>25.475768998231668</v>
      </c>
      <c r="P46" s="270">
        <f t="shared" si="19"/>
        <v>-78.372328342607133</v>
      </c>
      <c r="Q46" s="229">
        <f t="shared" si="3"/>
        <v>-168350.16835016836</v>
      </c>
      <c r="R46" s="229" t="str">
        <f t="shared" si="4"/>
        <v>-1,21283205893262+212,831175880074i</v>
      </c>
      <c r="S46" s="229">
        <f t="shared" si="20"/>
        <v>46.560845918742885</v>
      </c>
      <c r="T46" s="229">
        <f t="shared" si="21"/>
        <v>90.326500127451098</v>
      </c>
      <c r="U46" s="227" t="str">
        <f t="shared" si="5"/>
        <v>6305,21464863026+1323,77854295807i</v>
      </c>
      <c r="V46" s="227">
        <f t="shared" si="22"/>
        <v>76.181330782166143</v>
      </c>
      <c r="W46" s="227">
        <f t="shared" si="23"/>
        <v>11.857024230150195</v>
      </c>
      <c r="X46" s="269" t="str">
        <f t="shared" si="6"/>
        <v>9,12185255906203E-08+0,0000166737626766256i</v>
      </c>
      <c r="Y46" s="269">
        <f t="shared" si="24"/>
        <v>-95.559197705098427</v>
      </c>
      <c r="Z46" s="269">
        <f t="shared" si="25"/>
        <v>89.686550391140017</v>
      </c>
      <c r="AA46" s="268" t="str">
        <f t="shared" si="7"/>
        <v>0,0000117656135114431+0,00291597872551222i</v>
      </c>
      <c r="AB46" s="268">
        <f t="shared" si="26"/>
        <v>-50.704242274080741</v>
      </c>
      <c r="AC46" s="268">
        <f t="shared" si="27"/>
        <v>89.768819870512047</v>
      </c>
    </row>
    <row r="47" spans="1:29">
      <c r="A47" s="276">
        <v>-1.8</v>
      </c>
      <c r="B47" s="275">
        <f t="shared" si="8"/>
        <v>158.48931924611125</v>
      </c>
      <c r="C47" s="274">
        <f t="shared" si="9"/>
        <v>995.81776203206107</v>
      </c>
      <c r="D47" s="273" t="str">
        <f t="shared" si="10"/>
        <v>995,817762032061i</v>
      </c>
      <c r="E47" s="272">
        <f t="shared" si="0"/>
        <v>154.09888574750696</v>
      </c>
      <c r="F47" s="229" t="str">
        <f t="shared" si="11"/>
        <v>3,91214970525008-23,9001346734052i</v>
      </c>
      <c r="G47" s="229">
        <f t="shared" si="12"/>
        <v>27.682838275360375</v>
      </c>
      <c r="H47" s="229">
        <f t="shared" si="13"/>
        <v>-80.703846313186872</v>
      </c>
      <c r="I47" s="271">
        <f t="shared" si="14"/>
        <v>0.54678415265011926</v>
      </c>
      <c r="J47" s="271" t="str">
        <f t="shared" si="15"/>
        <v>0,0139090788442054-0,0847995463116836i</v>
      </c>
      <c r="K47" s="271">
        <f t="shared" si="16"/>
        <v>-21.316832849568002</v>
      </c>
      <c r="L47" s="271">
        <f t="shared" si="17"/>
        <v>-80.685115926331818</v>
      </c>
      <c r="M47" s="270">
        <f t="shared" si="1"/>
        <v>95.62320805736519</v>
      </c>
      <c r="N47" s="270" t="str">
        <f t="shared" si="2"/>
        <v>2,45926725868475-14,8255914160343i</v>
      </c>
      <c r="O47" s="270">
        <f t="shared" si="18"/>
        <v>23.538127036266854</v>
      </c>
      <c r="P47" s="270">
        <f t="shared" si="19"/>
        <v>-80.581544818752207</v>
      </c>
      <c r="Q47" s="229">
        <f t="shared" si="3"/>
        <v>-168350.16835016836</v>
      </c>
      <c r="R47" s="229" t="str">
        <f t="shared" si="4"/>
        <v>-1,21283177786102+169,058166919496i</v>
      </c>
      <c r="S47" s="229">
        <f t="shared" si="20"/>
        <v>44.560946625659305</v>
      </c>
      <c r="T47" s="229">
        <f t="shared" si="21"/>
        <v>90.411035747542755</v>
      </c>
      <c r="U47" s="227" t="str">
        <f t="shared" si="5"/>
        <v>4035,76817753269+690,367700711289i</v>
      </c>
      <c r="V47" s="227">
        <f t="shared" si="22"/>
        <v>72.243784901019666</v>
      </c>
      <c r="W47" s="227">
        <f t="shared" si="23"/>
        <v>9.7071894343559073</v>
      </c>
      <c r="X47" s="269" t="str">
        <f t="shared" si="6"/>
        <v>1,44602806859972E-07+0,0000209924618906334i</v>
      </c>
      <c r="Y47" s="269">
        <f t="shared" si="24"/>
        <v>-93.558526467721279</v>
      </c>
      <c r="Z47" s="269">
        <f t="shared" si="25"/>
        <v>89.605334546017559</v>
      </c>
      <c r="AA47" s="268" t="str">
        <f t="shared" si="7"/>
        <v>0,0000186522376783309+0,00367126780568923i</v>
      </c>
      <c r="AB47" s="268">
        <f t="shared" si="26"/>
        <v>-48.703566581886442</v>
      </c>
      <c r="AC47" s="268">
        <f t="shared" si="27"/>
        <v>89.708905653597185</v>
      </c>
    </row>
    <row r="48" spans="1:29">
      <c r="A48" s="276">
        <v>-1.7</v>
      </c>
      <c r="B48" s="275">
        <f t="shared" si="8"/>
        <v>199.52623149688793</v>
      </c>
      <c r="C48" s="274">
        <f t="shared" si="9"/>
        <v>1253.6602861381591</v>
      </c>
      <c r="D48" s="273" t="str">
        <f t="shared" si="10"/>
        <v>1253,66028613816i</v>
      </c>
      <c r="E48" s="272">
        <f t="shared" si="0"/>
        <v>154.09888574750696</v>
      </c>
      <c r="F48" s="229" t="str">
        <f t="shared" si="11"/>
        <v>2,53064559741996-19,1592982298692i</v>
      </c>
      <c r="G48" s="229">
        <f t="shared" si="12"/>
        <v>25.722706941950463</v>
      </c>
      <c r="H48" s="229">
        <f t="shared" si="13"/>
        <v>-82.475673291636298</v>
      </c>
      <c r="I48" s="271">
        <f t="shared" si="14"/>
        <v>0.54678415265011926</v>
      </c>
      <c r="J48" s="271" t="str">
        <f t="shared" si="15"/>
        <v>0,00900738714046894-0,0679786302573371i</v>
      </c>
      <c r="K48" s="271">
        <f t="shared" si="16"/>
        <v>-23.276963911515828</v>
      </c>
      <c r="L48" s="271">
        <f t="shared" si="17"/>
        <v>-82.452093132143077</v>
      </c>
      <c r="M48" s="270">
        <f t="shared" si="1"/>
        <v>95.62320805736519</v>
      </c>
      <c r="N48" s="270" t="str">
        <f t="shared" si="2"/>
        <v>1,60229182775284-11,8847118327794i</v>
      </c>
      <c r="O48" s="270">
        <f t="shared" si="18"/>
        <v>21.578003034719814</v>
      </c>
      <c r="P48" s="270">
        <f t="shared" si="19"/>
        <v>-82.321704893971443</v>
      </c>
      <c r="Q48" s="229">
        <f t="shared" si="3"/>
        <v>-168350.16835016836</v>
      </c>
      <c r="R48" s="229" t="str">
        <f t="shared" si="4"/>
        <v>-1,21283133239281+134,288121820839i</v>
      </c>
      <c r="S48" s="229">
        <f t="shared" si="20"/>
        <v>42.561106230486637</v>
      </c>
      <c r="T48" s="229">
        <f t="shared" si="21"/>
        <v>90.517456245142213</v>
      </c>
      <c r="U48" s="227" t="str">
        <f t="shared" si="5"/>
        <v>2569,79692842273+363,072641471545i</v>
      </c>
      <c r="V48" s="227">
        <f t="shared" si="22"/>
        <v>68.283813172437121</v>
      </c>
      <c r="W48" s="227">
        <f t="shared" si="23"/>
        <v>8.0417829535059191</v>
      </c>
      <c r="X48" s="269" t="str">
        <f t="shared" si="6"/>
        <v>2,29258360932271E-07+0,0000264308136106121i</v>
      </c>
      <c r="Y48" s="269">
        <f t="shared" si="24"/>
        <v>-91.557462622290842</v>
      </c>
      <c r="Z48" s="269">
        <f t="shared" si="25"/>
        <v>89.503034326395962</v>
      </c>
      <c r="AA48" s="268" t="str">
        <f t="shared" si="7"/>
        <v>0,0000295743596143687+0,00462238725861648i</v>
      </c>
      <c r="AB48" s="268">
        <f t="shared" si="26"/>
        <v>-46.702495676055207</v>
      </c>
      <c r="AC48" s="268">
        <f t="shared" si="27"/>
        <v>89.633422564567596</v>
      </c>
    </row>
    <row r="49" spans="1:29">
      <c r="A49" s="276">
        <v>-1.6</v>
      </c>
      <c r="B49" s="275">
        <f t="shared" si="8"/>
        <v>251.1886431509578</v>
      </c>
      <c r="C49" s="274">
        <f t="shared" si="9"/>
        <v>1578.2647919764743</v>
      </c>
      <c r="D49" s="273" t="str">
        <f t="shared" si="10"/>
        <v>1578,26479197647i</v>
      </c>
      <c r="E49" s="272">
        <f t="shared" si="0"/>
        <v>154.09888574750696</v>
      </c>
      <c r="F49" s="229" t="str">
        <f t="shared" si="11"/>
        <v>1,64582162791076-15,3077619589795i</v>
      </c>
      <c r="G49" s="229">
        <f t="shared" si="12"/>
        <v>23.748148686427072</v>
      </c>
      <c r="H49" s="229">
        <f t="shared" si="13"/>
        <v>-83.863388918429038</v>
      </c>
      <c r="I49" s="271">
        <f t="shared" si="14"/>
        <v>0.54678415265011926</v>
      </c>
      <c r="J49" s="271" t="str">
        <f t="shared" si="15"/>
        <v>0,00586795812085358-0,0543130169751011i</v>
      </c>
      <c r="K49" s="271">
        <f t="shared" si="16"/>
        <v>-25.251521736800978</v>
      </c>
      <c r="L49" s="271">
        <f t="shared" si="17"/>
        <v>-83.833703257409141</v>
      </c>
      <c r="M49" s="270">
        <f t="shared" si="1"/>
        <v>95.62320805736519</v>
      </c>
      <c r="N49" s="270" t="str">
        <f t="shared" si="2"/>
        <v>1,05341746264205-9,49547304038751i</v>
      </c>
      <c r="O49" s="270">
        <f t="shared" si="18"/>
        <v>19.603456399394773</v>
      </c>
      <c r="P49" s="270">
        <f t="shared" si="19"/>
        <v>-83.669554312862374</v>
      </c>
      <c r="Q49" s="229">
        <f t="shared" si="3"/>
        <v>-168350.16835016836</v>
      </c>
      <c r="R49" s="229" t="str">
        <f t="shared" si="4"/>
        <v>-1,21283062637396+106,669408892723i</v>
      </c>
      <c r="S49" s="229">
        <f t="shared" si="20"/>
        <v>40.56135917483666</v>
      </c>
      <c r="T49" s="229">
        <f t="shared" si="21"/>
        <v>90.651424645777197</v>
      </c>
      <c r="U49" s="227" t="str">
        <f t="shared" si="5"/>
        <v>1630,87381675898+194,124542717192i</v>
      </c>
      <c r="V49" s="227">
        <f t="shared" si="22"/>
        <v>64.309507861263754</v>
      </c>
      <c r="W49" s="227">
        <f t="shared" si="23"/>
        <v>6.78803572734813</v>
      </c>
      <c r="X49" s="269" t="str">
        <f t="shared" si="6"/>
        <v>3,63546916284156E-07+0,00003328014907564i</v>
      </c>
      <c r="Y49" s="269">
        <f t="shared" si="24"/>
        <v>-89.555776526226154</v>
      </c>
      <c r="Z49" s="269">
        <f t="shared" si="25"/>
        <v>89.37413515088511</v>
      </c>
      <c r="AA49" s="268" t="str">
        <f t="shared" si="7"/>
        <v>0,0000469037517372535+0,00582030815728639i</v>
      </c>
      <c r="AB49" s="268">
        <f t="shared" si="26"/>
        <v>-44.700798390030407</v>
      </c>
      <c r="AC49" s="268">
        <f t="shared" si="27"/>
        <v>89.538284095431891</v>
      </c>
    </row>
    <row r="50" spans="1:29">
      <c r="A50" s="276">
        <v>-1.5</v>
      </c>
      <c r="B50" s="275">
        <f t="shared" si="8"/>
        <v>316.22776601683785</v>
      </c>
      <c r="C50" s="274">
        <f t="shared" si="9"/>
        <v>1986.9176531592195</v>
      </c>
      <c r="D50" s="273" t="str">
        <f t="shared" si="10"/>
        <v>1986,91765315922i</v>
      </c>
      <c r="E50" s="272">
        <f t="shared" si="0"/>
        <v>154.09888574750696</v>
      </c>
      <c r="F50" s="229" t="str">
        <f t="shared" si="11"/>
        <v>1,08219985276322-12,2045259794466i</v>
      </c>
      <c r="G50" s="229">
        <f t="shared" si="12"/>
        <v>21.76443216033465</v>
      </c>
      <c r="H50" s="229">
        <f t="shared" si="13"/>
        <v>-84.932721193325406</v>
      </c>
      <c r="I50" s="271">
        <f t="shared" si="14"/>
        <v>0.54678415265011926</v>
      </c>
      <c r="J50" s="271" t="str">
        <f t="shared" si="15"/>
        <v>0,00386818145343172-0,0433024249277223i</v>
      </c>
      <c r="K50" s="271">
        <f t="shared" si="16"/>
        <v>-27.23523758101177</v>
      </c>
      <c r="L50" s="271">
        <f t="shared" si="17"/>
        <v>-84.895349162257503</v>
      </c>
      <c r="M50" s="270">
        <f t="shared" si="1"/>
        <v>95.62320805736519</v>
      </c>
      <c r="N50" s="270" t="str">
        <f t="shared" si="2"/>
        <v>0,703791618215194-7,57040717198526i</v>
      </c>
      <c r="O50" s="270">
        <f t="shared" si="18"/>
        <v>17.619758290022691</v>
      </c>
      <c r="P50" s="270">
        <f t="shared" si="19"/>
        <v>-84.688698127843097</v>
      </c>
      <c r="Q50" s="229">
        <f t="shared" si="3"/>
        <v>-168350.16835016836</v>
      </c>
      <c r="R50" s="229" t="str">
        <f t="shared" si="4"/>
        <v>-1,21282950741117+84,7312309590458i</v>
      </c>
      <c r="S50" s="229">
        <f t="shared" si="20"/>
        <v>38.561760033837075</v>
      </c>
      <c r="T50" s="229">
        <f t="shared" si="21"/>
        <v>90.820066768708372</v>
      </c>
      <c r="U50" s="227" t="str">
        <f t="shared" si="5"/>
        <v>1032,79198559582+106,498134900165i</v>
      </c>
      <c r="V50" s="227">
        <f t="shared" si="22"/>
        <v>60.326192194171746</v>
      </c>
      <c r="W50" s="227">
        <f t="shared" si="23"/>
        <v>5.8873455753829598</v>
      </c>
      <c r="X50" s="269" t="str">
        <f t="shared" si="6"/>
        <v>5,76677933758415E-07+0,0000419086505875203i</v>
      </c>
      <c r="Y50" s="269">
        <f t="shared" si="24"/>
        <v>-87.553104207514366</v>
      </c>
      <c r="Z50" s="269">
        <f t="shared" si="25"/>
        <v>89.211639456435833</v>
      </c>
      <c r="AA50" s="268" t="str">
        <f t="shared" si="7"/>
        <v>0,0000744167420737158+0,00732946372265338i</v>
      </c>
      <c r="AB50" s="268">
        <f t="shared" si="26"/>
        <v>-42.698108336479919</v>
      </c>
      <c r="AC50" s="268">
        <f t="shared" si="27"/>
        <v>89.418290490850239</v>
      </c>
    </row>
    <row r="51" spans="1:29">
      <c r="A51" s="276">
        <v>-1.4</v>
      </c>
      <c r="B51" s="275">
        <f t="shared" si="8"/>
        <v>398.10717055349727</v>
      </c>
      <c r="C51" s="274">
        <f t="shared" si="9"/>
        <v>2501.3811247045714</v>
      </c>
      <c r="D51" s="273" t="str">
        <f t="shared" si="10"/>
        <v>2501,38112470457i</v>
      </c>
      <c r="E51" s="272">
        <f t="shared" si="0"/>
        <v>154.09888574750696</v>
      </c>
      <c r="F51" s="229" t="str">
        <f t="shared" si="11"/>
        <v>0,724428634084966-9,71729963708108i</v>
      </c>
      <c r="G51" s="229">
        <f t="shared" si="12"/>
        <v>19.774982123542706</v>
      </c>
      <c r="H51" s="229">
        <f t="shared" si="13"/>
        <v>-85.73646327314664</v>
      </c>
      <c r="I51" s="271">
        <f t="shared" si="14"/>
        <v>0.54678415265011926</v>
      </c>
      <c r="J51" s="271" t="str">
        <f t="shared" si="15"/>
        <v>0,00259877999267075-0,0344774730757588i</v>
      </c>
      <c r="K51" s="271">
        <f t="shared" si="16"/>
        <v>-29.224686537094392</v>
      </c>
      <c r="L51" s="271">
        <f t="shared" si="17"/>
        <v>-85.689414677447445</v>
      </c>
      <c r="M51" s="270">
        <f t="shared" si="1"/>
        <v>95.62320805736519</v>
      </c>
      <c r="N51" s="270" t="str">
        <f t="shared" si="2"/>
        <v>0,481859374124216-6,02744817009353i</v>
      </c>
      <c r="O51" s="270">
        <f t="shared" si="18"/>
        <v>15.630337441632232</v>
      </c>
      <c r="P51" s="270">
        <f t="shared" si="19"/>
        <v>-85.429256924084115</v>
      </c>
      <c r="Q51" s="229">
        <f t="shared" si="3"/>
        <v>-168350.16835016836</v>
      </c>
      <c r="R51" s="229" t="str">
        <f t="shared" si="4"/>
        <v>-1,2128277339789+67,3053000458105i</v>
      </c>
      <c r="S51" s="229">
        <f t="shared" si="20"/>
        <v>36.562395275242991</v>
      </c>
      <c r="T51" s="229">
        <f t="shared" si="21"/>
        <v>91.032346493141162</v>
      </c>
      <c r="U51" s="227" t="str">
        <f t="shared" si="5"/>
        <v>653,147160570081+60,5432970781003i</v>
      </c>
      <c r="V51" s="227">
        <f t="shared" si="22"/>
        <v>56.337377398785698</v>
      </c>
      <c r="W51" s="227">
        <f t="shared" si="23"/>
        <v>5.2958832199945212</v>
      </c>
      <c r="X51" s="269" t="str">
        <f t="shared" si="6"/>
        <v>9,1521729632693E-07+0,0000527826614670926i</v>
      </c>
      <c r="Y51" s="269">
        <f t="shared" si="24"/>
        <v>-85.54886877739419</v>
      </c>
      <c r="Z51" s="269">
        <f t="shared" si="25"/>
        <v>89.00662769400941</v>
      </c>
      <c r="AA51" s="268" t="str">
        <f t="shared" si="7"/>
        <v>0,000118142008559924+0,00923149839080673i</v>
      </c>
      <c r="AB51" s="268">
        <f t="shared" si="26"/>
        <v>-40.69384479866757</v>
      </c>
      <c r="AC51" s="268">
        <f t="shared" si="27"/>
        <v>89.26678544737274</v>
      </c>
    </row>
    <row r="52" spans="1:29">
      <c r="A52" s="276">
        <v>-1.3</v>
      </c>
      <c r="B52" s="275">
        <f t="shared" si="8"/>
        <v>501.18723362727206</v>
      </c>
      <c r="C52" s="274">
        <f t="shared" si="9"/>
        <v>3149.0522624728583</v>
      </c>
      <c r="D52" s="273" t="str">
        <f t="shared" si="10"/>
        <v>3149,05226247286i</v>
      </c>
      <c r="E52" s="272">
        <f t="shared" si="0"/>
        <v>154.09888574750696</v>
      </c>
      <c r="F52" s="229" t="str">
        <f t="shared" si="11"/>
        <v>0,49782716751626-7,73042367881619i</v>
      </c>
      <c r="G52" s="229">
        <f t="shared" si="12"/>
        <v>17.78203957091884</v>
      </c>
      <c r="H52" s="229">
        <f t="shared" si="13"/>
        <v>-86.315329626177785</v>
      </c>
      <c r="I52" s="271">
        <f t="shared" si="14"/>
        <v>0.54678415265011926</v>
      </c>
      <c r="J52" s="271" t="str">
        <f t="shared" si="15"/>
        <v>0,00179478015918872-0,0274277892658147i</v>
      </c>
      <c r="K52" s="271">
        <f t="shared" si="16"/>
        <v>-31.217627376909935</v>
      </c>
      <c r="L52" s="271">
        <f t="shared" si="17"/>
        <v>-86.256098961249464</v>
      </c>
      <c r="M52" s="270">
        <f t="shared" si="1"/>
        <v>95.62320805736519</v>
      </c>
      <c r="N52" s="270" t="str">
        <f t="shared" si="2"/>
        <v>0,34129482154332-4,79484589309037i</v>
      </c>
      <c r="O52" s="270">
        <f t="shared" si="18"/>
        <v>13.637441149172639</v>
      </c>
      <c r="P52" s="270">
        <f t="shared" si="19"/>
        <v>-85.928580722626322</v>
      </c>
      <c r="Q52" s="229">
        <f t="shared" si="3"/>
        <v>-168350.16835016836</v>
      </c>
      <c r="R52" s="229" t="str">
        <f t="shared" si="4"/>
        <v>-1,21282492328877+53,4636217857932i</v>
      </c>
      <c r="S52" s="229">
        <f t="shared" si="20"/>
        <v>34.563401870927827</v>
      </c>
      <c r="T52" s="229">
        <f t="shared" si="21"/>
        <v>91.299534724300784</v>
      </c>
      <c r="U52" s="227" t="str">
        <f t="shared" si="5"/>
        <v>412,692670611915+35,991293904032i</v>
      </c>
      <c r="V52" s="227">
        <f t="shared" si="22"/>
        <v>52.345441441846667</v>
      </c>
      <c r="W52" s="227">
        <f t="shared" si="23"/>
        <v>4.9842050981230077</v>
      </c>
      <c r="X52" s="269" t="str">
        <f t="shared" si="6"/>
        <v>1,45365226586099E-06+0,0000664949181611385i</v>
      </c>
      <c r="Y52" s="269">
        <f t="shared" si="24"/>
        <v>-83.542155851539519</v>
      </c>
      <c r="Z52" s="269">
        <f t="shared" si="25"/>
        <v>88.74765053027339</v>
      </c>
      <c r="AA52" s="268" t="str">
        <f t="shared" si="7"/>
        <v>0,000187744243431723+0,01163025012743i</v>
      </c>
      <c r="AB52" s="268">
        <f t="shared" si="26"/>
        <v>-38.687087325456957</v>
      </c>
      <c r="AC52" s="268">
        <f t="shared" si="27"/>
        <v>89.075168768896532</v>
      </c>
    </row>
    <row r="53" spans="1:29">
      <c r="A53" s="276">
        <v>-1.2</v>
      </c>
      <c r="B53" s="275">
        <f t="shared" si="8"/>
        <v>630.95734448019311</v>
      </c>
      <c r="C53" s="274">
        <f t="shared" si="9"/>
        <v>3964.421916294998</v>
      </c>
      <c r="D53" s="273" t="str">
        <f t="shared" si="10"/>
        <v>3964,421916295i</v>
      </c>
      <c r="E53" s="272">
        <f t="shared" si="0"/>
        <v>154.09888574750696</v>
      </c>
      <c r="F53" s="229" t="str">
        <f t="shared" si="11"/>
        <v>0,354504890587674-6,14659416438472i</v>
      </c>
      <c r="G53" s="229">
        <f t="shared" si="12"/>
        <v>15.787113213767947</v>
      </c>
      <c r="H53" s="229">
        <f t="shared" si="13"/>
        <v>-86.699122024201316</v>
      </c>
      <c r="I53" s="271">
        <f t="shared" si="14"/>
        <v>0.54678415265011926</v>
      </c>
      <c r="J53" s="271" t="str">
        <f t="shared" si="15"/>
        <v>0,00128626247392548-0,0218081266291321i</v>
      </c>
      <c r="K53" s="271">
        <f t="shared" si="16"/>
        <v>-33.212551019443964</v>
      </c>
      <c r="L53" s="271">
        <f t="shared" si="17"/>
        <v>-86.624555050501996</v>
      </c>
      <c r="M53" s="270">
        <f t="shared" si="1"/>
        <v>95.62320805736519</v>
      </c>
      <c r="N53" s="270" t="str">
        <f t="shared" si="2"/>
        <v>0,252390675052697-3,81223526443459i</v>
      </c>
      <c r="O53" s="270">
        <f t="shared" si="18"/>
        <v>11.642588108600737</v>
      </c>
      <c r="P53" s="270">
        <f t="shared" si="19"/>
        <v>-86.212235948780403</v>
      </c>
      <c r="Q53" s="229">
        <f t="shared" si="3"/>
        <v>-168350.16835016836</v>
      </c>
      <c r="R53" s="229" t="str">
        <f t="shared" si="4"/>
        <v>-1,21282046867181+42,469076333494i</v>
      </c>
      <c r="S53" s="229">
        <f t="shared" si="20"/>
        <v>32.564996730276519</v>
      </c>
      <c r="T53" s="229">
        <f t="shared" si="21"/>
        <v>91.635792883141093</v>
      </c>
      <c r="U53" s="227" t="str">
        <f t="shared" si="5"/>
        <v>260,610225970714+22,5102104741494i</v>
      </c>
      <c r="V53" s="227">
        <f t="shared" si="22"/>
        <v>48.352109944044457</v>
      </c>
      <c r="W53" s="227">
        <f t="shared" si="23"/>
        <v>4.9366708589398076</v>
      </c>
      <c r="X53" s="269" t="str">
        <f t="shared" si="6"/>
        <v>2,31176683463937E-06+0,000083802894087737i</v>
      </c>
      <c r="Y53" s="269">
        <f t="shared" si="24"/>
        <v>-81.531516046872838</v>
      </c>
      <c r="Z53" s="269">
        <f t="shared" si="25"/>
        <v>88.419852900527516</v>
      </c>
      <c r="AA53" s="268" t="str">
        <f t="shared" si="7"/>
        <v>0,000298818398125743+0,014658547386452i</v>
      </c>
      <c r="AB53" s="268">
        <f t="shared" si="26"/>
        <v>-36.676376918828169</v>
      </c>
      <c r="AC53" s="268">
        <f t="shared" si="27"/>
        <v>88.832172002249109</v>
      </c>
    </row>
    <row r="54" spans="1:29">
      <c r="A54" s="276">
        <v>-1.1000000000000001</v>
      </c>
      <c r="B54" s="275">
        <f t="shared" si="8"/>
        <v>794.32823472428095</v>
      </c>
      <c r="C54" s="274">
        <f t="shared" si="9"/>
        <v>4990.9114934974996</v>
      </c>
      <c r="D54" s="273" t="str">
        <f t="shared" si="10"/>
        <v>4990,9114934975i</v>
      </c>
      <c r="E54" s="272">
        <f t="shared" si="0"/>
        <v>154.09888574750696</v>
      </c>
      <c r="F54" s="229" t="str">
        <f t="shared" si="11"/>
        <v>0,263934448398853-4,88575656096018i</v>
      </c>
      <c r="G54" s="229">
        <f t="shared" si="12"/>
        <v>13.791291994947946</v>
      </c>
      <c r="H54" s="229">
        <f t="shared" si="13"/>
        <v>-86.907818671115578</v>
      </c>
      <c r="I54" s="271">
        <f t="shared" si="14"/>
        <v>0.54678415265011926</v>
      </c>
      <c r="J54" s="271" t="str">
        <f t="shared" si="15"/>
        <v>0,000964913703965013-0,0173344395062906i</v>
      </c>
      <c r="K54" s="271">
        <f t="shared" si="16"/>
        <v>-35.208367935889726</v>
      </c>
      <c r="L54" s="271">
        <f t="shared" si="17"/>
        <v>-86.813944444043969</v>
      </c>
      <c r="M54" s="270">
        <f t="shared" si="1"/>
        <v>95.62320805736519</v>
      </c>
      <c r="N54" s="270" t="str">
        <f t="shared" si="2"/>
        <v>0,196210535958532-3,029949969212i</v>
      </c>
      <c r="O54" s="270">
        <f t="shared" si="18"/>
        <v>9.646883086616727</v>
      </c>
      <c r="P54" s="270">
        <f t="shared" si="19"/>
        <v>-86.294869303291392</v>
      </c>
      <c r="Q54" s="229">
        <f t="shared" si="3"/>
        <v>-168350.16835016836</v>
      </c>
      <c r="R54" s="229" t="str">
        <f t="shared" si="4"/>
        <v>-1,21281340864674+33,7361640433467i</v>
      </c>
      <c r="S54" s="229">
        <f t="shared" si="20"/>
        <v>30.567523188932423</v>
      </c>
      <c r="T54" s="229">
        <f t="shared" si="21"/>
        <v>92.058893740283253</v>
      </c>
      <c r="U54" s="227" t="str">
        <f t="shared" si="5"/>
        <v>164,506581578388+14,8296469163902i</v>
      </c>
      <c r="V54" s="227">
        <f t="shared" si="22"/>
        <v>44.35881518388036</v>
      </c>
      <c r="W54" s="227">
        <f t="shared" si="23"/>
        <v>5.1510750691676828</v>
      </c>
      <c r="X54" s="269" t="str">
        <f t="shared" si="6"/>
        <v>3,68378329464531E-06+0,00010568265897254i</v>
      </c>
      <c r="Y54" s="269">
        <f t="shared" si="24"/>
        <v>-79.514651839948669</v>
      </c>
      <c r="Z54" s="269">
        <f t="shared" si="25"/>
        <v>88.003647737003035</v>
      </c>
      <c r="AA54" s="268" t="str">
        <f t="shared" si="7"/>
        <v>0,000476783458271799+0,0184878150450539i</v>
      </c>
      <c r="AB54" s="268">
        <f t="shared" si="26"/>
        <v>-34.65940081744224</v>
      </c>
      <c r="AC54" s="268">
        <f t="shared" si="27"/>
        <v>88.522722877755612</v>
      </c>
    </row>
    <row r="55" spans="1:29" s="277" customFormat="1">
      <c r="A55" s="280">
        <v>-1</v>
      </c>
      <c r="B55" s="279">
        <f t="shared" si="8"/>
        <v>1000</v>
      </c>
      <c r="C55" s="278">
        <f t="shared" si="9"/>
        <v>6283.1853071795858</v>
      </c>
      <c r="D55" s="273" t="str">
        <f t="shared" si="10"/>
        <v>6283,18530717959i</v>
      </c>
      <c r="E55" s="272">
        <f t="shared" si="0"/>
        <v>154.09888574750696</v>
      </c>
      <c r="F55" s="229" t="str">
        <f t="shared" si="11"/>
        <v>0,206729472363422-3,88292569077346i</v>
      </c>
      <c r="G55" s="229">
        <f t="shared" si="12"/>
        <v>11.79547453794336</v>
      </c>
      <c r="H55" s="229">
        <f t="shared" si="13"/>
        <v>-86.95241303828108</v>
      </c>
      <c r="I55" s="271">
        <f t="shared" si="14"/>
        <v>0.54678415265011926</v>
      </c>
      <c r="J55" s="271" t="str">
        <f t="shared" si="15"/>
        <v>0,000761949982015765-0,0137761481503476i</v>
      </c>
      <c r="K55" s="271">
        <f t="shared" si="16"/>
        <v>-37.20417857409933</v>
      </c>
      <c r="L55" s="271">
        <f t="shared" si="17"/>
        <v>-86.834232450159391</v>
      </c>
      <c r="M55" s="270">
        <f t="shared" si="1"/>
        <v>95.62320805736519</v>
      </c>
      <c r="N55" s="270" t="str">
        <f t="shared" si="2"/>
        <v>0,160729195440206-2,40766976194121i</v>
      </c>
      <c r="O55" s="270">
        <f t="shared" si="18"/>
        <v>7.6512497838844551</v>
      </c>
      <c r="P55" s="270">
        <f t="shared" si="19"/>
        <v>-86.18076325463737</v>
      </c>
      <c r="Q55" s="229">
        <f t="shared" si="3"/>
        <v>-168350.16835016836</v>
      </c>
      <c r="R55" s="229" t="str">
        <f t="shared" si="4"/>
        <v>-1,21280221942945+26,7998254743791i</v>
      </c>
      <c r="S55" s="229">
        <f t="shared" si="20"/>
        <v>28.571524287714439</v>
      </c>
      <c r="T55" s="229">
        <f t="shared" si="21"/>
        <v>92.591101606192282</v>
      </c>
      <c r="U55" s="227" t="str">
        <f t="shared" si="5"/>
        <v>103,811008879808+10,2495346753999i</v>
      </c>
      <c r="V55" s="227">
        <f t="shared" si="22"/>
        <v>40.366998825657816</v>
      </c>
      <c r="W55" s="227">
        <f t="shared" si="23"/>
        <v>5.6386885679112204</v>
      </c>
      <c r="X55" s="269" t="str">
        <f t="shared" si="6"/>
        <v>5,88865013329306E-06+0,000133407816692565i</v>
      </c>
      <c r="Y55" s="269">
        <f t="shared" si="24"/>
        <v>-77.487921083237765</v>
      </c>
      <c r="Z55" s="269">
        <f t="shared" si="25"/>
        <v>87.472592372934756</v>
      </c>
      <c r="AA55" s="268" t="str">
        <f t="shared" si="7"/>
        <v>0,000763713765340324+0,0233422673055064i</v>
      </c>
      <c r="AB55" s="268">
        <f t="shared" si="26"/>
        <v>-32.632492725253989</v>
      </c>
      <c r="AC55" s="268">
        <f t="shared" si="27"/>
        <v>88.126061568456777</v>
      </c>
    </row>
    <row r="56" spans="1:29">
      <c r="A56" s="276">
        <v>-0.9</v>
      </c>
      <c r="B56" s="275">
        <f t="shared" si="8"/>
        <v>1258.9254117941666</v>
      </c>
      <c r="C56" s="274">
        <f t="shared" si="9"/>
        <v>7910.0616502201183</v>
      </c>
      <c r="D56" s="273" t="str">
        <f t="shared" si="10"/>
        <v>7910,06165022012i</v>
      </c>
      <c r="E56" s="272">
        <f t="shared" si="0"/>
        <v>154.09888574750696</v>
      </c>
      <c r="F56" s="229" t="str">
        <f t="shared" si="11"/>
        <v>0,170607391739154-3,08578201006922i</v>
      </c>
      <c r="G56" s="229">
        <f t="shared" si="12"/>
        <v>9.8005600651249907</v>
      </c>
      <c r="H56" s="229">
        <f t="shared" si="13"/>
        <v>-86.835440228860051</v>
      </c>
      <c r="I56" s="271">
        <f t="shared" si="14"/>
        <v>0.54678415265011926</v>
      </c>
      <c r="J56" s="271" t="str">
        <f t="shared" si="15"/>
        <v>0,000633792651151477-0,0109476097630291i</v>
      </c>
      <c r="K56" s="271">
        <f t="shared" si="16"/>
        <v>-39.199082239877903</v>
      </c>
      <c r="L56" s="271">
        <f t="shared" si="17"/>
        <v>-86.686659806702053</v>
      </c>
      <c r="M56" s="270">
        <f t="shared" si="1"/>
        <v>95.62320805736519</v>
      </c>
      <c r="N56" s="270" t="str">
        <f t="shared" si="2"/>
        <v>0,138328403000595-1,91292893736145i</v>
      </c>
      <c r="O56" s="270">
        <f t="shared" si="18"/>
        <v>5.6566271626012776</v>
      </c>
      <c r="P56" s="270">
        <f t="shared" si="19"/>
        <v>-85.864006172910038</v>
      </c>
      <c r="Q56" s="229">
        <f t="shared" si="3"/>
        <v>-168350.16835016836</v>
      </c>
      <c r="R56" s="229" t="str">
        <f t="shared" si="4"/>
        <v>-1,21278448613804+21,2906752707955i</v>
      </c>
      <c r="S56" s="229">
        <f t="shared" si="20"/>
        <v>26.577857909963907</v>
      </c>
      <c r="T56" s="229">
        <f t="shared" si="21"/>
        <v>93.26022636341996</v>
      </c>
      <c r="U56" s="227" t="str">
        <f t="shared" si="5"/>
        <v>65,4914727349247+7,37473512573153i</v>
      </c>
      <c r="V56" s="227">
        <f t="shared" si="22"/>
        <v>36.378417975088901</v>
      </c>
      <c r="W56" s="227">
        <f t="shared" si="23"/>
        <v>6.4247861345599127</v>
      </c>
      <c r="X56" s="269" t="str">
        <f t="shared" si="6"/>
        <v>0,0000094603424443196+0,000168671016213478i</v>
      </c>
      <c r="Y56" s="269">
        <f t="shared" si="24"/>
        <v>-75.445550125720416</v>
      </c>
      <c r="Z56" s="269">
        <f t="shared" si="25"/>
        <v>86.78978407526985</v>
      </c>
      <c r="AA56" s="268" t="str">
        <f t="shared" si="7"/>
        <v>0,00123087612031497+0,0295209811664066i</v>
      </c>
      <c r="AB56" s="268">
        <f t="shared" si="26"/>
        <v>-30.589840723241274</v>
      </c>
      <c r="AC56" s="268">
        <f t="shared" si="27"/>
        <v>87.612437709061865</v>
      </c>
    </row>
    <row r="57" spans="1:29">
      <c r="A57" s="276">
        <v>-0.8</v>
      </c>
      <c r="B57" s="275">
        <f t="shared" si="8"/>
        <v>1584.8931924611131</v>
      </c>
      <c r="C57" s="274">
        <f t="shared" si="9"/>
        <v>9958.1776203206136</v>
      </c>
      <c r="D57" s="273" t="str">
        <f t="shared" si="10"/>
        <v>9958,17762032061i</v>
      </c>
      <c r="E57" s="272">
        <f t="shared" si="0"/>
        <v>154.09888574750696</v>
      </c>
      <c r="F57" s="229" t="str">
        <f t="shared" si="11"/>
        <v>0,147797210897196-2,45241925748493i</v>
      </c>
      <c r="G57" s="229">
        <f t="shared" si="12"/>
        <v>7.8076392535063786</v>
      </c>
      <c r="H57" s="229">
        <f t="shared" si="13"/>
        <v>-86.551190577593289</v>
      </c>
      <c r="I57" s="271">
        <f t="shared" si="14"/>
        <v>0.54678415265011926</v>
      </c>
      <c r="J57" s="271" t="str">
        <f t="shared" si="15"/>
        <v>0,000552871042255649-0,00870012651473349i</v>
      </c>
      <c r="K57" s="271">
        <f t="shared" si="16"/>
        <v>-41.191985923547819</v>
      </c>
      <c r="L57" s="271">
        <f t="shared" si="17"/>
        <v>-86.363887369593826</v>
      </c>
      <c r="M57" s="270">
        <f t="shared" si="1"/>
        <v>95.62320805736519</v>
      </c>
      <c r="N57" s="270" t="str">
        <f t="shared" si="2"/>
        <v>0,124189047054292-1,51971858722654i</v>
      </c>
      <c r="O57" s="270">
        <f t="shared" si="18"/>
        <v>3.6641688710469813</v>
      </c>
      <c r="P57" s="270">
        <f t="shared" si="19"/>
        <v>-85.328258413935814</v>
      </c>
      <c r="Q57" s="229">
        <f t="shared" si="3"/>
        <v>-168350.16835016836</v>
      </c>
      <c r="R57" s="229" t="str">
        <f t="shared" si="4"/>
        <v>-1,21275638182743+16,9153310281765i</v>
      </c>
      <c r="S57" s="229">
        <f t="shared" si="20"/>
        <v>24.587876764279059</v>
      </c>
      <c r="T57" s="229">
        <f t="shared" si="21"/>
        <v>94.10084374402048</v>
      </c>
      <c r="U57" s="227" t="str">
        <f t="shared" si="5"/>
        <v>41,3042415495005+5,47422585279862i</v>
      </c>
      <c r="V57" s="227">
        <f t="shared" si="22"/>
        <v>32.395516017785425</v>
      </c>
      <c r="W57" s="227">
        <f t="shared" si="23"/>
        <v>7.5496531664272002</v>
      </c>
      <c r="X57" s="269" t="str">
        <f t="shared" si="6"/>
        <v>0,0000153188009131527+0,000213780674377871i</v>
      </c>
      <c r="Y57" s="269">
        <f t="shared" si="24"/>
        <v>-73.378388605966961</v>
      </c>
      <c r="Z57" s="269">
        <f t="shared" si="25"/>
        <v>85.901383438685613</v>
      </c>
      <c r="AA57" s="268" t="str">
        <f t="shared" si="7"/>
        <v>0,00200310648014735+0,037434103011069i</v>
      </c>
      <c r="AB57" s="268">
        <f t="shared" si="26"/>
        <v>-28.522233811372164</v>
      </c>
      <c r="AC57" s="268">
        <f t="shared" si="27"/>
        <v>86.937012394343625</v>
      </c>
    </row>
    <row r="58" spans="1:29">
      <c r="A58" s="276">
        <v>-0.7</v>
      </c>
      <c r="B58" s="275">
        <f t="shared" si="8"/>
        <v>1995.2623149688795</v>
      </c>
      <c r="C58" s="274">
        <f t="shared" si="9"/>
        <v>12536.602861381592</v>
      </c>
      <c r="D58" s="273" t="str">
        <f t="shared" si="10"/>
        <v>12536,6028613816i</v>
      </c>
      <c r="E58" s="272">
        <f t="shared" si="0"/>
        <v>154.09888574750696</v>
      </c>
      <c r="F58" s="229" t="str">
        <f t="shared" si="11"/>
        <v>0,133385693895259-1,94938163553811i</v>
      </c>
      <c r="G58" s="229">
        <f t="shared" si="12"/>
        <v>5.8182233130456087</v>
      </c>
      <c r="H58" s="229">
        <f t="shared" si="13"/>
        <v>-86.085659448434527</v>
      </c>
      <c r="I58" s="271">
        <f t="shared" si="14"/>
        <v>0.54678415265011926</v>
      </c>
      <c r="J58" s="271" t="str">
        <f t="shared" si="15"/>
        <v>0,000501754915269313-0,00691498074784712i</v>
      </c>
      <c r="K58" s="271">
        <f t="shared" si="16"/>
        <v>-43.181374718177644</v>
      </c>
      <c r="L58" s="271">
        <f t="shared" si="17"/>
        <v>-85.849859171469319</v>
      </c>
      <c r="M58" s="270">
        <f t="shared" si="1"/>
        <v>95.62320805736519</v>
      </c>
      <c r="N58" s="270" t="str">
        <f t="shared" si="2"/>
        <v>0,115265559569532-1,20726832524109i</v>
      </c>
      <c r="O58" s="270">
        <f t="shared" si="18"/>
        <v>1.6754858914895969</v>
      </c>
      <c r="P58" s="270">
        <f t="shared" si="19"/>
        <v>-84.546140626073722</v>
      </c>
      <c r="Q58" s="229">
        <f t="shared" si="3"/>
        <v>-168350.16835016836</v>
      </c>
      <c r="R58" s="229" t="str">
        <f t="shared" si="4"/>
        <v>-1,2127118421649+13,4407895774393i</v>
      </c>
      <c r="S58" s="229">
        <f t="shared" si="20"/>
        <v>22.60370743904452</v>
      </c>
      <c r="T58" s="229">
        <f t="shared" si="21"/>
        <v>95.155622470940031</v>
      </c>
      <c r="U58" s="227" t="str">
        <f t="shared" si="5"/>
        <v>26,03946995883+4,15684723860275i</v>
      </c>
      <c r="V58" s="227">
        <f t="shared" si="22"/>
        <v>28.421930752090113</v>
      </c>
      <c r="W58" s="227">
        <f t="shared" si="23"/>
        <v>9.069963022505533</v>
      </c>
      <c r="X58" s="269" t="str">
        <f t="shared" si="6"/>
        <v>0,000025115607476598+0,000271993736906579i</v>
      </c>
      <c r="Y58" s="269">
        <f t="shared" si="24"/>
        <v>-71.271948885567184</v>
      </c>
      <c r="Z58" s="269">
        <f t="shared" si="25"/>
        <v>84.724330040416788</v>
      </c>
      <c r="AA58" s="268" t="str">
        <f t="shared" si="7"/>
        <v>0,0033096264034505+0,0476651748550379i</v>
      </c>
      <c r="AB58" s="268">
        <f t="shared" si="26"/>
        <v>-26.41508827589994</v>
      </c>
      <c r="AC58" s="268">
        <f t="shared" si="27"/>
        <v>86.028048585812385</v>
      </c>
    </row>
    <row r="59" spans="1:29">
      <c r="A59" s="276">
        <v>-0.6</v>
      </c>
      <c r="B59" s="275">
        <f t="shared" si="8"/>
        <v>2511.8864315095802</v>
      </c>
      <c r="C59" s="274">
        <f t="shared" si="9"/>
        <v>15782.647919764757</v>
      </c>
      <c r="D59" s="273" t="str">
        <f t="shared" si="10"/>
        <v>15782,6479197648i</v>
      </c>
      <c r="E59" s="272">
        <f t="shared" si="0"/>
        <v>154.09888574750696</v>
      </c>
      <c r="F59" s="229" t="str">
        <f t="shared" si="11"/>
        <v>0,124266241957189-1,55001726313553i</v>
      </c>
      <c r="G59" s="229">
        <f t="shared" si="12"/>
        <v>3.8345550892225289</v>
      </c>
      <c r="H59" s="229">
        <f t="shared" si="13"/>
        <v>-85.416350653526379</v>
      </c>
      <c r="I59" s="271">
        <f t="shared" si="14"/>
        <v>0.54678415265011926</v>
      </c>
      <c r="J59" s="271" t="str">
        <f t="shared" si="15"/>
        <v>0,000469425488648533-0,00549759221640702i</v>
      </c>
      <c r="K59" s="271">
        <f t="shared" si="16"/>
        <v>-45.164999919105625</v>
      </c>
      <c r="L59" s="271">
        <f t="shared" si="17"/>
        <v>-85.119496673001507</v>
      </c>
      <c r="M59" s="270">
        <f t="shared" si="1"/>
        <v>95.62320805736519</v>
      </c>
      <c r="N59" s="270" t="str">
        <f t="shared" si="2"/>
        <v>0,109634358016183-0,959024041618675i</v>
      </c>
      <c r="O59" s="270">
        <f t="shared" si="18"/>
        <v>-0.30702087851231979</v>
      </c>
      <c r="P59" s="270">
        <f t="shared" si="19"/>
        <v>-83.47833407687132</v>
      </c>
      <c r="Q59" s="229">
        <f t="shared" si="3"/>
        <v>-168350.16835016836</v>
      </c>
      <c r="R59" s="229" t="str">
        <f t="shared" si="4"/>
        <v>-1,2126412582579+10,682018650247i</v>
      </c>
      <c r="S59" s="229">
        <f t="shared" si="20"/>
        <v>20.628677396873776</v>
      </c>
      <c r="T59" s="229">
        <f t="shared" si="21"/>
        <v>96.476589431278384</v>
      </c>
      <c r="U59" s="227" t="str">
        <f t="shared" si="5"/>
        <v>16,4066229410126+3,20702919847293i</v>
      </c>
      <c r="V59" s="227">
        <f t="shared" si="22"/>
        <v>24.463232486096306</v>
      </c>
      <c r="W59" s="227">
        <f t="shared" si="23"/>
        <v>11.060238777751998</v>
      </c>
      <c r="X59" s="269" t="str">
        <f t="shared" si="6"/>
        <v>0,0000419895677147651+0,000348092535739181i</v>
      </c>
      <c r="Y59" s="269">
        <f t="shared" si="24"/>
        <v>-69.103366875791636</v>
      </c>
      <c r="Z59" s="269">
        <f t="shared" si="25"/>
        <v>83.1217807595241</v>
      </c>
      <c r="AA59" s="268" t="str">
        <f t="shared" si="7"/>
        <v>0,00559874061510253+0,0610820892154263i</v>
      </c>
      <c r="AB59" s="268">
        <f t="shared" si="26"/>
        <v>-24.245387835198336</v>
      </c>
      <c r="AC59" s="268">
        <f t="shared" si="27"/>
        <v>84.762943355654286</v>
      </c>
    </row>
    <row r="60" spans="1:29">
      <c r="A60" s="276">
        <v>-0.5</v>
      </c>
      <c r="B60" s="275">
        <f t="shared" si="8"/>
        <v>3162.2776601683795</v>
      </c>
      <c r="C60" s="274">
        <f t="shared" si="9"/>
        <v>19869.176531592202</v>
      </c>
      <c r="D60" s="273" t="str">
        <f t="shared" si="10"/>
        <v>19869,1765315922i</v>
      </c>
      <c r="E60" s="272">
        <f t="shared" si="0"/>
        <v>154.09888574750696</v>
      </c>
      <c r="F60" s="229" t="str">
        <f t="shared" si="11"/>
        <v>0,118472090187601-1,23312658412315i</v>
      </c>
      <c r="G60" s="229">
        <f t="shared" si="12"/>
        <v>1.8600561064488979</v>
      </c>
      <c r="H60" s="229">
        <f t="shared" si="13"/>
        <v>-84.512176798464637</v>
      </c>
      <c r="I60" s="271">
        <f t="shared" si="14"/>
        <v>0.54678415265011926</v>
      </c>
      <c r="J60" s="271" t="str">
        <f t="shared" si="15"/>
        <v>0,000448910353939621-0,00437272172703755i</v>
      </c>
      <c r="K60" s="271">
        <f t="shared" si="16"/>
        <v>-47.139430716058612</v>
      </c>
      <c r="L60" s="271">
        <f t="shared" si="17"/>
        <v>-84.138461734624784</v>
      </c>
      <c r="M60" s="270">
        <f t="shared" si="1"/>
        <v>95.62320805736519</v>
      </c>
      <c r="N60" s="270" t="str">
        <f t="shared" si="2"/>
        <v>0,106080962836958-0,76180844444319i</v>
      </c>
      <c r="O60" s="270">
        <f t="shared" si="18"/>
        <v>-2.2796796105772259</v>
      </c>
      <c r="P60" s="270">
        <f t="shared" si="19"/>
        <v>-82.072603391772816</v>
      </c>
      <c r="Q60" s="229">
        <f t="shared" si="3"/>
        <v>-168350.16835016836</v>
      </c>
      <c r="R60" s="229" t="str">
        <f t="shared" si="4"/>
        <v>-1,21252940713315+8,49210310400408i</v>
      </c>
      <c r="S60" s="229">
        <f t="shared" si="20"/>
        <v>18.667954480795611</v>
      </c>
      <c r="T60" s="229">
        <f t="shared" si="21"/>
        <v>98.125948784803285</v>
      </c>
      <c r="U60" s="227" t="str">
        <f t="shared" si="5"/>
        <v>10,3281871993852+2,50127945078695i</v>
      </c>
      <c r="V60" s="227">
        <f t="shared" si="22"/>
        <v>20.528010587244545</v>
      </c>
      <c r="W60" s="227">
        <f t="shared" si="23"/>
        <v>13.613771986338625</v>
      </c>
      <c r="X60" s="269" t="str">
        <f t="shared" si="6"/>
        <v>0,0000723680971011345+0,000449359431073831i</v>
      </c>
      <c r="Y60" s="269">
        <f t="shared" si="24"/>
        <v>-66.836919178580501</v>
      </c>
      <c r="Z60" s="269">
        <f t="shared" si="25"/>
        <v>80.851227825529406</v>
      </c>
      <c r="AA60" s="268" t="str">
        <f t="shared" si="7"/>
        <v>0,00982028776501733+0,0790341300723819i</v>
      </c>
      <c r="AB60" s="268">
        <f t="shared" si="26"/>
        <v>-21.977168073099097</v>
      </c>
      <c r="AC60" s="268">
        <f t="shared" si="27"/>
        <v>82.917086168381388</v>
      </c>
    </row>
    <row r="61" spans="1:29">
      <c r="A61" s="276">
        <v>-0.4</v>
      </c>
      <c r="B61" s="275">
        <f t="shared" si="8"/>
        <v>3981.0717055349719</v>
      </c>
      <c r="C61" s="274">
        <f t="shared" si="9"/>
        <v>25013.811247045713</v>
      </c>
      <c r="D61" s="273" t="str">
        <f t="shared" si="10"/>
        <v>25013,8112470457i</v>
      </c>
      <c r="E61" s="272">
        <f t="shared" si="0"/>
        <v>154.09888574750696</v>
      </c>
      <c r="F61" s="229" t="str">
        <f t="shared" si="11"/>
        <v>0,114753302017228-0,981867152862038i</v>
      </c>
      <c r="G61" s="229">
        <f t="shared" si="12"/>
        <v>-0.10002575260956499</v>
      </c>
      <c r="H61" s="229">
        <f t="shared" si="13"/>
        <v>-83.333938303087663</v>
      </c>
      <c r="I61" s="271">
        <f t="shared" si="14"/>
        <v>0.54678415265011926</v>
      </c>
      <c r="J61" s="271" t="str">
        <f t="shared" si="15"/>
        <v>0,000435783856134355-0,00348058431265798i</v>
      </c>
      <c r="K61" s="271">
        <f t="shared" si="16"/>
        <v>-49.099404510067082</v>
      </c>
      <c r="L61" s="271">
        <f t="shared" si="17"/>
        <v>-82.863462814758677</v>
      </c>
      <c r="M61" s="270">
        <f t="shared" si="1"/>
        <v>95.62320805736519</v>
      </c>
      <c r="N61" s="270" t="str">
        <f t="shared" si="2"/>
        <v>0,103838777271803-0,605140450735659i</v>
      </c>
      <c r="O61" s="270">
        <f t="shared" si="18"/>
        <v>-4.2368461978882035</v>
      </c>
      <c r="P61" s="270">
        <f t="shared" si="19"/>
        <v>-80.263185724283616</v>
      </c>
      <c r="Q61" s="229">
        <f t="shared" si="3"/>
        <v>-168350.16835016836</v>
      </c>
      <c r="R61" s="229" t="str">
        <f t="shared" si="4"/>
        <v>-1,21235217730677+6,75442089162338i</v>
      </c>
      <c r="S61" s="229">
        <f t="shared" si="20"/>
        <v>16.72947129656545</v>
      </c>
      <c r="T61" s="229">
        <f t="shared" si="21"/>
        <v>100.17567702985076</v>
      </c>
      <c r="U61" s="227" t="str">
        <f t="shared" si="5"/>
        <v>6,49282259453639+1,96546088112622i</v>
      </c>
      <c r="V61" s="227">
        <f t="shared" si="22"/>
        <v>16.629445543955882</v>
      </c>
      <c r="W61" s="227">
        <f t="shared" si="23"/>
        <v>16.841738726763072</v>
      </c>
      <c r="X61" s="269" t="str">
        <f t="shared" si="6"/>
        <v>0,000130670830879586+0,000586903336267678i</v>
      </c>
      <c r="Y61" s="269">
        <f t="shared" si="24"/>
        <v>-64.418551877340562</v>
      </c>
      <c r="Z61" s="269">
        <f t="shared" si="25"/>
        <v>77.448135308954846</v>
      </c>
      <c r="AA61" s="268" t="str">
        <f t="shared" si="7"/>
        <v>0,0181879713907117+0,103661222378916i</v>
      </c>
      <c r="AB61" s="268">
        <f t="shared" si="26"/>
        <v>-19.5559935651617</v>
      </c>
      <c r="AC61" s="268">
        <f t="shared" si="27"/>
        <v>80.048412399429878</v>
      </c>
    </row>
    <row r="62" spans="1:29">
      <c r="A62" s="276">
        <v>-0.3</v>
      </c>
      <c r="B62" s="275">
        <f t="shared" si="8"/>
        <v>5011.8723362727224</v>
      </c>
      <c r="C62" s="274">
        <f t="shared" si="9"/>
        <v>31490.522624728597</v>
      </c>
      <c r="D62" s="273" t="str">
        <f t="shared" si="10"/>
        <v>31490,5226247286i</v>
      </c>
      <c r="E62" s="272">
        <f t="shared" si="0"/>
        <v>154.09888574750696</v>
      </c>
      <c r="F62" s="229" t="str">
        <f t="shared" si="11"/>
        <v>0,112307637124991-0,782873155133095i</v>
      </c>
      <c r="G62" s="229">
        <f t="shared" si="12"/>
        <v>-2.0377033753408544</v>
      </c>
      <c r="H62" s="229">
        <f t="shared" si="13"/>
        <v>-81.836290083290265</v>
      </c>
      <c r="I62" s="271">
        <f t="shared" si="14"/>
        <v>0.54678415265011926</v>
      </c>
      <c r="J62" s="271" t="str">
        <f t="shared" si="15"/>
        <v>0,000427214129917318-0,00277372425201016i</v>
      </c>
      <c r="K62" s="271">
        <f t="shared" si="16"/>
        <v>-51.036910866744101</v>
      </c>
      <c r="L62" s="271">
        <f t="shared" si="17"/>
        <v>-81.244004321236616</v>
      </c>
      <c r="M62" s="270">
        <f t="shared" si="1"/>
        <v>95.62320805736519</v>
      </c>
      <c r="N62" s="270" t="str">
        <f t="shared" si="2"/>
        <v>0,102423985840309-0,48068762874307i</v>
      </c>
      <c r="O62" s="270">
        <f t="shared" si="18"/>
        <v>-6.1699067604362421</v>
      </c>
      <c r="P62" s="270">
        <f t="shared" si="19"/>
        <v>-77.971415174207664</v>
      </c>
      <c r="Q62" s="229">
        <f t="shared" si="3"/>
        <v>-168350.16835016836</v>
      </c>
      <c r="R62" s="229" t="str">
        <f t="shared" si="4"/>
        <v>-1,21207139306338+5,37643198781764i</v>
      </c>
      <c r="S62" s="229">
        <f t="shared" si="20"/>
        <v>14.825182594285209</v>
      </c>
      <c r="T62" s="229">
        <f t="shared" si="21"/>
        <v>102.70446347522386</v>
      </c>
      <c r="U62" s="227" t="str">
        <f t="shared" si="5"/>
        <v>4,07293939947955+1,55271252844911i</v>
      </c>
      <c r="V62" s="227">
        <f t="shared" si="22"/>
        <v>12.787479218944355</v>
      </c>
      <c r="W62" s="227">
        <f t="shared" si="23"/>
        <v>20.868173391933581</v>
      </c>
      <c r="X62" s="269" t="str">
        <f t="shared" si="6"/>
        <v>0,000252575114323356+0,000775006402023148i</v>
      </c>
      <c r="Y62" s="269">
        <f t="shared" si="24"/>
        <v>-61.775513474585175</v>
      </c>
      <c r="Z62" s="269">
        <f t="shared" si="25"/>
        <v>71.949175593775152</v>
      </c>
      <c r="AA62" s="268" t="str">
        <f t="shared" si="7"/>
        <v>0,0364123195029527+0,138027376697627i</v>
      </c>
      <c r="AB62" s="268">
        <f t="shared" si="26"/>
        <v>-16.908509368277308</v>
      </c>
      <c r="AC62" s="268">
        <f t="shared" si="27"/>
        <v>75.221764740804147</v>
      </c>
    </row>
    <row r="63" spans="1:29">
      <c r="A63" s="276">
        <v>-0.2</v>
      </c>
      <c r="B63" s="275">
        <f t="shared" si="8"/>
        <v>6309.5734448019321</v>
      </c>
      <c r="C63" s="274">
        <f t="shared" si="9"/>
        <v>39644.219162949987</v>
      </c>
      <c r="D63" s="273" t="str">
        <f t="shared" si="10"/>
        <v>39644,21916295i</v>
      </c>
      <c r="E63" s="272">
        <f t="shared" si="0"/>
        <v>154.09888574750696</v>
      </c>
      <c r="F63" s="229" t="str">
        <f t="shared" si="11"/>
        <v>0,110607806270727-0,625550925069779i</v>
      </c>
      <c r="G63" s="229">
        <f t="shared" si="12"/>
        <v>-3.9410475051148319</v>
      </c>
      <c r="H63" s="229">
        <f t="shared" si="13"/>
        <v>-79.97279341639981</v>
      </c>
      <c r="I63" s="271">
        <f t="shared" si="14"/>
        <v>0.54678415265011926</v>
      </c>
      <c r="J63" s="271" t="str">
        <f t="shared" si="15"/>
        <v>0,000421353196829401-0,00221451464915088i</v>
      </c>
      <c r="K63" s="271">
        <f t="shared" si="16"/>
        <v>-52.939983571948616</v>
      </c>
      <c r="L63" s="271">
        <f t="shared" si="17"/>
        <v>-79.227165353329838</v>
      </c>
      <c r="M63" s="270">
        <f t="shared" si="1"/>
        <v>95.62320805736519</v>
      </c>
      <c r="N63" s="270" t="str">
        <f t="shared" si="2"/>
        <v>0,101531269404876-0,381827779693124i</v>
      </c>
      <c r="O63" s="270">
        <f t="shared" si="18"/>
        <v>-8.0659417008545322</v>
      </c>
      <c r="P63" s="270">
        <f t="shared" si="19"/>
        <v>-75.10914383768953</v>
      </c>
      <c r="Q63" s="229">
        <f t="shared" si="3"/>
        <v>-168350.16835016836</v>
      </c>
      <c r="R63" s="229" t="str">
        <f t="shared" si="4"/>
        <v>-1,21162664634508+4,28474925092225i</v>
      </c>
      <c r="S63" s="229">
        <f t="shared" si="20"/>
        <v>12.972595315540962</v>
      </c>
      <c r="T63" s="229">
        <f t="shared" si="21"/>
        <v>105.78965939938323</v>
      </c>
      <c r="U63" s="227" t="str">
        <f t="shared" si="5"/>
        <v>2,54631349223507+1,23186088452501i</v>
      </c>
      <c r="V63" s="227">
        <f t="shared" si="22"/>
        <v>9.0315478104261313</v>
      </c>
      <c r="W63" s="227">
        <f t="shared" si="23"/>
        <v>25.816865982983423</v>
      </c>
      <c r="X63" s="269" t="str">
        <f t="shared" si="6"/>
        <v>0,000531250973688356+0,00100890754858731i</v>
      </c>
      <c r="Y63" s="269">
        <f t="shared" si="24"/>
        <v>-58.860158798309328</v>
      </c>
      <c r="Z63" s="269">
        <f t="shared" si="25"/>
        <v>62.230476120817357</v>
      </c>
      <c r="AA63" s="268" t="str">
        <f t="shared" si="7"/>
        <v>0,0801724934782228+0,183058883197944i</v>
      </c>
      <c r="AB63" s="268">
        <f t="shared" si="26"/>
        <v>-13.986116927215253</v>
      </c>
      <c r="AC63" s="268">
        <f t="shared" si="27"/>
        <v>66.348497636457651</v>
      </c>
    </row>
    <row r="64" spans="1:29">
      <c r="A64" s="276">
        <v>-0.1</v>
      </c>
      <c r="B64" s="275">
        <f t="shared" si="8"/>
        <v>7943.2823472428145</v>
      </c>
      <c r="C64" s="274">
        <f t="shared" si="9"/>
        <v>49909.114934975027</v>
      </c>
      <c r="D64" s="273" t="str">
        <f t="shared" si="10"/>
        <v>49909,114934975i</v>
      </c>
      <c r="E64" s="272">
        <f t="shared" si="0"/>
        <v>154.09888574750696</v>
      </c>
      <c r="F64" s="229" t="str">
        <f t="shared" si="11"/>
        <v>0,109288203342458-0,501516583873944i</v>
      </c>
      <c r="G64" s="229">
        <f t="shared" si="12"/>
        <v>-5.7928070470523618</v>
      </c>
      <c r="H64" s="229">
        <f t="shared" si="13"/>
        <v>-77.706554215572524</v>
      </c>
      <c r="I64" s="271">
        <f t="shared" si="14"/>
        <v>0.54678415265011926</v>
      </c>
      <c r="J64" s="271" t="str">
        <f t="shared" si="15"/>
        <v>0,00041693969958317-0,00177316175874366i</v>
      </c>
      <c r="K64" s="271">
        <f t="shared" si="16"/>
        <v>-54.791312969678373</v>
      </c>
      <c r="L64" s="271">
        <f t="shared" si="17"/>
        <v>-76.767895090274877</v>
      </c>
      <c r="M64" s="270">
        <f t="shared" si="1"/>
        <v>95.62320805736519</v>
      </c>
      <c r="N64" s="270" t="str">
        <f t="shared" si="2"/>
        <v>0,100967960418093-0,303298945488508i</v>
      </c>
      <c r="O64" s="270">
        <f t="shared" si="18"/>
        <v>-9.9061378844675065</v>
      </c>
      <c r="P64" s="270">
        <f t="shared" si="19"/>
        <v>-71.587443402205665</v>
      </c>
      <c r="Q64" s="229">
        <f t="shared" si="3"/>
        <v>-168350.16835016836</v>
      </c>
      <c r="R64" s="229" t="str">
        <f t="shared" si="4"/>
        <v>-1,21092243846957+3,42122821251458i</v>
      </c>
      <c r="S64" s="229">
        <f t="shared" si="20"/>
        <v>11.196232220656588</v>
      </c>
      <c r="T64" s="229">
        <f t="shared" si="21"/>
        <v>109.49110045509282</v>
      </c>
      <c r="U64" s="227" t="str">
        <f t="shared" si="5"/>
        <v>1,58346314810606+0,981197569247813i</v>
      </c>
      <c r="V64" s="227">
        <f t="shared" si="22"/>
        <v>5.4034251736042087</v>
      </c>
      <c r="W64" s="227">
        <f t="shared" si="23"/>
        <v>31.784546239520392</v>
      </c>
      <c r="X64" s="269" t="str">
        <f t="shared" si="6"/>
        <v>0,00114838736947397+0,00110781094805908i</v>
      </c>
      <c r="Y64" s="269">
        <f t="shared" si="24"/>
        <v>-55.941350083593264</v>
      </c>
      <c r="Z64" s="269">
        <f t="shared" si="25"/>
        <v>43.969679626485181</v>
      </c>
      <c r="AA64" s="268" t="str">
        <f t="shared" si="7"/>
        <v>0,183156191691479+0,21181549479056i</v>
      </c>
      <c r="AB64" s="268">
        <f t="shared" si="26"/>
        <v>-11.056174998382367</v>
      </c>
      <c r="AC64" s="268">
        <f t="shared" si="27"/>
        <v>49.1501313145545</v>
      </c>
    </row>
    <row r="65" spans="1:29">
      <c r="A65" s="276">
        <v>0</v>
      </c>
      <c r="B65" s="275">
        <f t="shared" si="8"/>
        <v>10000</v>
      </c>
      <c r="C65" s="274">
        <f t="shared" si="9"/>
        <v>62831.853071795864</v>
      </c>
      <c r="D65" s="273" t="str">
        <f t="shared" si="10"/>
        <v>62831,8530717959i</v>
      </c>
      <c r="E65" s="272">
        <f t="shared" si="0"/>
        <v>154.09888574750696</v>
      </c>
      <c r="F65" s="229" t="str">
        <f t="shared" si="11"/>
        <v>0,108067150193505-0,404146824120665i</v>
      </c>
      <c r="G65" s="229">
        <f t="shared" si="12"/>
        <v>-7.5692928268354382</v>
      </c>
      <c r="H65" s="229">
        <f t="shared" si="13"/>
        <v>-75.029588912912416</v>
      </c>
      <c r="I65" s="271">
        <f t="shared" si="14"/>
        <v>0.54678415265011926</v>
      </c>
      <c r="J65" s="271" t="str">
        <f t="shared" si="15"/>
        <v>0,000413029959654346-0,00142611203222421i</v>
      </c>
      <c r="K65" s="271">
        <f t="shared" si="16"/>
        <v>-56.567117104091054</v>
      </c>
      <c r="L65" s="271">
        <f t="shared" si="17"/>
        <v>-73.847948912835776</v>
      </c>
      <c r="M65" s="270">
        <f t="shared" si="1"/>
        <v>95.62320805736519</v>
      </c>
      <c r="N65" s="270" t="str">
        <f t="shared" si="2"/>
        <v>0,100612478977105-0,240920525113189i</v>
      </c>
      <c r="O65" s="270">
        <f t="shared" si="18"/>
        <v>-11.66434927161529</v>
      </c>
      <c r="P65" s="270">
        <f t="shared" si="19"/>
        <v>-67.333761030014003</v>
      </c>
      <c r="Q65" s="229">
        <f t="shared" si="3"/>
        <v>-168350.16835016836</v>
      </c>
      <c r="R65" s="229" t="str">
        <f t="shared" si="4"/>
        <v>-1,20980801943634+2,73986654730001i</v>
      </c>
      <c r="S65" s="229">
        <f t="shared" si="20"/>
        <v>9.5281685101077844</v>
      </c>
      <c r="T65" s="229">
        <f t="shared" si="21"/>
        <v>113.82420487610355</v>
      </c>
      <c r="U65" s="227" t="str">
        <f t="shared" si="5"/>
        <v>0,976567858664017+0,785029638528139i</v>
      </c>
      <c r="V65" s="227">
        <f t="shared" si="22"/>
        <v>1.958875683272348</v>
      </c>
      <c r="W65" s="227">
        <f t="shared" si="23"/>
        <v>38.79461596319117</v>
      </c>
      <c r="X65" s="269" t="str">
        <f t="shared" si="6"/>
        <v>0,00183070797584154+0,00047148863361832i</v>
      </c>
      <c r="Y65" s="269">
        <f t="shared" si="24"/>
        <v>-54.468705788818788</v>
      </c>
      <c r="Z65" s="269">
        <f t="shared" si="25"/>
        <v>14.442352200363688</v>
      </c>
      <c r="AA65" s="268" t="str">
        <f t="shared" si="7"/>
        <v>0,310442483602313+0,118897608757349i</v>
      </c>
      <c r="AB65" s="268">
        <f t="shared" si="26"/>
        <v>-9.565937956343042</v>
      </c>
      <c r="AC65" s="268">
        <f t="shared" si="27"/>
        <v>20.956540083185427</v>
      </c>
    </row>
    <row r="66" spans="1:29">
      <c r="A66" s="276">
        <v>0.1</v>
      </c>
      <c r="B66" s="275">
        <f t="shared" si="8"/>
        <v>12589.254117941673</v>
      </c>
      <c r="C66" s="274">
        <f t="shared" si="9"/>
        <v>79100.616502201228</v>
      </c>
      <c r="D66" s="273" t="str">
        <f t="shared" si="10"/>
        <v>79100,6165022012i</v>
      </c>
      <c r="E66" s="272">
        <f t="shared" si="0"/>
        <v>154.09888574750696</v>
      </c>
      <c r="F66" s="229" t="str">
        <f t="shared" si="11"/>
        <v>0,106688873305993-0,328217817431174i</v>
      </c>
      <c r="G66" s="229">
        <f t="shared" si="12"/>
        <v>-9.2405377576746002</v>
      </c>
      <c r="H66" s="229">
        <f t="shared" si="13"/>
        <v>-71.992983385279942</v>
      </c>
      <c r="I66" s="271">
        <f t="shared" si="14"/>
        <v>0.54678415265011926</v>
      </c>
      <c r="J66" s="271" t="str">
        <f t="shared" si="15"/>
        <v>0,000408802176822831-0,00115477465515931i</v>
      </c>
      <c r="K66" s="271">
        <f t="shared" si="16"/>
        <v>-58.237281918927266</v>
      </c>
      <c r="L66" s="271">
        <f t="shared" si="17"/>
        <v>-70.505510090203245</v>
      </c>
      <c r="M66" s="270">
        <f t="shared" si="1"/>
        <v>95.62320805736519</v>
      </c>
      <c r="N66" s="270" t="str">
        <f t="shared" si="2"/>
        <v>0,100388099407658-0,191371310476714i</v>
      </c>
      <c r="O66" s="270">
        <f t="shared" si="18"/>
        <v>-13.306761542594341</v>
      </c>
      <c r="P66" s="270">
        <f t="shared" si="19"/>
        <v>-62.319738518703673</v>
      </c>
      <c r="Q66" s="229">
        <f t="shared" si="3"/>
        <v>-168350.16835016836</v>
      </c>
      <c r="R66" s="229" t="str">
        <f t="shared" si="4"/>
        <v>-1,20804597986078+2,20434611360836i</v>
      </c>
      <c r="S66" s="229">
        <f t="shared" si="20"/>
        <v>8.0061514991638649</v>
      </c>
      <c r="T66" s="229">
        <f t="shared" si="21"/>
        <v>118.72402677421594</v>
      </c>
      <c r="U66" s="227" t="str">
        <f t="shared" si="5"/>
        <v>0,594620605778246+0,63168141810373i</v>
      </c>
      <c r="V66" s="227">
        <f t="shared" si="22"/>
        <v>-1.2343862585107268</v>
      </c>
      <c r="W66" s="227">
        <f t="shared" si="23"/>
        <v>46.731043388936023</v>
      </c>
      <c r="X66" s="269" t="str">
        <f t="shared" si="6"/>
        <v>0,00158900066657649-0,000372570640938599i</v>
      </c>
      <c r="Y66" s="269">
        <f t="shared" si="24"/>
        <v>-55.745094718434025</v>
      </c>
      <c r="Z66" s="269">
        <f t="shared" si="25"/>
        <v>-13.195690111984753</v>
      </c>
      <c r="AA66" s="268" t="str">
        <f t="shared" si="7"/>
        <v>0,286819665415085-0,0251435016988061i</v>
      </c>
      <c r="AB66" s="268">
        <f t="shared" si="26"/>
        <v>-10.814574342101102</v>
      </c>
      <c r="AC66" s="268">
        <f t="shared" si="27"/>
        <v>-5.0099185404851854</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154.09888574750696</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0,104875006286728-0,26960965755354i</v>
      </c>
      <c r="G67" s="229">
        <f t="shared" si="12"/>
        <v>-10.773361135042789</v>
      </c>
      <c r="H67" s="229">
        <f t="shared" si="13"/>
        <v>-68.744546342940794</v>
      </c>
      <c r="I67" s="271">
        <f t="shared" ref="I67:I95" si="30">IF(freq_ratio2&gt;1,(Kinput2-Kfeed2*Metccm2/(2*ratio2*Gdc_ccm2))/(2/rload2-Kfeed2/Gdc_ccm2),(Kinput2-Kfeed2*Metccm2/(2*ratio2*Gdc_dcm2))/(2/rload2-Kfeed2/Gdc_dcm2))</f>
        <v>0.54678415265011926</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0,00040339809844574-0,000944482321283111i</v>
      </c>
      <c r="K67" s="271">
        <f t="shared" si="16"/>
        <v>-59.768393977866381</v>
      </c>
      <c r="L67" s="271">
        <f t="shared" si="17"/>
        <v>-66.872174390451818</v>
      </c>
      <c r="M67" s="270">
        <f t="shared" ref="M67:M95" si="32">IF(freq_ratio2&gt;1,(1-Kfeed2*rload2*Xequiv2^2/(Gdc_ccm2*(Xequiv2^2+Requiv2^2)))/(2/rload2-Kfeed2/Gdc_ccm2),1/(2/rload2-Kfeed2/Gdc_dcm2))</f>
        <v>95.62320805736519</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0,100246393649654-0,152012952948883i</v>
      </c>
      <c r="O67" s="270">
        <f t="shared" si="18"/>
        <v>-14.794211385679443</v>
      </c>
      <c r="P67" s="270">
        <f t="shared" si="19"/>
        <v>-56.596763879527806</v>
      </c>
      <c r="Q67" s="229">
        <f t="shared" ref="Q67:Q95" si="34">-currentransferratio2*RFB_2/(Rfeedforward2*(Cvolt2*nanoF2+Cforward2*picoF2*alpha_Cf2)*Rupper2*kiliOhm2)</f>
        <v>-168350.16835016836</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-1,20526382486476+1,7860827797082i</v>
      </c>
      <c r="S67" s="229">
        <f t="shared" si="20"/>
        <v>6.667755403354219</v>
      </c>
      <c r="T67" s="229">
        <f t="shared" si="21"/>
        <v>124.01181120181127</v>
      </c>
      <c r="U67" s="227" t="str">
        <f t="shared" si="5"/>
        <v>0,355143115389545+0,512266209833972i</v>
      </c>
      <c r="V67" s="227">
        <f t="shared" si="22"/>
        <v>-4.1056057316885699</v>
      </c>
      <c r="W67" s="227">
        <f t="shared" si="23"/>
        <v>55.267264858870497</v>
      </c>
      <c r="X67" s="269" t="str">
        <f t="shared" si="6"/>
        <v>0,0010968708641707-0,000593298218794993i</v>
      </c>
      <c r="Y67" s="269">
        <f t="shared" si="24"/>
        <v>-58.082337281078232</v>
      </c>
      <c r="Z67" s="269">
        <f t="shared" si="25"/>
        <v>-28.408986602325047</v>
      </c>
      <c r="AA67" s="268" t="str">
        <f t="shared" si="7"/>
        <v>0,210120443076066-0,0688142610006842i</v>
      </c>
      <c r="AB67" s="268">
        <f t="shared" si="26"/>
        <v>-13.108154688891258</v>
      </c>
      <c r="AC67" s="268">
        <f t="shared" si="27"/>
        <v>-18.133576091400929</v>
      </c>
    </row>
    <row r="68" spans="1:29">
      <c r="A68" s="276">
        <v>0.3</v>
      </c>
      <c r="B68" s="275">
        <f t="shared" si="8"/>
        <v>19952.623149688796</v>
      </c>
      <c r="C68" s="274">
        <f t="shared" si="9"/>
        <v>125366.02861381591</v>
      </c>
      <c r="D68" s="273" t="str">
        <f t="shared" si="10"/>
        <v>125366,028613816i</v>
      </c>
      <c r="E68" s="272">
        <f t="shared" si="28"/>
        <v>154.09888574750696</v>
      </c>
      <c r="F68" s="229" t="str">
        <f t="shared" si="29"/>
        <v>0,102280465680084-0,225054360914905i</v>
      </c>
      <c r="G68" s="229">
        <f t="shared" si="12"/>
        <v>-12.138823220894416</v>
      </c>
      <c r="H68" s="229">
        <f t="shared" si="13"/>
        <v>-65.559626101736569</v>
      </c>
      <c r="I68" s="271">
        <f t="shared" si="30"/>
        <v>0.54678415265011926</v>
      </c>
      <c r="J68" s="271" t="str">
        <f t="shared" si="31"/>
        <v>0,000395783080607406-0,000783617234434849i</v>
      </c>
      <c r="K68" s="271">
        <f t="shared" si="16"/>
        <v>-61.131145187339875</v>
      </c>
      <c r="L68" s="271">
        <f t="shared" si="17"/>
        <v>-63.202939961366525</v>
      </c>
      <c r="M68" s="270">
        <f t="shared" si="32"/>
        <v>95.62320805736519</v>
      </c>
      <c r="N68" s="270" t="str">
        <f t="shared" si="33"/>
        <v>0,100156781818137-0,120749625143307i</v>
      </c>
      <c r="O68" s="270">
        <f t="shared" si="18"/>
        <v>-16.088556889756955</v>
      </c>
      <c r="P68" s="270">
        <f t="shared" si="19"/>
        <v>-50.325708016458528</v>
      </c>
      <c r="Q68" s="229">
        <f t="shared" si="34"/>
        <v>-168350.16835016836</v>
      </c>
      <c r="R68" s="229" t="str">
        <f t="shared" si="35"/>
        <v>-1,20088056043277+1,46267270497564i</v>
      </c>
      <c r="S68" s="229">
        <f t="shared" si="20"/>
        <v>5.5406805518160347</v>
      </c>
      <c r="T68" s="229">
        <f t="shared" si="21"/>
        <v>129.38661014229027</v>
      </c>
      <c r="U68" s="227" t="str">
        <f t="shared" si="5"/>
        <v>0,206354247898744+0,419866252465787i</v>
      </c>
      <c r="V68" s="227">
        <f t="shared" si="22"/>
        <v>-6.5981426690783742</v>
      </c>
      <c r="W68" s="227">
        <f t="shared" si="23"/>
        <v>63.826984040553761</v>
      </c>
      <c r="X68" s="269" t="str">
        <f t="shared" si="6"/>
        <v>0,000797763465356938-0,00056531932123801i</v>
      </c>
      <c r="Y68" s="269">
        <f t="shared" si="24"/>
        <v>-60.195364375724935</v>
      </c>
      <c r="Z68" s="269">
        <f t="shared" si="25"/>
        <v>-35.322539995902559</v>
      </c>
      <c r="AA68" s="268" t="str">
        <f t="shared" si="7"/>
        <v>0,161490889153871-0,0667111876636722i</v>
      </c>
      <c r="AB68" s="268">
        <f t="shared" si="26"/>
        <v>-15.152776078142033</v>
      </c>
      <c r="AC68" s="268">
        <f t="shared" si="27"/>
        <v>-22.445308050994601</v>
      </c>
    </row>
    <row r="69" spans="1:29">
      <c r="A69" s="276">
        <v>0.4</v>
      </c>
      <c r="B69" s="275">
        <f t="shared" si="8"/>
        <v>25118.864315095805</v>
      </c>
      <c r="C69" s="274">
        <f t="shared" si="9"/>
        <v>157826.4791976476</v>
      </c>
      <c r="D69" s="273" t="str">
        <f t="shared" si="10"/>
        <v>157826,479197648i</v>
      </c>
      <c r="E69" s="272">
        <f t="shared" si="28"/>
        <v>154.09888574750696</v>
      </c>
      <c r="F69" s="229" t="str">
        <f t="shared" si="29"/>
        <v>0,0984557804739947-0,191904679848394i</v>
      </c>
      <c r="G69" s="229">
        <f t="shared" si="12"/>
        <v>-13.323514545121606</v>
      </c>
      <c r="H69" s="229">
        <f t="shared" si="13"/>
        <v>-62.840124886208109</v>
      </c>
      <c r="I69" s="271">
        <f t="shared" si="30"/>
        <v>0.54678415265011926</v>
      </c>
      <c r="J69" s="271" t="str">
        <f t="shared" si="31"/>
        <v>0,000384627300250533-0,000662829110745873i</v>
      </c>
      <c r="K69" s="271">
        <f t="shared" si="16"/>
        <v>-62.31154352519841</v>
      </c>
      <c r="L69" s="271">
        <f t="shared" si="17"/>
        <v>-59.874210527948115</v>
      </c>
      <c r="M69" s="270">
        <f t="shared" si="32"/>
        <v>95.62320805736519</v>
      </c>
      <c r="N69" s="270" t="str">
        <f t="shared" si="33"/>
        <v>0,100099937440474-0,0959164865662326i</v>
      </c>
      <c r="O69" s="270">
        <f t="shared" si="18"/>
        <v>-17.162472974664759</v>
      </c>
      <c r="P69" s="270">
        <f t="shared" si="19"/>
        <v>-43.77735910736844</v>
      </c>
      <c r="Q69" s="229">
        <f t="shared" si="34"/>
        <v>-168350.16835016836</v>
      </c>
      <c r="R69" s="229" t="str">
        <f t="shared" si="35"/>
        <v>-1,19399848662409+1,21663828635295i</v>
      </c>
      <c r="S69" s="229">
        <f t="shared" si="20"/>
        <v>4.6327186298128407</v>
      </c>
      <c r="T69" s="229">
        <f t="shared" si="21"/>
        <v>134.46191526975352</v>
      </c>
      <c r="U69" s="227" t="str">
        <f t="shared" si="5"/>
        <v>0,115922527948518+0,348918969352486i</v>
      </c>
      <c r="V69" s="227">
        <f t="shared" si="22"/>
        <v>-8.6907959153087671</v>
      </c>
      <c r="W69" s="227">
        <f t="shared" si="23"/>
        <v>71.621790383545473</v>
      </c>
      <c r="X69" s="269" t="str">
        <f t="shared" si="6"/>
        <v>0,000632448038171482-0,000500132632123364i</v>
      </c>
      <c r="Y69" s="269">
        <f t="shared" si="24"/>
        <v>-61.870043552210625</v>
      </c>
      <c r="Z69" s="269">
        <f t="shared" si="25"/>
        <v>-38.336541797306083</v>
      </c>
      <c r="AA69" s="268" t="str">
        <f t="shared" si="7"/>
        <v>0,135013980460853-0,0552073197187099i</v>
      </c>
      <c r="AB69" s="268">
        <f t="shared" si="26"/>
        <v>-16.720973001676988</v>
      </c>
      <c r="AC69" s="268">
        <f t="shared" si="27"/>
        <v>-22.239690376726479</v>
      </c>
    </row>
    <row r="70" spans="1:29">
      <c r="A70" s="276">
        <v>0.5</v>
      </c>
      <c r="B70" s="275">
        <f t="shared" si="8"/>
        <v>31622.776601683796</v>
      </c>
      <c r="C70" s="274">
        <f t="shared" si="9"/>
        <v>198691.76531592204</v>
      </c>
      <c r="D70" s="273" t="str">
        <f t="shared" si="10"/>
        <v>198691,765315922i</v>
      </c>
      <c r="E70" s="272">
        <f t="shared" si="28"/>
        <v>154.09888574750696</v>
      </c>
      <c r="F70" s="229" t="str">
        <f t="shared" si="29"/>
        <v>0,0928309284844048-0,16790171434099i</v>
      </c>
      <c r="G70" s="229">
        <f t="shared" si="12"/>
        <v>-14.340510902589905</v>
      </c>
      <c r="H70" s="229">
        <f t="shared" si="13"/>
        <v>-61.062298400848569</v>
      </c>
      <c r="I70" s="271">
        <f t="shared" si="30"/>
        <v>0.54678415265011926</v>
      </c>
      <c r="J70" s="271" t="str">
        <f t="shared" si="31"/>
        <v>0,000368248380858993-0,000574275392855332i</v>
      </c>
      <c r="K70" s="271">
        <f t="shared" si="16"/>
        <v>-63.321744638422992</v>
      </c>
      <c r="L70" s="271">
        <f t="shared" si="17"/>
        <v>-57.33038125016536</v>
      </c>
      <c r="M70" s="270">
        <f t="shared" si="32"/>
        <v>95.62320805736519</v>
      </c>
      <c r="N70" s="270" t="str">
        <f t="shared" si="33"/>
        <v>0,100063627772595-0,076191054010653i</v>
      </c>
      <c r="O70" s="270">
        <f t="shared" si="18"/>
        <v>-18.008537466075417</v>
      </c>
      <c r="P70" s="270">
        <f t="shared" si="19"/>
        <v>-37.286590572772056</v>
      </c>
      <c r="Q70" s="229">
        <f t="shared" si="34"/>
        <v>-168350.16835016836</v>
      </c>
      <c r="R70" s="229" t="str">
        <f t="shared" si="35"/>
        <v>-1,18325125803408+1,03438158405454i</v>
      </c>
      <c r="S70" s="229">
        <f t="shared" si="20"/>
        <v>3.9270201725684335</v>
      </c>
      <c r="T70" s="229">
        <f t="shared" si="21"/>
        <v>138.84050311815378</v>
      </c>
      <c r="U70" s="227" t="str">
        <f t="shared" si="5"/>
        <v>0,0638321283318624+0,294692517575007i</v>
      </c>
      <c r="V70" s="227">
        <f t="shared" si="22"/>
        <v>-10.413490730021485</v>
      </c>
      <c r="W70" s="227">
        <f t="shared" si="23"/>
        <v>77.778204717305186</v>
      </c>
      <c r="X70" s="269" t="str">
        <f t="shared" si="6"/>
        <v>0,000533584063539342-0,000445467286855209i</v>
      </c>
      <c r="Y70" s="269">
        <f t="shared" si="24"/>
        <v>-63.159152686835959</v>
      </c>
      <c r="Z70" s="269">
        <f t="shared" si="25"/>
        <v>-39.857110332500966</v>
      </c>
      <c r="AA70" s="268" t="str">
        <f t="shared" si="7"/>
        <v>0,120559365778466-0,043435704452978i</v>
      </c>
      <c r="AB70" s="268">
        <f t="shared" si="26"/>
        <v>-17.845945514488378</v>
      </c>
      <c r="AC70" s="268">
        <f t="shared" si="27"/>
        <v>-19.813319655107644</v>
      </c>
    </row>
    <row r="71" spans="1:29">
      <c r="A71" s="276">
        <v>0.6</v>
      </c>
      <c r="B71" s="275">
        <f t="shared" si="8"/>
        <v>39810.717055349727</v>
      </c>
      <c r="C71" s="274">
        <f t="shared" si="9"/>
        <v>250138.11247045716</v>
      </c>
      <c r="D71" s="273" t="str">
        <f t="shared" si="10"/>
        <v>250138,112470457i</v>
      </c>
      <c r="E71" s="272">
        <f t="shared" si="28"/>
        <v>154.09888574750696</v>
      </c>
      <c r="F71" s="229" t="str">
        <f t="shared" si="29"/>
        <v>0,0847566509816215-0,150930123903211i</v>
      </c>
      <c r="G71" s="229">
        <f t="shared" si="12"/>
        <v>-15.234061224311958</v>
      </c>
      <c r="H71" s="229">
        <f t="shared" si="13"/>
        <v>-60.683080403139613</v>
      </c>
      <c r="I71" s="271">
        <f t="shared" si="30"/>
        <v>0.54678415265011926</v>
      </c>
      <c r="J71" s="271" t="str">
        <f t="shared" si="31"/>
        <v>0,000344715393105727-0,000510845234394262i</v>
      </c>
      <c r="K71" s="271">
        <f t="shared" si="16"/>
        <v>-64.204546955576433</v>
      </c>
      <c r="L71" s="271">
        <f t="shared" si="17"/>
        <v>-55.988752036637443</v>
      </c>
      <c r="M71" s="270">
        <f t="shared" si="32"/>
        <v>95.62320805736519</v>
      </c>
      <c r="N71" s="270" t="str">
        <f t="shared" si="33"/>
        <v>0,100040097226421-0,0605227781200685i</v>
      </c>
      <c r="O71" s="270">
        <f t="shared" si="18"/>
        <v>-18.641988359605385</v>
      </c>
      <c r="P71" s="270">
        <f t="shared" si="19"/>
        <v>-31.173317386996747</v>
      </c>
      <c r="Q71" s="229">
        <f t="shared" si="34"/>
        <v>-168350.16835016836</v>
      </c>
      <c r="R71" s="229" t="str">
        <f t="shared" si="35"/>
        <v>-1,16660878158014+0,90524651927609i</v>
      </c>
      <c r="S71" s="229">
        <f t="shared" si="20"/>
        <v>3.3854559649585787</v>
      </c>
      <c r="T71" s="229">
        <f t="shared" si="21"/>
        <v>142.18982142150617</v>
      </c>
      <c r="U71" s="227" t="str">
        <f t="shared" si="5"/>
        <v>0,0377511159848081+0,252802071237076i</v>
      </c>
      <c r="V71" s="227">
        <f t="shared" si="22"/>
        <v>-11.848605259353375</v>
      </c>
      <c r="W71" s="227">
        <f t="shared" si="23"/>
        <v>81.506741018366583</v>
      </c>
      <c r="X71" s="269" t="str">
        <f t="shared" si="6"/>
        <v>0,000465578833413292-0,000408569911084494i</v>
      </c>
      <c r="Y71" s="269">
        <f t="shared" si="24"/>
        <v>-64.160160985745918</v>
      </c>
      <c r="Z71" s="269">
        <f t="shared" si="25"/>
        <v>-41.268653804674372</v>
      </c>
      <c r="AA71" s="268" t="str">
        <f t="shared" si="7"/>
        <v>0,112709811254899-0,0332860914864771i</v>
      </c>
      <c r="AB71" s="268">
        <f t="shared" si="26"/>
        <v>-18.59760238977486</v>
      </c>
      <c r="AC71" s="268">
        <f t="shared" si="27"/>
        <v>-16.453219155033622</v>
      </c>
    </row>
    <row r="72" spans="1:29">
      <c r="A72" s="276">
        <v>0.7</v>
      </c>
      <c r="B72" s="275">
        <f t="shared" si="8"/>
        <v>50118.723362727229</v>
      </c>
      <c r="C72" s="274">
        <f t="shared" si="9"/>
        <v>314905.22624728602</v>
      </c>
      <c r="D72" s="273" t="str">
        <f t="shared" si="10"/>
        <v>314905,226247286i</v>
      </c>
      <c r="E72" s="272">
        <f t="shared" si="28"/>
        <v>154.09888574750696</v>
      </c>
      <c r="F72" s="229" t="str">
        <f t="shared" si="29"/>
        <v>0,0736597505638374-0,138786823319945i</v>
      </c>
      <c r="G72" s="229">
        <f t="shared" si="12"/>
        <v>-16.075221625984032</v>
      </c>
      <c r="H72" s="229">
        <f t="shared" si="13"/>
        <v>-62.043309279357835</v>
      </c>
      <c r="I72" s="271">
        <f t="shared" si="30"/>
        <v>0.54678415265011926</v>
      </c>
      <c r="J72" s="271" t="str">
        <f t="shared" si="31"/>
        <v>0,00031227286186214-0,000465433755996056i</v>
      </c>
      <c r="K72" s="271">
        <f t="shared" si="16"/>
        <v>-65.028727217143157</v>
      </c>
      <c r="L72" s="271">
        <f t="shared" si="17"/>
        <v>-56.141205986421618</v>
      </c>
      <c r="M72" s="270">
        <f t="shared" si="32"/>
        <v>95.62320805736519</v>
      </c>
      <c r="N72" s="270" t="str">
        <f t="shared" si="33"/>
        <v>0,100024435995582-0,04807709224078i</v>
      </c>
      <c r="O72" s="270">
        <f t="shared" si="18"/>
        <v>-19.09519931715667</v>
      </c>
      <c r="P72" s="270">
        <f t="shared" si="19"/>
        <v>-25.67142806429278</v>
      </c>
      <c r="Q72" s="229">
        <f t="shared" si="34"/>
        <v>-168350.16835016836</v>
      </c>
      <c r="R72" s="229" t="str">
        <f t="shared" si="35"/>
        <v>-1,14117028557547+0,820575814502129i</v>
      </c>
      <c r="S72" s="229">
        <f t="shared" si="20"/>
        <v>2.9570215840290959</v>
      </c>
      <c r="T72" s="229">
        <f t="shared" si="21"/>
        <v>144.28140325046874</v>
      </c>
      <c r="U72" s="227" t="str">
        <f t="shared" si="5"/>
        <v>0,0298267920015747+0,218822808617078i</v>
      </c>
      <c r="V72" s="227">
        <f t="shared" si="22"/>
        <v>-13.11820004195495</v>
      </c>
      <c r="W72" s="227">
        <f t="shared" si="23"/>
        <v>82.238093971110899</v>
      </c>
      <c r="X72" s="269" t="str">
        <f t="shared" si="6"/>
        <v>0,000409259241245312-0,000387434425394762i</v>
      </c>
      <c r="Y72" s="269">
        <f t="shared" si="24"/>
        <v>-64.981214746239729</v>
      </c>
      <c r="Z72" s="269">
        <f t="shared" si="25"/>
        <v>-43.430818233705239</v>
      </c>
      <c r="AA72" s="268" t="str">
        <f t="shared" si="7"/>
        <v>0,108744590528516-0,0250277943353135i</v>
      </c>
      <c r="AB72" s="268">
        <f t="shared" si="26"/>
        <v>-19.047686846253267</v>
      </c>
      <c r="AC72" s="268">
        <f t="shared" si="27"/>
        <v>-12.961040311576424</v>
      </c>
    </row>
    <row r="73" spans="1:29">
      <c r="A73" s="276">
        <v>0.8</v>
      </c>
      <c r="B73" s="275">
        <f t="shared" si="8"/>
        <v>63095.734448019342</v>
      </c>
      <c r="C73" s="274">
        <f t="shared" si="9"/>
        <v>396442.19162950001</v>
      </c>
      <c r="D73" s="273" t="str">
        <f t="shared" si="10"/>
        <v>396442,1916295i</v>
      </c>
      <c r="E73" s="272">
        <f t="shared" si="28"/>
        <v>154.09888574750696</v>
      </c>
      <c r="F73" s="229" t="str">
        <f t="shared" si="29"/>
        <v>0,0593530207198477-0,129062712462035i</v>
      </c>
      <c r="G73" s="229">
        <f t="shared" si="12"/>
        <v>-16.950795952823281</v>
      </c>
      <c r="H73" s="229">
        <f t="shared" si="13"/>
        <v>-65.303369154665631</v>
      </c>
      <c r="I73" s="271">
        <f t="shared" si="30"/>
        <v>0.54678415265011926</v>
      </c>
      <c r="J73" s="271" t="str">
        <f t="shared" si="31"/>
        <v>0,000270199751757944-0,000430540718226878i</v>
      </c>
      <c r="K73" s="271">
        <f t="shared" si="16"/>
        <v>-65.877525092107703</v>
      </c>
      <c r="L73" s="271">
        <f t="shared" si="17"/>
        <v>-57.888344044337956</v>
      </c>
      <c r="M73" s="270">
        <f t="shared" si="32"/>
        <v>95.62320805736519</v>
      </c>
      <c r="N73" s="270" t="str">
        <f t="shared" si="33"/>
        <v>0,100013582488329-0,0381909759356015i</v>
      </c>
      <c r="O73" s="270">
        <f t="shared" si="18"/>
        <v>-19.407673577742987</v>
      </c>
      <c r="P73" s="270">
        <f t="shared" si="19"/>
        <v>-20.899751285351091</v>
      </c>
      <c r="Q73" s="229">
        <f t="shared" si="34"/>
        <v>-168350.16835016836</v>
      </c>
      <c r="R73" s="229" t="str">
        <f t="shared" si="35"/>
        <v>-1,1030495551406+0,772641110506614i</v>
      </c>
      <c r="S73" s="229">
        <f t="shared" si="20"/>
        <v>2.585636826641764</v>
      </c>
      <c r="T73" s="229">
        <f t="shared" si="21"/>
        <v>144.99032917396576</v>
      </c>
      <c r="U73" s="227" t="str">
        <f t="shared" si="5"/>
        <v>0,0342498343803837+0,188221151407392i</v>
      </c>
      <c r="V73" s="227">
        <f t="shared" si="22"/>
        <v>-14.365159126181519</v>
      </c>
      <c r="W73" s="227">
        <f t="shared" si="23"/>
        <v>79.686960019300145</v>
      </c>
      <c r="X73" s="269" t="str">
        <f t="shared" si="6"/>
        <v>0,000353250819484358-0,000376962339959171i</v>
      </c>
      <c r="Y73" s="269">
        <f t="shared" si="24"/>
        <v>-65.736729914233933</v>
      </c>
      <c r="Z73" s="269">
        <f t="shared" si="25"/>
        <v>-46.85985807810443</v>
      </c>
      <c r="AA73" s="268" t="str">
        <f t="shared" si="7"/>
        <v>0,107195972202281-0,0186532990236615i</v>
      </c>
      <c r="AB73" s="268">
        <f t="shared" si="26"/>
        <v>-19.266878399869235</v>
      </c>
      <c r="AC73" s="268">
        <f t="shared" si="27"/>
        <v>-9.8712653191175939</v>
      </c>
    </row>
    <row r="74" spans="1:29">
      <c r="A74" s="276">
        <v>0.9</v>
      </c>
      <c r="B74" s="275">
        <f t="shared" si="8"/>
        <v>79432.823472428179</v>
      </c>
      <c r="C74" s="274">
        <f t="shared" si="9"/>
        <v>499091.14934975049</v>
      </c>
      <c r="D74" s="273" t="str">
        <f t="shared" si="10"/>
        <v>499091,14934975i</v>
      </c>
      <c r="E74" s="272">
        <f t="shared" si="28"/>
        <v>154.09888574750696</v>
      </c>
      <c r="F74" s="229" t="str">
        <f t="shared" si="29"/>
        <v>0,0424281599762425-0,119302784512405i</v>
      </c>
      <c r="G74" s="229">
        <f t="shared" si="12"/>
        <v>-17.949769958843028</v>
      </c>
      <c r="H74" s="229">
        <f t="shared" si="13"/>
        <v>-70.422869875152955</v>
      </c>
      <c r="I74" s="271">
        <f t="shared" si="30"/>
        <v>0.54678415265011926</v>
      </c>
      <c r="J74" s="271" t="str">
        <f t="shared" si="31"/>
        <v>0,000219903617188731-0,000398652484377137i</v>
      </c>
      <c r="K74" s="271">
        <f t="shared" si="16"/>
        <v>-66.834396580416922</v>
      </c>
      <c r="L74" s="271">
        <f t="shared" si="17"/>
        <v>-61.11811018879159</v>
      </c>
      <c r="M74" s="270">
        <f t="shared" si="32"/>
        <v>95.62320805736519</v>
      </c>
      <c r="N74" s="270" t="str">
        <f t="shared" si="33"/>
        <v>0,100005723344793-0,030337694997821i</v>
      </c>
      <c r="O74" s="270">
        <f t="shared" si="18"/>
        <v>-19.617168971149844</v>
      </c>
      <c r="P74" s="270">
        <f t="shared" si="19"/>
        <v>-16.875677044206775</v>
      </c>
      <c r="Q74" s="229">
        <f t="shared" si="34"/>
        <v>-168350.16835016836</v>
      </c>
      <c r="R74" s="229" t="str">
        <f t="shared" si="35"/>
        <v>-1,04758688043676+0,753377390565597i</v>
      </c>
      <c r="S74" s="229">
        <f t="shared" si="20"/>
        <v>2.2141834984265985</v>
      </c>
      <c r="T74" s="229">
        <f t="shared" si="21"/>
        <v>144.27800930248293</v>
      </c>
      <c r="U74" s="227" t="str">
        <f t="shared" si="5"/>
        <v>0,0454328367309817+0,156944448304171i</v>
      </c>
      <c r="V74" s="227">
        <f t="shared" si="22"/>
        <v>-15.735586460416409</v>
      </c>
      <c r="W74" s="227">
        <f t="shared" si="23"/>
        <v>73.855139427330045</v>
      </c>
      <c r="X74" s="269" t="str">
        <f t="shared" si="6"/>
        <v>0,000291162986676301-0,000369755092829607i</v>
      </c>
      <c r="Y74" s="269">
        <f t="shared" si="24"/>
        <v>-66.546366348235665</v>
      </c>
      <c r="Z74" s="269">
        <f t="shared" si="25"/>
        <v>-51.78139944523641</v>
      </c>
      <c r="AA74" s="268" t="str">
        <f t="shared" si="7"/>
        <v>0,107095850034262-0,0141735400285444i</v>
      </c>
      <c r="AB74" s="268">
        <f t="shared" si="26"/>
        <v>-19.329138738968624</v>
      </c>
      <c r="AC74" s="268">
        <f t="shared" si="27"/>
        <v>-7.5389663006516798</v>
      </c>
    </row>
    <row r="75" spans="1:29">
      <c r="A75" s="276">
        <v>1</v>
      </c>
      <c r="B75" s="275">
        <f t="shared" si="8"/>
        <v>100000</v>
      </c>
      <c r="C75" s="274">
        <f t="shared" si="9"/>
        <v>628318.53071795858</v>
      </c>
      <c r="D75" s="273" t="str">
        <f t="shared" si="10"/>
        <v>628318,530717959i</v>
      </c>
      <c r="E75" s="272">
        <f t="shared" si="28"/>
        <v>154.09888574750696</v>
      </c>
      <c r="F75" s="229" t="str">
        <f t="shared" si="29"/>
        <v>0,0244635943568441-0,107527777367554i</v>
      </c>
      <c r="G75" s="229">
        <f t="shared" si="12"/>
        <v>-19.150417697488727</v>
      </c>
      <c r="H75" s="229">
        <f t="shared" si="13"/>
        <v>-77.182833058254303</v>
      </c>
      <c r="I75" s="271">
        <f t="shared" si="30"/>
        <v>0.54678415265011926</v>
      </c>
      <c r="J75" s="271" t="str">
        <f t="shared" si="31"/>
        <v>0,000165500941601569-0,000363632933666496i</v>
      </c>
      <c r="K75" s="271">
        <f t="shared" si="16"/>
        <v>-67.96914129792799</v>
      </c>
      <c r="L75" s="271">
        <f t="shared" si="17"/>
        <v>-65.52820492857937</v>
      </c>
      <c r="M75" s="270">
        <f t="shared" si="32"/>
        <v>95.62320805736519</v>
      </c>
      <c r="N75" s="270" t="str">
        <f t="shared" si="33"/>
        <v>0,099999908674602-0,024098853054838i</v>
      </c>
      <c r="O75" s="270">
        <f t="shared" si="18"/>
        <v>-19.754841029478428</v>
      </c>
      <c r="P75" s="270">
        <f t="shared" si="19"/>
        <v>-13.549287094521929</v>
      </c>
      <c r="Q75" s="229">
        <f t="shared" si="34"/>
        <v>-168350.16835016836</v>
      </c>
      <c r="R75" s="229" t="str">
        <f t="shared" si="35"/>
        <v>-0,970266031587945+0,753070630426794i</v>
      </c>
      <c r="S75" s="229">
        <f t="shared" si="20"/>
        <v>1.7855439658747077</v>
      </c>
      <c r="T75" s="229">
        <f t="shared" si="21"/>
        <v>142.1832230979752</v>
      </c>
      <c r="U75" s="227" t="str">
        <f t="shared" si="5"/>
        <v>0,0572398164755835+0,122753364256703i</v>
      </c>
      <c r="V75" s="227">
        <f t="shared" si="22"/>
        <v>-17.364873731614001</v>
      </c>
      <c r="W75" s="227">
        <f t="shared" si="23"/>
        <v>65.000390039720983</v>
      </c>
      <c r="X75" s="269" t="str">
        <f t="shared" si="6"/>
        <v>0,000222007523554943-0,000356804168375356i</v>
      </c>
      <c r="Y75" s="269">
        <f t="shared" si="24"/>
        <v>-67.530177725713344</v>
      </c>
      <c r="Z75" s="269">
        <f t="shared" si="25"/>
        <v>-58.109666500982449</v>
      </c>
      <c r="AA75" s="268" t="str">
        <f t="shared" si="7"/>
        <v>0,107575944617896-0,0115549469846871i</v>
      </c>
      <c r="AB75" s="268">
        <f t="shared" si="26"/>
        <v>-19.315877457263795</v>
      </c>
      <c r="AC75" s="268">
        <f t="shared" si="27"/>
        <v>-6.1307486669250517</v>
      </c>
    </row>
    <row r="76" spans="1:29">
      <c r="A76" s="276">
        <v>1.1000000000000001</v>
      </c>
      <c r="B76" s="275">
        <f t="shared" si="8"/>
        <v>125892.5411794168</v>
      </c>
      <c r="C76" s="274">
        <f t="shared" si="9"/>
        <v>791006.16502201266</v>
      </c>
      <c r="D76" s="273" t="str">
        <f t="shared" si="10"/>
        <v>791006,165022013i</v>
      </c>
      <c r="E76" s="272">
        <f t="shared" si="28"/>
        <v>154.09888574750696</v>
      </c>
      <c r="F76" s="229" t="str">
        <f t="shared" si="29"/>
        <v>0,00772654191957981-0,0928842446416075i</v>
      </c>
      <c r="G76" s="229">
        <f t="shared" si="12"/>
        <v>-20.611210621142501</v>
      </c>
      <c r="H76" s="229">
        <f t="shared" si="13"/>
        <v>-85.244819484874824</v>
      </c>
      <c r="I76" s="271">
        <f t="shared" si="30"/>
        <v>0.54678415265011926</v>
      </c>
      <c r="J76" s="271" t="str">
        <f t="shared" si="31"/>
        <v>0,000112997875937-0,000322459087288972i</v>
      </c>
      <c r="K76" s="271">
        <f t="shared" si="16"/>
        <v>-69.327491260461542</v>
      </c>
      <c r="L76" s="271">
        <f t="shared" si="17"/>
        <v>-70.688239595668108</v>
      </c>
      <c r="M76" s="270">
        <f t="shared" si="32"/>
        <v>95.62320805736519</v>
      </c>
      <c r="N76" s="270" t="str">
        <f t="shared" si="33"/>
        <v>0,0999957437620236-0,0191422289934257i</v>
      </c>
      <c r="O76" s="270">
        <f t="shared" si="18"/>
        <v>-19.844066560941421</v>
      </c>
      <c r="P76" s="270">
        <f t="shared" si="19"/>
        <v>-10.837048737071914</v>
      </c>
      <c r="Q76" s="229">
        <f t="shared" si="34"/>
        <v>-168350.16835016836</v>
      </c>
      <c r="R76" s="229" t="str">
        <f t="shared" si="35"/>
        <v>-0,868652271540021+0,759614621774753i</v>
      </c>
      <c r="S76" s="229">
        <f t="shared" si="20"/>
        <v>1.2436437464643828</v>
      </c>
      <c r="T76" s="229">
        <f t="shared" si="21"/>
        <v>138.83111863137367</v>
      </c>
      <c r="U76" s="227" t="str">
        <f t="shared" si="5"/>
        <v>0,0638445521726761+0,0865533043160798i</v>
      </c>
      <c r="V76" s="227">
        <f t="shared" si="22"/>
        <v>-19.367566874678118</v>
      </c>
      <c r="W76" s="227">
        <f t="shared" si="23"/>
        <v>53.586299146498867</v>
      </c>
      <c r="X76" s="269" t="str">
        <f t="shared" si="6"/>
        <v>0,000151257754452696-0,000330465660970788i</v>
      </c>
      <c r="Y76" s="269">
        <f t="shared" si="24"/>
        <v>-68.791416945481785</v>
      </c>
      <c r="Z76" s="269">
        <f t="shared" si="25"/>
        <v>-65.405911086640657</v>
      </c>
      <c r="AA76" s="268" t="str">
        <f t="shared" si="7"/>
        <v>0,107784479177523-0,0104823682748396i</v>
      </c>
      <c r="AB76" s="268">
        <f t="shared" si="26"/>
        <v>-19.30799224596166</v>
      </c>
      <c r="AC76" s="268">
        <f t="shared" si="27"/>
        <v>-5.5547202280444843</v>
      </c>
    </row>
    <row r="77" spans="1:29">
      <c r="A77" s="276">
        <v>1.2</v>
      </c>
      <c r="B77" s="275">
        <f t="shared" si="8"/>
        <v>158489.31924611135</v>
      </c>
      <c r="C77" s="274">
        <f t="shared" si="9"/>
        <v>995817.7620320617</v>
      </c>
      <c r="D77" s="273" t="str">
        <f t="shared" si="10"/>
        <v>995817,762032062i</v>
      </c>
      <c r="E77" s="272">
        <f t="shared" si="28"/>
        <v>154.09888574750696</v>
      </c>
      <c r="F77" s="229" t="str">
        <f t="shared" si="29"/>
        <v>-0,00560930976578934-0,0759249017549824i</v>
      </c>
      <c r="G77" s="229">
        <f t="shared" si="12"/>
        <v>-22.368674973814983</v>
      </c>
      <c r="H77" s="229">
        <f t="shared" si="13"/>
        <v>-94.225319202017971</v>
      </c>
      <c r="I77" s="271">
        <f t="shared" si="30"/>
        <v>0.54678415265011926</v>
      </c>
      <c r="J77" s="271" t="str">
        <f t="shared" si="31"/>
        <v>0,0000681660150861644-0,000275908441068921i</v>
      </c>
      <c r="K77" s="271">
        <f t="shared" si="16"/>
        <v>-70.92738768385216</v>
      </c>
      <c r="L77" s="271">
        <f t="shared" si="17"/>
        <v>-76.122391864588479</v>
      </c>
      <c r="M77" s="270">
        <f t="shared" si="32"/>
        <v>95.62320805736519</v>
      </c>
      <c r="N77" s="270" t="str">
        <f t="shared" si="33"/>
        <v>0,0999931002635632-0,0152041403036371i</v>
      </c>
      <c r="O77" s="270">
        <f t="shared" si="18"/>
        <v>-19.901334520657766</v>
      </c>
      <c r="P77" s="270">
        <f t="shared" si="19"/>
        <v>-8.645708732898246</v>
      </c>
      <c r="Q77" s="229">
        <f t="shared" si="34"/>
        <v>-168350.16835016836</v>
      </c>
      <c r="R77" s="229" t="str">
        <f t="shared" si="35"/>
        <v>-0,744996125003845+0,759426849279331i</v>
      </c>
      <c r="S77" s="229">
        <f t="shared" si="20"/>
        <v>0.53749876016470544</v>
      </c>
      <c r="T77" s="229">
        <f t="shared" si="21"/>
        <v>134.45042434660874</v>
      </c>
      <c r="U77" s="227" t="str">
        <f t="shared" si="5"/>
        <v>0,0618383229610883+0,0523038971566943i</v>
      </c>
      <c r="V77" s="227">
        <f t="shared" si="22"/>
        <v>-21.831176213650281</v>
      </c>
      <c r="W77" s="227">
        <f t="shared" si="23"/>
        <v>40.225105144590742</v>
      </c>
      <c r="X77" s="269" t="str">
        <f t="shared" si="6"/>
        <v>0,0000887794046324934-0,000289145185588453i</v>
      </c>
      <c r="Y77" s="269">
        <f t="shared" si="24"/>
        <v>-70.386419376204387</v>
      </c>
      <c r="Z77" s="269">
        <f t="shared" si="25"/>
        <v>-72.931371056279431</v>
      </c>
      <c r="AA77" s="268" t="str">
        <f t="shared" si="7"/>
        <v>0,107154546208362-0,0102322874338476i</v>
      </c>
      <c r="AB77" s="268">
        <f t="shared" si="26"/>
        <v>-19.360366213010039</v>
      </c>
      <c r="AC77" s="268">
        <f t="shared" si="27"/>
        <v>-5.4546879245892077</v>
      </c>
    </row>
    <row r="78" spans="1:29">
      <c r="A78" s="276">
        <v>1.3</v>
      </c>
      <c r="B78" s="275">
        <f t="shared" si="8"/>
        <v>199526.23149688804</v>
      </c>
      <c r="C78" s="274">
        <f t="shared" si="9"/>
        <v>1253660.2861381597</v>
      </c>
      <c r="D78" s="273" t="str">
        <f t="shared" si="10"/>
        <v>1253660,28613816i</v>
      </c>
      <c r="E78" s="272">
        <f t="shared" si="28"/>
        <v>154.09888574750696</v>
      </c>
      <c r="F78" s="229" t="str">
        <f t="shared" si="29"/>
        <v>-0,01425085992596-0,0582492526067569i</v>
      </c>
      <c r="G78" s="229">
        <f t="shared" si="12"/>
        <v>-24.441727762855244</v>
      </c>
      <c r="H78" s="229">
        <f t="shared" si="13"/>
        <v>-103.74754849463108</v>
      </c>
      <c r="I78" s="271">
        <f t="shared" si="30"/>
        <v>0.54678415265011926</v>
      </c>
      <c r="J78" s="271" t="str">
        <f t="shared" si="31"/>
        <v>0,0000344952121355288-0,000227494419120569i</v>
      </c>
      <c r="K78" s="271">
        <f t="shared" si="16"/>
        <v>-72.761862820591801</v>
      </c>
      <c r="L78" s="271">
        <f t="shared" si="17"/>
        <v>-81.377861812187845</v>
      </c>
      <c r="M78" s="270">
        <f t="shared" si="32"/>
        <v>95.62320805736519</v>
      </c>
      <c r="N78" s="270" t="str">
        <f t="shared" si="33"/>
        <v>0,0999918786684589-0,0120753450240333i</v>
      </c>
      <c r="O78" s="270">
        <f t="shared" si="18"/>
        <v>-19.93782635478761</v>
      </c>
      <c r="P78" s="270">
        <f t="shared" si="19"/>
        <v>-6.8858801709179245</v>
      </c>
      <c r="Q78" s="229">
        <f t="shared" si="34"/>
        <v>-168350.16835016836</v>
      </c>
      <c r="R78" s="229" t="str">
        <f t="shared" si="35"/>
        <v>-0,607854475806212+0,740701476143163i</v>
      </c>
      <c r="S78" s="229">
        <f t="shared" si="20"/>
        <v>-0.37097836583425647</v>
      </c>
      <c r="T78" s="229">
        <f t="shared" si="21"/>
        <v>129.37391302296555</v>
      </c>
      <c r="U78" s="227" t="str">
        <f t="shared" si="5"/>
        <v>0,051807756380143+0,0248514359259158i</v>
      </c>
      <c r="V78" s="227">
        <f t="shared" si="22"/>
        <v>-24.812706128689502</v>
      </c>
      <c r="W78" s="227">
        <f t="shared" si="23"/>
        <v>25.626364528334449</v>
      </c>
      <c r="X78" s="269" t="str">
        <f t="shared" si="6"/>
        <v>0,0000426389320839947-0,00023880682631139i</v>
      </c>
      <c r="Y78" s="269">
        <f t="shared" si="24"/>
        <v>-72.302773047498377</v>
      </c>
      <c r="Z78" s="269">
        <f t="shared" si="25"/>
        <v>-79.876524395465694</v>
      </c>
      <c r="AA78" s="268" t="str">
        <f t="shared" si="7"/>
        <v>0,105716439130666-0,00996437143863567i</v>
      </c>
      <c r="AB78" s="268">
        <f t="shared" si="26"/>
        <v>-19.478736581694193</v>
      </c>
      <c r="AC78" s="268">
        <f t="shared" si="27"/>
        <v>-5.3845427541957713</v>
      </c>
    </row>
    <row r="79" spans="1:29">
      <c r="A79" s="276">
        <v>1.4</v>
      </c>
      <c r="B79" s="275">
        <f t="shared" si="8"/>
        <v>251188.643150958</v>
      </c>
      <c r="C79" s="274">
        <f t="shared" si="9"/>
        <v>1578264.7919764756</v>
      </c>
      <c r="D79" s="273" t="str">
        <f t="shared" si="10"/>
        <v>1578264,79197648i</v>
      </c>
      <c r="E79" s="272">
        <f t="shared" si="28"/>
        <v>154.09888574750696</v>
      </c>
      <c r="F79" s="229" t="str">
        <f t="shared" si="29"/>
        <v>-0,0181128573458551-0,0417557238751974i</v>
      </c>
      <c r="G79" s="229">
        <f t="shared" si="12"/>
        <v>-26.836907271317681</v>
      </c>
      <c r="H79" s="229">
        <f t="shared" si="13"/>
        <v>-113.45030416047493</v>
      </c>
      <c r="I79" s="271">
        <f t="shared" si="30"/>
        <v>0.54678415265011926</v>
      </c>
      <c r="J79" s="271" t="str">
        <f t="shared" si="31"/>
        <v>0,0000124945451560372-0,000181459219197006i</v>
      </c>
      <c r="K79" s="271">
        <f t="shared" si="16"/>
        <v>-74.803877389622343</v>
      </c>
      <c r="L79" s="271">
        <f t="shared" si="17"/>
        <v>-86.061062396937743</v>
      </c>
      <c r="M79" s="270">
        <f t="shared" si="32"/>
        <v>95.62320805736519</v>
      </c>
      <c r="N79" s="270" t="str">
        <f t="shared" si="33"/>
        <v>0,099991871659097-0,00958976085402923i</v>
      </c>
      <c r="O79" s="270">
        <f t="shared" si="18"/>
        <v>-19.960942896124017</v>
      </c>
      <c r="P79" s="270">
        <f t="shared" si="19"/>
        <v>-5.4782199420516422</v>
      </c>
      <c r="Q79" s="229">
        <f t="shared" si="34"/>
        <v>-168350.16835016836</v>
      </c>
      <c r="R79" s="229" t="str">
        <f t="shared" si="35"/>
        <v>-0,470565555783081+0,697671502999967i</v>
      </c>
      <c r="S79" s="229">
        <f t="shared" si="20"/>
        <v>-1.4985789501728553</v>
      </c>
      <c r="T79" s="229">
        <f t="shared" si="21"/>
        <v>123.99888154440922</v>
      </c>
      <c r="U79" s="227" t="str">
        <f t="shared" si="5"/>
        <v>0,0376550654186325+0,00701198100435041i</v>
      </c>
      <c r="V79" s="227">
        <f t="shared" si="22"/>
        <v>-28.335486221490548</v>
      </c>
      <c r="W79" s="227">
        <f t="shared" si="23"/>
        <v>10.548577383934317</v>
      </c>
      <c r="X79" s="269" t="str">
        <f t="shared" si="6"/>
        <v>0,0000143565849915698-0,000188454830049738i</v>
      </c>
      <c r="Y79" s="269">
        <f t="shared" si="24"/>
        <v>-74.470723248143841</v>
      </c>
      <c r="Z79" s="269">
        <f t="shared" si="25"/>
        <v>-85.643592741839299</v>
      </c>
      <c r="AA79" s="268" t="str">
        <f t="shared" si="7"/>
        <v>0,103971487065945-0,00920742079406621i</v>
      </c>
      <c r="AB79" s="268">
        <f t="shared" si="26"/>
        <v>-19.627788754645486</v>
      </c>
      <c r="AC79" s="268">
        <f t="shared" si="27"/>
        <v>-5.060750286953188</v>
      </c>
    </row>
    <row r="80" spans="1:29">
      <c r="A80" s="276">
        <v>1.5</v>
      </c>
      <c r="B80" s="275">
        <f t="shared" si="8"/>
        <v>316227.76601683802</v>
      </c>
      <c r="C80" s="274">
        <f t="shared" si="9"/>
        <v>1986917.6531592207</v>
      </c>
      <c r="D80" s="273" t="str">
        <f t="shared" si="10"/>
        <v>1986917,65315922i</v>
      </c>
      <c r="E80" s="272">
        <f t="shared" si="28"/>
        <v>154.09888574750696</v>
      </c>
      <c r="F80" s="229" t="str">
        <f t="shared" si="29"/>
        <v>-0,0181294566556125-0,0279418452591555i</v>
      </c>
      <c r="G80" s="229">
        <f t="shared" si="12"/>
        <v>-29.549024765586438</v>
      </c>
      <c r="H80" s="229">
        <f t="shared" si="13"/>
        <v>-122.97664351941746</v>
      </c>
      <c r="I80" s="271">
        <f t="shared" si="30"/>
        <v>0.54678415265011926</v>
      </c>
      <c r="J80" s="271" t="str">
        <f t="shared" si="31"/>
        <v>3,40752087962172E-07-0,000141104177057424i</v>
      </c>
      <c r="K80" s="271">
        <f t="shared" si="16"/>
        <v>-77.009177268963043</v>
      </c>
      <c r="L80" s="271">
        <f t="shared" si="17"/>
        <v>-89.861636849060346</v>
      </c>
      <c r="M80" s="270">
        <f t="shared" si="32"/>
        <v>95.62320805736519</v>
      </c>
      <c r="N80" s="270" t="str">
        <f t="shared" si="33"/>
        <v>0,09999273837636-0,00761546630569702i</v>
      </c>
      <c r="O80" s="270">
        <f t="shared" si="18"/>
        <v>-19.975512827120763</v>
      </c>
      <c r="P80" s="270">
        <f t="shared" si="19"/>
        <v>-4.3552499468096979</v>
      </c>
      <c r="Q80" s="229">
        <f t="shared" si="34"/>
        <v>-168350.16835016836</v>
      </c>
      <c r="R80" s="229" t="str">
        <f t="shared" si="35"/>
        <v>-0,346523582709983+0,632631205469861i</v>
      </c>
      <c r="S80" s="229">
        <f t="shared" si="20"/>
        <v>-2.8374547670553647</v>
      </c>
      <c r="T80" s="229">
        <f t="shared" si="21"/>
        <v>118.7117131287505</v>
      </c>
      <c r="U80" s="227" t="str">
        <f t="shared" si="5"/>
        <v>0,0239591675222401-0,00178675169182321i</v>
      </c>
      <c r="V80" s="227">
        <f t="shared" si="22"/>
        <v>-32.386479532641786</v>
      </c>
      <c r="W80" s="227">
        <f t="shared" si="23"/>
        <v>-4.2649303906669473</v>
      </c>
      <c r="X80" s="269" t="str">
        <f t="shared" si="6"/>
        <v>8,4468664067106E-08-0,000144568058309351i</v>
      </c>
      <c r="Y80" s="269">
        <f t="shared" si="24"/>
        <v>-76.798551556182915</v>
      </c>
      <c r="Z80" s="269">
        <f t="shared" si="25"/>
        <v>-89.966523051786027</v>
      </c>
      <c r="AA80" s="268" t="str">
        <f t="shared" si="7"/>
        <v>0,102432663723414-0,00798991986954653i</v>
      </c>
      <c r="AB80" s="268">
        <f t="shared" si="26"/>
        <v>-19.764887114340645</v>
      </c>
      <c r="AC80" s="268">
        <f t="shared" si="27"/>
        <v>-4.460136149535388</v>
      </c>
    </row>
    <row r="81" spans="1:29">
      <c r="A81" s="276">
        <v>1.6</v>
      </c>
      <c r="B81" s="275">
        <f t="shared" si="8"/>
        <v>398107.17055349756</v>
      </c>
      <c r="C81" s="274">
        <f t="shared" si="9"/>
        <v>2501381.1247045733</v>
      </c>
      <c r="D81" s="273" t="str">
        <f t="shared" si="10"/>
        <v>2501381,12470457i</v>
      </c>
      <c r="E81" s="272">
        <f t="shared" si="28"/>
        <v>154.09888574750696</v>
      </c>
      <c r="F81" s="229" t="str">
        <f t="shared" si="29"/>
        <v>-0,0157570489950588-0,017509978728876i</v>
      </c>
      <c r="G81" s="229">
        <f t="shared" si="12"/>
        <v>-32.557978384304668</v>
      </c>
      <c r="H81" s="229">
        <f t="shared" si="13"/>
        <v>-131.98371982123351</v>
      </c>
      <c r="I81" s="271">
        <f t="shared" si="30"/>
        <v>0.54678415265011926</v>
      </c>
      <c r="J81" s="271" t="str">
        <f t="shared" si="31"/>
        <v>-4,89191161646734E-06-0,00010804095893892i</v>
      </c>
      <c r="K81" s="271">
        <f t="shared" si="16"/>
        <v>-79.319336930503269</v>
      </c>
      <c r="L81" s="271">
        <f t="shared" si="17"/>
        <v>-92.59248517432215</v>
      </c>
      <c r="M81" s="270">
        <f t="shared" si="32"/>
        <v>95.62320805736519</v>
      </c>
      <c r="N81" s="270" t="str">
        <f t="shared" si="33"/>
        <v>0,0999940686440684-0,00604756409169178i</v>
      </c>
      <c r="O81" s="270">
        <f t="shared" si="18"/>
        <v>-19.98465883775707</v>
      </c>
      <c r="P81" s="270">
        <f t="shared" si="19"/>
        <v>-3.4609888339264647</v>
      </c>
      <c r="Q81" s="229">
        <f t="shared" si="34"/>
        <v>-168350.16835016836</v>
      </c>
      <c r="R81" s="229" t="str">
        <f t="shared" si="35"/>
        <v>-0,244412655369354+0,553815039251526i</v>
      </c>
      <c r="S81" s="229">
        <f t="shared" si="20"/>
        <v>-4.3598688125350691</v>
      </c>
      <c r="T81" s="229">
        <f t="shared" si="21"/>
        <v>113.81308691381243</v>
      </c>
      <c r="U81" s="227" t="str">
        <f t="shared" si="5"/>
        <v>0,0135485117426932-0,00444683031110122i</v>
      </c>
      <c r="V81" s="227">
        <f t="shared" si="22"/>
        <v>-36.917847196839723</v>
      </c>
      <c r="W81" s="227">
        <f t="shared" si="23"/>
        <v>-18.170632907421066</v>
      </c>
      <c r="X81" s="269" t="str">
        <f t="shared" si="6"/>
        <v>-5,45271696908613E-06-0,000109500277426363i</v>
      </c>
      <c r="Y81" s="269">
        <f t="shared" si="24"/>
        <v>-79.200939830827778</v>
      </c>
      <c r="Z81" s="269">
        <f t="shared" si="25"/>
        <v>-92.850767397266452</v>
      </c>
      <c r="AA81" s="268" t="str">
        <f t="shared" si="7"/>
        <v>0,101337751100446-0,00658744596394088i</v>
      </c>
      <c r="AB81" s="268">
        <f t="shared" si="26"/>
        <v>-19.866261738081544</v>
      </c>
      <c r="AC81" s="268">
        <f t="shared" si="27"/>
        <v>-3.719271056870741</v>
      </c>
    </row>
    <row r="82" spans="1:29">
      <c r="A82" s="276">
        <v>1.7</v>
      </c>
      <c r="B82" s="275">
        <f t="shared" si="8"/>
        <v>501187.23362727236</v>
      </c>
      <c r="C82" s="274">
        <f t="shared" si="9"/>
        <v>3149052.2624728605</v>
      </c>
      <c r="D82" s="273" t="str">
        <f t="shared" si="10"/>
        <v>3149052,26247286i</v>
      </c>
      <c r="E82" s="272">
        <f t="shared" si="28"/>
        <v>154.09888574750696</v>
      </c>
      <c r="F82" s="229" t="str">
        <f t="shared" si="29"/>
        <v>-0,0124179795353502-0,0103515696729511i</v>
      </c>
      <c r="G82" s="229">
        <f t="shared" si="12"/>
        <v>-35.82758867192949</v>
      </c>
      <c r="H82" s="229">
        <f t="shared" si="13"/>
        <v>-140.18557112559867</v>
      </c>
      <c r="I82" s="271">
        <f t="shared" si="30"/>
        <v>0.54678415265011926</v>
      </c>
      <c r="J82" s="271" t="str">
        <f t="shared" si="31"/>
        <v>-6,09178115428771E-06-0,0000822804700519798i</v>
      </c>
      <c r="K82" s="271">
        <f t="shared" si="16"/>
        <v>-81.670324112770032</v>
      </c>
      <c r="L82" s="271">
        <f t="shared" si="17"/>
        <v>-94.234269726331931</v>
      </c>
      <c r="M82" s="270">
        <f t="shared" si="32"/>
        <v>95.62320805736519</v>
      </c>
      <c r="N82" s="270" t="str">
        <f t="shared" si="33"/>
        <v>0,0999954915224169-0,00480257169122043i</v>
      </c>
      <c r="O82" s="270">
        <f t="shared" si="18"/>
        <v>-19.990385373386459</v>
      </c>
      <c r="P82" s="270">
        <f t="shared" si="19"/>
        <v>-2.7496820402562165</v>
      </c>
      <c r="Q82" s="229">
        <f t="shared" si="34"/>
        <v>-168350.16835016836</v>
      </c>
      <c r="R82" s="229" t="str">
        <f t="shared" si="35"/>
        <v>-0,166604373901517+0,470960508853477i</v>
      </c>
      <c r="S82" s="229">
        <f t="shared" si="20"/>
        <v>-6.0282359900040374</v>
      </c>
      <c r="T82" s="229">
        <f t="shared" si="21"/>
        <v>109.48145965565556</v>
      </c>
      <c r="U82" s="227" t="str">
        <f t="shared" si="5"/>
        <v>0,00694407022621414-0,00412376117664064i</v>
      </c>
      <c r="V82" s="227">
        <f t="shared" si="22"/>
        <v>-41.855824661933532</v>
      </c>
      <c r="W82" s="227">
        <f t="shared" si="23"/>
        <v>-30.704111469943111</v>
      </c>
      <c r="X82" s="269" t="str">
        <f t="shared" si="6"/>
        <v>-6,47833386406847E-06-0,0000828289248210208i</v>
      </c>
      <c r="Y82" s="269">
        <f t="shared" si="24"/>
        <v>-81.609873182681142</v>
      </c>
      <c r="Z82" s="269">
        <f t="shared" si="25"/>
        <v>-94.472194646734707</v>
      </c>
      <c r="AA82" s="268" t="str">
        <f t="shared" si="7"/>
        <v>0,100672904138445-0,00525420829623845i</v>
      </c>
      <c r="AB82" s="268">
        <f t="shared" si="26"/>
        <v>-19.929934443297597</v>
      </c>
      <c r="AC82" s="268">
        <f t="shared" si="27"/>
        <v>-2.9876069606589977</v>
      </c>
    </row>
    <row r="83" spans="1:29">
      <c r="A83" s="276">
        <v>1.8</v>
      </c>
      <c r="B83" s="275">
        <f t="shared" si="8"/>
        <v>630957.34448019369</v>
      </c>
      <c r="C83" s="274">
        <f t="shared" si="9"/>
        <v>3964421.9162950017</v>
      </c>
      <c r="D83" s="273" t="str">
        <f t="shared" si="10"/>
        <v>3964421,916295i</v>
      </c>
      <c r="E83" s="272">
        <f t="shared" si="28"/>
        <v>154.09888574750696</v>
      </c>
      <c r="F83" s="229" t="str">
        <f t="shared" si="29"/>
        <v>-0,00912061625134431-0,00583300889486169i</v>
      </c>
      <c r="G83" s="229">
        <f t="shared" si="12"/>
        <v>-39.310366917723407</v>
      </c>
      <c r="H83" s="229">
        <f t="shared" si="13"/>
        <v>-147.39941389433659</v>
      </c>
      <c r="I83" s="271">
        <f t="shared" si="30"/>
        <v>0.54678415265011926</v>
      </c>
      <c r="J83" s="271" t="str">
        <f t="shared" si="31"/>
        <v>-5,42638588014633E-06-0,0000628147875601677i</v>
      </c>
      <c r="K83" s="271">
        <f t="shared" si="16"/>
        <v>-84.006472217678692</v>
      </c>
      <c r="L83" s="271">
        <f t="shared" si="17"/>
        <v>-94.937357205078641</v>
      </c>
      <c r="M83" s="270">
        <f t="shared" si="32"/>
        <v>95.62320805736519</v>
      </c>
      <c r="N83" s="270" t="str">
        <f t="shared" si="33"/>
        <v>0,099996759930928-0,00381404284283336i</v>
      </c>
      <c r="O83" s="270">
        <f t="shared" si="18"/>
        <v>-19.993967966927528</v>
      </c>
      <c r="P83" s="270">
        <f t="shared" si="19"/>
        <v>-2.1842975665203506</v>
      </c>
      <c r="Q83" s="229">
        <f t="shared" si="34"/>
        <v>-168350.16835016836</v>
      </c>
      <c r="R83" s="229" t="str">
        <f t="shared" si="35"/>
        <v>-0,110733867966841+0,391806986525475i</v>
      </c>
      <c r="S83" s="229">
        <f t="shared" si="20"/>
        <v>-7.8048173833508985</v>
      </c>
      <c r="T83" s="229">
        <f t="shared" si="21"/>
        <v>105.78153962523817</v>
      </c>
      <c r="U83" s="227" t="str">
        <f t="shared" si="5"/>
        <v>0,00329537475322463-0,00292760953188147i</v>
      </c>
      <c r="V83" s="227">
        <f t="shared" si="22"/>
        <v>-47.115184301074308</v>
      </c>
      <c r="W83" s="227">
        <f t="shared" si="23"/>
        <v>-41.617874269098543</v>
      </c>
      <c r="X83" s="269" t="str">
        <f t="shared" si="6"/>
        <v>-5,62939361780143E-06-0,0000630059350614584i</v>
      </c>
      <c r="Y83" s="269">
        <f t="shared" si="24"/>
        <v>-83.977839159520059</v>
      </c>
      <c r="Z83" s="269">
        <f t="shared" si="25"/>
        <v>-95.105650983989719</v>
      </c>
      <c r="AA83" s="268" t="str">
        <f t="shared" si="7"/>
        <v>0,100315270760854-0,00412130804017195i</v>
      </c>
      <c r="AB83" s="268">
        <f t="shared" si="26"/>
        <v>-19.965334908768913</v>
      </c>
      <c r="AC83" s="268">
        <f t="shared" si="27"/>
        <v>-2.3525913454314198</v>
      </c>
    </row>
    <row r="84" spans="1:29">
      <c r="A84" s="276">
        <v>1.9</v>
      </c>
      <c r="B84" s="275">
        <f t="shared" si="8"/>
        <v>794328.23472428194</v>
      </c>
      <c r="C84" s="274">
        <f t="shared" si="9"/>
        <v>4990911.4934975058</v>
      </c>
      <c r="D84" s="273" t="str">
        <f t="shared" si="10"/>
        <v>4990911,49349751i</v>
      </c>
      <c r="E84" s="272">
        <f t="shared" si="28"/>
        <v>154.09888574750696</v>
      </c>
      <c r="F84" s="229" t="str">
        <f t="shared" si="29"/>
        <v>-0,00637111758528963-0,0031680070398551i</v>
      </c>
      <c r="G84" s="229">
        <f t="shared" si="12"/>
        <v>-42.956143078061089</v>
      </c>
      <c r="H84" s="229">
        <f t="shared" si="13"/>
        <v>-153.56136295449872</v>
      </c>
      <c r="I84" s="271">
        <f t="shared" si="30"/>
        <v>0.54678415265011926</v>
      </c>
      <c r="J84" s="271" t="str">
        <f t="shared" si="31"/>
        <v>-4,18910215217349E-06-0,0000482796753594938i</v>
      </c>
      <c r="K84" s="271">
        <f t="shared" si="16"/>
        <v>-86.292139421698252</v>
      </c>
      <c r="L84" s="271">
        <f t="shared" si="17"/>
        <v>-94.958986287706949</v>
      </c>
      <c r="M84" s="270">
        <f t="shared" si="32"/>
        <v>95.62320805736519</v>
      </c>
      <c r="N84" s="270" t="str">
        <f t="shared" si="33"/>
        <v>0,0999977666774666-0,00302913211001385i</v>
      </c>
      <c r="O84" s="270">
        <f t="shared" si="18"/>
        <v>-19.996210704956397</v>
      </c>
      <c r="P84" s="270">
        <f t="shared" si="19"/>
        <v>-1.7350730423693304</v>
      </c>
      <c r="Q84" s="229">
        <f t="shared" si="34"/>
        <v>-168350.16835016836</v>
      </c>
      <c r="R84" s="229" t="str">
        <f t="shared" si="35"/>
        <v>-0,0723045987625067+0,320899268671024i</v>
      </c>
      <c r="S84" s="229">
        <f t="shared" si="20"/>
        <v>-9.6575549769622384</v>
      </c>
      <c r="T84" s="229">
        <f t="shared" si="21"/>
        <v>102.69776135504064</v>
      </c>
      <c r="U84" s="227" t="str">
        <f t="shared" si="5"/>
        <v>0,00147727224290727-0,00181542549584302i</v>
      </c>
      <c r="V84" s="227">
        <f t="shared" si="22"/>
        <v>-52.613698055023342</v>
      </c>
      <c r="W84" s="227">
        <f t="shared" si="23"/>
        <v>-50.863601599458121</v>
      </c>
      <c r="X84" s="269" t="str">
        <f t="shared" si="6"/>
        <v>-4,28319328274121E-06-0,0000483433157797362i</v>
      </c>
      <c r="Y84" s="269">
        <f t="shared" si="24"/>
        <v>-86.279312866639117</v>
      </c>
      <c r="Z84" s="269">
        <f t="shared" si="25"/>
        <v>-95.063156279467265</v>
      </c>
      <c r="AA84" s="268" t="str">
        <f t="shared" si="7"/>
        <v>0,10013986269138-0,00321567900322757i</v>
      </c>
      <c r="AB84" s="268">
        <f t="shared" si="26"/>
        <v>-19.983384149897297</v>
      </c>
      <c r="AC84" s="268">
        <f t="shared" si="27"/>
        <v>-1.8392430341296462</v>
      </c>
    </row>
    <row r="85" spans="1:29">
      <c r="A85" s="276">
        <v>2</v>
      </c>
      <c r="B85" s="275">
        <f t="shared" si="8"/>
        <v>1000000</v>
      </c>
      <c r="C85" s="274">
        <f t="shared" si="9"/>
        <v>6283185.307179586</v>
      </c>
      <c r="D85" s="273" t="str">
        <f t="shared" si="10"/>
        <v>6283185,30717959i</v>
      </c>
      <c r="E85" s="272">
        <f t="shared" si="28"/>
        <v>154.09888574750696</v>
      </c>
      <c r="F85" s="229" t="str">
        <f t="shared" si="29"/>
        <v>-0,00429838101456172-0,00167530232715488i</v>
      </c>
      <c r="G85" s="229">
        <f t="shared" si="12"/>
        <v>-46.719729250483688</v>
      </c>
      <c r="H85" s="229">
        <f t="shared" si="13"/>
        <v>-158.706553979711</v>
      </c>
      <c r="I85" s="271">
        <f t="shared" si="30"/>
        <v>0.54678415265011926</v>
      </c>
      <c r="J85" s="271" t="str">
        <f t="shared" si="31"/>
        <v>-2,99058638438063E-06-0,0000374034613328271i</v>
      </c>
      <c r="K85" s="271">
        <f t="shared" si="16"/>
        <v>-88.514089039353564</v>
      </c>
      <c r="L85" s="271">
        <f t="shared" si="17"/>
        <v>-94.571348124377494</v>
      </c>
      <c r="M85" s="270">
        <f t="shared" si="32"/>
        <v>95.62320805736519</v>
      </c>
      <c r="N85" s="270" t="str">
        <f t="shared" si="33"/>
        <v>0,0999985056641399-0,00240585738739846i</v>
      </c>
      <c r="O85" s="270">
        <f t="shared" si="18"/>
        <v>-19.997616687963045</v>
      </c>
      <c r="P85" s="270">
        <f t="shared" si="19"/>
        <v>-1.3782094667934981</v>
      </c>
      <c r="Q85" s="229">
        <f t="shared" si="34"/>
        <v>-168350.16835016836</v>
      </c>
      <c r="R85" s="229" t="str">
        <f t="shared" si="35"/>
        <v>-0,0466474053648053+0,260030788287308i</v>
      </c>
      <c r="S85" s="229">
        <f t="shared" si="20"/>
        <v>-11.561944103347715</v>
      </c>
      <c r="T85" s="229">
        <f t="shared" si="21"/>
        <v>100.17021950294235</v>
      </c>
      <c r="U85" s="227" t="str">
        <f t="shared" si="5"/>
        <v>0,000636138506348289-0,00103956289681229i</v>
      </c>
      <c r="V85" s="227">
        <f t="shared" si="22"/>
        <v>-58.281673353831387</v>
      </c>
      <c r="W85" s="227">
        <f t="shared" si="23"/>
        <v>-58.536334476768701</v>
      </c>
      <c r="X85" s="269" t="str">
        <f t="shared" si="6"/>
        <v>-3,03141951043886E-06-0,0000374241169034077i</v>
      </c>
      <c r="Y85" s="269">
        <f t="shared" si="24"/>
        <v>-88.50856655163409</v>
      </c>
      <c r="Z85" s="269">
        <f t="shared" si="25"/>
        <v>-94.630948583566763</v>
      </c>
      <c r="AA85" s="268" t="str">
        <f t="shared" si="7"/>
        <v>0,100059546560254-0,0025114732243i</v>
      </c>
      <c r="AB85" s="268">
        <f t="shared" si="26"/>
        <v>-19.992094200243585</v>
      </c>
      <c r="AC85" s="268">
        <f t="shared" si="27"/>
        <v>-1.4378099259827721</v>
      </c>
    </row>
    <row r="86" spans="1:29">
      <c r="A86" s="276">
        <v>2.1</v>
      </c>
      <c r="B86" s="275">
        <f t="shared" si="8"/>
        <v>1258925.4117941677</v>
      </c>
      <c r="C86" s="274">
        <f t="shared" si="9"/>
        <v>7910061.650220125</v>
      </c>
      <c r="D86" s="273" t="str">
        <f t="shared" si="10"/>
        <v>7910061,65022012i</v>
      </c>
      <c r="E86" s="272">
        <f t="shared" si="28"/>
        <v>154.09888574750696</v>
      </c>
      <c r="F86" s="229" t="str">
        <f t="shared" si="29"/>
        <v>-0,00283266791943515-0,00086969767797589i</v>
      </c>
      <c r="G86" s="229">
        <f t="shared" si="12"/>
        <v>-50.564866093697304</v>
      </c>
      <c r="H86" s="229">
        <f t="shared" si="13"/>
        <v>-162.93224525711753</v>
      </c>
      <c r="I86" s="271">
        <f t="shared" si="30"/>
        <v>0.54678415265011926</v>
      </c>
      <c r="J86" s="271" t="str">
        <f t="shared" si="31"/>
        <v>-2,03781194809899E-06-0,0000291856625280668i</v>
      </c>
      <c r="K86" s="271">
        <f t="shared" si="16"/>
        <v>-90.675487752139802</v>
      </c>
      <c r="L86" s="271">
        <f t="shared" si="17"/>
        <v>-93.994044641583628</v>
      </c>
      <c r="M86" s="270">
        <f t="shared" si="32"/>
        <v>95.62320805736519</v>
      </c>
      <c r="N86" s="270" t="str">
        <f t="shared" si="33"/>
        <v>0,0999990202918807-0,00191089430600236i</v>
      </c>
      <c r="O86" s="270">
        <f t="shared" si="18"/>
        <v>-19.998499521480319</v>
      </c>
      <c r="P86" s="270">
        <f t="shared" si="19"/>
        <v>-1.0947392765743553</v>
      </c>
      <c r="Q86" s="229">
        <f t="shared" si="34"/>
        <v>-168350.16835016836</v>
      </c>
      <c r="R86" s="229" t="str">
        <f t="shared" si="35"/>
        <v>-0,0298563018200093+0,209217326561784i</v>
      </c>
      <c r="S86" s="229">
        <f t="shared" si="20"/>
        <v>-13.500493036254646</v>
      </c>
      <c r="T86" s="229">
        <f t="shared" si="21"/>
        <v>98.121544135722317</v>
      </c>
      <c r="U86" s="227" t="str">
        <f t="shared" si="5"/>
        <v>0,000266528811461621-0,000566677252775744i</v>
      </c>
      <c r="V86" s="227">
        <f t="shared" si="22"/>
        <v>-64.065359129951943</v>
      </c>
      <c r="W86" s="227">
        <f t="shared" si="23"/>
        <v>-64.810701121395212</v>
      </c>
      <c r="X86" s="269" t="str">
        <f t="shared" si="6"/>
        <v>-2,05490223901526E-06-0,0000291922786450424i</v>
      </c>
      <c r="Y86" s="269">
        <f t="shared" si="24"/>
        <v>-90.673173799094272</v>
      </c>
      <c r="Z86" s="269">
        <f t="shared" si="25"/>
        <v>-94.026521509057361</v>
      </c>
      <c r="AA86" s="268" t="str">
        <f t="shared" si="7"/>
        <v>0,10002456444237-0,00196810050687959i</v>
      </c>
      <c r="AB86" s="268">
        <f t="shared" si="26"/>
        <v>-19.996185568434793</v>
      </c>
      <c r="AC86" s="268">
        <f t="shared" si="27"/>
        <v>-1.1272161440480788</v>
      </c>
    </row>
    <row r="87" spans="1:29">
      <c r="A87" s="276">
        <v>2.2000000000000002</v>
      </c>
      <c r="B87" s="275">
        <f t="shared" si="8"/>
        <v>1584893.1924611153</v>
      </c>
      <c r="C87" s="274">
        <f t="shared" si="9"/>
        <v>9958177.6203206275</v>
      </c>
      <c r="D87" s="273" t="str">
        <f t="shared" si="10"/>
        <v>9958177,62032063i</v>
      </c>
      <c r="E87" s="272">
        <f t="shared" si="28"/>
        <v>154.09888574750696</v>
      </c>
      <c r="F87" s="229" t="str">
        <f t="shared" si="29"/>
        <v>-0,0018379965876667-0,000445911674212524i</v>
      </c>
      <c r="G87" s="229">
        <f t="shared" si="12"/>
        <v>-54.464727215895195</v>
      </c>
      <c r="H87" s="229">
        <f t="shared" si="13"/>
        <v>-166.3630909331828</v>
      </c>
      <c r="I87" s="271">
        <f t="shared" si="30"/>
        <v>0.54678415265011926</v>
      </c>
      <c r="J87" s="271" t="str">
        <f t="shared" si="31"/>
        <v>-1,34933683589266E-06-0,0000229021184848179i</v>
      </c>
      <c r="K87" s="271">
        <f t="shared" si="16"/>
        <v>-92.787437391579331</v>
      </c>
      <c r="L87" s="271">
        <f t="shared" si="17"/>
        <v>-93.371829352449296</v>
      </c>
      <c r="M87" s="270">
        <f t="shared" si="32"/>
        <v>95.62320805736519</v>
      </c>
      <c r="N87" s="270" t="str">
        <f t="shared" si="33"/>
        <v>0,0999993663630168-0,00151779986881819i</v>
      </c>
      <c r="O87" s="270">
        <f t="shared" si="18"/>
        <v>-19.999054648393454</v>
      </c>
      <c r="P87" s="270">
        <f t="shared" si="19"/>
        <v>-0.86957400484462732</v>
      </c>
      <c r="Q87" s="229">
        <f t="shared" si="34"/>
        <v>-168350.16835016836</v>
      </c>
      <c r="R87" s="229" t="str">
        <f t="shared" si="35"/>
        <v>-0,0190107604242791+0,167555844481254i</v>
      </c>
      <c r="S87" s="229">
        <f t="shared" si="20"/>
        <v>-15.461258430970821</v>
      </c>
      <c r="T87" s="229">
        <f t="shared" si="21"/>
        <v>96.47305499310913</v>
      </c>
      <c r="U87" s="227" t="str">
        <f t="shared" si="5"/>
        <v>0,000109656819925503-0,000299489950391314i</v>
      </c>
      <c r="V87" s="227">
        <f t="shared" si="22"/>
        <v>-69.92598564686601</v>
      </c>
      <c r="W87" s="227">
        <f t="shared" si="23"/>
        <v>-69.890035940073744</v>
      </c>
      <c r="X87" s="269" t="str">
        <f t="shared" si="6"/>
        <v>-1,35634515326169E-06-0,0000229042238774285i</v>
      </c>
      <c r="Y87" s="269">
        <f t="shared" si="24"/>
        <v>-92.786485261939845</v>
      </c>
      <c r="Z87" s="269">
        <f t="shared" si="25"/>
        <v>-93.388990743963774</v>
      </c>
      <c r="AA87" s="268" t="str">
        <f t="shared" si="7"/>
        <v>0,100009869540321-0,00154792155984121i</v>
      </c>
      <c r="AB87" s="268">
        <f t="shared" si="26"/>
        <v>-19.998102518753932</v>
      </c>
      <c r="AC87" s="268">
        <f t="shared" si="27"/>
        <v>-0.88673539635909926</v>
      </c>
    </row>
    <row r="88" spans="1:29">
      <c r="A88" s="276">
        <v>2.2999999999999998</v>
      </c>
      <c r="B88" s="275">
        <f t="shared" si="8"/>
        <v>1995262.3149688803</v>
      </c>
      <c r="C88" s="274">
        <f t="shared" si="9"/>
        <v>12536602.861381596</v>
      </c>
      <c r="D88" s="273" t="str">
        <f t="shared" si="10"/>
        <v>12536602,8613816i</v>
      </c>
      <c r="E88" s="272">
        <f t="shared" si="28"/>
        <v>154.09888574750696</v>
      </c>
      <c r="F88" s="229" t="str">
        <f t="shared" si="29"/>
        <v>-0,00118060906935286-0,000226769150636133i</v>
      </c>
      <c r="G88" s="229">
        <f t="shared" si="12"/>
        <v>-58.400534092873215</v>
      </c>
      <c r="H88" s="229">
        <f t="shared" si="13"/>
        <v>-169.12715884045406</v>
      </c>
      <c r="I88" s="271">
        <f t="shared" si="30"/>
        <v>0.54678415265011926</v>
      </c>
      <c r="J88" s="271" t="str">
        <f t="shared" si="31"/>
        <v>-8,7761923098127E-07-0,0000180450110647343i</v>
      </c>
      <c r="K88" s="271">
        <f t="shared" si="16"/>
        <v>-94.86259643154979</v>
      </c>
      <c r="L88" s="271">
        <f t="shared" si="17"/>
        <v>-92.78438663134294</v>
      </c>
      <c r="M88" s="270">
        <f t="shared" si="32"/>
        <v>95.62320805736519</v>
      </c>
      <c r="N88" s="270" t="str">
        <f t="shared" si="33"/>
        <v>0,0999995938195206-0,00120559106703984i</v>
      </c>
      <c r="O88" s="270">
        <f t="shared" si="18"/>
        <v>-19.999404095964024</v>
      </c>
      <c r="P88" s="270">
        <f t="shared" si="19"/>
        <v>-0.69072214200764093</v>
      </c>
      <c r="Q88" s="229">
        <f t="shared" si="34"/>
        <v>-168350.16835016836</v>
      </c>
      <c r="R88" s="229" t="str">
        <f t="shared" si="35"/>
        <v>-0,0120647690795017+0,133790586601909i</v>
      </c>
      <c r="S88" s="229">
        <f t="shared" si="20"/>
        <v>-17.43631568282224</v>
      </c>
      <c r="T88" s="229">
        <f t="shared" si="21"/>
        <v>95.152796804479266</v>
      </c>
      <c r="U88" s="227" t="str">
        <f t="shared" si="5"/>
        <v>0,0000445833534817326-0,000155218462499473i</v>
      </c>
      <c r="V88" s="227">
        <f t="shared" si="22"/>
        <v>-75.83684977569547</v>
      </c>
      <c r="W88" s="227">
        <f t="shared" si="23"/>
        <v>-73.974362035974764</v>
      </c>
      <c r="X88" s="269" t="str">
        <f t="shared" si="6"/>
        <v>-8,80459507358236E-07-0,0000180456789380462i</v>
      </c>
      <c r="Y88" s="269">
        <f t="shared" si="24"/>
        <v>-94.862209281472033</v>
      </c>
      <c r="Z88" s="269">
        <f t="shared" si="25"/>
        <v>-92.793280390588848</v>
      </c>
      <c r="AA88" s="268" t="str">
        <f t="shared" si="7"/>
        <v>0,100003862779272-0,00122116795662712i</v>
      </c>
      <c r="AB88" s="268">
        <f t="shared" si="26"/>
        <v>-19.99901694588625</v>
      </c>
      <c r="AC88" s="268">
        <f t="shared" si="27"/>
        <v>-0.69961590125355388</v>
      </c>
    </row>
    <row r="89" spans="1:29">
      <c r="A89" s="276">
        <v>2.4</v>
      </c>
      <c r="B89" s="275">
        <f t="shared" si="8"/>
        <v>2511886.4315095805</v>
      </c>
      <c r="C89" s="274">
        <f t="shared" si="9"/>
        <v>15782647.919764757</v>
      </c>
      <c r="D89" s="273" t="str">
        <f t="shared" si="10"/>
        <v>15782647,9197648i</v>
      </c>
      <c r="E89" s="272">
        <f t="shared" si="28"/>
        <v>154.09888574750696</v>
      </c>
      <c r="F89" s="229" t="str">
        <f t="shared" si="29"/>
        <v>-0,000753429435975485-0,000114715608700689i</v>
      </c>
      <c r="G89" s="229">
        <f t="shared" si="12"/>
        <v>-62.35961738092719</v>
      </c>
      <c r="H89" s="229">
        <f t="shared" si="13"/>
        <v>-171.34275322405998</v>
      </c>
      <c r="I89" s="271">
        <f t="shared" si="30"/>
        <v>0.54678415265011926</v>
      </c>
      <c r="J89" s="271" t="str">
        <f t="shared" si="31"/>
        <v>-5,64435224053016E-07-0,000014258105689463i</v>
      </c>
      <c r="K89" s="271">
        <f t="shared" si="16"/>
        <v>-96.911962782838316</v>
      </c>
      <c r="L89" s="271">
        <f t="shared" si="17"/>
        <v>-92.266982669487163</v>
      </c>
      <c r="M89" s="270">
        <f t="shared" si="32"/>
        <v>95.62320805736519</v>
      </c>
      <c r="N89" s="270" t="str">
        <f t="shared" si="33"/>
        <v>0,0999997411191426-0,000957614397239115i</v>
      </c>
      <c r="O89" s="270">
        <f t="shared" si="18"/>
        <v>-19.999624243290153</v>
      </c>
      <c r="P89" s="270">
        <f t="shared" si="19"/>
        <v>-0.54865728327541008</v>
      </c>
      <c r="Q89" s="229">
        <f t="shared" si="34"/>
        <v>-168350.16835016836</v>
      </c>
      <c r="R89" s="229" t="str">
        <f t="shared" si="35"/>
        <v>-0,00764040324930999+0,10662591483065i</v>
      </c>
      <c r="S89" s="229">
        <f t="shared" si="20"/>
        <v>-19.420502341470808</v>
      </c>
      <c r="T89" s="229">
        <f t="shared" si="21"/>
        <v>94.098590047758918</v>
      </c>
      <c r="U89" s="227" t="str">
        <f t="shared" si="5"/>
        <v>0,0000179881614338187-0,0000794586293617634i</v>
      </c>
      <c r="V89" s="227">
        <f t="shared" si="22"/>
        <v>-81.780119722398013</v>
      </c>
      <c r="W89" s="227">
        <f t="shared" si="23"/>
        <v>-77.244163176301072</v>
      </c>
      <c r="X89" s="269" t="str">
        <f t="shared" si="6"/>
        <v>-5,65578344111698E-07-0,0000142583172302951i</v>
      </c>
      <c r="Y89" s="269">
        <f t="shared" si="24"/>
        <v>-96.91180656566894</v>
      </c>
      <c r="Z89" s="269">
        <f t="shared" si="25"/>
        <v>-92.271535395481067</v>
      </c>
      <c r="AA89" s="268" t="str">
        <f t="shared" si="7"/>
        <v>0,100001463238123-0,000965577745410549i</v>
      </c>
      <c r="AB89" s="268">
        <f t="shared" si="26"/>
        <v>-19.999468026120766</v>
      </c>
      <c r="AC89" s="268">
        <f t="shared" si="27"/>
        <v>-0.55321000926932085</v>
      </c>
    </row>
    <row r="90" spans="1:29">
      <c r="A90" s="276">
        <v>2.5000000000000102</v>
      </c>
      <c r="B90" s="275">
        <f t="shared" si="8"/>
        <v>3162277.660168455</v>
      </c>
      <c r="C90" s="274">
        <f t="shared" si="9"/>
        <v>19869176.531592678</v>
      </c>
      <c r="D90" s="273" t="str">
        <f t="shared" si="10"/>
        <v>19869176,5315927i</v>
      </c>
      <c r="E90" s="272">
        <f t="shared" si="28"/>
        <v>154.09888574750696</v>
      </c>
      <c r="F90" s="229" t="str">
        <f t="shared" si="29"/>
        <v>-0,000478821072078503-0,0000578345581212361i</v>
      </c>
      <c r="G90" s="229">
        <f t="shared" si="12"/>
        <v>-66.333633007441861</v>
      </c>
      <c r="H90" s="229">
        <f t="shared" si="13"/>
        <v>-173.11287373135869</v>
      </c>
      <c r="I90" s="271">
        <f t="shared" si="30"/>
        <v>0.54678415265011926</v>
      </c>
      <c r="J90" s="271" t="str">
        <f t="shared" si="31"/>
        <v>-3,60455932245597E-07-0,0000112871017655897i</v>
      </c>
      <c r="K90" s="271">
        <f t="shared" si="16"/>
        <v>-98.9439242583409</v>
      </c>
      <c r="L90" s="271">
        <f t="shared" si="17"/>
        <v>-91.829130935120631</v>
      </c>
      <c r="M90" s="270">
        <f t="shared" si="32"/>
        <v>95.62320805736519</v>
      </c>
      <c r="N90" s="270" t="str">
        <f t="shared" si="33"/>
        <v>0,0999998356080118-0,000760649663859794i</v>
      </c>
      <c r="O90" s="270">
        <f t="shared" si="18"/>
        <v>-19.999763007824217</v>
      </c>
      <c r="P90" s="270">
        <f t="shared" si="19"/>
        <v>-0.43581246563461168</v>
      </c>
      <c r="Q90" s="229">
        <f t="shared" si="34"/>
        <v>-168350.16835016836</v>
      </c>
      <c r="R90" s="229" t="str">
        <f t="shared" si="35"/>
        <v>-0,0048320021493421+0,0848735935844742i</v>
      </c>
      <c r="S90" s="229">
        <f t="shared" si="20"/>
        <v>-21.410494490376159</v>
      </c>
      <c r="T90" s="229">
        <f t="shared" si="21"/>
        <v>93.25843155534659</v>
      </c>
      <c r="U90" s="227" t="str">
        <f t="shared" si="5"/>
        <v>7,22229123055306E-06-0,000040359808362125i</v>
      </c>
      <c r="V90" s="227">
        <f t="shared" si="22"/>
        <v>-87.744127497818027</v>
      </c>
      <c r="W90" s="227">
        <f t="shared" si="23"/>
        <v>-79.854442176012085</v>
      </c>
      <c r="X90" s="269" t="str">
        <f t="shared" si="6"/>
        <v>-3,60914086838667E-07-0,000011287168718386i</v>
      </c>
      <c r="Y90" s="269">
        <f t="shared" si="24"/>
        <v>-98.943861533164167</v>
      </c>
      <c r="Z90" s="269">
        <f t="shared" si="25"/>
        <v>-91.831443398501762</v>
      </c>
      <c r="AA90" s="268" t="str">
        <f t="shared" si="7"/>
        <v>0,100000526978151-0,000764691188787211i</v>
      </c>
      <c r="AB90" s="268">
        <f t="shared" si="26"/>
        <v>-19.99970028264751</v>
      </c>
      <c r="AC90" s="268">
        <f t="shared" si="27"/>
        <v>-0.4381249290157469</v>
      </c>
    </row>
    <row r="91" spans="1:29">
      <c r="A91" s="276">
        <v>2.6</v>
      </c>
      <c r="B91" s="275">
        <f t="shared" si="8"/>
        <v>3981071.705534976</v>
      </c>
      <c r="C91" s="274">
        <f t="shared" si="9"/>
        <v>25013811.247045737</v>
      </c>
      <c r="D91" s="273" t="str">
        <f t="shared" si="10"/>
        <v>25013811,2470457i</v>
      </c>
      <c r="E91" s="272">
        <f t="shared" si="28"/>
        <v>154.09888574750696</v>
      </c>
      <c r="F91" s="229" t="str">
        <f t="shared" si="29"/>
        <v>-0,000303497424962443-0,0000290946086268038i</v>
      </c>
      <c r="G91" s="229">
        <f t="shared" si="12"/>
        <v>-70.317170447525427</v>
      </c>
      <c r="H91" s="229">
        <f t="shared" si="13"/>
        <v>-174.52410612855385</v>
      </c>
      <c r="I91" s="271">
        <f t="shared" si="30"/>
        <v>0.54678415265011926</v>
      </c>
      <c r="J91" s="271" t="str">
        <f t="shared" si="31"/>
        <v>-2,29168964613318E-07-8,94615273178489E-06i</v>
      </c>
      <c r="K91" s="271">
        <f t="shared" si="16"/>
        <v>-100.96442490963497</v>
      </c>
      <c r="L91" s="271">
        <f t="shared" si="17"/>
        <v>-91.467395417223671</v>
      </c>
      <c r="M91" s="270">
        <f t="shared" si="32"/>
        <v>95.62320805736519</v>
      </c>
      <c r="N91" s="270" t="str">
        <f t="shared" si="33"/>
        <v>0,0999998958541843-0,000604200198462577i</v>
      </c>
      <c r="O91" s="270">
        <f t="shared" si="18"/>
        <v>-19.999850505936113</v>
      </c>
      <c r="P91" s="270">
        <f t="shared" si="19"/>
        <v>-0.3461773616021257</v>
      </c>
      <c r="Q91" s="229">
        <f t="shared" si="34"/>
        <v>-168350.16835016836</v>
      </c>
      <c r="R91" s="229" t="str">
        <f t="shared" si="35"/>
        <v>-0,00305327644485989+0,0675068509059129i</v>
      </c>
      <c r="S91" s="229">
        <f t="shared" si="20"/>
        <v>-23.404167837392379</v>
      </c>
      <c r="T91" s="229">
        <f t="shared" si="21"/>
        <v>92.589673608360201</v>
      </c>
      <c r="U91" s="227" t="str">
        <f t="shared" si="5"/>
        <v>2,89074694544899E-06-0,0000203993215340755i</v>
      </c>
      <c r="V91" s="227">
        <f t="shared" si="22"/>
        <v>-93.72133828491782</v>
      </c>
      <c r="W91" s="227">
        <f t="shared" si="23"/>
        <v>-81.934432520193667</v>
      </c>
      <c r="X91" s="269" t="str">
        <f t="shared" si="6"/>
        <v>-2,29352123490446E-07-8,94617391428209E-06i</v>
      </c>
      <c r="Y91" s="269">
        <f t="shared" si="24"/>
        <v>-100.964399802697</v>
      </c>
      <c r="Z91" s="269">
        <f t="shared" si="25"/>
        <v>-91.468564215631048</v>
      </c>
      <c r="AA91" s="268" t="str">
        <f t="shared" si="7"/>
        <v>0,100000172562454-0,000606241886628023i</v>
      </c>
      <c r="AB91" s="268">
        <f t="shared" si="26"/>
        <v>-19.999825398998176</v>
      </c>
      <c r="AC91" s="268">
        <f t="shared" si="27"/>
        <v>-0.34734616000949825</v>
      </c>
    </row>
    <row r="92" spans="1:29">
      <c r="A92" s="276">
        <v>2.7</v>
      </c>
      <c r="B92" s="275">
        <f t="shared" si="8"/>
        <v>5011872.3362727268</v>
      </c>
      <c r="C92" s="274">
        <f t="shared" si="9"/>
        <v>31490522.624728624</v>
      </c>
      <c r="D92" s="273" t="str">
        <f t="shared" si="10"/>
        <v>31490522,6247286i</v>
      </c>
      <c r="E92" s="272">
        <f t="shared" si="28"/>
        <v>154.09888574750696</v>
      </c>
      <c r="F92" s="229" t="str">
        <f t="shared" si="29"/>
        <v>-0,000192047207398376-0,0000146164058718874i</v>
      </c>
      <c r="G92" s="229">
        <f t="shared" si="12"/>
        <v>-74.306756192840822</v>
      </c>
      <c r="H92" s="229">
        <f t="shared" si="13"/>
        <v>-175.64770044437793</v>
      </c>
      <c r="I92" s="271">
        <f t="shared" si="30"/>
        <v>0.54678415265011926</v>
      </c>
      <c r="J92" s="271" t="str">
        <f t="shared" si="31"/>
        <v>-1,45291346527845E-07-7,09633654890705E-06i</v>
      </c>
      <c r="K92" s="271">
        <f t="shared" si="16"/>
        <v>-102.97749578083371</v>
      </c>
      <c r="L92" s="271">
        <f t="shared" si="17"/>
        <v>-91.172917602872857</v>
      </c>
      <c r="M92" s="270">
        <f t="shared" si="32"/>
        <v>95.62320805736519</v>
      </c>
      <c r="N92" s="270" t="str">
        <f t="shared" si="33"/>
        <v>0,0999999341196756-0,000479930601991415i</v>
      </c>
      <c r="O92" s="270">
        <f t="shared" si="18"/>
        <v>-19.999905690797263</v>
      </c>
      <c r="P92" s="270">
        <f t="shared" si="19"/>
        <v>-0.27497804948000698</v>
      </c>
      <c r="Q92" s="229">
        <f t="shared" si="34"/>
        <v>-168350.16835016836</v>
      </c>
      <c r="R92" s="229" t="str">
        <f t="shared" si="35"/>
        <v>-0,00192827867632676+0,0536674910249286i</v>
      </c>
      <c r="S92" s="229">
        <f t="shared" si="20"/>
        <v>-25.400171146601021</v>
      </c>
      <c r="T92" s="229">
        <f t="shared" si="21"/>
        <v>92.05775827015411</v>
      </c>
      <c r="U92" s="227" t="str">
        <f t="shared" si="5"/>
        <v>1,15474636582062E-06-0,0000102785072756476i</v>
      </c>
      <c r="V92" s="227">
        <f t="shared" si="22"/>
        <v>-99.70692733944189</v>
      </c>
      <c r="W92" s="227">
        <f t="shared" si="23"/>
        <v>-83.589942174223793</v>
      </c>
      <c r="X92" s="269" t="str">
        <f t="shared" si="6"/>
        <v>-1,45364454202638E-07-7,09634324925403E-06i</v>
      </c>
      <c r="Y92" s="269">
        <f t="shared" si="24"/>
        <v>-102.97748575128725</v>
      </c>
      <c r="Z92" s="269">
        <f t="shared" si="25"/>
        <v>-91.173506518639471</v>
      </c>
      <c r="AA92" s="268" t="str">
        <f t="shared" si="7"/>
        <v>0,100000044650823-0,000480959008563591i</v>
      </c>
      <c r="AB92" s="268">
        <f t="shared" si="26"/>
        <v>-19.999895661250807</v>
      </c>
      <c r="AC92" s="268">
        <f t="shared" si="27"/>
        <v>-0.27556696524662405</v>
      </c>
    </row>
    <row r="93" spans="1:29">
      <c r="A93" s="276">
        <v>2.80000000000001</v>
      </c>
      <c r="B93" s="275">
        <f t="shared" si="8"/>
        <v>6309573.4448020831</v>
      </c>
      <c r="C93" s="274">
        <f t="shared" si="9"/>
        <v>39644219.162950933</v>
      </c>
      <c r="D93" s="273" t="str">
        <f t="shared" si="10"/>
        <v>39644219,1629509i</v>
      </c>
      <c r="E93" s="272">
        <f t="shared" si="28"/>
        <v>154.09888574750696</v>
      </c>
      <c r="F93" s="229" t="str">
        <f t="shared" si="29"/>
        <v>-0,000121394667528321-7,33652409238023E-06i</v>
      </c>
      <c r="G93" s="229">
        <f t="shared" si="12"/>
        <v>-78.300174410788003</v>
      </c>
      <c r="H93" s="229">
        <f t="shared" si="13"/>
        <v>-176.541518455063</v>
      </c>
      <c r="I93" s="271">
        <f t="shared" si="30"/>
        <v>0.54678415265011926</v>
      </c>
      <c r="J93" s="271" t="str">
        <f t="shared" si="31"/>
        <v>-9,19505734668588E-08-5,63186502046237E-06i</v>
      </c>
      <c r="K93" s="271">
        <f t="shared" si="16"/>
        <v>-104.9857977242756</v>
      </c>
      <c r="L93" s="271">
        <f t="shared" si="17"/>
        <v>-90.935376063862805</v>
      </c>
      <c r="M93" s="270">
        <f t="shared" si="32"/>
        <v>95.62320805736519</v>
      </c>
      <c r="N93" s="270" t="str">
        <f t="shared" si="33"/>
        <v>0,0999999583648989-0,000381221082177738i</v>
      </c>
      <c r="O93" s="270">
        <f t="shared" si="18"/>
        <v>-19.999940500979985</v>
      </c>
      <c r="P93" s="270">
        <f t="shared" si="19"/>
        <v>-0.21842262353762948</v>
      </c>
      <c r="Q93" s="229">
        <f t="shared" si="34"/>
        <v>-168350.16835016836</v>
      </c>
      <c r="R93" s="229" t="str">
        <f t="shared" si="35"/>
        <v>-0,00121737587587229+0,0426521375080907i</v>
      </c>
      <c r="S93" s="229">
        <f t="shared" si="20"/>
        <v>-27.397647473464328</v>
      </c>
      <c r="T93" s="229">
        <f t="shared" si="21"/>
        <v>91.634890359309296</v>
      </c>
      <c r="U93" s="227" t="str">
        <f t="shared" si="5"/>
        <v>4,60701374128137E-07-5,16881074472408E-06i</v>
      </c>
      <c r="V93" s="227">
        <f t="shared" si="22"/>
        <v>-105.69782188425235</v>
      </c>
      <c r="W93" s="227">
        <f t="shared" si="23"/>
        <v>-84.906628095753732</v>
      </c>
      <c r="X93" s="269" t="str">
        <f t="shared" si="6"/>
        <v>-9,19797258974292E-08-0,0000056318671396455i</v>
      </c>
      <c r="Y93" s="269">
        <f t="shared" si="24"/>
        <v>-104.98579372278941</v>
      </c>
      <c r="Z93" s="269">
        <f t="shared" si="25"/>
        <v>-90.935672215040015</v>
      </c>
      <c r="AA93" s="268" t="str">
        <f t="shared" si="7"/>
        <v>0,100000002461905-0,000381738139132221i</v>
      </c>
      <c r="AB93" s="268">
        <f t="shared" si="26"/>
        <v>-19.99993649949382</v>
      </c>
      <c r="AC93" s="268">
        <f t="shared" si="27"/>
        <v>-0.21871877471483936</v>
      </c>
    </row>
    <row r="94" spans="1:29">
      <c r="A94" s="276">
        <v>2.9000000000000101</v>
      </c>
      <c r="B94" s="275">
        <f t="shared" si="8"/>
        <v>7943282.3472430035</v>
      </c>
      <c r="C94" s="274">
        <f t="shared" si="9"/>
        <v>49909114.934976213</v>
      </c>
      <c r="D94" s="273" t="str">
        <f t="shared" si="10"/>
        <v>49909114,9349762i</v>
      </c>
      <c r="E94" s="272">
        <f t="shared" si="28"/>
        <v>154.09888574750696</v>
      </c>
      <c r="F94" s="229" t="str">
        <f t="shared" si="29"/>
        <v>-0,000076683070976179-3,68044851965421E-06i</v>
      </c>
      <c r="G94" s="229">
        <f t="shared" si="12"/>
        <v>-82.296017262251709</v>
      </c>
      <c r="H94" s="229">
        <f t="shared" si="13"/>
        <v>-177.25216444646205</v>
      </c>
      <c r="I94" s="271">
        <f t="shared" si="30"/>
        <v>0.54678415265011926</v>
      </c>
      <c r="J94" s="271" t="str">
        <f t="shared" si="31"/>
        <v>-5,81277999371541E-08-4,47105905179712E-06i</v>
      </c>
      <c r="K94" s="271">
        <f t="shared" si="16"/>
        <v>-106.99105788495821</v>
      </c>
      <c r="L94" s="271">
        <f t="shared" si="17"/>
        <v>-90.744854842284155</v>
      </c>
      <c r="M94" s="270">
        <f t="shared" si="32"/>
        <v>95.62320805736519</v>
      </c>
      <c r="N94" s="270" t="str">
        <f t="shared" si="33"/>
        <v>0,0999999737031226-0,000302813993220379i</v>
      </c>
      <c r="O94" s="270">
        <f t="shared" si="18"/>
        <v>-19.999962461076294</v>
      </c>
      <c r="P94" s="270">
        <f t="shared" si="19"/>
        <v>-0.17349915320856141</v>
      </c>
      <c r="Q94" s="229">
        <f t="shared" si="34"/>
        <v>-168350.16835016836</v>
      </c>
      <c r="R94" s="229" t="str">
        <f t="shared" si="35"/>
        <v>-0,000768396883374141+0,0338911017152794i</v>
      </c>
      <c r="S94" s="229">
        <f t="shared" si="20"/>
        <v>-29.396054373360457</v>
      </c>
      <c r="T94" s="229">
        <f t="shared" si="21"/>
        <v>91.298817529233872</v>
      </c>
      <c r="U94" s="227" t="str">
        <f t="shared" si="5"/>
        <v>1,83657487883104E-07-2,59604571312175E-06i</v>
      </c>
      <c r="V94" s="227">
        <f t="shared" si="22"/>
        <v>-111.69207163561217</v>
      </c>
      <c r="W94" s="227">
        <f t="shared" si="23"/>
        <v>-85.953346917228174</v>
      </c>
      <c r="X94" s="269" t="str">
        <f t="shared" si="6"/>
        <v>-5,81394176903179E-08-4,47105972200813E-06i</v>
      </c>
      <c r="Y94" s="269">
        <f t="shared" si="24"/>
        <v>-106.99105628975866</v>
      </c>
      <c r="Z94" s="269">
        <f t="shared" si="25"/>
        <v>-90.745003584774253</v>
      </c>
      <c r="AA94" s="268" t="str">
        <f t="shared" si="7"/>
        <v>0,0999999912820767-0,000303073653430805i</v>
      </c>
      <c r="AB94" s="268">
        <f t="shared" si="26"/>
        <v>-19.999960865876744</v>
      </c>
      <c r="AC94" s="268">
        <f t="shared" si="27"/>
        <v>-0.17364789569866376</v>
      </c>
    </row>
    <row r="95" spans="1:29">
      <c r="A95" s="276">
        <v>3.0000000000000102</v>
      </c>
      <c r="B95" s="275">
        <f t="shared" si="8"/>
        <v>10000000.000000238</v>
      </c>
      <c r="C95" s="274">
        <f t="shared" si="9"/>
        <v>62831853.071797363</v>
      </c>
      <c r="D95" s="273" t="str">
        <f t="shared" si="10"/>
        <v>62831853,0717974i</v>
      </c>
      <c r="E95" s="272">
        <f t="shared" si="28"/>
        <v>154.09888574750696</v>
      </c>
      <c r="F95" s="229" t="str">
        <f t="shared" si="29"/>
        <v>-0,0000484189167486532-1,84569469659401E-06i</v>
      </c>
      <c r="G95" s="229">
        <f t="shared" si="12"/>
        <v>-86.293392553914913</v>
      </c>
      <c r="H95" s="229">
        <f t="shared" si="13"/>
        <v>-177.81698256042583</v>
      </c>
      <c r="I95" s="271">
        <f t="shared" si="30"/>
        <v>0.54678415265011926</v>
      </c>
      <c r="J95" s="271" t="str">
        <f t="shared" si="31"/>
        <v>-3,67203829275631E-08-3,55023817799762E-06i</v>
      </c>
      <c r="K95" s="271">
        <f t="shared" si="16"/>
        <v>-108.99438562132414</v>
      </c>
      <c r="L95" s="271">
        <f t="shared" si="17"/>
        <v>-90.592593464957432</v>
      </c>
      <c r="M95" s="270">
        <f t="shared" si="32"/>
        <v>95.62320805736519</v>
      </c>
      <c r="N95" s="270" t="str">
        <f t="shared" si="33"/>
        <v>0,0999999833970658-0,000240533365367589i</v>
      </c>
      <c r="O95" s="270">
        <f t="shared" si="18"/>
        <v>-19.999976315505233</v>
      </c>
      <c r="P95" s="270">
        <f t="shared" si="19"/>
        <v>-0.13781522377551697</v>
      </c>
      <c r="Q95" s="229">
        <f t="shared" si="34"/>
        <v>-168350.16835016836</v>
      </c>
      <c r="R95" s="229" t="str">
        <f t="shared" si="35"/>
        <v>-0,00048493904017788+0,0269263281552227i</v>
      </c>
      <c r="S95" s="229">
        <f t="shared" si="20"/>
        <v>-31.395048888362169</v>
      </c>
      <c r="T95" s="229">
        <f t="shared" si="21"/>
        <v>91.031776656957689</v>
      </c>
      <c r="U95" s="227" t="str">
        <f t="shared" si="5"/>
        <v>7,31780040893891E-08-1,30284859188002E-06i</v>
      </c>
      <c r="V95" s="227">
        <f t="shared" si="22"/>
        <v>-117.68844144227705</v>
      </c>
      <c r="W95" s="227">
        <f t="shared" si="23"/>
        <v>-86.785205903468153</v>
      </c>
      <c r="X95" s="269" t="str">
        <f t="shared" si="6"/>
        <v>-3,67250110381133E-08-3,55023838994985E-06i</v>
      </c>
      <c r="Y95" s="269">
        <f t="shared" si="24"/>
        <v>-108.99438498571543</v>
      </c>
      <c r="Z95" s="269">
        <f t="shared" si="25"/>
        <v>-90.592668112688543</v>
      </c>
      <c r="AA95" s="268" t="str">
        <f t="shared" si="7"/>
        <v>0,0999999904013172-0,000240663667825558i</v>
      </c>
      <c r="AB95" s="268">
        <f t="shared" si="26"/>
        <v>-19.999975679896515</v>
      </c>
      <c r="AC95" s="268">
        <f t="shared" si="27"/>
        <v>-0.13788987150663864</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-32,2676131052912-0,000819190186124312i</v>
      </c>
      <c r="Q100" s="223" t="str">
        <f ca="1">IMSUM(Q101:Q357)</f>
        <v>0,197861073290177+2,59415478143232E-06i</v>
      </c>
      <c r="R100" s="223" t="str">
        <f t="shared" ref="R100:CC100" ca="1" si="36">IMSUM(R101:R357)</f>
        <v>10,9356466173125+0,000819190338235812i</v>
      </c>
      <c r="S100" s="223" t="str">
        <f t="shared" ca="1" si="36"/>
        <v>0,201137851205469-2,55297796608947E-06i</v>
      </c>
      <c r="T100" s="223" t="str">
        <f t="shared" ca="1" si="36"/>
        <v>-6,18963009518081-0,000819190487863677i</v>
      </c>
      <c r="U100" s="223" t="str">
        <f t="shared" ca="1" si="36"/>
        <v>0,197861072947972+2,51180107892907E-06i</v>
      </c>
      <c r="V100" s="223" t="str">
        <f t="shared" ca="1" si="36"/>
        <v>4,72501834749327+0,000819190635260668i</v>
      </c>
      <c r="W100" s="223" t="str">
        <f t="shared" ca="1" si="36"/>
        <v>0,201137851542092-2,47062416937338E-06i</v>
      </c>
      <c r="X100" s="223" t="str">
        <f t="shared" ca="1" si="36"/>
        <v>-3,29019966518107-0,000819190780266564i</v>
      </c>
      <c r="Y100" s="223" t="str">
        <f t="shared" ca="1" si="36"/>
        <v>0,197861072616781+2,42944713334248E-06i</v>
      </c>
      <c r="Z100" s="223" t="str">
        <f t="shared" ca="1" si="36"/>
        <v>3,02963780154249+0,000819190922623385i</v>
      </c>
      <c r="AA100" s="223" t="str">
        <f t="shared" ca="1" si="36"/>
        <v>0,201137851867821-2,38827039245049E-06i</v>
      </c>
      <c r="AB100" s="223" t="str">
        <f t="shared" ca="1" si="36"/>
        <v>-2,1736706587934-0,000819191062631855i</v>
      </c>
      <c r="AC100" s="223" t="str">
        <f t="shared" ca="1" si="36"/>
        <v>0,197861072296647+2,34709346570716E-06i</v>
      </c>
      <c r="AD100" s="223" t="str">
        <f t="shared" ca="1" si="36"/>
        <v>2,23724937192537+0,000819191200304908i</v>
      </c>
      <c r="AE100" s="223" t="str">
        <f t="shared" ca="1" si="36"/>
        <v>0,201137852182403-2,30591652321255E-06i</v>
      </c>
      <c r="AF100" s="223" t="str">
        <f t="shared" ca="1" si="36"/>
        <v>-1,58147207636853-0,000819191335829819i</v>
      </c>
      <c r="AG100" s="223" t="str">
        <f t="shared" ca="1" si="36"/>
        <v>0,197861071988146+2,26474012193778E-06i</v>
      </c>
      <c r="AH100" s="223" t="str">
        <f t="shared" ca="1" si="36"/>
        <v>1,77749384927403+0,000819191468667976i</v>
      </c>
      <c r="AI100" s="223" t="str">
        <f t="shared" ca="1" si="36"/>
        <v>0,201137852485812-2,22356259797774E-06i</v>
      </c>
      <c r="AJ100" s="223" t="str">
        <f t="shared" ca="1" si="36"/>
        <v>-1,21394127086282-0,000819191598589925i</v>
      </c>
      <c r="AK100" s="223" t="str">
        <f t="shared" ca="1" si="36"/>
        <v>0,197861071689721+0,0000021823857780795i</v>
      </c>
      <c r="AL100" s="223" t="str">
        <f t="shared" ca="1" si="36"/>
        <v>1,47678090259532+0,000819191725282581i</v>
      </c>
      <c r="AM100" s="223" t="str">
        <f t="shared" ca="1" si="36"/>
        <v>0,201137852778553-2,14121065481021E-06i</v>
      </c>
      <c r="AN100" s="223" t="str">
        <f t="shared" ca="1" si="36"/>
        <v>-0,963197055920211-0,000819191852282561i</v>
      </c>
      <c r="AO100" s="223" t="str">
        <f t="shared" ca="1" si="36"/>
        <v>0,197861071402513+2,10003215758703E-06i</v>
      </c>
      <c r="AP100" s="223" t="str">
        <f t="shared" ca="1" si="36"/>
        <v>1,26438600214182+0,000819191975603914i</v>
      </c>
      <c r="AQ100" s="223" t="str">
        <f t="shared" ca="1" si="36"/>
        <v>0,201137853060283-2,05885491355584E-06i</v>
      </c>
      <c r="AR100" s="223" t="str">
        <f t="shared" ca="1" si="36"/>
        <v>0,201137853060283-2,05885491355584E-06i</v>
      </c>
      <c r="AS100" s="223" t="str">
        <f t="shared" ca="1" si="36"/>
        <v>0,197861071125129+2,01767881896631E-06i</v>
      </c>
      <c r="AT100" s="223" t="str">
        <f t="shared" ca="1" si="36"/>
        <v>1,10608518946555+0,000819192214384534i</v>
      </c>
      <c r="AU100" s="223" t="str">
        <f t="shared" ca="1" si="36"/>
        <v>0,201137853330855-1,97650063255006E-06i</v>
      </c>
      <c r="AV100" s="223" t="str">
        <f t="shared" ca="1" si="36"/>
        <v>-0,642062752411126-0,000819192329957197i</v>
      </c>
      <c r="AW100" s="223" t="str">
        <f t="shared" ca="1" si="36"/>
        <v>0,197861070861334+1,93532424724863E-06i</v>
      </c>
      <c r="AX100" s="223" t="str">
        <f t="shared" ca="1" si="36"/>
        <v>0,983297414786397+0,000819192443922201i</v>
      </c>
      <c r="AY100" s="223" t="str">
        <f t="shared" ca="1" si="36"/>
        <v>0,201137853590646-1,89414690834888E-06i</v>
      </c>
      <c r="AZ100" s="223" t="str">
        <f t="shared" ca="1" si="36"/>
        <v>-0,532611845847106-0,000819192554847054i</v>
      </c>
      <c r="BA100" s="223" t="str">
        <f t="shared" ca="1" si="36"/>
        <v>0,197861070607743+1,85296998322926E-06i</v>
      </c>
      <c r="BB100" s="223" t="str">
        <f t="shared" ca="1" si="36"/>
        <v>0,885062339874144+0,000819192663939261i</v>
      </c>
      <c r="BC100" s="223" t="str">
        <f t="shared" ca="1" si="36"/>
        <v>0,201137853838085-1,81179313227253E-06i</v>
      </c>
      <c r="BD100" s="223" t="str">
        <f t="shared" ca="1" si="36"/>
        <v>-0,443896939509682-0,000819192769612342i</v>
      </c>
      <c r="BE100" s="223" t="str">
        <f t="shared" ca="1" si="36"/>
        <v>0,197861070364191+1,77061521408617E-06i</v>
      </c>
      <c r="BF100" s="223" t="str">
        <f t="shared" ca="1" si="36"/>
        <v>0,804495626596746+0,000819192873466684i</v>
      </c>
      <c r="BG100" s="223" t="str">
        <f t="shared" ca="1" si="36"/>
        <v>0,201137854075487-1,72943903897771E-06i</v>
      </c>
      <c r="BH100" s="223" t="str">
        <f t="shared" ca="1" si="36"/>
        <v>-0,370356293856693-0,000819192975025584i</v>
      </c>
      <c r="BI100" s="223" t="str">
        <f t="shared" ca="1" si="36"/>
        <v>0,19786107013185+1,68826322635707E-06i</v>
      </c>
      <c r="BJ100" s="223" t="str">
        <f t="shared" ca="1" si="36"/>
        <v>0,737054270472357+0,000819193073963859i</v>
      </c>
      <c r="BK100" s="223" t="str">
        <f t="shared" ca="1" si="36"/>
        <v>0,201137854301459-1,64708450911544E-06i</v>
      </c>
      <c r="BL100" s="223" t="str">
        <f t="shared" ca="1" si="36"/>
        <v>-0,308241966145605-0,000819193170864929i</v>
      </c>
      <c r="BM100" s="223" t="str">
        <f t="shared" ca="1" si="36"/>
        <v>0,197861069912171+1,60590766157265E-06i</v>
      </c>
      <c r="BN100" s="223" t="str">
        <f t="shared" ca="1" si="36"/>
        <v>0,679618226442001+0,000819193264801787i</v>
      </c>
      <c r="BO100" s="223" t="str">
        <f t="shared" ca="1" si="36"/>
        <v>0,201137854517084-1,56473120183076E-06i</v>
      </c>
      <c r="BP100" s="223" t="str">
        <f t="shared" ca="1" si="36"/>
        <v>-0,254935151004532-0,000819193356545123i</v>
      </c>
      <c r="BQ100" s="223" t="str">
        <f t="shared" ca="1" si="36"/>
        <v>0,197861069702577+1,52355391130898E-06i</v>
      </c>
      <c r="BR100" s="223" t="str">
        <f t="shared" ca="1" si="36"/>
        <v>0,629972757154404+0,000819193445799532i</v>
      </c>
      <c r="BS100" s="223" t="str">
        <f t="shared" ca="1" si="36"/>
        <v>0,201137854721464-1,48237653027627E-06i</v>
      </c>
      <c r="BT100" s="223" t="str">
        <f t="shared" ca="1" si="36"/>
        <v>-0,208549775354205-0,000819193532358709i</v>
      </c>
      <c r="BU100" s="223" t="str">
        <f t="shared" ca="1" si="36"/>
        <v>0,197861069504267+1,44119986617008E-06i</v>
      </c>
      <c r="BV100" s="223" t="str">
        <f t="shared" ca="1" si="36"/>
        <v>0,58650132737325+0,000819193617468683i</v>
      </c>
      <c r="BW100" s="223" t="str">
        <f t="shared" ca="1" si="36"/>
        <v>0,201137854914051-1,40002300508257E-06i</v>
      </c>
      <c r="BX100" s="223" t="str">
        <f t="shared" ca="1" si="36"/>
        <v>-0,167692031080781-0,000819193698847726i</v>
      </c>
      <c r="BY100" s="223" t="str">
        <f t="shared" ca="1" si="36"/>
        <v>0,197861069316004+1,35884532792563E-06i</v>
      </c>
      <c r="BZ100" s="223" t="str">
        <f t="shared" ca="1" si="36"/>
        <v>0,547995465182396+0,000819193779208999i</v>
      </c>
      <c r="CA100" s="223" t="str">
        <f t="shared" ca="1" si="36"/>
        <v>0,201137855096743-1,31766858355031E-06i</v>
      </c>
      <c r="CB100" s="223" t="str">
        <f t="shared" ca="1" si="36"/>
        <v>-0,131308668851648-0,000819193856793576i</v>
      </c>
      <c r="CC100" s="223" t="str">
        <f t="shared" ca="1" si="36"/>
        <v>0,197861069139415+1,27649208980785E-06i</v>
      </c>
      <c r="CD100" s="223" t="str">
        <f t="shared" ref="CD100:EM100" ca="1" si="37">IMSUM(CD101:CD357)</f>
        <v>0,513532704743629+0,000819193931733964i</v>
      </c>
      <c r="CE100" s="223" t="str">
        <f t="shared" ca="1" si="37"/>
        <v>0,201137855267039-1,23531469206628E-06i</v>
      </c>
      <c r="CF100" s="223" t="str">
        <f t="shared" ca="1" si="37"/>
        <v>-0,0985880302752736-0,000819194003747858i</v>
      </c>
      <c r="CG100" s="223" t="str">
        <f t="shared" ca="1" si="37"/>
        <v>0,19786106897395+0,0000011941372001778i</v>
      </c>
      <c r="CH100" s="223" t="str">
        <f t="shared" ca="1" si="37"/>
        <v>0,482395757566291+0,000819194073256563i</v>
      </c>
      <c r="CI100" s="223" t="str">
        <f t="shared" ca="1" si="37"/>
        <v>0,201137855428519-1,15295981903407E-06i</v>
      </c>
      <c r="CJ100" s="223" t="str">
        <f t="shared" ca="1" si="37"/>
        <v>-0,0688935858048895-0,000819194140693397i</v>
      </c>
      <c r="CK100" s="223" t="str">
        <f t="shared" ca="1" si="37"/>
        <v>0,197861068819284+1,11178275627455E-06i</v>
      </c>
      <c r="CL100" s="223" t="str">
        <f t="shared" ca="1" si="37"/>
        <v>0,454017515881073+0,000819194207219182i</v>
      </c>
      <c r="CM100" s="223" t="str">
        <f t="shared" ca="1" si="37"/>
        <v>0,201137855576823-1,07060524520697E-06i</v>
      </c>
      <c r="CN100" s="223" t="str">
        <f t="shared" ca="1" si="37"/>
        <v>-0,0417181534346038-0,000819194268996848i</v>
      </c>
      <c r="CO100" s="223" t="str">
        <f t="shared" ca="1" si="37"/>
        <v>0,197861068675772+0,00000102942891822i</v>
      </c>
      <c r="CP100" s="223" t="str">
        <f t="shared" ca="1" si="37"/>
        <v>0,427942727461074+0,000819194329834433i</v>
      </c>
      <c r="CQ100" s="223" t="str">
        <f t="shared" ca="1" si="37"/>
        <v>0,201137855715251-9,88251405459328E-07i</v>
      </c>
      <c r="CR100" s="223" t="str">
        <f t="shared" ca="1" si="37"/>
        <v>-0,0166516439631475-0,000819194387633754i</v>
      </c>
      <c r="CS100" s="223" t="str">
        <f t="shared" ca="1" si="37"/>
        <v>0,197861068543355+9,47074463381048E-07i</v>
      </c>
      <c r="CT100" s="223" t="str">
        <f t="shared" ca="1" si="37"/>
        <v>0,403800712177669+0,000819194443623467i</v>
      </c>
      <c r="CU100" s="223" t="str">
        <f t="shared" ca="1" si="37"/>
        <v>0,201137855842773-9,05896859970667E-07i</v>
      </c>
      <c r="CV100" s="223" t="str">
        <f t="shared" ca="1" si="37"/>
        <v>0,00664212889730813-0,000819194496153419i</v>
      </c>
      <c r="CW100" s="223" t="str">
        <f t="shared" ca="1" si="37"/>
        <v>0,197861068421566+8,64720923698936E-07i</v>
      </c>
      <c r="CX100" s="223" t="str">
        <f t="shared" ca="1" si="37"/>
        <v>0,381285560283388+0,000819194546907598i</v>
      </c>
      <c r="CY100" s="223" t="str">
        <f t="shared" ca="1" si="37"/>
        <v>0,201137855957321-8,23543410272132E-07i</v>
      </c>
      <c r="CZ100" s="223" t="str">
        <f t="shared" ca="1" si="37"/>
        <v>0,0284424322639601-0,000819194595351763i</v>
      </c>
      <c r="DA100" s="223" t="str">
        <f t="shared" ca="1" si="37"/>
        <v>0,197861068312805+7,82366354729058E-07i</v>
      </c>
      <c r="DB100" s="223" t="str">
        <f t="shared" ca="1" si="37"/>
        <v>0,36014150307781+0,000819194641434096i</v>
      </c>
      <c r="DC100" s="223" t="str">
        <f t="shared" ca="1" si="37"/>
        <v>0,201137856062366-7,41189204289672E-07i</v>
      </c>
      <c r="DD100" s="223" t="str">
        <f t="shared" ca="1" si="37"/>
        <v>0,0489842679560884-0,00081919468481409i</v>
      </c>
      <c r="DE100" s="223" t="str">
        <f t="shared" ca="1" si="37"/>
        <v>0,197861068212153+7,00011714482862E-07i</v>
      </c>
      <c r="DF100" s="223" t="str">
        <f t="shared" ca="1" si="37"/>
        <v>0,340151923129382+0,000819194725283912i</v>
      </c>
      <c r="DG100" s="223" t="str">
        <f t="shared" ca="1" si="37"/>
        <v>0,201137856157178-6,58834537453634E-07i</v>
      </c>
      <c r="DH100" s="223" t="str">
        <f t="shared" ca="1" si="37"/>
        <v>0,0684679553009616-0,000819194764420078i</v>
      </c>
      <c r="DI100" s="223" t="str">
        <f t="shared" ca="1" si="37"/>
        <v>0,197861068123637+6,17657527068882E-07i</v>
      </c>
      <c r="DJ100" s="223" t="str">
        <f t="shared" ca="1" si="37"/>
        <v>0,321130965069753+0,000819194800563805i</v>
      </c>
      <c r="DK100" s="223" t="str">
        <f t="shared" ca="1" si="37"/>
        <v>0,201137856239152-5,76480385289235E-07i</v>
      </c>
      <c r="DL100" s="223" t="str">
        <f t="shared" ca="1" si="37"/>
        <v>0,087066504641596-0,000819194832882161i</v>
      </c>
      <c r="DM100" s="223" t="str">
        <f t="shared" ca="1" si="37"/>
        <v>0,197861068046813+5,3530265217705E-07i</v>
      </c>
      <c r="DN100" s="223" t="str">
        <f t="shared" ca="1" si="37"/>
        <v>0,302917028786844+0,000819194866474887i</v>
      </c>
      <c r="DO100" s="223" t="str">
        <f t="shared" ca="1" si="37"/>
        <v>0,201137856310867-4,94126168995579E-07i</v>
      </c>
      <c r="DP100" s="223" t="str">
        <f t="shared" ca="1" si="37"/>
        <v>0,104931382787476-0,000819194894896569i</v>
      </c>
      <c r="DQ100" s="223" t="str">
        <f t="shared" ca="1" si="37"/>
        <v>0,197861067980189+4,52949110843481E-07i</v>
      </c>
      <c r="DR100" s="223" t="str">
        <f t="shared" ca="1" si="37"/>
        <v>0,285367639376761+0,000819194921054062i</v>
      </c>
      <c r="DS100" s="223" t="str">
        <f t="shared" ca="1" si="37"/>
        <v>0,201137856371923-4,11771978334197E-07i</v>
      </c>
      <c r="DT100" s="223" t="str">
        <f t="shared" ca="1" si="37"/>
        <v>0,122197097662803-0,000819194946463833i</v>
      </c>
      <c r="DU100" s="223" t="str">
        <f t="shared" ca="1" si="37"/>
        <v>0,197861067924924+3,70594295404092E-07i</v>
      </c>
      <c r="DV100" s="223" t="str">
        <f t="shared" ca="1" si="37"/>
        <v>0,268355331119236+0,000819194967454154i</v>
      </c>
      <c r="DW100" s="223" t="str">
        <f t="shared" ca="1" si="37"/>
        <v>0,201137856421611-3,29417427114009E-07i</v>
      </c>
      <c r="DX100" s="223" t="str">
        <f t="shared" ca="1" si="37"/>
        <v>0,13898491149737-0,000819194986470415i</v>
      </c>
      <c r="DY100" s="223" t="str">
        <f t="shared" ca="1" si="37"/>
        <v>0,197861067880558+2,88240451021271E-07i</v>
      </c>
      <c r="DZ100" s="223" t="str">
        <f t="shared" ca="1" si="37"/>
        <v>0,251764280392071+0,000819195003543785i</v>
      </c>
      <c r="EA100" s="223" t="str">
        <f t="shared" ca="1" si="37"/>
        <v>0,201137856460128-2,47062813277243E-07i</v>
      </c>
      <c r="EB100" s="223" t="str">
        <f t="shared" ca="1" si="37"/>
        <v>0,155405911004216-0,000819195018120965i</v>
      </c>
      <c r="EC100" s="223" t="str">
        <f t="shared" ca="1" si="37"/>
        <v>0,19786106784765+2,05885693535524E-07i</v>
      </c>
      <c r="ED100" s="223" t="str">
        <f t="shared" ca="1" si="37"/>
        <v>0,235487489524124+0,000819195030645627i</v>
      </c>
      <c r="EE100" s="223" t="str">
        <f t="shared" ca="1" si="37"/>
        <v>0,201137856488475-1,64708216454645E-07i</v>
      </c>
      <c r="EF100" s="223" t="str">
        <f t="shared" ca="1" si="37"/>
        <v>0,171563607139905-0,000819195039308683i</v>
      </c>
      <c r="EG100" s="223" t="str">
        <f t="shared" ca="1" si="37"/>
        <v>0,197861067825803+1,23531266445209E-07i</v>
      </c>
      <c r="EH100" s="223" t="str">
        <f t="shared" ca="1" si="37"/>
        <v>0,219424370092632+0,000819195047204249i</v>
      </c>
      <c r="EI100" s="223" t="str">
        <f t="shared" ca="1" si="37"/>
        <v>0,201137856504182-8,23544398370624E-08i</v>
      </c>
      <c r="EJ100" s="223" t="str">
        <f t="shared" ca="1" si="37"/>
        <v>0,187556198489761-0,000819195052020686i</v>
      </c>
      <c r="EK100" s="223" t="str">
        <f t="shared" ca="1" si="37"/>
        <v>0,197861067815009+4,11767208854247E-08i</v>
      </c>
      <c r="EL100" s="223" t="str">
        <f t="shared" ca="1" si="37"/>
        <v>0,203478606057913+0,000819195053660588i</v>
      </c>
      <c r="EM100" s="223" t="str">
        <f t="shared" ca="1" si="37"/>
        <v>0,201137856509652-1,61856542011763E-13i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2,51936489600839-19,1153369382189i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-1,21283132665361+133,970020147737i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1,59529417726661-11,8574412648124i</v>
      </c>
      <c r="I101" s="229" t="str">
        <f>IMDIV(IMPRODUCT(-1,H101),IMSUM(1,IMPRODUCT(F101,G101,-1)))</f>
        <v>-0,0000297151356047252-0,00463336987403206i</v>
      </c>
      <c r="J101" s="255" t="str">
        <f ca="1">IMPRODUCT(1/N_FFT2,P100)</f>
        <v>-0,126045363692544-3,19996166454809E-06i</v>
      </c>
      <c r="K101" s="254" t="str">
        <f ca="1">IMPRODUCT(I101,J101)</f>
        <v>3,73062846849628E-06+0,000584014885981743i</v>
      </c>
      <c r="M101" s="258"/>
      <c r="N101" s="246">
        <f ca="1">Ioutput2+O101</f>
        <v>0.20050068741056151</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-0.19949931258943851</v>
      </c>
      <c r="P101" s="223" t="str">
        <f t="shared" ref="P101:P164" ca="1" si="40">IMPRODUCT(O101,IMEXP(COMPLEX(0,-2*PI()*1*B101/Nt_load2)))</f>
        <v>-0,199439227126366+0,00489595822042133i</v>
      </c>
      <c r="Q101" s="223" t="str">
        <f t="shared" ref="Q101:Q164" ca="1" si="41">IMPRODUCT(O101,IMEXP(COMPLEX(0,-2*PI()*2*B101/Nt_load2)))</f>
        <v>-0,199259006930386+0,00978896729868233i</v>
      </c>
      <c r="R101" s="223" t="str">
        <f t="shared" ref="R101:R164" ca="1" si="42">IMPRODUCT(O101,IMEXP(COMPLEX(0,-2*PI()*3*B101/Nt_load2)))</f>
        <v>-0,198958760559406+0,0146760798690757i</v>
      </c>
      <c r="S101" s="223" t="str">
        <f t="shared" ref="S101:S164" ca="1" si="43">IMPRODUCT(O101,IMEXP(COMPLEX(0,-2*PI()*4*B101/Nt_load2)))</f>
        <v>-0,198538668870612+0,0195543521177299i</v>
      </c>
      <c r="T101" s="223" t="str">
        <f t="shared" ref="T101:T164" ca="1" si="44">IMPRODUCT(O101,IMEXP(COMPLEX(0,-2*PI()*5*B101/Nt_load2)))</f>
        <v>-0,197998984911528+0,0244208455558526i</v>
      </c>
      <c r="U101" s="223" t="str">
        <f t="shared" ref="U101:U164" ca="1" si="45">IMPRODUCT(O101,IMEXP(COMPLEX(0,-2*PI()*6*B101/Nt_load2)))</f>
        <v>-0,197340033767594+0,0292726287897669i</v>
      </c>
      <c r="V101" s="223" t="str">
        <f t="shared" ref="V101:V164" ca="1" si="46">IMPRODUCT(O101,IMEXP(COMPLEX(0,-2*PI()*7*B101/Nt_load2)))</f>
        <v>-0,196562212366336+0,0341067792866721i</v>
      </c>
      <c r="W101" s="223" t="str">
        <f t="shared" ref="W101:W164" ca="1" si="47">IMPRODUCT(O101,IMEXP(COMPLEX(0,-2*PI()*8*B101/Nt_load2)))</f>
        <v>-0,195665989238284+0,0389203851350697i</v>
      </c>
      <c r="X101" s="223" t="str">
        <f t="shared" ref="X101:X164" ca="1" si="48">IMPRODUCT(O101,IMEXP(COMPLEX(0,-2*PI()*9*B101/Nt_load2)))</f>
        <v>-0,194651904234737+0,0437105467987888i</v>
      </c>
      <c r="Y101" s="223" t="str">
        <f t="shared" ref="Y101:Y164" ca="1" si="49">IMPRODUCT(O101,IMEXP(COMPLEX(0,-2*PI()*10*B101/Nt_load2)))</f>
        <v>-0,193520568202583+0,0484743788635593i</v>
      </c>
      <c r="Z101" s="223" t="str">
        <f t="shared" ref="Z101:Z164" ca="1" si="50">IMPRODUCT(O101,IMEXP(COMPLEX(0,-2*PI()*11*B101/Nt_load2)))</f>
        <v>-0,192272662616344+0,053209011775076i</v>
      </c>
      <c r="AA101" s="223" t="str">
        <f t="shared" ref="AA101:AA164" ca="1" si="51">IMPRODUCT(O101,IMEXP(COMPLEX(0,-2*PI()*12*B101/Nt_load2)))</f>
        <v>-0,190908939167682+0,0579115935675122i</v>
      </c>
      <c r="AB101" s="223" t="str">
        <f t="shared" ref="AB101:AB164" ca="1" si="52">IMPRODUCT(O101,IMEXP(COMPLEX(0,-2*PI()*13*B101/Nt_load2)))</f>
        <v>-0,189430219312611+0,0625792915814375i</v>
      </c>
      <c r="AC101" s="223" t="str">
        <f t="shared" ref="AC101:AC164" ca="1" si="53">IMPRODUCT(O101,IMEXP(COMPLEX(0,-2*PI()*14*B101/Nt_load2)))</f>
        <v>-0,187837393776678+0,0672092941701046i</v>
      </c>
      <c r="AD101" s="223" t="str">
        <f t="shared" ref="AD101:AD164" ca="1" si="54">IMPRODUCT(O101,IMEXP(COMPLEX(0,-2*PI()*15*B101/Nt_load2)))</f>
        <v>-0,186131422018427+0,071798812393081i</v>
      </c>
      <c r="AE101" s="223" t="str">
        <f t="shared" ref="AE101:AE164" ca="1" si="55">IMPRODUCT(O101,IMEXP(COMPLEX(0,-2*PI()*16*B101/Nt_load2)))</f>
        <v>-0,184313331651454+0,0763450816962023i</v>
      </c>
      <c r="AF101" s="223" t="str">
        <f t="shared" ref="AF101:AF164" ca="1" si="56">IMPRODUCT(O101,IMEXP(COMPLEX(0,-2*PI()*17*B101/Nt_load2)))</f>
        <v>-0,182384217825413+0,0808453635768361i</v>
      </c>
      <c r="AG101" s="223" t="str">
        <f t="shared" ref="AG101:AG164" ca="1" si="57">IMPRODUCT(O101,IMEXP(COMPLEX(0,-2*PI()*18*B101/Nt_load2)))</f>
        <v>-0,180345242566339+0,0852969472334544i</v>
      </c>
      <c r="AH101" s="223" t="str">
        <f t="shared" ref="AH101:AH164" ca="1" si="58">IMPRODUCT(O101,IMEXP(COMPLEX(0,-2*PI()*19*B101/Nt_load2)))</f>
        <v>-0,178197634076687+0,0896971511985175i</v>
      </c>
      <c r="AI101" s="223" t="str">
        <f t="shared" ref="AI101:AI164" ca="1" si="59">IMPRODUCT(O101,IMEXP(COMPLEX(0,-2*PI()*20*B101/Nt_load2)))</f>
        <v>-0,175942685995505+0,0940433249536908i</v>
      </c>
      <c r="AJ101" s="223" t="str">
        <f t="shared" ref="AJ101:AJ164" ca="1" si="60">IMPRODUCT(O101,IMEXP(COMPLEX(0,-2*PI()*21*B101/Nt_load2)))</f>
        <v>-0,173581756619201+0,0983328505264188i</v>
      </c>
      <c r="AK101" s="223" t="str">
        <f t="shared" ref="AK101:AK164" ca="1" si="61">IMPRODUCT(O101,IMEXP(COMPLEX(0,-2*PI()*22*B101/Nt_load2)))</f>
        <v>-0,171116268083349+0,102563144066892i</v>
      </c>
      <c r="AL101" s="223" t="str">
        <f t="shared" ref="AL101:AL164" ca="1" si="62">IMPRODUCT(O101,IMEXP(COMPLEX(0,-2*PI()*23*B101/Nt_load2)))</f>
        <v>-0,168547705506053+0,106731657404462i</v>
      </c>
      <c r="AM101" s="223" t="str">
        <f t="shared" ref="AM101:AM164" ca="1" si="63">IMPRODUCT(O101,IMEXP(COMPLEX(0,-2*PI()*24*B101/Nt_load2)))</f>
        <v>-0,165877616093365+0,110835879582565i</v>
      </c>
      <c r="AN101" s="223" t="str">
        <f t="shared" ref="AN101:AN164" ca="1" si="64">IMPRODUCT(O101,IMEXP(COMPLEX(0,-2*PI()*25*B101/Nt_load2)))</f>
        <v>-0,163107608207306+0,114873338371228i</v>
      </c>
      <c r="AO101" s="223" t="str">
        <f t="shared" ref="AO101:AO164" ca="1" si="65">IMPRODUCT(O101,IMEXP(COMPLEX(0,-2*PI()*26*B101/Nt_load2)))</f>
        <v>-0,160239350397048+0,118841601756247i</v>
      </c>
      <c r="AP101" s="223" t="str">
        <f t="shared" ref="AP101:AP164" ca="1" si="66">IMPRODUCT(O101,IMEXP(COMPLEX(0,-2*PI()*27*B101/Nt_load2)))</f>
        <v>-0,157274570393847+0,122738279404142i</v>
      </c>
      <c r="AQ101" s="223" t="str">
        <f t="shared" ref="AQ101:AQ164" ca="1" si="67">IMPRODUCT(O101,IMEXP(COMPLEX(0,-2*PI()*28*B101/Nt_load2)))</f>
        <v>-0,154215054070316+0,126561024102004i</v>
      </c>
      <c r="AR101" s="223" t="str">
        <f t="shared" ref="AR101:AR164" ca="1" si="68">IMPRODUCT(O101,IMEXP(COMPLEX(0,-2*PI()*28*B101/Nt_load2)))</f>
        <v>-0,154215054070316+0,126561024102004i</v>
      </c>
      <c r="AS101" s="223" t="str">
        <f t="shared" ref="AS101:AS164" ca="1" si="69">IMPRODUCT(O101,IMEXP(COMPLEX(0,-2*PI()*30*B101/Nt_load2)))</f>
        <v>-0,147819240170685+0,133975549855262i</v>
      </c>
      <c r="AT101" s="223" t="str">
        <f t="shared" ref="AT101:AT164" ca="1" si="70">IMPRODUCT(O101,IMEXP(COMPLEX(0,-2*PI()*31*B101/Nt_load2)))</f>
        <v>-0,144486795193724+0,137562864677592i</v>
      </c>
      <c r="AU101" s="223" t="str">
        <f t="shared" ref="AU101:AU164" ca="1" si="71">IMPRODUCT(O101,IMEXP(COMPLEX(0,-2*PI()*32*B101/Nt_load2)))</f>
        <v>-0,141067316774047+0,141067316774047i</v>
      </c>
      <c r="AV101" s="223" t="str">
        <f t="shared" ref="AV101:AV164" ca="1" si="72">IMPRODUCT(O101,IMEXP(COMPLEX(0,-2*PI()*33*B101/Nt_load2)))</f>
        <v>-0,137562864677592+0,144486795193724i</v>
      </c>
      <c r="AW101" s="223" t="str">
        <f t="shared" ref="AW101:AW164" ca="1" si="73">IMPRODUCT(O101,IMEXP(COMPLEX(0,-2*PI()*34*B101/Nt_load2)))</f>
        <v>-0,133975549855262+0,147819240170685i</v>
      </c>
      <c r="AX101" s="223" t="str">
        <f t="shared" ref="AX101:AX164" ca="1" si="74">IMPRODUCT(O101,IMEXP(COMPLEX(0,-2*PI()*35*B101/Nt_load2)))</f>
        <v>-0,130307533171368+0,151062644364685i</v>
      </c>
      <c r="AY101" s="223" t="str">
        <f t="shared" ref="AY101:AY164" ca="1" si="75">IMPRODUCT(O101,IMEXP(COMPLEX(0,-2*PI()*36*B101/Nt_load2)))</f>
        <v>-0,126561024102004+0,154215054070316i</v>
      </c>
      <c r="AZ101" s="223" t="str">
        <f t="shared" ref="AZ101:AZ164" ca="1" si="76">IMPRODUCT(O101,IMEXP(COMPLEX(0,-2*PI()*37*B101/Nt_load2)))</f>
        <v>-0,122738279404142+0,157274570393848i</v>
      </c>
      <c r="BA101" s="223" t="str">
        <f t="shared" ref="BA101:BA164" ca="1" si="77">IMPRODUCT(O101,IMEXP(COMPLEX(0,-2*PI()*38*B101/Nt_load2)))</f>
        <v>-0,118841601756247+0,160239350397048i</v>
      </c>
      <c r="BB101" s="223" t="str">
        <f t="shared" ref="BB101:BB164" ca="1" si="78">IMPRODUCT(O101,IMEXP(COMPLEX(0,-2*PI()*39*B101/Nt_load2)))</f>
        <v>-0,114873338371228+0,163107608207306i</v>
      </c>
      <c r="BC101" s="223" t="str">
        <f t="shared" ref="BC101:BC164" ca="1" si="79">IMPRODUCT(O101,IMEXP(COMPLEX(0,-2*PI()*40*B101/Nt_load2)))</f>
        <v>-0,110835879582565+0,165877616093365i</v>
      </c>
      <c r="BD101" s="223" t="str">
        <f t="shared" ref="BD101:BD164" ca="1" si="80">IMPRODUCT(O101,IMEXP(COMPLEX(0,-2*PI()*41*B101/Nt_load2)))</f>
        <v>-0,106731657404462+0,168547705506053i</v>
      </c>
      <c r="BE101" s="223" t="str">
        <f t="shared" ref="BE101:BE164" ca="1" si="81">IMPRODUCT(O101,IMEXP(COMPLEX(0,-2*PI()*42*B101/Nt_load2)))</f>
        <v>-0,102563144066892+0,171116268083349i</v>
      </c>
      <c r="BF101" s="223" t="str">
        <f t="shared" ref="BF101:BF164" ca="1" si="82">IMPRODUCT(O101,IMEXP(COMPLEX(0,-2*PI()*43*B101/Nt_load2)))</f>
        <v>-0,098332850526419+0,173581756619201i</v>
      </c>
      <c r="BG101" s="223" t="str">
        <f t="shared" ref="BG101:BG164" ca="1" si="83">IMPRODUCT(O101,IMEXP(COMPLEX(0,-2*PI()*44*B101/Nt_load2)))</f>
        <v>-0,0940433249536912+0,175942685995505i</v>
      </c>
      <c r="BH101" s="223" t="str">
        <f t="shared" ref="BH101:BH164" ca="1" si="84">IMPRODUCT(O101,IMEXP(COMPLEX(0,-2*PI()*45*B101/Nt_load2)))</f>
        <v>-0,0896971511985177+0,178197634076687i</v>
      </c>
      <c r="BI101" s="223" t="str">
        <f t="shared" ref="BI101:BI164" ca="1" si="85">IMPRODUCT(O101,IMEXP(COMPLEX(0,-2*PI()*46*B101/Nt_load2)))</f>
        <v>-0,0852969472334548+0,180345242566339i</v>
      </c>
      <c r="BJ101" s="223" t="str">
        <f t="shared" ref="BJ101:BJ164" ca="1" si="86">IMPRODUCT(O101,IMEXP(COMPLEX(0,-2*PI()*47*B101/Nt_load2)))</f>
        <v>-0,0808453635768367+0,182384217825413i</v>
      </c>
      <c r="BK101" s="223" t="str">
        <f t="shared" ref="BK101:BK164" ca="1" si="87">IMPRODUCT(O101,IMEXP(COMPLEX(0,-2*PI()*48*B101/Nt_load2)))</f>
        <v>-0,0763450816962027+0,184313331651453i</v>
      </c>
      <c r="BL101" s="223" t="str">
        <f t="shared" ref="BL101:BL164" ca="1" si="88">IMPRODUCT(O101,IMEXP(COMPLEX(0,-2*PI()*49*B101/Nt_load2)))</f>
        <v>-0,0717988123930816+0,186131422018427i</v>
      </c>
      <c r="BM101" s="223" t="str">
        <f t="shared" ref="BM101:BM164" ca="1" si="89">IMPRODUCT(O101,IMEXP(COMPLEX(0,-2*PI()*50*B101/Nt_load2)))</f>
        <v>-0,0672092941701052+0,187837393776678i</v>
      </c>
      <c r="BN101" s="223" t="str">
        <f t="shared" ref="BN101:BN164" ca="1" si="90">IMPRODUCT(O101,IMEXP(COMPLEX(0,-2*PI()*51*B101/Nt_load2)))</f>
        <v>-0,0625792915814383+0,189430219312611i</v>
      </c>
      <c r="BO101" s="223" t="str">
        <f t="shared" ref="BO101:BO164" ca="1" si="91">IMPRODUCT(O101,IMEXP(COMPLEX(0,-2*PI()*52*B101/Nt_load2)))</f>
        <v>-0,057911593567513+0,190908939167682i</v>
      </c>
      <c r="BP101" s="223" t="str">
        <f t="shared" ref="BP101:BP164" ca="1" si="92">IMPRODUCT(O101,IMEXP(COMPLEX(0,-2*PI()*53*B101/Nt_load2)))</f>
        <v>-0,0532090117750766+0,192272662616344i</v>
      </c>
      <c r="BQ101" s="223" t="str">
        <f t="shared" ref="BQ101:BQ164" ca="1" si="93">IMPRODUCT(O101,IMEXP(COMPLEX(0,-2*PI()*54*B101/Nt_load2)))</f>
        <v>-0,0484743788635601+0,193520568202583i</v>
      </c>
      <c r="BR101" s="223" t="str">
        <f t="shared" ref="BR101:BR164" ca="1" si="94">IMPRODUCT(O101,IMEXP(COMPLEX(0,-2*PI()*55*B101/Nt_load2)))</f>
        <v>-0,0437105467987898+0,194651904234737i</v>
      </c>
      <c r="BS101" s="223" t="str">
        <f t="shared" ref="BS101:BS164" ca="1" si="95">IMPRODUCT(O101,IMEXP(COMPLEX(0,-2*PI()*56*B101/Nt_load2)))</f>
        <v>-0,0389203851350707+0,195665989238284i</v>
      </c>
      <c r="BT101" s="223" t="str">
        <f t="shared" ref="BT101:BT164" ca="1" si="96">IMPRODUCT(O101,IMEXP(COMPLEX(0,-2*PI()*57*B101/Nt_load2)))</f>
        <v>-0,0341067792866731+0,196562212366336i</v>
      </c>
      <c r="BU101" s="223" t="str">
        <f t="shared" ref="BU101:BU164" ca="1" si="97">IMPRODUCT(O101,IMEXP(COMPLEX(0,-2*PI()*58*B101/Nt_load2)))</f>
        <v>-0,0292726287897659+0,197340033767594i</v>
      </c>
      <c r="BV101" s="223" t="str">
        <f t="shared" ref="BV101:BV164" ca="1" si="98">IMPRODUCT(O101,IMEXP(COMPLEX(0,-2*PI()*59*B101/Nt_load2)))</f>
        <v>-0,0244208455558518+0,197998984911529i</v>
      </c>
      <c r="BW101" s="223" t="str">
        <f t="shared" ref="BW101:BW164" ca="1" si="99">IMPRODUCT(O101,IMEXP(COMPLEX(0,-2*PI()*60*B101/Nt_load2)))</f>
        <v>-0,019554352117729+0,198538668870612i</v>
      </c>
      <c r="BX101" s="223" t="str">
        <f t="shared" ref="BX101:BX164" ca="1" si="100">IMPRODUCT(O101,IMEXP(COMPLEX(0,-2*PI()*61*B101/Nt_load2)))</f>
        <v>-0,0146760798690748+0,198958760559406i</v>
      </c>
      <c r="BY101" s="223" t="str">
        <f t="shared" ref="BY101:BY164" ca="1" si="101">IMPRODUCT(O101,IMEXP(COMPLEX(0,-2*PI()*62*B101/Nt_load2)))</f>
        <v>-0,00978896729868155+0,199259006930387i</v>
      </c>
      <c r="BZ101" s="223" t="str">
        <f t="shared" ref="BZ101:BZ164" ca="1" si="102">IMPRODUCT(O101,IMEXP(COMPLEX(0,-2*PI()*63*B101/Nt_load2)))</f>
        <v>-0,00489595822042061+0,199439227126366i</v>
      </c>
      <c r="CA101" s="223" t="str">
        <f t="shared" ref="CA101:CA164" ca="1" si="103">IMPRODUCT(O101,IMEXP(COMPLEX(0,-2*PI()*64*B101/Nt_load2)))</f>
        <v>6,96543123019081E-16+0,199499312589439i</v>
      </c>
      <c r="CB101" s="223" t="str">
        <f t="shared" ref="CB101:CB164" ca="1" si="104">IMPRODUCT(O101,IMEXP(COMPLEX(0,-2*PI()*65*B101/Nt_load2)))</f>
        <v>0,00489595822042196+0,199439227126366i</v>
      </c>
      <c r="CC101" s="223" t="str">
        <f t="shared" ref="CC101:CC164" ca="1" si="105">IMPRODUCT(O101,IMEXP(COMPLEX(0,-2*PI()*66*B101/Nt_load2)))</f>
        <v>0,00978896729868291+0,199259006930386i</v>
      </c>
      <c r="CD101" s="223" t="str">
        <f t="shared" ref="CD101:CD164" ca="1" si="106">IMPRODUCT(O101,IMEXP(COMPLEX(0,-2*PI()*67*B101/Nt_load2)))</f>
        <v>0,0146760798690762+0,198958760559406i</v>
      </c>
      <c r="CE101" s="223" t="str">
        <f t="shared" ref="CE101:CE164" ca="1" si="107">IMPRODUCT(O101,IMEXP(COMPLEX(0,-2*PI()*68*B101/Nt_load2)))</f>
        <v>0,0195543521177303+0,198538668870612i</v>
      </c>
      <c r="CF101" s="223" t="str">
        <f t="shared" ref="CF101:CF164" ca="1" si="108">IMPRODUCT(O101,IMEXP(COMPLEX(0,-2*PI()*69*B101/Nt_load2)))</f>
        <v>0,024420845555853+0,197998984911528i</v>
      </c>
      <c r="CG101" s="223" t="str">
        <f t="shared" ref="CG101:CG164" ca="1" si="109">IMPRODUCT(O101,IMEXP(COMPLEX(0,-2*PI()*70*B101/Nt_load2)))</f>
        <v>0,0292726287897673+0,197340033767594i</v>
      </c>
      <c r="CH101" s="223" t="str">
        <f t="shared" ref="CH101:CH164" ca="1" si="110">IMPRODUCT(O101,IMEXP(COMPLEX(0,-2*PI()*71*B101/Nt_load2)))</f>
        <v>0,0341067792866725+0,196562212366336i</v>
      </c>
      <c r="CI101" s="223" t="str">
        <f t="shared" ref="CI101:CI164" ca="1" si="111">IMPRODUCT(O101,IMEXP(COMPLEX(0,-2*PI()*72*B101/Nt_load2)))</f>
        <v>0,0389203851350699+0,195665989238284i</v>
      </c>
      <c r="CJ101" s="223" t="str">
        <f t="shared" ref="CJ101:CJ164" ca="1" si="112">IMPRODUCT(O101,IMEXP(COMPLEX(0,-2*PI()*73*B101/Nt_load2)))</f>
        <v>0,0437105467987892+0,194651904234737i</v>
      </c>
      <c r="CK101" s="223" t="str">
        <f t="shared" ref="CK101:CK164" ca="1" si="113">IMPRODUCT(O101,IMEXP(COMPLEX(0,-2*PI()*74*B101/Nt_load2)))</f>
        <v>0,0484743788635595+0,193520568202583i</v>
      </c>
      <c r="CL101" s="223" t="str">
        <f t="shared" ref="CL101:CL164" ca="1" si="114">IMPRODUCT(O101,IMEXP(COMPLEX(0,-2*PI()*75*B101/Nt_load2)))</f>
        <v>0,053209011775076+0,192272662616344i</v>
      </c>
      <c r="CM101" s="223" t="str">
        <f t="shared" ref="CM101:CM164" ca="1" si="115">IMPRODUCT(O101,IMEXP(COMPLEX(0,-2*PI()*76*B101/Nt_load2)))</f>
        <v>0,0579115935675124+0,190908939167682i</v>
      </c>
      <c r="CN101" s="223" t="str">
        <f t="shared" ref="CN101:CN164" ca="1" si="116">IMPRODUCT(O101,IMEXP(COMPLEX(0,-2*PI()*77*B101/Nt_load2)))</f>
        <v>0,0625792915814375+0,189430219312611i</v>
      </c>
      <c r="CO101" s="223" t="str">
        <f t="shared" ref="CO101:CO164" ca="1" si="117">IMPRODUCT(O101,IMEXP(COMPLEX(0,-2*PI()*78*B101/Nt_load2)))</f>
        <v>0,0672092941701046+0,187837393776678i</v>
      </c>
      <c r="CP101" s="223" t="str">
        <f t="shared" ref="CP101:CP164" ca="1" si="118">IMPRODUCT(O101,IMEXP(COMPLEX(0,-2*PI()*79*B101/Nt_load2)))</f>
        <v>0,071798812393081+0,186131422018427i</v>
      </c>
      <c r="CQ101" s="223" t="str">
        <f t="shared" ref="CQ101:CQ164" ca="1" si="119">IMPRODUCT(O101,IMEXP(COMPLEX(0,-2*PI()*80*B101/Nt_load2)))</f>
        <v>0,0763450816962021+0,184313331651454i</v>
      </c>
      <c r="CR101" s="223" t="str">
        <f t="shared" ref="CR101:CR164" ca="1" si="120">IMPRODUCT(O101,IMEXP(COMPLEX(0,-2*PI()*81*B101/Nt_load2)))</f>
        <v>0,0808453635768361+0,182384217825413i</v>
      </c>
      <c r="CS101" s="223" t="str">
        <f t="shared" ref="CS101:CS164" ca="1" si="121">IMPRODUCT(O101,IMEXP(COMPLEX(0,-2*PI()*82*B101/Nt_load2)))</f>
        <v>0,0852969472334542+0,18034524256634i</v>
      </c>
      <c r="CT101" s="223" t="str">
        <f t="shared" ref="CT101:CT164" ca="1" si="122">IMPRODUCT(O101,IMEXP(COMPLEX(0,-2*PI()*83*B101/Nt_load2)))</f>
        <v>0,0896971511985171+0,178197634076687i</v>
      </c>
      <c r="CU101" s="223" t="str">
        <f t="shared" ref="CU101:CU164" ca="1" si="123">IMPRODUCT(O101,IMEXP(COMPLEX(0,-2*PI()*84*B101/Nt_load2)))</f>
        <v>0,0940433249536907+0,175942685995506i</v>
      </c>
      <c r="CV101" s="223" t="str">
        <f t="shared" ref="CV101:CV164" ca="1" si="124">IMPRODUCT(O101,IMEXP(COMPLEX(0,-2*PI()*85*B101/Nt_load2)))</f>
        <v>0,0983328505264184+0,173581756619201i</v>
      </c>
      <c r="CW101" s="223" t="str">
        <f t="shared" ref="CW101:CW164" ca="1" si="125">IMPRODUCT(O101,IMEXP(COMPLEX(0,-2*PI()*86*B101/Nt_load2)))</f>
        <v>0,102563144066891+0,171116268083349i</v>
      </c>
      <c r="CX101" s="223" t="str">
        <f t="shared" ref="CX101:CX164" ca="1" si="126">IMPRODUCT(O101,IMEXP(COMPLEX(0,-2*PI()*87*B101/Nt_load2)))</f>
        <v>0,106731657404461+0,168547705506053i</v>
      </c>
      <c r="CY101" s="223" t="str">
        <f t="shared" ref="CY101:CY164" ca="1" si="127">IMPRODUCT(O101,IMEXP(COMPLEX(0,-2*PI()*88*B101/Nt_load2)))</f>
        <v>0,110835879582564+0,165877616093365i</v>
      </c>
      <c r="CZ101" s="223" t="str">
        <f t="shared" ref="CZ101:CZ164" ca="1" si="128">IMPRODUCT(O101,IMEXP(COMPLEX(0,-2*PI()*89*B101/Nt_load2)))</f>
        <v>0,114873338371228+0,163107608207306i</v>
      </c>
      <c r="DA101" s="223" t="str">
        <f t="shared" ref="DA101:DA164" ca="1" si="129">IMPRODUCT(O101,IMEXP(COMPLEX(0,-2*PI()*90*B101/Nt_load2)))</f>
        <v>0,118841601756246+0,160239350397049i</v>
      </c>
      <c r="DB101" s="223" t="str">
        <f t="shared" ref="DB101:DB164" ca="1" si="130">IMPRODUCT(O101,IMEXP(COMPLEX(0,-2*PI()*91*B101/Nt_load2)))</f>
        <v>0,122738279404141+0,157274570393848i</v>
      </c>
      <c r="DC101" s="223" t="str">
        <f t="shared" ref="DC101:DC164" ca="1" si="131">IMPRODUCT(O101,IMEXP(COMPLEX(0,-2*PI()*92*B101/Nt_load2)))</f>
        <v>0,126561024102003+0,154215054070317i</v>
      </c>
      <c r="DD101" s="223" t="str">
        <f t="shared" ref="DD101:DD164" ca="1" si="132">IMPRODUCT(O101,IMEXP(COMPLEX(0,-2*PI()*93*B101/Nt_load2)))</f>
        <v>0,130307533171367+0,151062644364686i</v>
      </c>
      <c r="DE101" s="223" t="str">
        <f t="shared" ref="DE101:DE164" ca="1" si="133">IMPRODUCT(O101,IMEXP(COMPLEX(0,-2*PI()*94*B101/Nt_load2)))</f>
        <v>0,133975549855261+0,147819240170686i</v>
      </c>
      <c r="DF101" s="223" t="str">
        <f t="shared" ref="DF101:DF164" ca="1" si="134">IMPRODUCT(O101,IMEXP(COMPLEX(0,-2*PI()*95*B101/Nt_load2)))</f>
        <v>0,137562864677591+0,144486795193724i</v>
      </c>
      <c r="DG101" s="223" t="str">
        <f t="shared" ref="DG101:DG164" ca="1" si="135">IMPRODUCT(O101,IMEXP(COMPLEX(0,-2*PI()*96*B101/Nt_load2)))</f>
        <v>0,141067316774046+0,141067316774047i</v>
      </c>
      <c r="DH101" s="223" t="str">
        <f t="shared" ref="DH101:DH164" ca="1" si="136">IMPRODUCT(O101,IMEXP(COMPLEX(0,-2*PI()*97*B101/Nt_load2)))</f>
        <v>0,144486795193724+0,137562864677591i</v>
      </c>
      <c r="DI101" s="223" t="str">
        <f t="shared" ref="DI101:DI164" ca="1" si="137">IMPRODUCT(O101,IMEXP(COMPLEX(0,-2*PI()*98*B101/Nt_load2)))</f>
        <v>0,147819240170686+0,133975549855261i</v>
      </c>
      <c r="DJ101" s="223" t="str">
        <f t="shared" ref="DJ101:DJ164" ca="1" si="138">IMPRODUCT(O101,IMEXP(COMPLEX(0,-2*PI()*99*B101/Nt_load2)))</f>
        <v>0,151062644364686+0,130307533171367i</v>
      </c>
      <c r="DK101" s="223" t="str">
        <f t="shared" ref="DK101:DK164" ca="1" si="139">IMPRODUCT(O101,IMEXP(COMPLEX(0,-2*PI()*100*B101/Nt_load2)))</f>
        <v>0,154215054070317+0,126561024102003i</v>
      </c>
      <c r="DL101" s="223" t="str">
        <f t="shared" ref="DL101:DL164" ca="1" si="140">IMPRODUCT(O101,IMEXP(COMPLEX(0,-2*PI()*101*B101/Nt_load2)))</f>
        <v>0,157274570393848+0,122738279404141i</v>
      </c>
      <c r="DM101" s="223" t="str">
        <f t="shared" ref="DM101:DM164" ca="1" si="141">IMPRODUCT(O101,IMEXP(COMPLEX(0,-2*PI()*102*B101/Nt_load2)))</f>
        <v>0,160239350397049+0,118841601756247i</v>
      </c>
      <c r="DN101" s="223" t="str">
        <f t="shared" ref="DN101:DN164" ca="1" si="142">IMPRODUCT(O101,IMEXP(COMPLEX(0,-2*PI()*103*B101/Nt_load2)))</f>
        <v>0,163107608207306+0,114873338371228i</v>
      </c>
      <c r="DO101" s="223" t="str">
        <f t="shared" ref="DO101:DO164" ca="1" si="143">IMPRODUCT(O101,IMEXP(COMPLEX(0,-2*PI()*104*B101/Nt_load2)))</f>
        <v>0,165877616093365+0,110835879582564i</v>
      </c>
      <c r="DP101" s="223" t="str">
        <f t="shared" ref="DP101:DP164" ca="1" si="144">IMPRODUCT(O101,IMEXP(COMPLEX(0,-2*PI()*105*B101/Nt_load2)))</f>
        <v>0,168547705506053+0,106731657404461i</v>
      </c>
      <c r="DQ101" s="223" t="str">
        <f t="shared" ref="DQ101:DQ164" ca="1" si="145">IMPRODUCT(O101,IMEXP(COMPLEX(0,-2*PI()*106*B101/Nt_load2)))</f>
        <v>0,171116268083349+0,102563144066891i</v>
      </c>
      <c r="DR101" s="223" t="str">
        <f t="shared" ref="DR101:DR164" ca="1" si="146">IMPRODUCT(O101,IMEXP(COMPLEX(0,-2*PI()*107*B101/Nt_load2)))</f>
        <v>0,173581756619201+0,0983328505264184i</v>
      </c>
      <c r="DS101" s="223" t="str">
        <f t="shared" ref="DS101:DS164" ca="1" si="147">IMPRODUCT(O101,IMEXP(COMPLEX(0,-2*PI()*108*B101/Nt_load2)))</f>
        <v>0,175942685995506+0,0940433249536907i</v>
      </c>
      <c r="DT101" s="223" t="str">
        <f t="shared" ref="DT101:DT164" ca="1" si="148">IMPRODUCT(O101,IMEXP(COMPLEX(0,-2*PI()*109*B101/Nt_load2)))</f>
        <v>0,178197634076687+0,0896971511985171i</v>
      </c>
      <c r="DU101" s="223" t="str">
        <f t="shared" ref="DU101:DU164" ca="1" si="149">IMPRODUCT(O101,IMEXP(COMPLEX(0,-2*PI()*110*B101/Nt_load2)))</f>
        <v>0,18034524256634+0,0852969472334542i</v>
      </c>
      <c r="DV101" s="223" t="str">
        <f t="shared" ref="DV101:DV164" ca="1" si="150">IMPRODUCT(O101,IMEXP(COMPLEX(0,-2*PI()*111*B101/Nt_load2)))</f>
        <v>0,182384217825413+0,0808453635768361i</v>
      </c>
      <c r="DW101" s="223" t="str">
        <f t="shared" ref="DW101:DW164" ca="1" si="151">IMPRODUCT(O101,IMEXP(COMPLEX(0,-2*PI()*112*B101/Nt_load2)))</f>
        <v>0,184313331651454+0,0763450816962021i</v>
      </c>
      <c r="DX101" s="223" t="str">
        <f t="shared" ref="DX101:DX164" ca="1" si="152">IMPRODUCT(O101,IMEXP(COMPLEX(0,-2*PI()*113*B101/Nt_load2)))</f>
        <v>0,186131422018427+0,071798812393081i</v>
      </c>
      <c r="DY101" s="223" t="str">
        <f t="shared" ref="DY101:DY164" ca="1" si="153">IMPRODUCT(O101,IMEXP(COMPLEX(0,-2*PI()*114*B101/Nt_load2)))</f>
        <v>0,187837393776678+0,0672092941701044i</v>
      </c>
      <c r="DZ101" s="223" t="str">
        <f t="shared" ref="DZ101:DZ164" ca="1" si="154">IMPRODUCT(O101,IMEXP(COMPLEX(0,-2*PI()*115*B101/Nt_load2)))</f>
        <v>0,189430219312611+0,0625792915814375i</v>
      </c>
      <c r="EA101" s="223" t="str">
        <f t="shared" ref="EA101:EA164" ca="1" si="155">IMPRODUCT(O101,IMEXP(COMPLEX(0,-2*PI()*116*B101/Nt_load2)))</f>
        <v>0,190908939167682+0,0579115935675122i</v>
      </c>
      <c r="EB101" s="223" t="str">
        <f t="shared" ref="EB101:EB164" ca="1" si="156">IMPRODUCT(O101,IMEXP(COMPLEX(0,-2*PI()*117*B101/Nt_load2)))</f>
        <v>0,192272662616344+0,053209011775076i</v>
      </c>
      <c r="EC101" s="223" t="str">
        <f t="shared" ref="EC101:EC164" ca="1" si="157">IMPRODUCT(O101,IMEXP(COMPLEX(0,-2*PI()*118*B101/Nt_load2)))</f>
        <v>0,193520568202583+0,0484743788635593i</v>
      </c>
      <c r="ED101" s="223" t="str">
        <f t="shared" ref="ED101:ED164" ca="1" si="158">IMPRODUCT(O101,IMEXP(COMPLEX(0,-2*PI()*119*B101/Nt_load2)))</f>
        <v>0,194651904234737+0,043710546798789i</v>
      </c>
      <c r="EE101" s="223" t="str">
        <f t="shared" ref="EE101:EE164" ca="1" si="159">IMPRODUCT(O101,IMEXP(COMPLEX(0,-2*PI()*120*B101/Nt_load2)))</f>
        <v>0,195665989238284+0,0389203851350699i</v>
      </c>
      <c r="EF101" s="223" t="str">
        <f t="shared" ref="EF101:EF164" ca="1" si="160">IMPRODUCT(O101,IMEXP(COMPLEX(0,-2*PI()*121*B101/Nt_load2)))</f>
        <v>0,196562212366336+0,0341067792866725i</v>
      </c>
      <c r="EG101" s="223" t="str">
        <f t="shared" ref="EG101:EG164" ca="1" si="161">IMPRODUCT(O101,IMEXP(COMPLEX(0,-2*PI()*122*B101/Nt_load2)))</f>
        <v>0,197340033767594+0,0292726287897673i</v>
      </c>
      <c r="EH101" s="223" t="str">
        <f t="shared" ref="EH101:EH164" ca="1" si="162">IMPRODUCT(O101,IMEXP(COMPLEX(0,-2*PI()*123*B101/Nt_load2)))</f>
        <v>0,197998984911528+0,024420845555853i</v>
      </c>
      <c r="EI101" s="223" t="str">
        <f t="shared" ref="EI101:EI164" ca="1" si="163">IMPRODUCT(O101,IMEXP(COMPLEX(0,-2*PI()*124*B101/Nt_load2)))</f>
        <v>0,198538668870612+0,0195543521177303i</v>
      </c>
      <c r="EJ101" s="223" t="str">
        <f t="shared" ref="EJ101:EJ164" ca="1" si="164">IMPRODUCT(O101,IMEXP(COMPLEX(0,-2*PI()*125*B101/Nt_load2)))</f>
        <v>0,198958760559406+0,0146760798690762i</v>
      </c>
      <c r="EK101" s="223" t="str">
        <f t="shared" ref="EK101:EK164" ca="1" si="165">IMPRODUCT(O101,IMEXP(COMPLEX(0,-2*PI()*126*B101/Nt_load2)))</f>
        <v>0,199259006930386+0,00978896729868285i</v>
      </c>
      <c r="EL101" s="223" t="str">
        <f t="shared" ref="EL101:EL164" ca="1" si="166">IMPRODUCT(O101,IMEXP(COMPLEX(0,-2*PI()*127*B101/Nt_load2)))</f>
        <v>0,199439227126366+0,00489595822042194i</v>
      </c>
      <c r="EM101" s="223" t="str">
        <f t="shared" ref="EM101:EM164" ca="1" si="167">IMPRODUCT(O101,IMEXP(COMPLEX(0,-2*PI()*128*B101/Nt_load2)))</f>
        <v>0,199499312589439+6,44610072111749E-16i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0,718639508912934-9,67168770408989i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-1,21282768817419+66,9868293135818i</v>
      </c>
      <c r="H102" s="229" t="str">
        <f t="shared" si="38"/>
        <v>0,478268276696766-5,99915227102732i</v>
      </c>
      <c r="I102" s="229" t="str">
        <f t="shared" ref="I102:I165" si="174">IMDIV(IMPRODUCT(-1,H102),IMSUM(1,IMPRODUCT(F102,G102,-1)))</f>
        <v>-0,000119273312108908-0,00927550052859057i</v>
      </c>
      <c r="J102" s="255" t="str">
        <f ca="1">IMPRODUCT(1/N_FFT2,Q100)</f>
        <v>0,000772894817539754+1,013341711497E-08i</v>
      </c>
      <c r="K102" s="254" t="str">
        <f t="shared" ref="K102:K165" ca="1" si="175">IMPRODUCT(I102,J102)</f>
        <v>-9,20917322839702E-08-7,16898749728112E-06i</v>
      </c>
      <c r="M102" s="258"/>
      <c r="N102" s="246">
        <f t="shared" ref="N102:N164" ca="1" si="176">Ioutput2+O102</f>
        <v>0.20050113708374923</v>
      </c>
      <c r="O102" s="223">
        <f t="shared" ca="1" si="39"/>
        <v>-0.1994988629162508</v>
      </c>
      <c r="P102" s="223" t="str">
        <f t="shared" ca="1" si="40"/>
        <v>-0,19925855779885+0,0097889452342648i</v>
      </c>
      <c r="Q102" s="223" t="str">
        <f t="shared" ca="1" si="41"/>
        <v>-0,198538221362723+0,0195543080420499i</v>
      </c>
      <c r="R102" s="223" t="str">
        <f t="shared" ca="1" si="42"/>
        <v>-0,197339588961439+0,0292725628090067i</v>
      </c>
      <c r="S102" s="223" t="str">
        <f t="shared" ca="1" si="43"/>
        <v>-0,195665548205441+0,0389202974081827i</v>
      </c>
      <c r="T102" s="223" t="str">
        <f t="shared" ca="1" si="44"/>
        <v>-0,193520132005537+0,0484742696018872i</v>
      </c>
      <c r="U102" s="223" t="str">
        <f t="shared" ca="1" si="45"/>
        <v>-0,190908508857271+0,057911463034276i</v>
      </c>
      <c r="V102" s="223" t="str">
        <f t="shared" ca="1" si="46"/>
        <v>-0,187836970389557+0,0672091426797703i</v>
      </c>
      <c r="W102" s="223" t="str">
        <f t="shared" ca="1" si="47"/>
        <v>-0,184312916207599+0,0763449096137234i</v>
      </c>
      <c r="X102" s="223" t="str">
        <f t="shared" ca="1" si="48"/>
        <v>-0,180344836066592+0,0852967549733926i</v>
      </c>
      <c r="Y102" s="223" t="str">
        <f t="shared" ca="1" si="49"/>
        <v>-0,175942289419159+0,0940431129792175i</v>
      </c>
      <c r="Z102" s="223" t="str">
        <f t="shared" ca="1" si="50"/>
        <v>-0,171115882385791+0,102562912888672i</v>
      </c>
      <c r="AA102" s="223" t="str">
        <f t="shared" ca="1" si="51"/>
        <v>-0,165877242203774+0,110835629757527i</v>
      </c>
      <c r="AB102" s="223" t="str">
        <f t="shared" ca="1" si="52"/>
        <v>-0,160238989216157+0,118841333886242i</v>
      </c>
      <c r="AC102" s="223" t="str">
        <f t="shared" ca="1" si="53"/>
        <v>-0,154214706468242+0,126560738832353i</v>
      </c>
      <c r="AD102" s="223" t="str">
        <f t="shared" ca="1" si="54"/>
        <v>-0,147818906984831+0,133975247873206i</v>
      </c>
      <c r="AE102" s="223" t="str">
        <f t="shared" ca="1" si="55"/>
        <v>-0,141066998807086+0,141066998807086i</v>
      </c>
      <c r="AF102" s="223" t="str">
        <f t="shared" ca="1" si="56"/>
        <v>-0,133975247873206+0,147818906984831i</v>
      </c>
      <c r="AG102" s="223" t="str">
        <f t="shared" ca="1" si="57"/>
        <v>-0,126560738832353+0,154214706468242i</v>
      </c>
      <c r="AH102" s="223" t="str">
        <f t="shared" ca="1" si="58"/>
        <v>-0,118841333886242+0,160238989216157i</v>
      </c>
      <c r="AI102" s="223" t="str">
        <f t="shared" ca="1" si="59"/>
        <v>-0,110835629757527+0,165877242203774i</v>
      </c>
      <c r="AJ102" s="223" t="str">
        <f t="shared" ca="1" si="60"/>
        <v>-0,102562912888672+0,171115882385791i</v>
      </c>
      <c r="AK102" s="223" t="str">
        <f t="shared" ca="1" si="61"/>
        <v>-0,0940431129792179+0,175942289419159i</v>
      </c>
      <c r="AL102" s="223" t="str">
        <f t="shared" ca="1" si="62"/>
        <v>-0,085296754973393+0,180344836066592i</v>
      </c>
      <c r="AM102" s="223" t="str">
        <f t="shared" ca="1" si="63"/>
        <v>-0,0763449096137238+0,184312916207599i</v>
      </c>
      <c r="AN102" s="223" t="str">
        <f t="shared" ca="1" si="64"/>
        <v>-0,0672091426797709+0,187836970389557i</v>
      </c>
      <c r="AO102" s="223" t="str">
        <f t="shared" ca="1" si="65"/>
        <v>-0,0579114630342768+0,190908508857271i</v>
      </c>
      <c r="AP102" s="223" t="str">
        <f t="shared" ca="1" si="66"/>
        <v>-0,048474269601888+0,193520132005537i</v>
      </c>
      <c r="AQ102" s="223" t="str">
        <f t="shared" ca="1" si="67"/>
        <v>-0,0389202974081837+0,195665548205441i</v>
      </c>
      <c r="AR102" s="223" t="str">
        <f t="shared" ca="1" si="68"/>
        <v>-0,0389202974081837+0,195665548205441i</v>
      </c>
      <c r="AS102" s="223" t="str">
        <f t="shared" ca="1" si="69"/>
        <v>-0,019554308042049+0,198538221362723i</v>
      </c>
      <c r="AT102" s="223" t="str">
        <f t="shared" ca="1" si="70"/>
        <v>-0,00978894523426403+0,19925855779885i</v>
      </c>
      <c r="AU102" s="223" t="str">
        <f t="shared" ca="1" si="71"/>
        <v>6,96541553004817E-16+0,199498862916251i</v>
      </c>
      <c r="AV102" s="223" t="str">
        <f t="shared" ca="1" si="72"/>
        <v>0,00978894523426538+0,19925855779885i</v>
      </c>
      <c r="AW102" s="223" t="str">
        <f t="shared" ca="1" si="73"/>
        <v>0,0195543080420504+0,198538221362723i</v>
      </c>
      <c r="AX102" s="223" t="str">
        <f t="shared" ca="1" si="74"/>
        <v>0,0292725628090071+0,197339588961439i</v>
      </c>
      <c r="AY102" s="223" t="str">
        <f t="shared" ca="1" si="75"/>
        <v>0,0389202974081829+0,195665548205441i</v>
      </c>
      <c r="AZ102" s="223" t="str">
        <f t="shared" ca="1" si="76"/>
        <v>0,0484742696018874+0,193520132005537i</v>
      </c>
      <c r="BA102" s="223" t="str">
        <f t="shared" ca="1" si="77"/>
        <v>0,0579114630342762+0,190908508857271i</v>
      </c>
      <c r="BB102" s="223" t="str">
        <f t="shared" ca="1" si="78"/>
        <v>0,0672091426797703+0,187836970389557i</v>
      </c>
      <c r="BC102" s="223" t="str">
        <f t="shared" ca="1" si="79"/>
        <v>0,0763449096137232+0,184312916207599i</v>
      </c>
      <c r="BD102" s="223" t="str">
        <f t="shared" ca="1" si="80"/>
        <v>0,0852967549733924+0,180344836066592i</v>
      </c>
      <c r="BE102" s="223" t="str">
        <f t="shared" ca="1" si="81"/>
        <v>0,0940431129792173+0,175942289419159i</v>
      </c>
      <c r="BF102" s="223" t="str">
        <f t="shared" ca="1" si="82"/>
        <v>0,102562912888672+0,171115882385791i</v>
      </c>
      <c r="BG102" s="223" t="str">
        <f t="shared" ca="1" si="83"/>
        <v>0,110835629757527+0,165877242203774i</v>
      </c>
      <c r="BH102" s="223" t="str">
        <f t="shared" ca="1" si="84"/>
        <v>0,118841333886241+0,160238989216158i</v>
      </c>
      <c r="BI102" s="223" t="str">
        <f t="shared" ca="1" si="85"/>
        <v>0,126560738832353+0,154214706468242i</v>
      </c>
      <c r="BJ102" s="223" t="str">
        <f t="shared" ca="1" si="86"/>
        <v>0,133975247873205+0,147818906984831i</v>
      </c>
      <c r="BK102" s="223" t="str">
        <f t="shared" ca="1" si="87"/>
        <v>0,141066998807086+0,141066998807087i</v>
      </c>
      <c r="BL102" s="223" t="str">
        <f t="shared" ca="1" si="88"/>
        <v>0,147818906984831+0,133975247873205i</v>
      </c>
      <c r="BM102" s="223" t="str">
        <f t="shared" ca="1" si="89"/>
        <v>0,154214706468242+0,126560738832353i</v>
      </c>
      <c r="BN102" s="223" t="str">
        <f t="shared" ca="1" si="90"/>
        <v>0,160238989216158+0,118841333886241i</v>
      </c>
      <c r="BO102" s="223" t="str">
        <f t="shared" ca="1" si="91"/>
        <v>0,165877242203774+0,110835629757527i</v>
      </c>
      <c r="BP102" s="223" t="str">
        <f t="shared" ca="1" si="92"/>
        <v>0,171115882385791+0,102562912888671i</v>
      </c>
      <c r="BQ102" s="223" t="str">
        <f t="shared" ca="1" si="93"/>
        <v>0,175942289419159+0,0940431129792173i</v>
      </c>
      <c r="BR102" s="223" t="str">
        <f t="shared" ca="1" si="94"/>
        <v>0,180344836066592+0,0852967549733924i</v>
      </c>
      <c r="BS102" s="223" t="str">
        <f t="shared" ca="1" si="95"/>
        <v>0,184312916207599+0,0763449096137232i</v>
      </c>
      <c r="BT102" s="223" t="str">
        <f t="shared" ca="1" si="96"/>
        <v>0,187836970389557+0,0672091426797701i</v>
      </c>
      <c r="BU102" s="223" t="str">
        <f t="shared" ca="1" si="97"/>
        <v>0,190908508857271+0,057911463034276i</v>
      </c>
      <c r="BV102" s="223" t="str">
        <f t="shared" ca="1" si="98"/>
        <v>0,193520132005537+0,0484742696018872i</v>
      </c>
      <c r="BW102" s="223" t="str">
        <f t="shared" ca="1" si="99"/>
        <v>0,195665548205441+0,0389202974081829i</v>
      </c>
      <c r="BX102" s="223" t="str">
        <f t="shared" ca="1" si="100"/>
        <v>0,197339588961439+0,0292725628090071i</v>
      </c>
      <c r="BY102" s="223" t="str">
        <f t="shared" ca="1" si="101"/>
        <v>0,198538221362723+0,0195543080420503i</v>
      </c>
      <c r="BZ102" s="223" t="str">
        <f t="shared" ca="1" si="102"/>
        <v>0,19925855779885+0,00978894523426532i</v>
      </c>
      <c r="CA102" s="223" t="str">
        <f t="shared" ca="1" si="103"/>
        <v>0,199498862916251+6,44608619155033E-16i</v>
      </c>
      <c r="CB102" s="223" t="str">
        <f t="shared" ca="1" si="104"/>
        <v>0,19925855779885-0,00978894523426404i</v>
      </c>
      <c r="CC102" s="223" t="str">
        <f t="shared" ca="1" si="105"/>
        <v>0,198538221362723-0,0195543080420491i</v>
      </c>
      <c r="CD102" s="223" t="str">
        <f t="shared" ca="1" si="106"/>
        <v>0,197339588961439-0,0292725628090057i</v>
      </c>
      <c r="CE102" s="223" t="str">
        <f t="shared" ca="1" si="107"/>
        <v>0,195665548205441-0,0389202974081837i</v>
      </c>
      <c r="CF102" s="223" t="str">
        <f t="shared" ca="1" si="108"/>
        <v>0,193520132005537-0,048474269601888i</v>
      </c>
      <c r="CG102" s="223" t="str">
        <f t="shared" ca="1" si="109"/>
        <v>0,190908508857271-0,0579114630342768i</v>
      </c>
      <c r="CH102" s="223" t="str">
        <f t="shared" ca="1" si="110"/>
        <v>0,187836970389557-0,0672091426797709i</v>
      </c>
      <c r="CI102" s="223" t="str">
        <f t="shared" ca="1" si="111"/>
        <v>0,184312916207599-0,0763449096137238i</v>
      </c>
      <c r="CJ102" s="223" t="str">
        <f t="shared" ca="1" si="112"/>
        <v>0,180344836066592-0,085296754973393i</v>
      </c>
      <c r="CK102" s="223" t="str">
        <f t="shared" ca="1" si="113"/>
        <v>0,175942289419159-0,0940431129792179i</v>
      </c>
      <c r="CL102" s="223" t="str">
        <f t="shared" ca="1" si="114"/>
        <v>0,17111588238579-0,102562912888672i</v>
      </c>
      <c r="CM102" s="223" t="str">
        <f t="shared" ca="1" si="115"/>
        <v>0,165877242203774-0,110835629757527i</v>
      </c>
      <c r="CN102" s="223" t="str">
        <f t="shared" ca="1" si="116"/>
        <v>0,160238989216157-0,118841333886242i</v>
      </c>
      <c r="CO102" s="223" t="str">
        <f t="shared" ca="1" si="117"/>
        <v>0,154214706468242-0,126560738832353i</v>
      </c>
      <c r="CP102" s="223" t="str">
        <f t="shared" ca="1" si="118"/>
        <v>0,147818906984831-0,133975247873206i</v>
      </c>
      <c r="CQ102" s="223" t="str">
        <f t="shared" ca="1" si="119"/>
        <v>0,141066998807087-0,141066998807086i</v>
      </c>
      <c r="CR102" s="223" t="str">
        <f t="shared" ca="1" si="120"/>
        <v>0,133975247873206-0,147818906984831i</v>
      </c>
      <c r="CS102" s="223" t="str">
        <f t="shared" ca="1" si="121"/>
        <v>0,126560738832354-0,154214706468241i</v>
      </c>
      <c r="CT102" s="223" t="str">
        <f t="shared" ca="1" si="122"/>
        <v>0,118841333886242-0,160238989216157i</v>
      </c>
      <c r="CU102" s="223" t="str">
        <f t="shared" ca="1" si="123"/>
        <v>0,110835629757528-0,165877242203773i</v>
      </c>
      <c r="CV102" s="223" t="str">
        <f t="shared" ca="1" si="124"/>
        <v>0,102562912888673-0,17111588238579i</v>
      </c>
      <c r="CW102" s="223" t="str">
        <f t="shared" ca="1" si="125"/>
        <v>0,0940431129792185-0,175942289419159i</v>
      </c>
      <c r="CX102" s="223" t="str">
        <f t="shared" ca="1" si="126"/>
        <v>0,0852967549733936-0,180344836066592i</v>
      </c>
      <c r="CY102" s="223" t="str">
        <f t="shared" ca="1" si="127"/>
        <v>0,0763449096137224-0,1843129162076i</v>
      </c>
      <c r="CZ102" s="223" t="str">
        <f t="shared" ca="1" si="128"/>
        <v>0,0672091426797697-0,187836970389557i</v>
      </c>
      <c r="DA102" s="223" t="str">
        <f t="shared" ca="1" si="129"/>
        <v>0,0579114630342754-0,190908508857271i</v>
      </c>
      <c r="DB102" s="223" t="str">
        <f t="shared" ca="1" si="130"/>
        <v>0,0484742696018868-0,193520132005537i</v>
      </c>
      <c r="DC102" s="223" t="str">
        <f t="shared" ca="1" si="131"/>
        <v>0,0389202974081823-0,195665548205441i</v>
      </c>
      <c r="DD102" s="223" t="str">
        <f t="shared" ca="1" si="132"/>
        <v>0,0292725628090063-0,197339588961439i</v>
      </c>
      <c r="DE102" s="223" t="str">
        <f t="shared" ca="1" si="133"/>
        <v>0,0195543080420497-0,198538221362723i</v>
      </c>
      <c r="DF102" s="223" t="str">
        <f t="shared" ca="1" si="134"/>
        <v>0,00978894523426462-0,19925855779885i</v>
      </c>
      <c r="DG102" s="223" t="str">
        <f t="shared" ca="1" si="135"/>
        <v>3,66623585486807E-17-0,199498862916251i</v>
      </c>
      <c r="DH102" s="223" t="str">
        <f t="shared" ca="1" si="136"/>
        <v>-0,00978894523426474-0,19925855779885i</v>
      </c>
      <c r="DI102" s="223" t="str">
        <f t="shared" ca="1" si="137"/>
        <v>-0,0195543080420498-0,198538221362723i</v>
      </c>
      <c r="DJ102" s="223" t="str">
        <f t="shared" ca="1" si="138"/>
        <v>-0,0292725628090063-0,197339588961439i</v>
      </c>
      <c r="DK102" s="223" t="str">
        <f t="shared" ca="1" si="139"/>
        <v>-0,0389202974081825-0,195665548205441i</v>
      </c>
      <c r="DL102" s="223" t="str">
        <f t="shared" ca="1" si="140"/>
        <v>-0,0484742696018866-0,193520132005537i</v>
      </c>
      <c r="DM102" s="223" t="str">
        <f t="shared" ca="1" si="141"/>
        <v>-0,0579114630342754-0,190908508857271i</v>
      </c>
      <c r="DN102" s="223" t="str">
        <f t="shared" ca="1" si="142"/>
        <v>-0,0672091426797697-0,187836970389557i</v>
      </c>
      <c r="DO102" s="223" t="str">
        <f t="shared" ca="1" si="143"/>
        <v>-0,0763449096137226-0,184312916207599i</v>
      </c>
      <c r="DP102" s="223" t="str">
        <f t="shared" ca="1" si="144"/>
        <v>-0,0852967549733918-0,180344836066593i</v>
      </c>
      <c r="DQ102" s="223" t="str">
        <f t="shared" ca="1" si="145"/>
        <v>-0,0940431129792167-0,17594228941916i</v>
      </c>
      <c r="DR102" s="223" t="str">
        <f t="shared" ca="1" si="146"/>
        <v>-0,102562912888673-0,17111588238579i</v>
      </c>
      <c r="DS102" s="223" t="str">
        <f t="shared" ca="1" si="147"/>
        <v>-0,110835629757528-0,165877242203773i</v>
      </c>
      <c r="DT102" s="223" t="str">
        <f t="shared" ca="1" si="148"/>
        <v>-0,118841333886242-0,160238989216157i</v>
      </c>
      <c r="DU102" s="223" t="str">
        <f t="shared" ca="1" si="149"/>
        <v>-0,126560738832354-0,154214706468241i</v>
      </c>
      <c r="DV102" s="223" t="str">
        <f t="shared" ca="1" si="150"/>
        <v>-0,133975247873206-0,14781890698483i</v>
      </c>
      <c r="DW102" s="223" t="str">
        <f t="shared" ca="1" si="151"/>
        <v>-0,141066998807087-0,141066998807086i</v>
      </c>
      <c r="DX102" s="223" t="str">
        <f t="shared" ca="1" si="152"/>
        <v>-0,147818906984831-0,133975247873206i</v>
      </c>
      <c r="DY102" s="223" t="str">
        <f t="shared" ca="1" si="153"/>
        <v>-0,154214706468242-0,126560738832353i</v>
      </c>
      <c r="DZ102" s="223" t="str">
        <f t="shared" ca="1" si="154"/>
        <v>-0,160238989216157-0,118841333886242i</v>
      </c>
      <c r="EA102" s="223" t="str">
        <f t="shared" ca="1" si="155"/>
        <v>-0,165877242203774-0,110835629757527i</v>
      </c>
      <c r="EB102" s="223" t="str">
        <f t="shared" ca="1" si="156"/>
        <v>-0,171115882385791-0,102562912888672i</v>
      </c>
      <c r="EC102" s="223" t="str">
        <f t="shared" ca="1" si="157"/>
        <v>-0,175942289419159-0,0940431129792179i</v>
      </c>
      <c r="ED102" s="223" t="str">
        <f t="shared" ca="1" si="158"/>
        <v>-0,180344836066592-0,0852967549733928i</v>
      </c>
      <c r="EE102" s="223" t="str">
        <f t="shared" ca="1" si="159"/>
        <v>-0,184312916207599-0,0763449096137238i</v>
      </c>
      <c r="EF102" s="223" t="str">
        <f t="shared" ca="1" si="160"/>
        <v>-0,187836970389557-0,0672091426797707i</v>
      </c>
      <c r="EG102" s="223" t="str">
        <f t="shared" ca="1" si="161"/>
        <v>-0,190908508857271-0,0579114630342768i</v>
      </c>
      <c r="EH102" s="223" t="str">
        <f t="shared" ca="1" si="162"/>
        <v>-0,193520132005537-0,048474269601888i</v>
      </c>
      <c r="EI102" s="223" t="str">
        <f t="shared" ca="1" si="163"/>
        <v>-0,195665548205441-0,0389202974081835i</v>
      </c>
      <c r="EJ102" s="223" t="str">
        <f t="shared" ca="1" si="164"/>
        <v>-0,197339588961439-0,0292725628090077i</v>
      </c>
      <c r="EK102" s="223" t="str">
        <f t="shared" ca="1" si="165"/>
        <v>-0,198538221362723-0,019554308042049i</v>
      </c>
      <c r="EL102" s="223" t="str">
        <f t="shared" ca="1" si="166"/>
        <v>-0,19925855779885-0,00978894523426394i</v>
      </c>
      <c r="EM102" s="223" t="str">
        <f t="shared" ca="1" si="167"/>
        <v>-0,199498862916251+6,59879194456137E-16i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0,380463204390083-6,46253876028165i</v>
      </c>
      <c r="G103" s="229" t="str">
        <f t="shared" si="173"/>
        <v>-1,21282162409032+44,6599075703423i</v>
      </c>
      <c r="H103" s="229" t="str">
        <f t="shared" si="38"/>
        <v>0,268492732022525-4,00825286621334i</v>
      </c>
      <c r="I103" s="229" t="str">
        <f t="shared" si="174"/>
        <v>-0,000269918444421689-0,0139351627704549i</v>
      </c>
      <c r="J103" s="255" t="str">
        <f ca="1">IMPRODUCT(1/N_FFT2,R100)</f>
        <v>0,042717369598877+3,19996225873364E-06i</v>
      </c>
      <c r="K103" s="254" t="str">
        <f t="shared" ca="1" si="175"/>
        <v>-0,0000114856139569805-0,000595274362214868i</v>
      </c>
      <c r="M103" s="258"/>
      <c r="N103" s="246">
        <f t="shared" ca="1" si="176"/>
        <v>0.2005018882159848</v>
      </c>
      <c r="O103" s="223">
        <f t="shared" ca="1" si="39"/>
        <v>-0.19949811178401522</v>
      </c>
      <c r="P103" s="223" t="str">
        <f t="shared" ca="1" si="40"/>
        <v>-0,198957563007617+0,0146759915323488i</v>
      </c>
      <c r="Q103" s="223" t="str">
        <f t="shared" ca="1" si="41"/>
        <v>-0,197338845959076+0,0292724525950174i</v>
      </c>
      <c r="R103" s="223" t="str">
        <f t="shared" ca="1" si="42"/>
        <v>-0,194650732606328+0,0437102837008314i</v>
      </c>
      <c r="S103" s="223" t="str">
        <f t="shared" ca="1" si="43"/>
        <v>-0,190907790068537+0,0579112449920974i</v>
      </c>
      <c r="T103" s="223" t="str">
        <f t="shared" ca="1" si="44"/>
        <v>-0,186130301675614+0,0717983802291693i</v>
      </c>
      <c r="U103" s="223" t="str">
        <f t="shared" ca="1" si="45"/>
        <v>-0,180344157051094+0,0852964338229795i</v>
      </c>
      <c r="V103" s="223" t="str">
        <f t="shared" ca="1" si="46"/>
        <v>-0,173580711814023+0,0983322586515965i</v>
      </c>
      <c r="W103" s="223" t="str">
        <f t="shared" ca="1" si="47"/>
        <v>-0,165876617660145+0,110835212450816i</v>
      </c>
      <c r="X103" s="223" t="str">
        <f t="shared" ca="1" si="48"/>
        <v>-0,157273623743182+0,122737540630711i</v>
      </c>
      <c r="Y103" s="223" t="str">
        <f t="shared" ca="1" si="49"/>
        <v>-0,147818350432555+0,133974743443627i</v>
      </c>
      <c r="Z103" s="223" t="str">
        <f t="shared" ca="1" si="50"/>
        <v>-0,137562036673566+0,144485925513899i</v>
      </c>
      <c r="AA103" s="223" t="str">
        <f t="shared" ca="1" si="51"/>
        <v>-0,126560262319108+0,154214125835172i</v>
      </c>
      <c r="AB103" s="223" t="str">
        <f t="shared" ca="1" si="52"/>
        <v>-0,114872646937629+0,163106626447028i</v>
      </c>
      <c r="AC103" s="223" t="str">
        <f t="shared" ca="1" si="53"/>
        <v>-0,102562526729528+0,171115238118182i</v>
      </c>
      <c r="AD103" s="223" t="str">
        <f t="shared" ca="1" si="54"/>
        <v>-0,0896966113027947+0,178196561488102i</v>
      </c>
      <c r="AE103" s="223" t="str">
        <f t="shared" ca="1" si="55"/>
        <v>-0,0763446221678618+0,1843122222519i</v>
      </c>
      <c r="AF103" s="223" t="str">
        <f t="shared" ca="1" si="56"/>
        <v>-0,0625789149107032+0,189429079114022i</v>
      </c>
      <c r="AG103" s="223" t="str">
        <f t="shared" ca="1" si="57"/>
        <v>-0,0484740870916423+0,193519403383793i</v>
      </c>
      <c r="AH103" s="223" t="str">
        <f t="shared" ca="1" si="58"/>
        <v>-0,0341065739947099+0,1965610292396i</v>
      </c>
      <c r="AI103" s="223" t="str">
        <f t="shared" ca="1" si="59"/>
        <v>-0,0195542344182153+0,198537473847395i</v>
      </c>
      <c r="AJ103" s="223" t="str">
        <f t="shared" ca="1" si="60"/>
        <v>-0,0048959287511803+0,199438026682603i</v>
      </c>
      <c r="AK103" s="223" t="str">
        <f t="shared" ca="1" si="61"/>
        <v>0,00978890837795347+0,199257807571386i</v>
      </c>
      <c r="AL103" s="223" t="str">
        <f t="shared" ca="1" si="62"/>
        <v>0,0244206985644504+0,197997793136721i</v>
      </c>
      <c r="AM103" s="223" t="str">
        <f t="shared" ca="1" si="63"/>
        <v>0,0389201508695532+0,195664811506i</v>
      </c>
      <c r="AN103" s="223" t="str">
        <f t="shared" ca="1" si="64"/>
        <v>0,0532086915049503+0,192271505308817i</v>
      </c>
      <c r="AO103" s="223" t="str">
        <f t="shared" ca="1" si="65"/>
        <v>0,0672088896309416+0,187836263165458i</v>
      </c>
      <c r="AP103" s="223" t="str">
        <f t="shared" ca="1" si="66"/>
        <v>0,0808448769608685+0,18238312003738i</v>
      </c>
      <c r="AQ103" s="223" t="str">
        <f t="shared" ca="1" si="67"/>
        <v>0,0940427588979326+0,175941626979668i</v>
      </c>
      <c r="AR103" s="223" t="str">
        <f t="shared" ca="1" si="68"/>
        <v>0,0940427588979326+0,175941626979668i</v>
      </c>
      <c r="AS103" s="223" t="str">
        <f t="shared" ca="1" si="69"/>
        <v>0,118840886437291+0,160238385901089i</v>
      </c>
      <c r="AT103" s="223" t="str">
        <f t="shared" ca="1" si="70"/>
        <v>0,130306748837875+0,151061735104196i</v>
      </c>
      <c r="AU103" s="223" t="str">
        <f t="shared" ca="1" si="71"/>
        <v>0,141066467676388+0,14106646767639i</v>
      </c>
      <c r="AV103" s="223" t="str">
        <f t="shared" ca="1" si="72"/>
        <v>0,151061735104196+0,130306748837875i</v>
      </c>
      <c r="AW103" s="223" t="str">
        <f t="shared" ca="1" si="73"/>
        <v>0,160238385901089+0,118840886437291i</v>
      </c>
      <c r="AX103" s="223" t="str">
        <f t="shared" ca="1" si="74"/>
        <v>0,16854669100131+0,106731014976418i</v>
      </c>
      <c r="AY103" s="223" t="str">
        <f t="shared" ca="1" si="75"/>
        <v>0,175941626979668+0,0940427588979326i</v>
      </c>
      <c r="AZ103" s="223" t="str">
        <f t="shared" ca="1" si="76"/>
        <v>0,18238312003738+0,0808448769608685i</v>
      </c>
      <c r="BA103" s="223" t="str">
        <f t="shared" ca="1" si="77"/>
        <v>0,187836263165458+0,0672088896309414i</v>
      </c>
      <c r="BB103" s="223" t="str">
        <f t="shared" ca="1" si="78"/>
        <v>0,192271505308817+0,0532086915049503i</v>
      </c>
      <c r="BC103" s="223" t="str">
        <f t="shared" ca="1" si="79"/>
        <v>0,195664811506+0,0389201508695532i</v>
      </c>
      <c r="BD103" s="223" t="str">
        <f t="shared" ca="1" si="80"/>
        <v>0,197997793136721+0,0244206985644504i</v>
      </c>
      <c r="BE103" s="223" t="str">
        <f t="shared" ca="1" si="81"/>
        <v>0,199257807571386+0,00978890837795341i</v>
      </c>
      <c r="BF103" s="223" t="str">
        <f t="shared" ca="1" si="82"/>
        <v>0,199438026682603-0,00489592875118036i</v>
      </c>
      <c r="BG103" s="223" t="str">
        <f t="shared" ca="1" si="83"/>
        <v>0,198537473847395-0,0195542344182153i</v>
      </c>
      <c r="BH103" s="223" t="str">
        <f t="shared" ca="1" si="84"/>
        <v>0,1965610292396-0,0341065739947099i</v>
      </c>
      <c r="BI103" s="223" t="str">
        <f t="shared" ca="1" si="85"/>
        <v>0,193519403383793-0,0484740870916423i</v>
      </c>
      <c r="BJ103" s="223" t="str">
        <f t="shared" ca="1" si="86"/>
        <v>0,189429079114022-0,0625789149107032i</v>
      </c>
      <c r="BK103" s="223" t="str">
        <f t="shared" ca="1" si="87"/>
        <v>0,1843122222519-0,0763446221678618i</v>
      </c>
      <c r="BL103" s="223" t="str">
        <f t="shared" ca="1" si="88"/>
        <v>0,178196561488102-0,0896966113027947i</v>
      </c>
      <c r="BM103" s="223" t="str">
        <f t="shared" ca="1" si="89"/>
        <v>0,171115238118182-0,102562526729529i</v>
      </c>
      <c r="BN103" s="223" t="str">
        <f t="shared" ca="1" si="90"/>
        <v>0,163106626447028-0,114872646937629i</v>
      </c>
      <c r="BO103" s="223" t="str">
        <f t="shared" ca="1" si="91"/>
        <v>0,154214125835172-0,126560262319107i</v>
      </c>
      <c r="BP103" s="223" t="str">
        <f t="shared" ca="1" si="92"/>
        <v>0,144485925513899-0,137562036673566i</v>
      </c>
      <c r="BQ103" s="223" t="str">
        <f t="shared" ca="1" si="93"/>
        <v>0,133974743443627-0,147818350432555i</v>
      </c>
      <c r="BR103" s="223" t="str">
        <f t="shared" ca="1" si="94"/>
        <v>0,122737540630712-0,157273623743181i</v>
      </c>
      <c r="BS103" s="223" t="str">
        <f t="shared" ca="1" si="95"/>
        <v>0,110835212450817-0,165876617660145i</v>
      </c>
      <c r="BT103" s="223" t="str">
        <f t="shared" ca="1" si="96"/>
        <v>0,0983322586515973-0,173580711814023i</v>
      </c>
      <c r="BU103" s="223" t="str">
        <f t="shared" ca="1" si="97"/>
        <v>0,0852964338229805-0,180344157051093i</v>
      </c>
      <c r="BV103" s="223" t="str">
        <f t="shared" ca="1" si="98"/>
        <v>0,0717983802291687-0,186130301675614i</v>
      </c>
      <c r="BW103" s="223" t="str">
        <f t="shared" ca="1" si="99"/>
        <v>0,0579112449920968-0,190907790068538i</v>
      </c>
      <c r="BX103" s="223" t="str">
        <f t="shared" ca="1" si="100"/>
        <v>0,043710283700831-0,194650732606328i</v>
      </c>
      <c r="BY103" s="223" t="str">
        <f t="shared" ca="1" si="101"/>
        <v>0,029272452595017-0,197338845959076i</v>
      </c>
      <c r="BZ103" s="223" t="str">
        <f t="shared" ca="1" si="102"/>
        <v>0,0146759915323486-0,198957563007617i</v>
      </c>
      <c r="CA103" s="223" t="str">
        <f t="shared" ca="1" si="103"/>
        <v>3,6662220511406E-17-0,199498111784015i</v>
      </c>
      <c r="CB103" s="223" t="str">
        <f t="shared" ca="1" si="104"/>
        <v>-0,0146759915323487-0,198957563007617i</v>
      </c>
      <c r="CC103" s="223" t="str">
        <f t="shared" ca="1" si="105"/>
        <v>-0,029272452595017-0,197338845959076i</v>
      </c>
      <c r="CD103" s="223" t="str">
        <f t="shared" ca="1" si="106"/>
        <v>-0,0437102837008312-0,194650732606328i</v>
      </c>
      <c r="CE103" s="223" t="str">
        <f t="shared" ca="1" si="107"/>
        <v>-0,0579112449920968-0,190907790068538i</v>
      </c>
      <c r="CF103" s="223" t="str">
        <f t="shared" ca="1" si="108"/>
        <v>-0,0717983802291685-0,186130301675614i</v>
      </c>
      <c r="CG103" s="223" t="str">
        <f t="shared" ca="1" si="109"/>
        <v>-0,0852964338229787-0,180344157051094i</v>
      </c>
      <c r="CH103" s="223" t="str">
        <f t="shared" ca="1" si="110"/>
        <v>-0,0983322586515973-0,173580711814023i</v>
      </c>
      <c r="CI103" s="223" t="str">
        <f t="shared" ca="1" si="111"/>
        <v>-0,110835212450817-0,165876617660145i</v>
      </c>
      <c r="CJ103" s="223" t="str">
        <f t="shared" ca="1" si="112"/>
        <v>-0,122737540630712-0,157273623743181i</v>
      </c>
      <c r="CK103" s="223" t="str">
        <f t="shared" ca="1" si="113"/>
        <v>-0,133974743443627-0,147818350432555i</v>
      </c>
      <c r="CL103" s="223" t="str">
        <f t="shared" ca="1" si="114"/>
        <v>-0,144485925513899-0,137562036673566i</v>
      </c>
      <c r="CM103" s="223" t="str">
        <f t="shared" ca="1" si="115"/>
        <v>-0,154214125835172-0,126560262319107i</v>
      </c>
      <c r="CN103" s="223" t="str">
        <f t="shared" ca="1" si="116"/>
        <v>-0,163106626447028-0,114872646937629i</v>
      </c>
      <c r="CO103" s="223" t="str">
        <f t="shared" ca="1" si="117"/>
        <v>-0,171115238118182-0,102562526729529i</v>
      </c>
      <c r="CP103" s="223" t="str">
        <f t="shared" ca="1" si="118"/>
        <v>-0,178196561488102-0,0896966113027947i</v>
      </c>
      <c r="CQ103" s="223" t="str">
        <f t="shared" ca="1" si="119"/>
        <v>-0,1843122222519-0,0763446221678618i</v>
      </c>
      <c r="CR103" s="223" t="str">
        <f t="shared" ca="1" si="120"/>
        <v>-0,189429079114022-0,062578914910703i</v>
      </c>
      <c r="CS103" s="223" t="str">
        <f t="shared" ca="1" si="121"/>
        <v>-0,193519403383793-0,0484740870916423i</v>
      </c>
      <c r="CT103" s="223" t="str">
        <f t="shared" ca="1" si="122"/>
        <v>-0,1965610292396-0,0341065739947079i</v>
      </c>
      <c r="CU103" s="223" t="str">
        <f t="shared" ca="1" si="123"/>
        <v>-0,198537473847395-0,0195542344182153i</v>
      </c>
      <c r="CV103" s="223" t="str">
        <f t="shared" ca="1" si="124"/>
        <v>-0,199438026682603-0,00489592875118034i</v>
      </c>
      <c r="CW103" s="223" t="str">
        <f t="shared" ca="1" si="125"/>
        <v>-0,199257807571386+0,00978890837795353i</v>
      </c>
      <c r="CX103" s="223" t="str">
        <f t="shared" ca="1" si="126"/>
        <v>-0,197997793136721+0,0244206985644504i</v>
      </c>
      <c r="CY103" s="223" t="str">
        <f t="shared" ca="1" si="127"/>
        <v>-0,195664811506+0,0389201508695534i</v>
      </c>
      <c r="CZ103" s="223" t="str">
        <f t="shared" ca="1" si="128"/>
        <v>-0,192271505308817+0,0532086915049503i</v>
      </c>
      <c r="DA103" s="223" t="str">
        <f t="shared" ca="1" si="129"/>
        <v>-0,187836263165458+0,0672088896309416i</v>
      </c>
      <c r="DB103" s="223" t="str">
        <f t="shared" ca="1" si="130"/>
        <v>-0,18238312003738+0,0808448769608685i</v>
      </c>
      <c r="DC103" s="223" t="str">
        <f t="shared" ca="1" si="131"/>
        <v>-0,175941626979668+0,0940427588979326i</v>
      </c>
      <c r="DD103" s="223" t="str">
        <f t="shared" ca="1" si="132"/>
        <v>-0,16854669100131+0,106731014976418i</v>
      </c>
      <c r="DE103" s="223" t="str">
        <f t="shared" ca="1" si="133"/>
        <v>-0,160238385901089+0,118840886437291i</v>
      </c>
      <c r="DF103" s="223" t="str">
        <f t="shared" ca="1" si="134"/>
        <v>-0,151061735104196+0,130306748837875i</v>
      </c>
      <c r="DG103" s="223" t="str">
        <f t="shared" ca="1" si="135"/>
        <v>-0,14106646767639+0,141066467676388i</v>
      </c>
      <c r="DH103" s="223" t="str">
        <f t="shared" ca="1" si="136"/>
        <v>-0,130306748837875+0,151061735104197i</v>
      </c>
      <c r="DI103" s="223" t="str">
        <f t="shared" ca="1" si="137"/>
        <v>-0,118840886437291+0,160238385901089i</v>
      </c>
      <c r="DJ103" s="223" t="str">
        <f t="shared" ca="1" si="138"/>
        <v>-0,106731014976418+0,16854669100131i</v>
      </c>
      <c r="DK103" s="223" t="str">
        <f t="shared" ca="1" si="139"/>
        <v>-0,0940427588979326+0,175941626979668i</v>
      </c>
      <c r="DL103" s="223" t="str">
        <f t="shared" ca="1" si="140"/>
        <v>-0,0808448769608685+0,18238312003738i</v>
      </c>
      <c r="DM103" s="223" t="str">
        <f t="shared" ca="1" si="141"/>
        <v>-0,0672088896309414+0,187836263165458i</v>
      </c>
      <c r="DN103" s="223" t="str">
        <f t="shared" ca="1" si="142"/>
        <v>-0,0532086915049503+0,192271505308817i</v>
      </c>
      <c r="DO103" s="223" t="str">
        <f t="shared" ca="1" si="143"/>
        <v>-0,0389201508695534+0,195664811506i</v>
      </c>
      <c r="DP103" s="223" t="str">
        <f t="shared" ca="1" si="144"/>
        <v>-0,0244206985644504+0,197997793136721i</v>
      </c>
      <c r="DQ103" s="223" t="str">
        <f t="shared" ca="1" si="145"/>
        <v>-0,00978890837795345+0,199257807571386i</v>
      </c>
      <c r="DR103" s="223" t="str">
        <f t="shared" ca="1" si="146"/>
        <v>0,0048959287511804+0,199438026682603i</v>
      </c>
      <c r="DS103" s="223" t="str">
        <f t="shared" ca="1" si="147"/>
        <v>0,0195542344182153+0,198537473847395i</v>
      </c>
      <c r="DT103" s="223" t="str">
        <f t="shared" ca="1" si="148"/>
        <v>0,0341065739947079+0,1965610292396i</v>
      </c>
      <c r="DU103" s="223" t="str">
        <f t="shared" ca="1" si="149"/>
        <v>0,0484740870916423+0,193519403383793i</v>
      </c>
      <c r="DV103" s="223" t="str">
        <f t="shared" ca="1" si="150"/>
        <v>0,062578914910703+0,189429079114022i</v>
      </c>
      <c r="DW103" s="223" t="str">
        <f t="shared" ca="1" si="151"/>
        <v>0,0763446221678618+0,1843122222519i</v>
      </c>
      <c r="DX103" s="223" t="str">
        <f t="shared" ca="1" si="152"/>
        <v>0,0896966113027949+0,178196561488102i</v>
      </c>
      <c r="DY103" s="223" t="str">
        <f t="shared" ca="1" si="153"/>
        <v>0,102562526729529+0,171115238118182i</v>
      </c>
      <c r="DZ103" s="223" t="str">
        <f t="shared" ca="1" si="154"/>
        <v>0,114872646937629+0,163106626447028i</v>
      </c>
      <c r="EA103" s="223" t="str">
        <f t="shared" ca="1" si="155"/>
        <v>0,126560262319107+0,154214125835172i</v>
      </c>
      <c r="EB103" s="223" t="str">
        <f t="shared" ca="1" si="156"/>
        <v>0,137562036673566+0,144485925513899i</v>
      </c>
      <c r="EC103" s="223" t="str">
        <f t="shared" ca="1" si="157"/>
        <v>0,147818350432555+0,133974743443627i</v>
      </c>
      <c r="ED103" s="223" t="str">
        <f t="shared" ca="1" si="158"/>
        <v>0,157273623743182+0,122737540630712i</v>
      </c>
      <c r="EE103" s="223" t="str">
        <f t="shared" ca="1" si="159"/>
        <v>0,165876617660145+0,110835212450817i</v>
      </c>
      <c r="EF103" s="223" t="str">
        <f t="shared" ca="1" si="160"/>
        <v>0,173580711814023+0,0983322586515973i</v>
      </c>
      <c r="EG103" s="223" t="str">
        <f t="shared" ca="1" si="161"/>
        <v>0,180344157051093+0,0852964338229803i</v>
      </c>
      <c r="EH103" s="223" t="str">
        <f t="shared" ca="1" si="162"/>
        <v>0,186130301675614+0,0717983802291687i</v>
      </c>
      <c r="EI103" s="223" t="str">
        <f t="shared" ca="1" si="163"/>
        <v>0,190907790068538+0,0579112449920966i</v>
      </c>
      <c r="EJ103" s="223" t="str">
        <f t="shared" ca="1" si="164"/>
        <v>0,194650732606328+0,043710283700831i</v>
      </c>
      <c r="EK103" s="223" t="str">
        <f t="shared" ca="1" si="165"/>
        <v>0,197338845959076+0,029272452595017i</v>
      </c>
      <c r="EL103" s="223" t="str">
        <f t="shared" ca="1" si="166"/>
        <v>0,198957563007617+0,0146759915323486i</v>
      </c>
      <c r="EM103" s="223" t="str">
        <f t="shared" ca="1" si="167"/>
        <v>0,199498111784015+7,3324441022812E-17i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0,261745175134507-4,85120502713937i</v>
      </c>
      <c r="G104" s="229" t="str">
        <f t="shared" si="173"/>
        <v>-1,21281313447479+33,4970530816404i</v>
      </c>
      <c r="H104" s="229" t="str">
        <f t="shared" si="38"/>
        <v>0,194852584663086-3,00851132646177i</v>
      </c>
      <c r="I104" s="229" t="str">
        <f t="shared" si="174"/>
        <v>-0,000483742478943555-0,0186211464367996i</v>
      </c>
      <c r="J104" s="255" t="str">
        <f ca="1">IMPRODUCT(1/N_FFT2,S100)</f>
        <v>0,000785694731271363-9,97257018003699E-09i</v>
      </c>
      <c r="K104" s="254" t="str">
        <f t="shared" ca="1" si="175"/>
        <v>-3,80259617687773E-07-0,0000146305318214701i</v>
      </c>
      <c r="M104" s="258"/>
      <c r="N104" s="246">
        <f t="shared" ca="1" si="176"/>
        <v>0.20050294308192182</v>
      </c>
      <c r="O104" s="223">
        <f t="shared" ca="1" si="39"/>
        <v>-0.1994970569180782</v>
      </c>
      <c r="P104" s="223" t="str">
        <f t="shared" ca="1" si="40"/>
        <v>-0,198536424060925+0,0195541310232736i</v>
      </c>
      <c r="Q104" s="223" t="str">
        <f t="shared" ca="1" si="41"/>
        <v>-0,195663776909016+0,0389199450754177i</v>
      </c>
      <c r="R104" s="223" t="str">
        <f t="shared" ca="1" si="42"/>
        <v>-0,190906780624773+0,0579109387806794i</v>
      </c>
      <c r="S104" s="223" t="str">
        <f t="shared" ca="1" si="43"/>
        <v>-0,184311247682852+0,0763442184881439i</v>
      </c>
      <c r="T104" s="223" t="str">
        <f t="shared" ca="1" si="44"/>
        <v>-0,175940696670967+0,0940422616375722i</v>
      </c>
      <c r="U104" s="223" t="str">
        <f t="shared" ca="1" si="45"/>
        <v>-0,165875740571173+0,110834626398702i</v>
      </c>
      <c r="V104" s="223" t="str">
        <f t="shared" ca="1" si="46"/>
        <v>-0,154213310412775+0,126559593119241i</v>
      </c>
      <c r="W104" s="223" t="str">
        <f t="shared" ca="1" si="47"/>
        <v>-0,141065721773532+0,141065721773532i</v>
      </c>
      <c r="X104" s="223" t="str">
        <f t="shared" ca="1" si="48"/>
        <v>-0,126559593119241+0,154213310412775i</v>
      </c>
      <c r="Y104" s="223" t="str">
        <f t="shared" ca="1" si="49"/>
        <v>-0,110834626398702+0,165875740571173i</v>
      </c>
      <c r="Z104" s="223" t="str">
        <f t="shared" ca="1" si="50"/>
        <v>-0,0940422616375726+0,175940696670967i</v>
      </c>
      <c r="AA104" s="223" t="str">
        <f t="shared" ca="1" si="51"/>
        <v>-0,0763442184881443+0,184311247682852i</v>
      </c>
      <c r="AB104" s="223" t="str">
        <f t="shared" ca="1" si="52"/>
        <v>-0,0579109387806802+0,190906780624773i</v>
      </c>
      <c r="AC104" s="223" t="str">
        <f t="shared" ca="1" si="53"/>
        <v>-0,0389199450754187+0,195663776909016i</v>
      </c>
      <c r="AD104" s="223" t="str">
        <f t="shared" ca="1" si="54"/>
        <v>-0,0195541310232727+0,198536424060925i</v>
      </c>
      <c r="AE104" s="223" t="str">
        <f t="shared" ca="1" si="55"/>
        <v>6,96535247441199E-16+0,199497056918078i</v>
      </c>
      <c r="AF104" s="223" t="str">
        <f t="shared" ca="1" si="56"/>
        <v>0,0195541310232741+0,198536424060925i</v>
      </c>
      <c r="AG104" s="223" t="str">
        <f t="shared" ca="1" si="57"/>
        <v>0,0389199450754179+0,195663776909016i</v>
      </c>
      <c r="AH104" s="223" t="str">
        <f t="shared" ca="1" si="58"/>
        <v>0,0579109387806796+0,190906780624773i</v>
      </c>
      <c r="AI104" s="223" t="str">
        <f t="shared" ca="1" si="59"/>
        <v>0,0763442184881437+0,184311247682852i</v>
      </c>
      <c r="AJ104" s="223" t="str">
        <f t="shared" ca="1" si="60"/>
        <v>0,0940422616375721+0,175940696670967i</v>
      </c>
      <c r="AK104" s="223" t="str">
        <f t="shared" ca="1" si="61"/>
        <v>0,110834626398701+0,165875740571174i</v>
      </c>
      <c r="AL104" s="223" t="str">
        <f t="shared" ca="1" si="62"/>
        <v>0,126559593119241+0,154213310412776i</v>
      </c>
      <c r="AM104" s="223" t="str">
        <f t="shared" ca="1" si="63"/>
        <v>0,141065721773531+0,141065721773532i</v>
      </c>
      <c r="AN104" s="223" t="str">
        <f t="shared" ca="1" si="64"/>
        <v>0,154213310412776+0,126559593119241i</v>
      </c>
      <c r="AO104" s="223" t="str">
        <f t="shared" ca="1" si="65"/>
        <v>0,165875740571174+0,110834626398701i</v>
      </c>
      <c r="AP104" s="223" t="str">
        <f t="shared" ca="1" si="66"/>
        <v>0,175940696670967+0,0940422616375721i</v>
      </c>
      <c r="AQ104" s="223" t="str">
        <f t="shared" ca="1" si="67"/>
        <v>0,184311247682852+0,0763442184881437i</v>
      </c>
      <c r="AR104" s="223" t="str">
        <f t="shared" ca="1" si="68"/>
        <v>0,184311247682852+0,0763442184881437i</v>
      </c>
      <c r="AS104" s="223" t="str">
        <f t="shared" ca="1" si="69"/>
        <v>0,195663776909016+0,0389199450754179i</v>
      </c>
      <c r="AT104" s="223" t="str">
        <f t="shared" ca="1" si="70"/>
        <v>0,198536424060925+0,019554131023274i</v>
      </c>
      <c r="AU104" s="223" t="str">
        <f t="shared" ca="1" si="71"/>
        <v>0,199497056918078+6,44602783723336E-16i</v>
      </c>
      <c r="AV104" s="223" t="str">
        <f t="shared" ca="1" si="72"/>
        <v>0,198536424060925-0,0195541310232727i</v>
      </c>
      <c r="AW104" s="223" t="str">
        <f t="shared" ca="1" si="73"/>
        <v>0,195663776909016-0,0389199450754187i</v>
      </c>
      <c r="AX104" s="223" t="str">
        <f t="shared" ca="1" si="74"/>
        <v>0,190906780624773-0,0579109387806802i</v>
      </c>
      <c r="AY104" s="223" t="str">
        <f t="shared" ca="1" si="75"/>
        <v>0,184311247682852-0,0763442184881443i</v>
      </c>
      <c r="AZ104" s="223" t="str">
        <f t="shared" ca="1" si="76"/>
        <v>0,175940696670967-0,0940422616375726i</v>
      </c>
      <c r="BA104" s="223" t="str">
        <f t="shared" ca="1" si="77"/>
        <v>0,165875740571173-0,110834626398702i</v>
      </c>
      <c r="BB104" s="223" t="str">
        <f t="shared" ca="1" si="78"/>
        <v>0,154213310412775-0,126559593119241i</v>
      </c>
      <c r="BC104" s="223" t="str">
        <f t="shared" ca="1" si="79"/>
        <v>0,141065721773532-0,141065721773531i</v>
      </c>
      <c r="BD104" s="223" t="str">
        <f t="shared" ca="1" si="80"/>
        <v>0,126559593119242-0,154213310412775i</v>
      </c>
      <c r="BE104" s="223" t="str">
        <f t="shared" ca="1" si="81"/>
        <v>0,110834626398702-0,165875740571173i</v>
      </c>
      <c r="BF104" s="223" t="str">
        <f t="shared" ca="1" si="82"/>
        <v>0,0940422616375733-0,175940696670967i</v>
      </c>
      <c r="BG104" s="223" t="str">
        <f t="shared" ca="1" si="83"/>
        <v>0,0763442184881429-0,184311247682852i</v>
      </c>
      <c r="BH104" s="223" t="str">
        <f t="shared" ca="1" si="84"/>
        <v>0,0579109387806788-0,190906780624774i</v>
      </c>
      <c r="BI104" s="223" t="str">
        <f t="shared" ca="1" si="85"/>
        <v>0,0389199450754173-0,195663776909017i</v>
      </c>
      <c r="BJ104" s="223" t="str">
        <f t="shared" ca="1" si="86"/>
        <v>0,0195541310232734-0,198536424060925i</v>
      </c>
      <c r="BK104" s="223" t="str">
        <f t="shared" ca="1" si="87"/>
        <v>3,66620266563001E-17-0,199497056918078i</v>
      </c>
      <c r="BL104" s="223" t="str">
        <f t="shared" ca="1" si="88"/>
        <v>-0,0195541310232735-0,198536424060925i</v>
      </c>
      <c r="BM104" s="223" t="str">
        <f t="shared" ca="1" si="89"/>
        <v>-0,0389199450754175-0,195663776909017i</v>
      </c>
      <c r="BN104" s="223" t="str">
        <f t="shared" ca="1" si="90"/>
        <v>-0,0579109387806788-0,190906780624774i</v>
      </c>
      <c r="BO104" s="223" t="str">
        <f t="shared" ca="1" si="91"/>
        <v>-0,0763442184881431-0,184311247682852i</v>
      </c>
      <c r="BP104" s="223" t="str">
        <f t="shared" ca="1" si="92"/>
        <v>-0,0940422616375715-0,175940696670968i</v>
      </c>
      <c r="BQ104" s="223" t="str">
        <f t="shared" ca="1" si="93"/>
        <v>-0,110834626398702-0,165875740571173i</v>
      </c>
      <c r="BR104" s="223" t="str">
        <f t="shared" ca="1" si="94"/>
        <v>-0,126559593119242-0,154213310412775i</v>
      </c>
      <c r="BS104" s="223" t="str">
        <f t="shared" ca="1" si="95"/>
        <v>-0,141065721773532-0,141065721773531i</v>
      </c>
      <c r="BT104" s="223" t="str">
        <f t="shared" ca="1" si="96"/>
        <v>-0,154213310412776-0,126559593119241i</v>
      </c>
      <c r="BU104" s="223" t="str">
        <f t="shared" ca="1" si="97"/>
        <v>-0,165875740571173-0,110834626398702i</v>
      </c>
      <c r="BV104" s="223" t="str">
        <f t="shared" ca="1" si="98"/>
        <v>-0,175940696670967-0,0940422616375726i</v>
      </c>
      <c r="BW104" s="223" t="str">
        <f t="shared" ca="1" si="99"/>
        <v>-0,184311247682852-0,0763442184881443i</v>
      </c>
      <c r="BX104" s="223" t="str">
        <f t="shared" ca="1" si="100"/>
        <v>-0,190906780624773-0,0579109387806802i</v>
      </c>
      <c r="BY104" s="223" t="str">
        <f t="shared" ca="1" si="101"/>
        <v>-0,195663776909016-0,0389199450754185i</v>
      </c>
      <c r="BZ104" s="223" t="str">
        <f t="shared" ca="1" si="102"/>
        <v>-0,198536424060925-0,0195541310232727i</v>
      </c>
      <c r="CA104" s="223" t="str">
        <f t="shared" ca="1" si="103"/>
        <v>-0,199497056918078+6,59873220784899E-16i</v>
      </c>
      <c r="CB104" s="223" t="str">
        <f t="shared" ca="1" si="104"/>
        <v>-0,198536424060925+0,019554131023274i</v>
      </c>
      <c r="CC104" s="223" t="str">
        <f t="shared" ca="1" si="105"/>
        <v>-0,195663776909016+0,0389199450754181i</v>
      </c>
      <c r="CD104" s="223" t="str">
        <f t="shared" ca="1" si="106"/>
        <v>-0,190906780624773+0,0579109387806796i</v>
      </c>
      <c r="CE104" s="223" t="str">
        <f t="shared" ca="1" si="107"/>
        <v>-0,184311247682852+0,0763442184881437i</v>
      </c>
      <c r="CF104" s="223" t="str">
        <f t="shared" ca="1" si="108"/>
        <v>-0,175940696670967+0,0940422616375721i</v>
      </c>
      <c r="CG104" s="223" t="str">
        <f t="shared" ca="1" si="109"/>
        <v>-0,165875740571173+0,110834626398701i</v>
      </c>
      <c r="CH104" s="223" t="str">
        <f t="shared" ca="1" si="110"/>
        <v>-0,154213310412776+0,126559593119241i</v>
      </c>
      <c r="CI104" s="223" t="str">
        <f t="shared" ca="1" si="111"/>
        <v>-0,141065721773532+0,141065721773531i</v>
      </c>
      <c r="CJ104" s="223" t="str">
        <f t="shared" ca="1" si="112"/>
        <v>-0,126559593119241+0,154213310412776i</v>
      </c>
      <c r="CK104" s="223" t="str">
        <f t="shared" ca="1" si="113"/>
        <v>-0,110834626398701+0,165875740571174i</v>
      </c>
      <c r="CL104" s="223" t="str">
        <f t="shared" ca="1" si="114"/>
        <v>-0,0940422616375721+0,175940696670967i</v>
      </c>
      <c r="CM104" s="223" t="str">
        <f t="shared" ca="1" si="115"/>
        <v>-0,0763442184881437+0,184311247682852i</v>
      </c>
      <c r="CN104" s="223" t="str">
        <f t="shared" ca="1" si="116"/>
        <v>-0,0579109387806796+0,190906780624773i</v>
      </c>
      <c r="CO104" s="223" t="str">
        <f t="shared" ca="1" si="117"/>
        <v>-0,0389199450754181+0,195663776909016i</v>
      </c>
      <c r="CP104" s="223" t="str">
        <f t="shared" ca="1" si="118"/>
        <v>-0,0195541310232739+0,198536424060925i</v>
      </c>
      <c r="CQ104" s="223" t="str">
        <f t="shared" ca="1" si="119"/>
        <v>-5,92670320005474E-16+0,199497056918078i</v>
      </c>
      <c r="CR104" s="223" t="str">
        <f t="shared" ca="1" si="120"/>
        <v>0,0195541310232728+0,198536424060925i</v>
      </c>
      <c r="CS104" s="223" t="str">
        <f t="shared" ca="1" si="121"/>
        <v>0,0389199450754169+0,195663776909017i</v>
      </c>
      <c r="CT104" s="223" t="str">
        <f t="shared" ca="1" si="122"/>
        <v>0,0579109387806802+0,190906780624773i</v>
      </c>
      <c r="CU104" s="223" t="str">
        <f t="shared" ca="1" si="123"/>
        <v>0,0763442184881443+0,184311247682852i</v>
      </c>
      <c r="CV104" s="223" t="str">
        <f t="shared" ca="1" si="124"/>
        <v>0,0940422616375726+0,175940696670967i</v>
      </c>
      <c r="CW104" s="223" t="str">
        <f t="shared" ca="1" si="125"/>
        <v>0,110834626398702+0,165875740571173i</v>
      </c>
      <c r="CX104" s="223" t="str">
        <f t="shared" ca="1" si="126"/>
        <v>0,126559593119241+0,154213310412776i</v>
      </c>
      <c r="CY104" s="223" t="str">
        <f t="shared" ca="1" si="127"/>
        <v>0,141065721773532+0,141065721773532i</v>
      </c>
      <c r="CZ104" s="223" t="str">
        <f t="shared" ca="1" si="128"/>
        <v>0,154213310412775+0,126559593119242i</v>
      </c>
      <c r="DA104" s="223" t="str">
        <f t="shared" ca="1" si="129"/>
        <v>0,165875740571173+0,110834626398702i</v>
      </c>
      <c r="DB104" s="223" t="str">
        <f t="shared" ca="1" si="130"/>
        <v>0,175940696670967+0,0940422616375731i</v>
      </c>
      <c r="DC104" s="223" t="str">
        <f t="shared" ca="1" si="131"/>
        <v>0,184311247682851+0,0763442184881449i</v>
      </c>
      <c r="DD104" s="223" t="str">
        <f t="shared" ca="1" si="132"/>
        <v>0,190906780624774+0,0579109387806786i</v>
      </c>
      <c r="DE104" s="223" t="str">
        <f t="shared" ca="1" si="133"/>
        <v>0,195663776909017+0,0389199450754173i</v>
      </c>
      <c r="DF104" s="223" t="str">
        <f t="shared" ca="1" si="134"/>
        <v>0,198536424060925+0,0195541310232733i</v>
      </c>
      <c r="DG104" s="223" t="str">
        <f t="shared" ca="1" si="135"/>
        <v>0,199497056918078+7,33240533126002E-17i</v>
      </c>
      <c r="DH104" s="223" t="str">
        <f t="shared" ca="1" si="136"/>
        <v>0,198536424060925-0,0195541310232735i</v>
      </c>
      <c r="DI104" s="223" t="str">
        <f t="shared" ca="1" si="137"/>
        <v>0,195663776909017-0,0389199450754175i</v>
      </c>
      <c r="DJ104" s="223" t="str">
        <f t="shared" ca="1" si="138"/>
        <v>0,190906780624774-0,0579109387806788i</v>
      </c>
      <c r="DK104" s="223" t="str">
        <f t="shared" ca="1" si="139"/>
        <v>0,184311247682852-0,0763442184881433i</v>
      </c>
      <c r="DL104" s="223" t="str">
        <f t="shared" ca="1" si="140"/>
        <v>0,175940696670968-0,0940422616375715i</v>
      </c>
      <c r="DM104" s="223" t="str">
        <f t="shared" ca="1" si="141"/>
        <v>0,165875740571169-0,110834626398707i</v>
      </c>
      <c r="DN104" s="223" t="str">
        <f t="shared" ca="1" si="142"/>
        <v>0,154213310412781-0,126559593119234i</v>
      </c>
      <c r="DO104" s="223" t="str">
        <f t="shared" ca="1" si="143"/>
        <v>0,141065721773536-0,141065721773528i</v>
      </c>
      <c r="DP104" s="223" t="str">
        <f t="shared" ca="1" si="144"/>
        <v>0,126559593119243-0,154213310412774i</v>
      </c>
      <c r="DQ104" s="223" t="str">
        <f t="shared" ca="1" si="145"/>
        <v>0,1108346263987-0,165875740571174i</v>
      </c>
      <c r="DR104" s="223" t="str">
        <f t="shared" ca="1" si="146"/>
        <v>0,0940422616375671-0,17594069667097i</v>
      </c>
      <c r="DS104" s="223" t="str">
        <f t="shared" ca="1" si="147"/>
        <v>0,0763442184881351-0,184311247682855i</v>
      </c>
      <c r="DT104" s="223" t="str">
        <f t="shared" ca="1" si="148"/>
        <v>0,0579109387806857-0,190906780624771i</v>
      </c>
      <c r="DU104" s="223" t="str">
        <f t="shared" ca="1" si="149"/>
        <v>0,0389199450754205-0,195663776909016i</v>
      </c>
      <c r="DV104" s="223" t="str">
        <f t="shared" ca="1" si="150"/>
        <v>0,0195541310232726-0,198536424060925i</v>
      </c>
      <c r="DW104" s="223" t="str">
        <f t="shared" ca="1" si="151"/>
        <v>-4,87574673208839E-15-0,199497056918078i</v>
      </c>
      <c r="DX104" s="223" t="str">
        <f t="shared" ca="1" si="152"/>
        <v>-0,0195541310232819-0,198536424060925i</v>
      </c>
      <c r="DY104" s="223" t="str">
        <f t="shared" ca="1" si="153"/>
        <v>-0,0389199450754103-0,195663776909018i</v>
      </c>
      <c r="DZ104" s="223" t="str">
        <f t="shared" ca="1" si="154"/>
        <v>-0,0579109387806758-0,190906780624774i</v>
      </c>
      <c r="EA104" s="223" t="str">
        <f t="shared" ca="1" si="155"/>
        <v>-0,0763442184881439-0,184311247682852i</v>
      </c>
      <c r="EB104" s="223" t="str">
        <f t="shared" ca="1" si="156"/>
        <v>-0,0940422616375759-0,175940696670965i</v>
      </c>
      <c r="EC104" s="223" t="str">
        <f t="shared" ca="1" si="157"/>
        <v>-0,110834626398708-0,165875740571169i</v>
      </c>
      <c r="ED104" s="223" t="str">
        <f t="shared" ca="1" si="158"/>
        <v>-0,126559593119235-0,154213310412781i</v>
      </c>
      <c r="EE104" s="223" t="str">
        <f t="shared" ca="1" si="159"/>
        <v>-0,141065721773528-0,141065721773535i</v>
      </c>
      <c r="EF104" s="223" t="str">
        <f t="shared" ca="1" si="160"/>
        <v>-0,154213310412775-0,126559593119242i</v>
      </c>
      <c r="EG104" s="223" t="str">
        <f t="shared" ca="1" si="161"/>
        <v>-0,165875740571175-0,110834626398699i</v>
      </c>
      <c r="EH104" s="223" t="str">
        <f t="shared" ca="1" si="162"/>
        <v>-0,17594069667097-0,0940422616375669i</v>
      </c>
      <c r="EI104" s="223" t="str">
        <f t="shared" ca="1" si="163"/>
        <v>-0,184311247682848-0,0763442184881529i</v>
      </c>
      <c r="EJ104" s="223" t="str">
        <f t="shared" ca="1" si="164"/>
        <v>-0,190906780624772-0,0579109387806851i</v>
      </c>
      <c r="EK104" s="223" t="str">
        <f t="shared" ca="1" si="165"/>
        <v>-0,195663776909016-0,0389199450754199i</v>
      </c>
      <c r="EL104" s="223" t="str">
        <f t="shared" ca="1" si="166"/>
        <v>-0,198536424060926-0,0195541310232719i</v>
      </c>
      <c r="EM104" s="223" t="str">
        <f t="shared" ca="1" si="167"/>
        <v>-0,199497056918078+5,5722819795296E-15i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0,206729472363422-3,88292569077346i</v>
      </c>
      <c r="G105" s="229" t="str">
        <f t="shared" si="173"/>
        <v>-1,21280221942945+26,7998254743791i</v>
      </c>
      <c r="H105" s="229" t="str">
        <f t="shared" si="38"/>
        <v>0,160729195440206-2,40766976194121i</v>
      </c>
      <c r="I105" s="229" t="str">
        <f t="shared" si="174"/>
        <v>-0,000763713765340324-0,0233422673055064i</v>
      </c>
      <c r="J105" s="255" t="str">
        <f ca="1">IMPRODUCT(1/N_FFT2,T100)</f>
        <v>-0,0241782425593-3,19996284321749E-06i</v>
      </c>
      <c r="K105" s="254" t="str">
        <f t="shared" ca="1" si="175"/>
        <v>0,0000183905622762206+0,000564377444652224i</v>
      </c>
      <c r="M105" s="258"/>
      <c r="N105" s="246">
        <f t="shared" ca="1" si="176"/>
        <v>0.20050430488973062</v>
      </c>
      <c r="O105" s="223">
        <f t="shared" ca="1" si="39"/>
        <v>-0.19949569511026941</v>
      </c>
      <c r="P105" s="223" t="str">
        <f t="shared" ca="1" si="40"/>
        <v>-0,197995394637486+0,024420402737785i</v>
      </c>
      <c r="Q105" s="223" t="str">
        <f t="shared" ca="1" si="41"/>
        <v>-0,193517059134731+0,04847349988782i</v>
      </c>
      <c r="R105" s="223" t="str">
        <f t="shared" ca="1" si="42"/>
        <v>-0,186128046936412+0,0717975104802832i</v>
      </c>
      <c r="S105" s="223" t="str">
        <f t="shared" ca="1" si="43"/>
        <v>-0,175939495663703+0,094041619685815i</v>
      </c>
      <c r="T105" s="223" t="str">
        <f t="shared" ca="1" si="44"/>
        <v>-0,163104650611275+0,11487125539709i</v>
      </c>
      <c r="U105" s="223" t="str">
        <f t="shared" ca="1" si="45"/>
        <v>-0,147816559795424+0,133973120504732i</v>
      </c>
      <c r="V105" s="223" t="str">
        <f t="shared" ca="1" si="46"/>
        <v>-0,130305170332215+0,151059905177456i</v>
      </c>
      <c r="W105" s="223" t="str">
        <f t="shared" ca="1" si="47"/>
        <v>-0,11083386981882+0,165874608269362i</v>
      </c>
      <c r="X105" s="223" t="str">
        <f t="shared" ca="1" si="48"/>
        <v>-0,0896955247388985+0,178194402856384i</v>
      </c>
      <c r="Y105" s="223" t="str">
        <f t="shared" ca="1" si="49"/>
        <v>-0,0672080754780783+0,187833987760635i</v>
      </c>
      <c r="Z105" s="223" t="str">
        <f t="shared" ca="1" si="50"/>
        <v>-0,0437097542046176+0,194648374652607i</v>
      </c>
      <c r="AA105" s="223" t="str">
        <f t="shared" ca="1" si="51"/>
        <v>-0,0195539975427656+0,198535068810593i</v>
      </c>
      <c r="AB105" s="223" t="str">
        <f t="shared" ca="1" si="52"/>
        <v>0,004895869443039+0,199435610736714i</v>
      </c>
      <c r="AC105" s="223" t="str">
        <f t="shared" ca="1" si="53"/>
        <v>0,0292720979953325+0,197336455442174i</v>
      </c>
      <c r="AD105" s="223" t="str">
        <f t="shared" ca="1" si="54"/>
        <v>0,0532080469472317+0,192269176176502i</v>
      </c>
      <c r="AE105" s="223" t="str">
        <f t="shared" ca="1" si="55"/>
        <v>0,0763436973468572+0,18430998953649i</v>
      </c>
      <c r="AF105" s="223" t="str">
        <f t="shared" ca="1" si="56"/>
        <v>0,0983310674774756+0,173578609097636i</v>
      </c>
      <c r="AG105" s="223" t="str">
        <f t="shared" ca="1" si="57"/>
        <v>0,118839446826421+0,160236444810535i</v>
      </c>
      <c r="AH105" s="223" t="str">
        <f t="shared" ca="1" si="58"/>
        <v>0,137560370279034+0,144484175244988i</v>
      </c>
      <c r="AI105" s="223" t="str">
        <f t="shared" ca="1" si="59"/>
        <v>0,154212257721104+0,126558729197512i</v>
      </c>
      <c r="AJ105" s="223" t="str">
        <f t="shared" ca="1" si="60"/>
        <v>0,16854464926588+0,106729722061716i</v>
      </c>
      <c r="AK105" s="223" t="str">
        <f t="shared" ca="1" si="61"/>
        <v>0,180341972403903+0,0852954005618101i</v>
      </c>
      <c r="AL105" s="223" t="str">
        <f t="shared" ca="1" si="62"/>
        <v>0,189426784414197+0,0625781568442758i</v>
      </c>
      <c r="AM105" s="223" t="str">
        <f t="shared" ca="1" si="63"/>
        <v>0,195662441267963+0,0389196793998939i</v>
      </c>
      <c r="AN105" s="223" t="str">
        <f t="shared" ca="1" si="64"/>
        <v>0,198955152881953+0,0146758137507998i</v>
      </c>
      <c r="AO105" s="223" t="str">
        <f t="shared" ca="1" si="65"/>
        <v>0,19925539380863-0,00978878979739182i</v>
      </c>
      <c r="AP105" s="223" t="str">
        <f t="shared" ca="1" si="66"/>
        <v>0,196558648144989-0,0341061608355998i</v>
      </c>
      <c r="AQ105" s="223" t="str">
        <f t="shared" ca="1" si="67"/>
        <v>0,190905477455951-0,0579105434687399i</v>
      </c>
      <c r="AR105" s="223" t="str">
        <f t="shared" ca="1" si="68"/>
        <v>0,190905477455951-0,0579105434687399i</v>
      </c>
      <c r="AS105" s="223" t="str">
        <f t="shared" ca="1" si="69"/>
        <v>0,171113165267969-0,102561284310924i</v>
      </c>
      <c r="AT105" s="223" t="str">
        <f t="shared" ca="1" si="70"/>
        <v>0,157271718567067-0,122736053816679i</v>
      </c>
      <c r="AU105" s="223" t="str">
        <f t="shared" ca="1" si="71"/>
        <v>0,141064758829996-0,141064758829995i</v>
      </c>
      <c r="AV105" s="223" t="str">
        <f t="shared" ca="1" si="72"/>
        <v>0,122736053816679-0,157271718567067i</v>
      </c>
      <c r="AW105" s="223" t="str">
        <f t="shared" ca="1" si="73"/>
        <v>0,102561284310925-0,171113165267969i</v>
      </c>
      <c r="AX105" s="223" t="str">
        <f t="shared" ca="1" si="74"/>
        <v>0,0808438976248254-0,182380910690665i</v>
      </c>
      <c r="AY105" s="223" t="str">
        <f t="shared" ca="1" si="75"/>
        <v>0,0579105434687385-0,190905477455952i</v>
      </c>
      <c r="AZ105" s="223" t="str">
        <f t="shared" ca="1" si="76"/>
        <v>0,0341061608356004-0,196558648144989i</v>
      </c>
      <c r="BA105" s="223" t="str">
        <f t="shared" ca="1" si="77"/>
        <v>0,00978878979739239-0,199255393808629i</v>
      </c>
      <c r="BB105" s="223" t="str">
        <f t="shared" ca="1" si="78"/>
        <v>-0,0146758137507992-0,198955152881953i</v>
      </c>
      <c r="BC105" s="223" t="str">
        <f t="shared" ca="1" si="79"/>
        <v>-0,0389196793998935-0,195662441267963i</v>
      </c>
      <c r="BD105" s="223" t="str">
        <f t="shared" ca="1" si="80"/>
        <v>-0,0625781568442754-0,189426784414198i</v>
      </c>
      <c r="BE105" s="223" t="str">
        <f t="shared" ca="1" si="81"/>
        <v>-0,0852954005618095-0,180341972403903i</v>
      </c>
      <c r="BF105" s="223" t="str">
        <f t="shared" ca="1" si="82"/>
        <v>-0,106729722061717-0,168544649265879i</v>
      </c>
      <c r="BG105" s="223" t="str">
        <f t="shared" ca="1" si="83"/>
        <v>-0,126558729197514-0,154212257721103i</v>
      </c>
      <c r="BH105" s="223" t="str">
        <f t="shared" ca="1" si="84"/>
        <v>-0,144484175244988-0,137560370279035i</v>
      </c>
      <c r="BI105" s="223" t="str">
        <f t="shared" ca="1" si="85"/>
        <v>-0,160236444810535-0,118839446826422i</v>
      </c>
      <c r="BJ105" s="223" t="str">
        <f t="shared" ca="1" si="86"/>
        <v>-0,173578609097635-0,0983310674774762i</v>
      </c>
      <c r="BK105" s="223" t="str">
        <f t="shared" ca="1" si="87"/>
        <v>-0,18430998953649-0,0763436973468578i</v>
      </c>
      <c r="BL105" s="223" t="str">
        <f t="shared" ca="1" si="88"/>
        <v>-0,192269176176502-0,0532080469472323i</v>
      </c>
      <c r="BM105" s="223" t="str">
        <f t="shared" ca="1" si="89"/>
        <v>-0,197336455442175-0,0292720979953311i</v>
      </c>
      <c r="BN105" s="223" t="str">
        <f t="shared" ca="1" si="90"/>
        <v>-0,199435610736714-0,00489586944303768i</v>
      </c>
      <c r="BO105" s="223" t="str">
        <f t="shared" ca="1" si="91"/>
        <v>-0,198535068810593+0,0195539975427669i</v>
      </c>
      <c r="BP105" s="223" t="str">
        <f t="shared" ca="1" si="92"/>
        <v>-0,194648374652607+0,043709754204617i</v>
      </c>
      <c r="BQ105" s="223" t="str">
        <f t="shared" ca="1" si="93"/>
        <v>-0,187833987760636+0,0672080754780777i</v>
      </c>
      <c r="BR105" s="223" t="str">
        <f t="shared" ca="1" si="94"/>
        <v>-0,178194402856384+0,0896955247388979i</v>
      </c>
      <c r="BS105" s="223" t="str">
        <f t="shared" ca="1" si="95"/>
        <v>-0,165874608269363+0,110833869818819i</v>
      </c>
      <c r="BT105" s="223" t="str">
        <f t="shared" ca="1" si="96"/>
        <v>-0,151059905177457+0,130305170332214i</v>
      </c>
      <c r="BU105" s="223" t="str">
        <f t="shared" ca="1" si="97"/>
        <v>-0,133973120504731+0,147816559795425i</v>
      </c>
      <c r="BV105" s="223" t="str">
        <f t="shared" ca="1" si="98"/>
        <v>-0,114871255397089+0,163104650611275i</v>
      </c>
      <c r="BW105" s="223" t="str">
        <f t="shared" ca="1" si="99"/>
        <v>-0,0940416196858148+0,175939495663703i</v>
      </c>
      <c r="BX105" s="223" t="str">
        <f t="shared" ca="1" si="100"/>
        <v>-0,071797510480283+0,186128046936412i</v>
      </c>
      <c r="BY105" s="223" t="str">
        <f t="shared" ca="1" si="101"/>
        <v>-0,04847349988782+0,193517059134731i</v>
      </c>
      <c r="BZ105" s="223" t="str">
        <f t="shared" ca="1" si="102"/>
        <v>-0,0244204027377854+0,197995394637486i</v>
      </c>
      <c r="CA105" s="223" t="str">
        <f t="shared" ca="1" si="103"/>
        <v>-5,92666274316368E-16+0,199495695110269i</v>
      </c>
      <c r="CB105" s="223" t="str">
        <f t="shared" ca="1" si="104"/>
        <v>0,0244204027377842+0,197995394637487i</v>
      </c>
      <c r="CC105" s="223" t="str">
        <f t="shared" ca="1" si="105"/>
        <v>0,0484734998878208+0,193517059134731i</v>
      </c>
      <c r="CD105" s="223" t="str">
        <f t="shared" ca="1" si="106"/>
        <v>0,0717975104802838+0,186128046936412i</v>
      </c>
      <c r="CE105" s="223" t="str">
        <f t="shared" ca="1" si="107"/>
        <v>0,0940416196858154+0,175939495663703i</v>
      </c>
      <c r="CF105" s="223" t="str">
        <f t="shared" ca="1" si="108"/>
        <v>0,11487125539709+0,163104650611275i</v>
      </c>
      <c r="CG105" s="223" t="str">
        <f t="shared" ca="1" si="109"/>
        <v>0,133973120504732+0,147816559795424i</v>
      </c>
      <c r="CH105" s="223" t="str">
        <f t="shared" ca="1" si="110"/>
        <v>0,151059905177456+0,130305170332215i</v>
      </c>
      <c r="CI105" s="223" t="str">
        <f t="shared" ca="1" si="111"/>
        <v>0,165874608269362+0,11083386981882i</v>
      </c>
      <c r="CJ105" s="223" t="str">
        <f t="shared" ca="1" si="112"/>
        <v>0,178194402856384+0,0896955247388991i</v>
      </c>
      <c r="CK105" s="223" t="str">
        <f t="shared" ca="1" si="113"/>
        <v>0,187833987760636+0,0672080754780769i</v>
      </c>
      <c r="CL105" s="223" t="str">
        <f t="shared" ca="1" si="114"/>
        <v>0,194648374652607+0,0437097542046163i</v>
      </c>
      <c r="CM105" s="223" t="str">
        <f t="shared" ca="1" si="115"/>
        <v>0,198535068810593+0,0195539975427662i</v>
      </c>
      <c r="CN105" s="223" t="str">
        <f t="shared" ca="1" si="116"/>
        <v>0,199435610736714-0,00489586944303844i</v>
      </c>
      <c r="CO105" s="223" t="str">
        <f t="shared" ca="1" si="117"/>
        <v>0,197336455442174-0,0292720979953319i</v>
      </c>
      <c r="CP105" s="223" t="str">
        <f t="shared" ca="1" si="118"/>
        <v>0,192269176176502-0,0532080469472311i</v>
      </c>
      <c r="CQ105" s="223" t="str">
        <f t="shared" ca="1" si="119"/>
        <v>0,18430998953649-0,0763436973468568i</v>
      </c>
      <c r="CR105" s="223" t="str">
        <f t="shared" ca="1" si="120"/>
        <v>0,173578609097636-0,0983310674774752i</v>
      </c>
      <c r="CS105" s="223" t="str">
        <f t="shared" ca="1" si="121"/>
        <v>0,160236444810535-0,118839446826421i</v>
      </c>
      <c r="CT105" s="223" t="str">
        <f t="shared" ca="1" si="122"/>
        <v>0,144484175244982-0,137560370279041i</v>
      </c>
      <c r="CU105" s="223" t="str">
        <f t="shared" ca="1" si="123"/>
        <v>0,126558729197514-0,154212257721103i</v>
      </c>
      <c r="CV105" s="223" t="str">
        <f t="shared" ca="1" si="124"/>
        <v>0,10672972206171-0,168544649265884i</v>
      </c>
      <c r="CW105" s="223" t="str">
        <f t="shared" ca="1" si="125"/>
        <v>0,0852954005618123-0,180341972403901i</v>
      </c>
      <c r="CX105" s="223" t="str">
        <f t="shared" ca="1" si="126"/>
        <v>0,0625781568442688-0,1894267844142i</v>
      </c>
      <c r="CY105" s="223" t="str">
        <f t="shared" ca="1" si="127"/>
        <v>0,0389196793998965-0,195662441267962i</v>
      </c>
      <c r="CZ105" s="223" t="str">
        <f t="shared" ca="1" si="128"/>
        <v>0,0146758137507924-0,198955152881954i</v>
      </c>
      <c r="DA105" s="223" t="str">
        <f t="shared" ca="1" si="129"/>
        <v>-0,00978878979738928-0,19925539380863i</v>
      </c>
      <c r="DB105" s="223" t="str">
        <f t="shared" ca="1" si="130"/>
        <v>-0,0341061608356072-0,196558648144988i</v>
      </c>
      <c r="DC105" s="223" t="str">
        <f t="shared" ca="1" si="131"/>
        <v>-0,0579105434687355-0,190905477455953i</v>
      </c>
      <c r="DD105" s="223" t="str">
        <f t="shared" ca="1" si="132"/>
        <v>-0,0808438976248298-0,182380910690663i</v>
      </c>
      <c r="DE105" s="223" t="str">
        <f t="shared" ca="1" si="133"/>
        <v>-0,10256128431092-0,171113165267972i</v>
      </c>
      <c r="DF105" s="223" t="str">
        <f t="shared" ca="1" si="134"/>
        <v>-0,122736053816683-0,157271718567064i</v>
      </c>
      <c r="DG105" s="223" t="str">
        <f t="shared" ca="1" si="135"/>
        <v>-0,141064758829992-0,141064758829999i</v>
      </c>
      <c r="DH105" s="223" t="str">
        <f t="shared" ca="1" si="136"/>
        <v>-0,15727171856707-0,122736053816675i</v>
      </c>
      <c r="DI105" s="223" t="str">
        <f t="shared" ca="1" si="137"/>
        <v>-0,171113165267967-0,102561284310928i</v>
      </c>
      <c r="DJ105" s="223" t="str">
        <f t="shared" ca="1" si="138"/>
        <v>-0,182380910690667-0,0808438976248204i</v>
      </c>
      <c r="DK105" s="223" t="str">
        <f t="shared" ca="1" si="139"/>
        <v>-0,19090547745595-0,0579105434687449i</v>
      </c>
      <c r="DL105" s="223" t="str">
        <f t="shared" ca="1" si="140"/>
        <v>-0,19655864814499-0,0341061608355972i</v>
      </c>
      <c r="DM105" s="223" t="str">
        <f t="shared" ca="1" si="141"/>
        <v>-0,199255393808629-0,00978878979739902i</v>
      </c>
      <c r="DN105" s="223" t="str">
        <f t="shared" ca="1" si="142"/>
        <v>-0,198955152881953+0,0146758137508025i</v>
      </c>
      <c r="DO105" s="223" t="str">
        <f t="shared" ca="1" si="143"/>
        <v>-0,195662441267964+0,038919679399887i</v>
      </c>
      <c r="DP105" s="223" t="str">
        <f t="shared" ca="1" si="144"/>
        <v>-0,189426784414196+0,0625781568442784i</v>
      </c>
      <c r="DQ105" s="223" t="str">
        <f t="shared" ca="1" si="145"/>
        <v>-0,180341972403906+0,0852954005618035i</v>
      </c>
      <c r="DR105" s="223" t="str">
        <f t="shared" ca="1" si="146"/>
        <v>-0,168544649265878+0,106729722061718i</v>
      </c>
      <c r="DS105" s="223" t="str">
        <f t="shared" ca="1" si="147"/>
        <v>-0,154212257721109+0,126558729197507i</v>
      </c>
      <c r="DT105" s="223" t="str">
        <f t="shared" ca="1" si="148"/>
        <v>-0,137560370279034+0,144484175244989i</v>
      </c>
      <c r="DU105" s="223" t="str">
        <f t="shared" ca="1" si="149"/>
        <v>-0,118839446826429+0,16023644481053i</v>
      </c>
      <c r="DV105" s="223" t="str">
        <f t="shared" ca="1" si="150"/>
        <v>-0,0983310674774749+0,173578609097636i</v>
      </c>
      <c r="DW105" s="223" t="str">
        <f t="shared" ca="1" si="151"/>
        <v>-0,0763436973468658+0,184309989536486i</v>
      </c>
      <c r="DX105" s="223" t="str">
        <f t="shared" ca="1" si="152"/>
        <v>-0,0532080469472309+0,192269176176502i</v>
      </c>
      <c r="DY105" s="223" t="str">
        <f t="shared" ca="1" si="153"/>
        <v>-0,0292720979953414+0,197336455442173i</v>
      </c>
      <c r="DZ105" s="223" t="str">
        <f t="shared" ca="1" si="154"/>
        <v>-0,00489586944303828+0,199435610736714i</v>
      </c>
      <c r="EA105" s="223" t="str">
        <f t="shared" ca="1" si="155"/>
        <v>0,0195539975427762+0,198535068810592i</v>
      </c>
      <c r="EB105" s="223" t="str">
        <f t="shared" ca="1" si="156"/>
        <v>0,0437097542046165+0,194648374652607i</v>
      </c>
      <c r="EC105" s="223" t="str">
        <f t="shared" ca="1" si="157"/>
        <v>0,0672080754780865+0,187833987760632i</v>
      </c>
      <c r="ED105" s="223" t="str">
        <f t="shared" ca="1" si="158"/>
        <v>0,0896955247388973+0,178194402856384i</v>
      </c>
      <c r="EE105" s="223" t="str">
        <f t="shared" ca="1" si="159"/>
        <v>0,110833869818827+0,165874608269358i</v>
      </c>
      <c r="EF105" s="223" t="str">
        <f t="shared" ca="1" si="160"/>
        <v>0,130305170332213+0,151059905177457i</v>
      </c>
      <c r="EG105" s="223" t="str">
        <f t="shared" ca="1" si="161"/>
        <v>0,147816559795429+0,133973120504726i</v>
      </c>
      <c r="EH105" s="223" t="str">
        <f t="shared" ca="1" si="162"/>
        <v>0,163104650611274+0,114871255397092i</v>
      </c>
      <c r="EI105" s="223" t="str">
        <f t="shared" ca="1" si="163"/>
        <v>0,175939495663706+0,0940416196858084i</v>
      </c>
      <c r="EJ105" s="223" t="str">
        <f t="shared" ca="1" si="164"/>
        <v>0,186128046936411+0,0717975104802856i</v>
      </c>
      <c r="EK105" s="223" t="str">
        <f t="shared" ca="1" si="165"/>
        <v>0,193517059134733+0,048473499887813i</v>
      </c>
      <c r="EL105" s="223" t="str">
        <f t="shared" ca="1" si="166"/>
        <v>0,197995394637486+0,024420402737788i</v>
      </c>
      <c r="EM105" s="223" t="str">
        <f t="shared" ca="1" si="167"/>
        <v>0,199495695110269-6,610929385048E-15i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0,176823538924926-3,23698464834895i</v>
      </c>
      <c r="G106" s="229" t="str">
        <f t="shared" si="173"/>
        <v>-1,21278887908529+22,3354112860095i</v>
      </c>
      <c r="H106" s="229" t="str">
        <f t="shared" si="38"/>
        <v>0,14218280211928-2,00678134115532i</v>
      </c>
      <c r="I106" s="229" t="str">
        <f t="shared" si="174"/>
        <v>-0,00111371725137469-0,028107370738833i</v>
      </c>
      <c r="J106" s="255" t="str">
        <f ca="1">IMPRODUCT(1/N_FFT2,U100)</f>
        <v>0,000772894816203016+9,81172296456668E-09i</v>
      </c>
      <c r="K106" s="254" t="str">
        <f t="shared" ca="1" si="175"/>
        <v>-8,60510508568417E-07-0,0000217240520686255i</v>
      </c>
      <c r="M106" s="258"/>
      <c r="N106" s="246">
        <f t="shared" ca="1" si="176"/>
        <v>0.20050597780503626</v>
      </c>
      <c r="O106" s="223">
        <f t="shared" ca="1" si="39"/>
        <v>-0.19949402219496376</v>
      </c>
      <c r="P106" s="223" t="str">
        <f t="shared" ca="1" si="40"/>
        <v>-0,197334800633651+0,0292718525276756i</v>
      </c>
      <c r="Q106" s="223" t="str">
        <f t="shared" ca="1" si="41"/>
        <v>-0,190903876575817+0,0579100578470595i</v>
      </c>
      <c r="R106" s="223" t="str">
        <f t="shared" ca="1" si="42"/>
        <v>-0,180340460106378+0,0852946852983505i</v>
      </c>
      <c r="S106" s="223" t="str">
        <f t="shared" ca="1" si="43"/>
        <v>-0,165873217291122+0,110832940396874i</v>
      </c>
      <c r="T106" s="223" t="str">
        <f t="shared" ca="1" si="44"/>
        <v>-0,147815320246946+0,133971997043478i</v>
      </c>
      <c r="U106" s="223" t="str">
        <f t="shared" ca="1" si="45"/>
        <v>-0,126557667911278+0,154210964540085i</v>
      </c>
      <c r="V106" s="223" t="str">
        <f t="shared" ca="1" si="46"/>
        <v>-0,102560424260574+0,17111173036065i</v>
      </c>
      <c r="W106" s="223" t="str">
        <f t="shared" ca="1" si="47"/>
        <v>-0,0763430571498866+0,184308443964279i</v>
      </c>
      <c r="X106" s="223" t="str">
        <f t="shared" ca="1" si="48"/>
        <v>-0,0484730934025588+0,193515436354601i</v>
      </c>
      <c r="Y106" s="223" t="str">
        <f t="shared" ca="1" si="49"/>
        <v>-0,0195538335683913+0,198533403950832i</v>
      </c>
      <c r="Z106" s="223" t="str">
        <f t="shared" ca="1" si="50"/>
        <v>0,00978870771132976+0,199253722908424i</v>
      </c>
      <c r="AA106" s="223" t="str">
        <f t="shared" ca="1" si="51"/>
        <v>0,0389193530303083+0,195660800497256i</v>
      </c>
      <c r="AB106" s="223" t="str">
        <f t="shared" ca="1" si="52"/>
        <v>0,0672075118898856+0,187832412637158i</v>
      </c>
      <c r="AC106" s="223" t="str">
        <f t="shared" ca="1" si="53"/>
        <v>0,0940408310789987+0,175938020284121i</v>
      </c>
      <c r="AD106" s="223" t="str">
        <f t="shared" ca="1" si="54"/>
        <v>0,118838450271937+0,160235101112362i</v>
      </c>
      <c r="AE106" s="223" t="str">
        <f t="shared" ca="1" si="55"/>
        <v>0,141063575900238+0,141063575900239i</v>
      </c>
      <c r="AF106" s="223" t="str">
        <f t="shared" ca="1" si="56"/>
        <v>0,160235101112362+0,118838450271938i</v>
      </c>
      <c r="AG106" s="223" t="str">
        <f t="shared" ca="1" si="57"/>
        <v>0,175938020284121+0,0940408310789987i</v>
      </c>
      <c r="AH106" s="223" t="str">
        <f t="shared" ca="1" si="58"/>
        <v>0,187832412637158+0,0672075118898854i</v>
      </c>
      <c r="AI106" s="223" t="str">
        <f t="shared" ca="1" si="59"/>
        <v>0,195660800497256+0,0389193530303083i</v>
      </c>
      <c r="AJ106" s="223" t="str">
        <f t="shared" ca="1" si="60"/>
        <v>0,199253722908424+0,0097887077113297i</v>
      </c>
      <c r="AK106" s="223" t="str">
        <f t="shared" ca="1" si="61"/>
        <v>0,198533403950832-0,0195538335683914i</v>
      </c>
      <c r="AL106" s="223" t="str">
        <f t="shared" ca="1" si="62"/>
        <v>0,193515436354601-0,0484730934025588i</v>
      </c>
      <c r="AM106" s="223" t="str">
        <f t="shared" ca="1" si="63"/>
        <v>0,184308443964279-0,0763430571498866i</v>
      </c>
      <c r="AN106" s="223" t="str">
        <f t="shared" ca="1" si="64"/>
        <v>0,171111730360649-0,102560424260575i</v>
      </c>
      <c r="AO106" s="223" t="str">
        <f t="shared" ca="1" si="65"/>
        <v>0,154210964540085-0,126557667911278i</v>
      </c>
      <c r="AP106" s="223" t="str">
        <f t="shared" ca="1" si="66"/>
        <v>0,133971997043478-0,147815320246945i</v>
      </c>
      <c r="AQ106" s="223" t="str">
        <f t="shared" ca="1" si="67"/>
        <v>0,110832940396874-0,165873217291121i</v>
      </c>
      <c r="AR106" s="223" t="str">
        <f t="shared" ca="1" si="68"/>
        <v>0,110832940396874-0,165873217291121i</v>
      </c>
      <c r="AS106" s="223" t="str">
        <f t="shared" ca="1" si="69"/>
        <v>0,0579100578470589-0,190903876575818i</v>
      </c>
      <c r="AT106" s="223" t="str">
        <f t="shared" ca="1" si="70"/>
        <v>0,0292718525276752-0,197334800633651i</v>
      </c>
      <c r="AU106" s="223" t="str">
        <f t="shared" ca="1" si="71"/>
        <v>3,66614689583499E-17-0,199494022194964i</v>
      </c>
      <c r="AV106" s="223" t="str">
        <f t="shared" ca="1" si="72"/>
        <v>-0,0292718525276752-0,197334800633651i</v>
      </c>
      <c r="AW106" s="223" t="str">
        <f t="shared" ca="1" si="73"/>
        <v>-0,0579100578470589-0,190903876575818i</v>
      </c>
      <c r="AX106" s="223" t="str">
        <f t="shared" ca="1" si="74"/>
        <v>-0,0852946852983497-0,180340460106378i</v>
      </c>
      <c r="AY106" s="223" t="str">
        <f t="shared" ca="1" si="75"/>
        <v>-0,110832940396874-0,165873217291121i</v>
      </c>
      <c r="AZ106" s="223" t="str">
        <f t="shared" ca="1" si="76"/>
        <v>-0,133971997043478-0,147815320246945i</v>
      </c>
      <c r="BA106" s="223" t="str">
        <f t="shared" ca="1" si="77"/>
        <v>-0,154210964540085-0,126557667911278i</v>
      </c>
      <c r="BB106" s="223" t="str">
        <f t="shared" ca="1" si="78"/>
        <v>-0,17111173036065-0,102560424260575i</v>
      </c>
      <c r="BC106" s="223" t="str">
        <f t="shared" ca="1" si="79"/>
        <v>-0,184308443964279-0,0763430571498866i</v>
      </c>
      <c r="BD106" s="223" t="str">
        <f t="shared" ca="1" si="80"/>
        <v>-0,193515436354601-0,0484730934025588i</v>
      </c>
      <c r="BE106" s="223" t="str">
        <f t="shared" ca="1" si="81"/>
        <v>-0,198533403950832-0,0195538335683913i</v>
      </c>
      <c r="BF106" s="223" t="str">
        <f t="shared" ca="1" si="82"/>
        <v>-0,199253722908424+0,00978870771132982i</v>
      </c>
      <c r="BG106" s="223" t="str">
        <f t="shared" ca="1" si="83"/>
        <v>-0,195660800497256+0,0389193530303085i</v>
      </c>
      <c r="BH106" s="223" t="str">
        <f t="shared" ca="1" si="84"/>
        <v>-0,187832412637158+0,0672075118898856i</v>
      </c>
      <c r="BI106" s="223" t="str">
        <f t="shared" ca="1" si="85"/>
        <v>-0,175938020284121+0,0940408310789987i</v>
      </c>
      <c r="BJ106" s="223" t="str">
        <f t="shared" ca="1" si="86"/>
        <v>-0,160235101112362+0,118838450271938i</v>
      </c>
      <c r="BK106" s="223" t="str">
        <f t="shared" ca="1" si="87"/>
        <v>-0,141063575900239+0,141063575900238i</v>
      </c>
      <c r="BL106" s="223" t="str">
        <f t="shared" ca="1" si="88"/>
        <v>-0,118838450271937+0,160235101112362i</v>
      </c>
      <c r="BM106" s="223" t="str">
        <f t="shared" ca="1" si="89"/>
        <v>-0,0940408310789987+0,175938020284121i</v>
      </c>
      <c r="BN106" s="223" t="str">
        <f t="shared" ca="1" si="90"/>
        <v>-0,0672075118898854+0,187832412637158i</v>
      </c>
      <c r="BO106" s="223" t="str">
        <f t="shared" ca="1" si="91"/>
        <v>-0,0389193530303085+0,195660800497256i</v>
      </c>
      <c r="BP106" s="223" t="str">
        <f t="shared" ca="1" si="92"/>
        <v>-0,00978870771132974+0,199253722908424i</v>
      </c>
      <c r="BQ106" s="223" t="str">
        <f t="shared" ca="1" si="93"/>
        <v>0,0195538335683914+0,198533403950832i</v>
      </c>
      <c r="BR106" s="223" t="str">
        <f t="shared" ca="1" si="94"/>
        <v>0,0484730934025588+0,193515436354601i</v>
      </c>
      <c r="BS106" s="223" t="str">
        <f t="shared" ca="1" si="95"/>
        <v>0,0763430571498866+0,184308443964279i</v>
      </c>
      <c r="BT106" s="223" t="str">
        <f t="shared" ca="1" si="96"/>
        <v>0,102560424260575+0,171111730360649i</v>
      </c>
      <c r="BU106" s="223" t="str">
        <f t="shared" ca="1" si="97"/>
        <v>0,126557667911278+0,154210964540085i</v>
      </c>
      <c r="BV106" s="223" t="str">
        <f t="shared" ca="1" si="98"/>
        <v>0,147815320246945+0,133971997043478i</v>
      </c>
      <c r="BW106" s="223" t="str">
        <f t="shared" ca="1" si="99"/>
        <v>0,165873217291121+0,110832940396874i</v>
      </c>
      <c r="BX106" s="223" t="str">
        <f t="shared" ca="1" si="100"/>
        <v>0,180340460106378+0,0852946852983513i</v>
      </c>
      <c r="BY106" s="223" t="str">
        <f t="shared" ca="1" si="101"/>
        <v>0,190903876575818+0,0579100578470587i</v>
      </c>
      <c r="BZ106" s="223" t="str">
        <f t="shared" ca="1" si="102"/>
        <v>0,197334800633651+0,0292718525276752i</v>
      </c>
      <c r="CA106" s="223" t="str">
        <f t="shared" ca="1" si="103"/>
        <v>0,199494022194964+7,33229379166997E-17i</v>
      </c>
      <c r="CB106" s="223" t="str">
        <f t="shared" ca="1" si="104"/>
        <v>0,197334800633651-0,0292718525276753i</v>
      </c>
      <c r="CC106" s="223" t="str">
        <f t="shared" ca="1" si="105"/>
        <v>0,190903876575818-0,0579100578470589i</v>
      </c>
      <c r="CD106" s="223" t="str">
        <f t="shared" ca="1" si="106"/>
        <v>0,180340460106378-0,0852946852983499i</v>
      </c>
      <c r="CE106" s="223" t="str">
        <f t="shared" ca="1" si="107"/>
        <v>0,165873217291118-0,110832940396879i</v>
      </c>
      <c r="CF106" s="223" t="str">
        <f t="shared" ca="1" si="108"/>
        <v>0,147815320246944-0,13397199704348i</v>
      </c>
      <c r="CG106" s="223" t="str">
        <f t="shared" ca="1" si="109"/>
        <v>0,12655766791128-0,154210964540084i</v>
      </c>
      <c r="CH106" s="223" t="str">
        <f t="shared" ca="1" si="110"/>
        <v>0,10256042426058-0,171111730360647i</v>
      </c>
      <c r="CI106" s="223" t="str">
        <f t="shared" ca="1" si="111"/>
        <v>0,0763430571498774-0,184308443964283i</v>
      </c>
      <c r="CJ106" s="223" t="str">
        <f t="shared" ca="1" si="112"/>
        <v>0,0484730934025528-0,193515436354602i</v>
      </c>
      <c r="CK106" s="223" t="str">
        <f t="shared" ca="1" si="113"/>
        <v>0,0195538335683912-0,198533403950832i</v>
      </c>
      <c r="CL106" s="223" t="str">
        <f t="shared" ca="1" si="114"/>
        <v>-0,00978870771132589-0,199253722908424i</v>
      </c>
      <c r="CM106" s="223" t="str">
        <f t="shared" ca="1" si="115"/>
        <v>-0,0389193530303007-0,195660800497257i</v>
      </c>
      <c r="CN106" s="223" t="str">
        <f t="shared" ca="1" si="116"/>
        <v>-0,067207511889893-0,187832412637155i</v>
      </c>
      <c r="CO106" s="223" t="str">
        <f t="shared" ca="1" si="117"/>
        <v>-0,0940408310790025-0,175938020284119i</v>
      </c>
      <c r="CP106" s="223" t="str">
        <f t="shared" ca="1" si="118"/>
        <v>-0,118838450271938-0,160235101112362i</v>
      </c>
      <c r="CQ106" s="223" t="str">
        <f t="shared" ca="1" si="119"/>
        <v>-0,141063575900235-0,141063575900242i</v>
      </c>
      <c r="CR106" s="223" t="str">
        <f t="shared" ca="1" si="120"/>
        <v>-0,160235101112356-0,118838450271945i</v>
      </c>
      <c r="CS106" s="223" t="str">
        <f t="shared" ca="1" si="121"/>
        <v>-0,175938020284124-0,0940408310789936i</v>
      </c>
      <c r="CT106" s="223" t="str">
        <f t="shared" ca="1" si="122"/>
        <v>-0,187832412637159-0,0672075118898834i</v>
      </c>
      <c r="CU106" s="223" t="str">
        <f t="shared" ca="1" si="123"/>
        <v>-0,195660800497255-0,0389193530303103i</v>
      </c>
      <c r="CV106" s="223" t="str">
        <f t="shared" ca="1" si="124"/>
        <v>-0,199253722908423-0,00978870771133562i</v>
      </c>
      <c r="CW106" s="223" t="str">
        <f t="shared" ca="1" si="125"/>
        <v>-0,198533403950831+0,0195538335684012i</v>
      </c>
      <c r="CX106" s="223" t="str">
        <f t="shared" ca="1" si="126"/>
        <v>-0,1935154363546+0,0484730934025628i</v>
      </c>
      <c r="CY106" s="223" t="str">
        <f t="shared" ca="1" si="127"/>
        <v>-0,184308443964279+0,0763430571498868i</v>
      </c>
      <c r="CZ106" s="223" t="str">
        <f t="shared" ca="1" si="128"/>
        <v>-0,171111730360651+0,102560424260571i</v>
      </c>
      <c r="DA106" s="223" t="str">
        <f t="shared" ca="1" si="129"/>
        <v>-0,15421096454009+0,126557667911272i</v>
      </c>
      <c r="DB106" s="223" t="str">
        <f t="shared" ca="1" si="130"/>
        <v>-0,133971997043472+0,147815320246951i</v>
      </c>
      <c r="DC106" s="223" t="str">
        <f t="shared" ca="1" si="131"/>
        <v>-0,110832940396871+0,165873217291124i</v>
      </c>
      <c r="DD106" s="223" t="str">
        <f t="shared" ca="1" si="132"/>
        <v>-0,0852946852983513+0,180340460106377i</v>
      </c>
      <c r="DE106" s="223" t="str">
        <f t="shared" ca="1" si="133"/>
        <v>-0,0579100578470645+0,190903876575816i</v>
      </c>
      <c r="DF106" s="223" t="str">
        <f t="shared" ca="1" si="134"/>
        <v>-0,0292718525276849+0,197334800633649i</v>
      </c>
      <c r="DG106" s="223" t="str">
        <f t="shared" ca="1" si="135"/>
        <v>5,91434929579827E-15+0,199494022194964i</v>
      </c>
      <c r="DH106" s="223" t="str">
        <f t="shared" ca="1" si="136"/>
        <v>0,0292718525276773+0,197334800633651i</v>
      </c>
      <c r="DI106" s="223" t="str">
        <f t="shared" ca="1" si="137"/>
        <v>0,0579100578470573+0,190903876575818i</v>
      </c>
      <c r="DJ106" s="223" t="str">
        <f t="shared" ca="1" si="138"/>
        <v>0,0852946852983443+0,180340460106381i</v>
      </c>
      <c r="DK106" s="223" t="str">
        <f t="shared" ca="1" si="139"/>
        <v>0,110832940396881+0,165873217291117i</v>
      </c>
      <c r="DL106" s="223" t="str">
        <f t="shared" ca="1" si="140"/>
        <v>0,133971997043481+0,147815320246943i</v>
      </c>
      <c r="DM106" s="223" t="str">
        <f t="shared" ca="1" si="141"/>
        <v>0,154210964540085+0,126557667911278i</v>
      </c>
      <c r="DN106" s="223" t="str">
        <f t="shared" ca="1" si="142"/>
        <v>0,171111730360648+0,102560424260578i</v>
      </c>
      <c r="DO106" s="223" t="str">
        <f t="shared" ca="1" si="143"/>
        <v>0,184308443964276+0,0763430571498938i</v>
      </c>
      <c r="DP106" s="223" t="str">
        <f t="shared" ca="1" si="144"/>
        <v>0,193515436354603+0,0484730934025511i</v>
      </c>
      <c r="DQ106" s="223" t="str">
        <f t="shared" ca="1" si="145"/>
        <v>0,198533403950832+0,0195538335683891i</v>
      </c>
      <c r="DR106" s="223" t="str">
        <f t="shared" ca="1" si="146"/>
        <v>0,199253722908424-0,00978870771132796i</v>
      </c>
      <c r="DS106" s="223" t="str">
        <f t="shared" ca="1" si="147"/>
        <v>0,195660800497257-0,0389193530303027i</v>
      </c>
      <c r="DT106" s="223" t="str">
        <f t="shared" ca="1" si="148"/>
        <v>0,187832412637161-0,0672075118898762i</v>
      </c>
      <c r="DU106" s="223" t="str">
        <f t="shared" ca="1" si="149"/>
        <v>0,175938020284118-0,0940408310790043i</v>
      </c>
      <c r="DV106" s="223" t="str">
        <f t="shared" ca="1" si="150"/>
        <v>0,160235101112361-0,118838450271939i</v>
      </c>
      <c r="DW106" s="223" t="str">
        <f t="shared" ca="1" si="151"/>
        <v>0,14106357590024-0,141063575900237i</v>
      </c>
      <c r="DX106" s="223" t="str">
        <f t="shared" ca="1" si="152"/>
        <v>0,118838450271944-0,160235101112357i</v>
      </c>
      <c r="DY106" s="223" t="str">
        <f t="shared" ca="1" si="153"/>
        <v>0,0940408310789917-0,175938020284125i</v>
      </c>
      <c r="DZ106" s="223" t="str">
        <f t="shared" ca="1" si="154"/>
        <v>0,0672075118898816-0,187832412637159i</v>
      </c>
      <c r="EA106" s="223" t="str">
        <f t="shared" ca="1" si="155"/>
        <v>0,0389193530303085-0,195660800497256i</v>
      </c>
      <c r="EB106" s="223" t="str">
        <f t="shared" ca="1" si="156"/>
        <v>0,00978870771133353-0,199253722908423i</v>
      </c>
      <c r="EC106" s="223" t="str">
        <f t="shared" ca="1" si="157"/>
        <v>-0,0195538335683832-0,198533403950833i</v>
      </c>
      <c r="ED106" s="223" t="str">
        <f t="shared" ca="1" si="158"/>
        <v>-0,0484730934025646-0,193515436354599i</v>
      </c>
      <c r="EE106" s="223" t="str">
        <f t="shared" ca="1" si="159"/>
        <v>-0,0763430571498888-0,184308443964278i</v>
      </c>
      <c r="EF106" s="223" t="str">
        <f t="shared" ca="1" si="160"/>
        <v>-0,102560424260573-0,171111730360651i</v>
      </c>
      <c r="EG106" s="223" t="str">
        <f t="shared" ca="1" si="161"/>
        <v>-0,126557667911274-0,154210964540089i</v>
      </c>
      <c r="EH106" s="223" t="str">
        <f t="shared" ca="1" si="162"/>
        <v>-0,147815320246952-0,13397199704347i</v>
      </c>
      <c r="EI106" s="223" t="str">
        <f t="shared" ca="1" si="163"/>
        <v>-0,165873217291125-0,110832940396869i</v>
      </c>
      <c r="EJ106" s="223" t="str">
        <f t="shared" ca="1" si="164"/>
        <v>-0,180340460106378-0,0852946852983495i</v>
      </c>
      <c r="EK106" s="223" t="str">
        <f t="shared" ca="1" si="165"/>
        <v>-0,190903876575816-0,0579100578470629i</v>
      </c>
      <c r="EL106" s="223" t="str">
        <f t="shared" ca="1" si="166"/>
        <v>-0,19733480063365-0,0292718525276829i</v>
      </c>
      <c r="EM106" s="223" t="str">
        <f t="shared" ca="1" si="167"/>
        <v>-0,199494022194964+8,35829582205833E-15i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0,158781039137876-2,77547552221881i</v>
      </c>
      <c r="G107" s="229" t="str">
        <f t="shared" si="173"/>
        <v>-1,21277311360237+19,1468904569967i</v>
      </c>
      <c r="H107" s="229" t="str">
        <f t="shared" si="38"/>
        <v>0,130996428238594-1,72029988911178i</v>
      </c>
      <c r="I107" s="229" t="str">
        <f t="shared" si="174"/>
        <v>-0,00153860696364484-0,0329253307312952i</v>
      </c>
      <c r="J107" s="255" t="str">
        <f ca="1">IMPRODUCT(1/N_FFT2,V100)</f>
        <v>0,0184571029198956+3,19996341898698E-06i</v>
      </c>
      <c r="K107" s="254" t="str">
        <f t="shared" ca="1" si="175"/>
        <v>-0,0000282928672273627-0,000607711141465117i</v>
      </c>
      <c r="M107" s="258"/>
      <c r="N107" s="246">
        <f t="shared" ca="1" si="176"/>
        <v>0.20050796698223269</v>
      </c>
      <c r="O107" s="223">
        <f t="shared" ca="1" si="39"/>
        <v>-0.19949203301776733</v>
      </c>
      <c r="P107" s="223" t="str">
        <f t="shared" ca="1" si="40"/>
        <v>-0,196555039967123+0,0341055347573498i</v>
      </c>
      <c r="Q107" s="223" t="str">
        <f t="shared" ca="1" si="41"/>
        <v>-0,187830539739174+0,0672068417562715i</v>
      </c>
      <c r="R107" s="223" t="str">
        <f t="shared" ca="1" si="42"/>
        <v>-0,173575422758589+0,0983292624387019i</v>
      </c>
      <c r="S107" s="223" t="str">
        <f t="shared" ca="1" si="43"/>
        <v>-0,154209426885318+0,126556405990624i</v>
      </c>
      <c r="T107" s="223" t="str">
        <f t="shared" ca="1" si="44"/>
        <v>-0,130302778352844+0,151057132208617i</v>
      </c>
      <c r="U107" s="223" t="str">
        <f t="shared" ca="1" si="45"/>
        <v>-0,102559401619119+0,171110024186458i</v>
      </c>
      <c r="V107" s="223" t="str">
        <f t="shared" ca="1" si="46"/>
        <v>-0,071796192511369+0,186124630230479i</v>
      </c>
      <c r="W107" s="223" t="str">
        <f t="shared" ca="1" si="47"/>
        <v>-0,0389189649610893+0,195658849541541i</v>
      </c>
      <c r="X107" s="223" t="str">
        <f t="shared" ca="1" si="48"/>
        <v>-0,00489577957078868+0,199431949747166i</v>
      </c>
      <c r="Y107" s="223" t="str">
        <f t="shared" ca="1" si="49"/>
        <v>0,0292715606547621+0,197332832986294i</v>
      </c>
      <c r="Z107" s="223" t="str">
        <f t="shared" ca="1" si="50"/>
        <v>0,0625770081127263+0,189423307154167i</v>
      </c>
      <c r="AA107" s="223" t="str">
        <f t="shared" ca="1" si="51"/>
        <v>0,0940398933873594+0,175936265986453i</v>
      </c>
      <c r="AB107" s="223" t="str">
        <f t="shared" ca="1" si="52"/>
        <v>0,122733800781683+0,157268831569526i</v>
      </c>
      <c r="AC107" s="223" t="str">
        <f t="shared" ca="1" si="53"/>
        <v>0,147813846363864+0,133970661193718i</v>
      </c>
      <c r="AD107" s="223" t="str">
        <f t="shared" ca="1" si="54"/>
        <v>0,168541555333973+0,106727762850943i</v>
      </c>
      <c r="AE107" s="223" t="str">
        <f t="shared" ca="1" si="55"/>
        <v>0,184306606204181+0,0763422959247289i</v>
      </c>
      <c r="AF107" s="223" t="str">
        <f t="shared" ca="1" si="56"/>
        <v>0,194644801541152+0,0437089518356081i</v>
      </c>
      <c r="AG107" s="223" t="str">
        <f t="shared" ca="1" si="57"/>
        <v>0,199251736127278+0,00978861010703085i</v>
      </c>
      <c r="AH107" s="223" t="str">
        <f t="shared" ca="1" si="58"/>
        <v>0,197991760085624-0,0244199544585684i</v>
      </c>
      <c r="AI107" s="223" t="str">
        <f t="shared" ca="1" si="59"/>
        <v>0,190901973051923-0,0579094804193999i</v>
      </c>
      <c r="AJ107" s="223" t="str">
        <f t="shared" ca="1" si="60"/>
        <v>0,178191131786368-0,0896938782206193i</v>
      </c>
      <c r="AK107" s="223" t="str">
        <f t="shared" ca="1" si="61"/>
        <v>0,160233503390256-0,118837265320465i</v>
      </c>
      <c r="AL107" s="223" t="str">
        <f t="shared" ca="1" si="62"/>
        <v>0,137557845117776-0,144481522985176i</v>
      </c>
      <c r="AM107" s="223" t="str">
        <f t="shared" ca="1" si="63"/>
        <v>0,110831835269236-0,165871563350729i</v>
      </c>
      <c r="AN107" s="223" t="str">
        <f t="shared" ca="1" si="64"/>
        <v>0,0808424135936459-0,182377562769974i</v>
      </c>
      <c r="AO107" s="223" t="str">
        <f t="shared" ca="1" si="65"/>
        <v>0,0484726100719246-0,193513506790552i</v>
      </c>
      <c r="AP107" s="223" t="str">
        <f t="shared" ca="1" si="66"/>
        <v>0,0146755443505623-0,198951500712049i</v>
      </c>
      <c r="AQ107" s="223" t="str">
        <f t="shared" ca="1" si="67"/>
        <v>-0,0195536385949317-0,198531424352068i</v>
      </c>
      <c r="AR107" s="223" t="str">
        <f t="shared" ca="1" si="68"/>
        <v>-0,0195536385949317-0,198531424352068i</v>
      </c>
      <c r="AS107" s="223" t="str">
        <f t="shared" ca="1" si="69"/>
        <v>-0,0852938348155076-0,18033866191149i</v>
      </c>
      <c r="AT107" s="223" t="str">
        <f t="shared" ca="1" si="70"/>
        <v>-0,11486914673423-0,16310165654006i</v>
      </c>
      <c r="AU107" s="223" t="str">
        <f t="shared" ca="1" si="71"/>
        <v>-0,141062169339554-0,141062169339554i</v>
      </c>
      <c r="AV107" s="223" t="str">
        <f t="shared" ca="1" si="72"/>
        <v>-0,163101656540061-0,11486914673423i</v>
      </c>
      <c r="AW107" s="223" t="str">
        <f t="shared" ca="1" si="73"/>
        <v>-0,18033866191149-0,0852938348155086i</v>
      </c>
      <c r="AX107" s="223" t="str">
        <f t="shared" ca="1" si="74"/>
        <v>-0,192265646739398-0,0532070702204429i</v>
      </c>
      <c r="AY107" s="223" t="str">
        <f t="shared" ca="1" si="75"/>
        <v>-0,198531424352068-0,0195536385949309i</v>
      </c>
      <c r="AZ107" s="223" t="str">
        <f t="shared" ca="1" si="76"/>
        <v>-0,198951500712049+0,0146755443505631i</v>
      </c>
      <c r="BA107" s="223" t="str">
        <f t="shared" ca="1" si="77"/>
        <v>-0,193513506790552+0,0484726100719252i</v>
      </c>
      <c r="BB107" s="223" t="str">
        <f t="shared" ca="1" si="78"/>
        <v>-0,182377562769974+0,0808424135936467i</v>
      </c>
      <c r="BC107" s="223" t="str">
        <f t="shared" ca="1" si="79"/>
        <v>-0,16587156335073+0,110831835269235i</v>
      </c>
      <c r="BD107" s="223" t="str">
        <f t="shared" ca="1" si="80"/>
        <v>-0,144481522985176+0,137557845117776i</v>
      </c>
      <c r="BE107" s="223" t="str">
        <f t="shared" ca="1" si="81"/>
        <v>-0,118837265320465+0,160233503390257i</v>
      </c>
      <c r="BF107" s="223" t="str">
        <f t="shared" ca="1" si="82"/>
        <v>-0,0896938782206187+0,178191131786368i</v>
      </c>
      <c r="BG107" s="223" t="str">
        <f t="shared" ca="1" si="83"/>
        <v>-0,0579094804193993+0,190901973051923i</v>
      </c>
      <c r="BH107" s="223" t="str">
        <f t="shared" ca="1" si="84"/>
        <v>-0,0244199544585696+0,197991760085624i</v>
      </c>
      <c r="BI107" s="223" t="str">
        <f t="shared" ca="1" si="85"/>
        <v>0,00978861010702953+0,199251736127278i</v>
      </c>
      <c r="BJ107" s="223" t="str">
        <f t="shared" ca="1" si="86"/>
        <v>0,0437089518356091+0,194644801541152i</v>
      </c>
      <c r="BK107" s="223" t="str">
        <f t="shared" ca="1" si="87"/>
        <v>0,0763422959247295+0,184306606204181i</v>
      </c>
      <c r="BL107" s="223" t="str">
        <f t="shared" ca="1" si="88"/>
        <v>0,106727762850944+0,168541555333973i</v>
      </c>
      <c r="BM107" s="223" t="str">
        <f t="shared" ca="1" si="89"/>
        <v>0,133970661193719+0,147813846363864i</v>
      </c>
      <c r="BN107" s="223" t="str">
        <f t="shared" ca="1" si="90"/>
        <v>0,157268831569526+0,122733800781684i</v>
      </c>
      <c r="BO107" s="223" t="str">
        <f t="shared" ca="1" si="91"/>
        <v>0,175936265986454+0,0940398933873588i</v>
      </c>
      <c r="BP107" s="223" t="str">
        <f t="shared" ca="1" si="92"/>
        <v>0,189423307154167+0,0625770081127257i</v>
      </c>
      <c r="BQ107" s="223" t="str">
        <f t="shared" ca="1" si="93"/>
        <v>0,197332832986294+0,0292715606547613i</v>
      </c>
      <c r="BR107" s="223" t="str">
        <f t="shared" ca="1" si="94"/>
        <v>0,199431949747166-0,00489577957078947i</v>
      </c>
      <c r="BS107" s="223" t="str">
        <f t="shared" ca="1" si="95"/>
        <v>0,195658849541542-0,0389189649610881i</v>
      </c>
      <c r="BT107" s="223" t="str">
        <f t="shared" ca="1" si="96"/>
        <v>0,186124630230479-0,0717961925113676i</v>
      </c>
      <c r="BU107" s="223" t="str">
        <f t="shared" ca="1" si="97"/>
        <v>0,171110024186459-0,102559401619118i</v>
      </c>
      <c r="BV107" s="223" t="str">
        <f t="shared" ca="1" si="98"/>
        <v>0,151057132208619-0,130302778352841i</v>
      </c>
      <c r="BW107" s="223" t="str">
        <f t="shared" ca="1" si="99"/>
        <v>0,126556405990625-0,154209426885317i</v>
      </c>
      <c r="BX107" s="223" t="str">
        <f t="shared" ca="1" si="100"/>
        <v>0,0983292624387021-0,173575422758589i</v>
      </c>
      <c r="BY107" s="223" t="str">
        <f t="shared" ca="1" si="101"/>
        <v>0,0672068417562701-0,187830539739174i</v>
      </c>
      <c r="BZ107" s="223" t="str">
        <f t="shared" ca="1" si="102"/>
        <v>0,0341055347573468-0,196555039967123i</v>
      </c>
      <c r="CA107" s="223" t="str">
        <f t="shared" ca="1" si="103"/>
        <v>-4,8756239469912E-15-0,199492033017767i</v>
      </c>
      <c r="CB107" s="223" t="str">
        <f t="shared" ca="1" si="104"/>
        <v>-0,0341055347573562-0,196555039967122i</v>
      </c>
      <c r="CC107" s="223" t="str">
        <f t="shared" ca="1" si="105"/>
        <v>-0,0672068417562789-0,187830539739172i</v>
      </c>
      <c r="CD107" s="223" t="str">
        <f t="shared" ca="1" si="106"/>
        <v>-0,0983292624387103-0,173575422758584i</v>
      </c>
      <c r="CE107" s="223" t="str">
        <f t="shared" ca="1" si="107"/>
        <v>-0,126556405990617-0,154209426885324i</v>
      </c>
      <c r="CF107" s="223" t="str">
        <f t="shared" ca="1" si="108"/>
        <v>-0,151057132208612-0,130302778352849i</v>
      </c>
      <c r="CG107" s="223" t="str">
        <f t="shared" ca="1" si="109"/>
        <v>-0,171110024186455-0,102559401619124i</v>
      </c>
      <c r="CH107" s="223" t="str">
        <f t="shared" ca="1" si="110"/>
        <v>-0,186124630230478-0,071796192511372i</v>
      </c>
      <c r="CI107" s="223" t="str">
        <f t="shared" ca="1" si="111"/>
        <v>-0,195658849541541-0,0389189649610905i</v>
      </c>
      <c r="CJ107" s="223" t="str">
        <f t="shared" ca="1" si="112"/>
        <v>-0,199431949747166-0,00489577957079001i</v>
      </c>
      <c r="CK107" s="223" t="str">
        <f t="shared" ca="1" si="113"/>
        <v>-0,197332832986294+0,0292715606547629i</v>
      </c>
      <c r="CL107" s="223" t="str">
        <f t="shared" ca="1" si="114"/>
        <v>-0,189423307154166+0,0625770081127289i</v>
      </c>
      <c r="CM107" s="223" t="str">
        <f t="shared" ca="1" si="115"/>
        <v>-0,175936265986451+0,0940398933873638i</v>
      </c>
      <c r="CN107" s="223" t="str">
        <f t="shared" ca="1" si="116"/>
        <v>-0,157268831569522+0,122733800781689i</v>
      </c>
      <c r="CO107" s="223" t="str">
        <f t="shared" ca="1" si="117"/>
        <v>-0,133970661193713+0,147813846363868i</v>
      </c>
      <c r="CP107" s="223" t="str">
        <f t="shared" ca="1" si="118"/>
        <v>-0,106727762850936+0,168541555333978i</v>
      </c>
      <c r="CQ107" s="223" t="str">
        <f t="shared" ca="1" si="119"/>
        <v>-0,0763422959247374+0,184306606204178i</v>
      </c>
      <c r="CR107" s="223" t="str">
        <f t="shared" ca="1" si="120"/>
        <v>-0,0437089518356155+0,19464480154115i</v>
      </c>
      <c r="CS107" s="223" t="str">
        <f t="shared" ca="1" si="121"/>
        <v>-0,00978861010703607+0,199251736127278i</v>
      </c>
      <c r="CT107" s="223" t="str">
        <f t="shared" ca="1" si="122"/>
        <v>0,024419954458565+0,197991760085625i</v>
      </c>
      <c r="CU107" s="223" t="str">
        <f t="shared" ca="1" si="123"/>
        <v>0,0579094804193969+0,190901973051924i</v>
      </c>
      <c r="CV107" s="223" t="str">
        <f t="shared" ca="1" si="124"/>
        <v>0,0896938782206181+0,178191131786368i</v>
      </c>
      <c r="CW107" s="223" t="str">
        <f t="shared" ca="1" si="125"/>
        <v>0,118837265320466+0,160233503390256i</v>
      </c>
      <c r="CX107" s="223" t="str">
        <f t="shared" ca="1" si="126"/>
        <v>0,144481522985177+0,137557845117774i</v>
      </c>
      <c r="CY107" s="223" t="str">
        <f t="shared" ca="1" si="127"/>
        <v>0,165871563350732+0,110831835269232i</v>
      </c>
      <c r="CZ107" s="223" t="str">
        <f t="shared" ca="1" si="128"/>
        <v>0,182377562769976+0,0808424135936417i</v>
      </c>
      <c r="DA107" s="223" t="str">
        <f t="shared" ca="1" si="129"/>
        <v>0,193513506790554+0,048472610071918i</v>
      </c>
      <c r="DB107" s="223" t="str">
        <f t="shared" ca="1" si="130"/>
        <v>0,19895150071205+0,0146755443505536i</v>
      </c>
      <c r="DC107" s="223" t="str">
        <f t="shared" ca="1" si="131"/>
        <v>0,198531424352068-0,0195536385949225i</v>
      </c>
      <c r="DD107" s="223" t="str">
        <f t="shared" ca="1" si="132"/>
        <v>0,1922656467394-0,0532070702204345i</v>
      </c>
      <c r="DE107" s="223" t="str">
        <f t="shared" ca="1" si="133"/>
        <v>0,180338661911493-0,0852938348155026i</v>
      </c>
      <c r="DF107" s="223" t="str">
        <f t="shared" ca="1" si="134"/>
        <v>0,163101656540063-0,114869146734226i</v>
      </c>
      <c r="DG107" s="223" t="str">
        <f t="shared" ca="1" si="135"/>
        <v>0,141062169339556-0,141062169339552i</v>
      </c>
      <c r="DH107" s="223" t="str">
        <f t="shared" ca="1" si="136"/>
        <v>0,114869146734231-0,16310165654006i</v>
      </c>
      <c r="DI107" s="223" t="str">
        <f t="shared" ca="1" si="137"/>
        <v>0,0852938348155082-0,18033866191149i</v>
      </c>
      <c r="DJ107" s="223" t="str">
        <f t="shared" ca="1" si="138"/>
        <v>0,0532070702204399-0,192265646739398i</v>
      </c>
      <c r="DK107" s="223" t="str">
        <f t="shared" ca="1" si="139"/>
        <v>0,019553638594928-0,198531424352068i</v>
      </c>
      <c r="DL107" s="223" t="str">
        <f t="shared" ca="1" si="140"/>
        <v>-0,0146755443505678-0,198951500712049i</v>
      </c>
      <c r="DM107" s="223" t="str">
        <f t="shared" ca="1" si="141"/>
        <v>-0,0484726100719316-0,193513506790551i</v>
      </c>
      <c r="DN107" s="223" t="str">
        <f t="shared" ca="1" si="142"/>
        <v>-0,0808424135936545-0,18237756276997i</v>
      </c>
      <c r="DO107" s="223" t="str">
        <f t="shared" ca="1" si="143"/>
        <v>-0,110831835269244-0,165871563350724i</v>
      </c>
      <c r="DP107" s="223" t="str">
        <f t="shared" ca="1" si="144"/>
        <v>-0,13755784511777-0,144481522985181i</v>
      </c>
      <c r="DQ107" s="223" t="str">
        <f t="shared" ca="1" si="145"/>
        <v>-0,160233503390252-0,118837265320471i</v>
      </c>
      <c r="DR107" s="223" t="str">
        <f t="shared" ca="1" si="146"/>
        <v>-0,178191131786366-0,0896938782206235i</v>
      </c>
      <c r="DS107" s="223" t="str">
        <f t="shared" ca="1" si="147"/>
        <v>-0,190901973051922-0,0579094804194025i</v>
      </c>
      <c r="DT107" s="223" t="str">
        <f t="shared" ca="1" si="148"/>
        <v>-0,197991760085624-0,0244199544585706i</v>
      </c>
      <c r="DU107" s="223" t="str">
        <f t="shared" ca="1" si="149"/>
        <v>-0,199251736127278+0,00978861010703051i</v>
      </c>
      <c r="DV107" s="223" t="str">
        <f t="shared" ca="1" si="150"/>
        <v>-0,194644801541152+0,0437089518356097i</v>
      </c>
      <c r="DW107" s="223" t="str">
        <f t="shared" ca="1" si="151"/>
        <v>-0,18430660620418+0,0763422959247319i</v>
      </c>
      <c r="DX107" s="223" t="str">
        <f t="shared" ca="1" si="152"/>
        <v>-0,168541555333971+0,106727762850948i</v>
      </c>
      <c r="DY107" s="223" t="str">
        <f t="shared" ca="1" si="153"/>
        <v>-0,147813846363859+0,133970661193724i</v>
      </c>
      <c r="DZ107" s="223" t="str">
        <f t="shared" ca="1" si="154"/>
        <v>-0,122733800781677+0,157268831569531i</v>
      </c>
      <c r="EA107" s="223" t="str">
        <f t="shared" ca="1" si="155"/>
        <v>-0,0940398933873685+0,175936265986448i</v>
      </c>
      <c r="EB107" s="223" t="str">
        <f t="shared" ca="1" si="156"/>
        <v>-0,0625770081127347+0,189423307154164i</v>
      </c>
      <c r="EC107" s="223" t="str">
        <f t="shared" ca="1" si="157"/>
        <v>-0,0292715606547687+0,197332832986293i</v>
      </c>
      <c r="ED107" s="223" t="str">
        <f t="shared" ca="1" si="158"/>
        <v>0,00489577957078443+0,199431949747166i</v>
      </c>
      <c r="EE107" s="223" t="str">
        <f t="shared" ca="1" si="159"/>
        <v>0,0389189649610849+0,195658849541542i</v>
      </c>
      <c r="EF107" s="223" t="str">
        <f t="shared" ca="1" si="160"/>
        <v>0,0717961925113666+0,18612463023048i</v>
      </c>
      <c r="EG107" s="223" t="str">
        <f t="shared" ca="1" si="161"/>
        <v>0,102559401619118+0,171110024186458i</v>
      </c>
      <c r="EH107" s="223" t="str">
        <f t="shared" ca="1" si="162"/>
        <v>0,130302778352844+0,151057132208616i</v>
      </c>
      <c r="EI107" s="223" t="str">
        <f t="shared" ca="1" si="163"/>
        <v>0,15420942688532+0,126556405990621i</v>
      </c>
      <c r="EJ107" s="223" t="str">
        <f t="shared" ca="1" si="164"/>
        <v>0,173575422758591+0,0983292624386979i</v>
      </c>
      <c r="EK107" s="223" t="str">
        <f t="shared" ca="1" si="165"/>
        <v>0,187830539739176+0,0672068417562658i</v>
      </c>
      <c r="EL107" s="223" t="str">
        <f t="shared" ca="1" si="166"/>
        <v>0,196555039967124+0,0341055347573425i</v>
      </c>
      <c r="EM107" s="223" t="str">
        <f t="shared" ca="1" si="167"/>
        <v>0,199492033017767-9,7512478939824E-15i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0,147063812478067-2,42932361361271i</v>
      </c>
      <c r="G108" s="229" t="str">
        <f t="shared" si="173"/>
        <v>-1,21275492316986+16,7558029539367i</v>
      </c>
      <c r="H108" s="229" t="str">
        <f t="shared" si="38"/>
        <v>0,123734637891558-1,50537694596721i</v>
      </c>
      <c r="I108" s="229" t="str">
        <f t="shared" si="174"/>
        <v>-0,00204427135051435-0,037805042815329i</v>
      </c>
      <c r="J108" s="255" t="str">
        <f ca="1">IMPRODUCT(1/N_FFT2,W100)</f>
        <v>0,000785694732586297-9,65087566161477E-09i</v>
      </c>
      <c r="K108" s="254" t="str">
        <f t="shared" ca="1" si="175"/>
        <v>-1,60653808384379E-06-0,0000297032032761948i</v>
      </c>
      <c r="M108" s="258"/>
      <c r="N108" s="246">
        <f t="shared" ca="1" si="176"/>
        <v>0.20051027860366966</v>
      </c>
      <c r="O108" s="223">
        <f t="shared" ca="1" si="39"/>
        <v>-0.19948972139633037</v>
      </c>
      <c r="P108" s="223" t="str">
        <f t="shared" ca="1" si="40"/>
        <v>-0,195656582337262+0,0389185139861178i</v>
      </c>
      <c r="Q108" s="223" t="str">
        <f t="shared" ca="1" si="41"/>
        <v>-0,184304470544449+0,0763414113055032i</v>
      </c>
      <c r="R108" s="223" t="str">
        <f t="shared" ca="1" si="42"/>
        <v>-0,16586964130775+0,110830551001175i</v>
      </c>
      <c r="S108" s="223" t="str">
        <f t="shared" ca="1" si="43"/>
        <v>-0,14106053477636+0,14106053477636i</v>
      </c>
      <c r="T108" s="223" t="str">
        <f t="shared" ca="1" si="44"/>
        <v>-0,110830551001175+0,16586964130775i</v>
      </c>
      <c r="U108" s="223" t="str">
        <f t="shared" ca="1" si="45"/>
        <v>-0,0763414113055036+0,184304470544448i</v>
      </c>
      <c r="V108" s="223" t="str">
        <f t="shared" ca="1" si="46"/>
        <v>-0,0389185139861187+0,195656582337262i</v>
      </c>
      <c r="W108" s="223" t="str">
        <f t="shared" ca="1" si="47"/>
        <v>6,96509635787901E-16+0,19948972139633i</v>
      </c>
      <c r="X108" s="223" t="str">
        <f t="shared" ca="1" si="48"/>
        <v>0,038918513986118+0,195656582337262i</v>
      </c>
      <c r="Y108" s="223" t="str">
        <f t="shared" ca="1" si="49"/>
        <v>0,076341411305503+0,184304470544449i</v>
      </c>
      <c r="Z108" s="223" t="str">
        <f t="shared" ca="1" si="50"/>
        <v>0,110830551001174+0,16586964130775i</v>
      </c>
      <c r="AA108" s="223" t="str">
        <f t="shared" ca="1" si="51"/>
        <v>0,14106053477636+0,141060534776361i</v>
      </c>
      <c r="AB108" s="223" t="str">
        <f t="shared" ca="1" si="52"/>
        <v>0,16586964130775+0,110830551001174i</v>
      </c>
      <c r="AC108" s="223" t="str">
        <f t="shared" ca="1" si="53"/>
        <v>0,184304470544449+0,076341411305503i</v>
      </c>
      <c r="AD108" s="223" t="str">
        <f t="shared" ca="1" si="54"/>
        <v>0,195656582337262+0,038918513986118i</v>
      </c>
      <c r="AE108" s="223" t="str">
        <f t="shared" ca="1" si="55"/>
        <v>0,19948972139633+6,44579081630625E-16i</v>
      </c>
      <c r="AF108" s="223" t="str">
        <f t="shared" ca="1" si="56"/>
        <v>0,195656582337262-0,0389185139861187i</v>
      </c>
      <c r="AG108" s="223" t="str">
        <f t="shared" ca="1" si="57"/>
        <v>0,184304470544448-0,0763414113055036i</v>
      </c>
      <c r="AH108" s="223" t="str">
        <f t="shared" ca="1" si="58"/>
        <v>0,16586964130775-0,110830551001175i</v>
      </c>
      <c r="AI108" s="223" t="str">
        <f t="shared" ca="1" si="59"/>
        <v>0,141060534776361-0,14106053477636i</v>
      </c>
      <c r="AJ108" s="223" t="str">
        <f t="shared" ca="1" si="60"/>
        <v>0,110830551001175-0,165869641307749i</v>
      </c>
      <c r="AK108" s="223" t="str">
        <f t="shared" ca="1" si="61"/>
        <v>0,0763414113055022-0,184304470544449i</v>
      </c>
      <c r="AL108" s="223" t="str">
        <f t="shared" ca="1" si="62"/>
        <v>0,0389185139861173-0,195656582337262i</v>
      </c>
      <c r="AM108" s="223" t="str">
        <f t="shared" ca="1" si="63"/>
        <v>3,66606785908298E-17-0,19948972139633i</v>
      </c>
      <c r="AN108" s="223" t="str">
        <f t="shared" ca="1" si="64"/>
        <v>-0,0389185139861176-0,195656582337262i</v>
      </c>
      <c r="AO108" s="223" t="str">
        <f t="shared" ca="1" si="65"/>
        <v>-0,0763414113055024-0,184304470544449i</v>
      </c>
      <c r="AP108" s="223" t="str">
        <f t="shared" ca="1" si="66"/>
        <v>-0,110830551001176-0,165869641307749i</v>
      </c>
      <c r="AQ108" s="223" t="str">
        <f t="shared" ca="1" si="67"/>
        <v>-0,141060534776361-0,14106053477636i</v>
      </c>
      <c r="AR108" s="223" t="str">
        <f t="shared" ca="1" si="68"/>
        <v>-0,141060534776361-0,14106053477636i</v>
      </c>
      <c r="AS108" s="223" t="str">
        <f t="shared" ca="1" si="69"/>
        <v>-0,184304470544448-0,0763414113055036i</v>
      </c>
      <c r="AT108" s="223" t="str">
        <f t="shared" ca="1" si="70"/>
        <v>-0,195656582337262-0,0389185139861185i</v>
      </c>
      <c r="AU108" s="223" t="str">
        <f t="shared" ca="1" si="71"/>
        <v>-0,19948972139633+6,59848957197071E-16i</v>
      </c>
      <c r="AV108" s="223" t="str">
        <f t="shared" ca="1" si="72"/>
        <v>-0,195656582337262+0,0389185139861181i</v>
      </c>
      <c r="AW108" s="223" t="str">
        <f t="shared" ca="1" si="73"/>
        <v>-0,184304470544449+0,076341411305503i</v>
      </c>
      <c r="AX108" s="223" t="str">
        <f t="shared" ca="1" si="74"/>
        <v>-0,16586964130775+0,110830551001174i</v>
      </c>
      <c r="AY108" s="223" t="str">
        <f t="shared" ca="1" si="75"/>
        <v>-0,141060534776361+0,14106053477636i</v>
      </c>
      <c r="AZ108" s="223" t="str">
        <f t="shared" ca="1" si="76"/>
        <v>-0,110830551001174+0,16586964130775i</v>
      </c>
      <c r="BA108" s="223" t="str">
        <f t="shared" ca="1" si="77"/>
        <v>-0,076341411305503+0,184304470544449i</v>
      </c>
      <c r="BB108" s="223" t="str">
        <f t="shared" ca="1" si="78"/>
        <v>-0,0389185139861181+0,195656582337262i</v>
      </c>
      <c r="BC108" s="223" t="str">
        <f t="shared" ca="1" si="79"/>
        <v>-5,92648527473349E-16+0,19948972139633i</v>
      </c>
      <c r="BD108" s="223" t="str">
        <f t="shared" ca="1" si="80"/>
        <v>0,038918513986117+0,195656582337262i</v>
      </c>
      <c r="BE108" s="223" t="str">
        <f t="shared" ca="1" si="81"/>
        <v>0,0763414113055036+0,184304470544448i</v>
      </c>
      <c r="BF108" s="223" t="str">
        <f t="shared" ca="1" si="82"/>
        <v>0,110830551001175+0,16586964130775i</v>
      </c>
      <c r="BG108" s="223" t="str">
        <f t="shared" ca="1" si="83"/>
        <v>0,14106053477636+0,14106053477636i</v>
      </c>
      <c r="BH108" s="223" t="str">
        <f t="shared" ca="1" si="84"/>
        <v>0,165869641307749+0,110830551001175i</v>
      </c>
      <c r="BI108" s="223" t="str">
        <f t="shared" ca="1" si="85"/>
        <v>0,184304470544448+0,0763414113055042i</v>
      </c>
      <c r="BJ108" s="223" t="str">
        <f t="shared" ca="1" si="86"/>
        <v>0,195656582337262+0,0389185139861173i</v>
      </c>
      <c r="BK108" s="223" t="str">
        <f t="shared" ca="1" si="87"/>
        <v>0,19948972139633+7,33213571816596E-17i</v>
      </c>
      <c r="BL108" s="223" t="str">
        <f t="shared" ca="1" si="88"/>
        <v>0,195656582337262-0,0389185139861176i</v>
      </c>
      <c r="BM108" s="223" t="str">
        <f t="shared" ca="1" si="89"/>
        <v>0,184304470544449-0,0763414113055026i</v>
      </c>
      <c r="BN108" s="223" t="str">
        <f t="shared" ca="1" si="90"/>
        <v>0,165869641307746-0,110830551001181i</v>
      </c>
      <c r="BO108" s="223" t="str">
        <f t="shared" ca="1" si="91"/>
        <v>0,141060534776364-0,141060534776356i</v>
      </c>
      <c r="BP108" s="223" t="str">
        <f t="shared" ca="1" si="92"/>
        <v>0,110830551001173-0,165869641307751i</v>
      </c>
      <c r="BQ108" s="223" t="str">
        <f t="shared" ca="1" si="93"/>
        <v>0,0763414113054945-0,184304470544452i</v>
      </c>
      <c r="BR108" s="223" t="str">
        <f t="shared" ca="1" si="94"/>
        <v>0,0389185139861205-0,195656582337262i</v>
      </c>
      <c r="BS108" s="223" t="str">
        <f t="shared" ca="1" si="95"/>
        <v>-4,87556745051531E-15-0,19948972139633i</v>
      </c>
      <c r="BT108" s="223" t="str">
        <f t="shared" ca="1" si="96"/>
        <v>-0,0389185139861104-0,195656582337264i</v>
      </c>
      <c r="BU108" s="223" t="str">
        <f t="shared" ca="1" si="97"/>
        <v>-0,0763414113055032-0,184304470544449i</v>
      </c>
      <c r="BV108" s="223" t="str">
        <f t="shared" ca="1" si="98"/>
        <v>-0,110830551001181-0,165869641307746i</v>
      </c>
      <c r="BW108" s="223" t="str">
        <f t="shared" ca="1" si="99"/>
        <v>-0,141060534776357-0,141060534776364i</v>
      </c>
      <c r="BX108" s="223" t="str">
        <f t="shared" ca="1" si="100"/>
        <v>-0,165869641307751-0,110830551001173i</v>
      </c>
      <c r="BY108" s="223" t="str">
        <f t="shared" ca="1" si="101"/>
        <v>-0,184304470544445-0,0763414113055122i</v>
      </c>
      <c r="BZ108" s="223" t="str">
        <f t="shared" ca="1" si="102"/>
        <v>-0,195656582337262-0,0389185139861199i</v>
      </c>
      <c r="CA108" s="223" t="str">
        <f t="shared" ca="1" si="103"/>
        <v>-0,19948972139633+5,57207708630321E-15i</v>
      </c>
      <c r="CB108" s="223" t="str">
        <f t="shared" ca="1" si="104"/>
        <v>-0,195656582337263+0,038918513986111i</v>
      </c>
      <c r="CC108" s="223" t="str">
        <f t="shared" ca="1" si="105"/>
        <v>-0,184304470544448+0,0763414113055038i</v>
      </c>
      <c r="CD108" s="223" t="str">
        <f t="shared" ca="1" si="106"/>
        <v>-0,165869641307745+0,110830551001182i</v>
      </c>
      <c r="CE108" s="223" t="str">
        <f t="shared" ca="1" si="107"/>
        <v>-0,141060534776363+0,141060534776357i</v>
      </c>
      <c r="CF108" s="223" t="str">
        <f t="shared" ca="1" si="108"/>
        <v>-0,110830551001172+0,165869641307752i</v>
      </c>
      <c r="CG108" s="223" t="str">
        <f t="shared" ca="1" si="109"/>
        <v>-0,0763414113055116+0,184304470544445i</v>
      </c>
      <c r="CH108" s="223" t="str">
        <f t="shared" ca="1" si="110"/>
        <v>-0,0389185139861191+0,195656582337262i</v>
      </c>
      <c r="CI108" s="223" t="str">
        <f t="shared" ca="1" si="111"/>
        <v>5,91422179109869E-15+0,19948972139633i</v>
      </c>
      <c r="CJ108" s="223" t="str">
        <f t="shared" ca="1" si="112"/>
        <v>0,0389185139861116+0,195656582337263i</v>
      </c>
      <c r="CK108" s="223" t="str">
        <f t="shared" ca="1" si="113"/>
        <v>0,0763414113055044+0,184304470544448i</v>
      </c>
      <c r="CL108" s="223" t="str">
        <f t="shared" ca="1" si="114"/>
        <v>0,110830551001182+0,165869641307745i</v>
      </c>
      <c r="CM108" s="223" t="str">
        <f t="shared" ca="1" si="115"/>
        <v>0,141060534776358+0,141060534776363i</v>
      </c>
      <c r="CN108" s="223" t="str">
        <f t="shared" ca="1" si="116"/>
        <v>0,165869641307752+0,110830551001172i</v>
      </c>
      <c r="CO108" s="223" t="str">
        <f t="shared" ca="1" si="117"/>
        <v>0,184304470544445+0,0763414113055108i</v>
      </c>
      <c r="CP108" s="223" t="str">
        <f t="shared" ca="1" si="118"/>
        <v>0,195656582337262+0,0389185139861185i</v>
      </c>
      <c r="CQ108" s="223" t="str">
        <f t="shared" ca="1" si="119"/>
        <v>0,19948972139633-6,61073142688657E-15i</v>
      </c>
      <c r="CR108" s="223" t="str">
        <f t="shared" ca="1" si="120"/>
        <v>0,195656582337263-0,0389185139861124i</v>
      </c>
      <c r="CS108" s="223" t="str">
        <f t="shared" ca="1" si="121"/>
        <v>0,184304470544448-0,0763414113055048i</v>
      </c>
      <c r="CT108" s="223" t="str">
        <f t="shared" ca="1" si="122"/>
        <v>0,165869641307744-0,110830551001183i</v>
      </c>
      <c r="CU108" s="223" t="str">
        <f t="shared" ca="1" si="123"/>
        <v>0,141060534776362-0,141060534776358i</v>
      </c>
      <c r="CV108" s="223" t="str">
        <f t="shared" ca="1" si="124"/>
        <v>0,110830551001171-0,165869641307752i</v>
      </c>
      <c r="CW108" s="223" t="str">
        <f t="shared" ca="1" si="125"/>
        <v>0,0763414113055106-0,184304470544445i</v>
      </c>
      <c r="CX108" s="223" t="str">
        <f t="shared" ca="1" si="126"/>
        <v>0,0389185139861181-0,195656582337262i</v>
      </c>
      <c r="CY108" s="223" t="str">
        <f t="shared" ca="1" si="127"/>
        <v>-7,30724106267448E-15-0,19948972139633i</v>
      </c>
      <c r="CZ108" s="223" t="str">
        <f t="shared" ca="1" si="128"/>
        <v>-0,038918513986113-0,195656582337263i</v>
      </c>
      <c r="DA108" s="223" t="str">
        <f t="shared" ca="1" si="129"/>
        <v>-0,0763414113055058-0,184304470544447i</v>
      </c>
      <c r="DB108" s="223" t="str">
        <f t="shared" ca="1" si="130"/>
        <v>-0,110830551001166-0,165869641307755i</v>
      </c>
      <c r="DC108" s="223" t="str">
        <f t="shared" ca="1" si="131"/>
        <v>-0,141060534776359-0,141060534776362i</v>
      </c>
      <c r="DD108" s="223" t="str">
        <f t="shared" ca="1" si="132"/>
        <v>-0,165869641307753-0,110830551001171i</v>
      </c>
      <c r="DE108" s="223" t="str">
        <f t="shared" ca="1" si="133"/>
        <v>-0,184304470544446-0,0763414113055096i</v>
      </c>
      <c r="DF108" s="223" t="str">
        <f t="shared" ca="1" si="134"/>
        <v>-0,195656582337262-0,0389185139861172i</v>
      </c>
      <c r="DG108" s="223" t="str">
        <f t="shared" ca="1" si="135"/>
        <v>-0,19948972139633+8,3581156294548E-15i</v>
      </c>
      <c r="DH108" s="223" t="str">
        <f t="shared" ca="1" si="136"/>
        <v>-0,195656582337263+0,0389185139861134i</v>
      </c>
      <c r="DI108" s="223" t="str">
        <f t="shared" ca="1" si="137"/>
        <v>-0,184304470544447+0,076341411305506i</v>
      </c>
      <c r="DJ108" s="223" t="str">
        <f t="shared" ca="1" si="138"/>
        <v>-0,165869641307755+0,110830551001167i</v>
      </c>
      <c r="DK108" s="223" t="str">
        <f t="shared" ca="1" si="139"/>
        <v>-0,141060534776361+0,141060534776359i</v>
      </c>
      <c r="DL108" s="223" t="str">
        <f t="shared" ca="1" si="140"/>
        <v>-0,11083055100117+0,165869641307753i</v>
      </c>
      <c r="DM108" s="223" t="str">
        <f t="shared" ca="1" si="141"/>
        <v>-0,0763414113055092+0,184304470544446i</v>
      </c>
      <c r="DN108" s="223" t="str">
        <f t="shared" ca="1" si="142"/>
        <v>-0,0389185139861168+0,195656582337262i</v>
      </c>
      <c r="DO108" s="223" t="str">
        <f t="shared" ca="1" si="143"/>
        <v>8,70026033425029E-15+0,19948972139633i</v>
      </c>
      <c r="DP108" s="223" t="str">
        <f t="shared" ca="1" si="144"/>
        <v>0,0389185139861144+0,195656582337263i</v>
      </c>
      <c r="DQ108" s="223" t="str">
        <f t="shared" ca="1" si="145"/>
        <v>0,076341411305507+0,184304470544447i</v>
      </c>
      <c r="DR108" s="223" t="str">
        <f t="shared" ca="1" si="146"/>
        <v>0,110830551001168+0,165869641307755i</v>
      </c>
      <c r="DS108" s="223" t="str">
        <f t="shared" ca="1" si="147"/>
        <v>0,14106053477636+0,141060534776361i</v>
      </c>
      <c r="DT108" s="223" t="str">
        <f t="shared" ca="1" si="148"/>
        <v>0,165869641307753+0,110830551001169i</v>
      </c>
      <c r="DU108" s="223" t="str">
        <f t="shared" ca="1" si="149"/>
        <v>0,184304470544446+0,0763414113055084i</v>
      </c>
      <c r="DV108" s="223" t="str">
        <f t="shared" ca="1" si="150"/>
        <v>0,195656582337263+0,0389185139861158i</v>
      </c>
      <c r="DW108" s="223" t="str">
        <f t="shared" ca="1" si="151"/>
        <v>0,19948972139633-9,75113490103061E-15i</v>
      </c>
      <c r="DX108" s="223" t="str">
        <f t="shared" ca="1" si="152"/>
        <v>0,195656582337263-0,0389185139861148i</v>
      </c>
      <c r="DY108" s="223" t="str">
        <f t="shared" ca="1" si="153"/>
        <v>0,184304470544447-0,0763414113055074i</v>
      </c>
      <c r="DZ108" s="223" t="str">
        <f t="shared" ca="1" si="154"/>
        <v>0,165869641307754-0,110830551001168i</v>
      </c>
      <c r="EA108" s="223" t="str">
        <f t="shared" ca="1" si="155"/>
        <v>0,14106053477636-0,14106053477636i</v>
      </c>
      <c r="EB108" s="223" t="str">
        <f t="shared" ca="1" si="156"/>
        <v>0,110830551001168-0,165869641307754i</v>
      </c>
      <c r="EC108" s="223" t="str">
        <f t="shared" ca="1" si="157"/>
        <v>0,076341411305508-0,184304470544447i</v>
      </c>
      <c r="ED108" s="223" t="str">
        <f t="shared" ca="1" si="158"/>
        <v>0,0389185139861154-0,195656582337263i</v>
      </c>
      <c r="EE108" s="223" t="str">
        <f t="shared" ca="1" si="159"/>
        <v>9,75115652974954E-15-0,19948972139633i</v>
      </c>
      <c r="EF108" s="223" t="str">
        <f t="shared" ca="1" si="160"/>
        <v>-0,0389185139861158-0,195656582337263i</v>
      </c>
      <c r="EG108" s="223" t="str">
        <f t="shared" ca="1" si="161"/>
        <v>-0,0763414113055084-0,184304470544446i</v>
      </c>
      <c r="EH108" s="223" t="str">
        <f t="shared" ca="1" si="162"/>
        <v>-0,110830551001169-0,165869641307754i</v>
      </c>
      <c r="EI108" s="223" t="str">
        <f t="shared" ca="1" si="163"/>
        <v>-0,141060534776361-0,14106053477636i</v>
      </c>
      <c r="EJ108" s="223" t="str">
        <f t="shared" ca="1" si="164"/>
        <v>-0,165869641307754-0,110830551001168i</v>
      </c>
      <c r="EK108" s="223" t="str">
        <f t="shared" ca="1" si="165"/>
        <v>-0,184304470544447-0,076341411305507i</v>
      </c>
      <c r="EL108" s="223" t="str">
        <f t="shared" ca="1" si="166"/>
        <v>-0,195656582337263-0,0389185139861144i</v>
      </c>
      <c r="EM108" s="223" t="str">
        <f t="shared" ca="1" si="167"/>
        <v>-0,19948972139633-9,40901182495406E-15i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0,139024693892637-2,16011357804931i</v>
      </c>
      <c r="G109" s="229" t="str">
        <f t="shared" si="173"/>
        <v>-1,21273430800598+14,8963376439286i</v>
      </c>
      <c r="H109" s="229" t="str">
        <f t="shared" si="38"/>
        <v>0,118755339457139-1,33818268395731i</v>
      </c>
      <c r="I109" s="229" t="str">
        <f t="shared" si="174"/>
        <v>-0,00263771215845297-0,0427554089923868i</v>
      </c>
      <c r="J109" s="255" t="str">
        <f ca="1">IMPRODUCT(1/N_FFT2,X100)</f>
        <v>-0,0128523424421136-3,19996398541627E-06i</v>
      </c>
      <c r="K109" s="254" t="str">
        <f t="shared" ca="1" si="175"/>
        <v>0,0000337639641552068+0,000549515598206689i</v>
      </c>
      <c r="M109" s="258"/>
      <c r="N109" s="246">
        <f t="shared" ca="1" si="176"/>
        <v>0.20051291992723941</v>
      </c>
      <c r="O109" s="223">
        <f t="shared" ca="1" si="39"/>
        <v>-0.19948708007276061</v>
      </c>
      <c r="P109" s="223" t="str">
        <f t="shared" ca="1" si="40"/>
        <v>-0,194639968942159+0,0437078666392145i</v>
      </c>
      <c r="Q109" s="223" t="str">
        <f t="shared" ca="1" si="41"/>
        <v>-0,180334184502235+0,0852917171586433i</v>
      </c>
      <c r="R109" s="223" t="str">
        <f t="shared" ca="1" si="42"/>
        <v>-0,157264926933024+0,122730753573449i</v>
      </c>
      <c r="S109" s="223" t="str">
        <f t="shared" ca="1" si="43"/>
        <v>-0,126553263875575+0,154205598207053i</v>
      </c>
      <c r="T109" s="223" t="str">
        <f t="shared" ca="1" si="44"/>
        <v>-0,0896916513204292+0,178186707695525i</v>
      </c>
      <c r="U109" s="223" t="str">
        <f t="shared" ca="1" si="45"/>
        <v>-0,048471406604457+0,1935087022791i</v>
      </c>
      <c r="V109" s="223" t="str">
        <f t="shared" ca="1" si="46"/>
        <v>-0,0048956580194334+0,199426998293894i</v>
      </c>
      <c r="W109" s="223" t="str">
        <f t="shared" ca="1" si="47"/>
        <v>0,0389179986894522+0,195653991765984i</v>
      </c>
      <c r="X109" s="223" t="str">
        <f t="shared" ca="1" si="48"/>
        <v>0,080840406455704+0,182373034739329i</v>
      </c>
      <c r="Y109" s="223" t="str">
        <f t="shared" ca="1" si="49"/>
        <v>0,118834314854569+0,160229525147524i</v>
      </c>
      <c r="Z109" s="223" t="str">
        <f t="shared" ca="1" si="50"/>
        <v>0,151053381794842+0,130299543223672i</v>
      </c>
      <c r="AA109" s="223" t="str">
        <f t="shared" ca="1" si="51"/>
        <v>0,175931897878931+0,0940375585852455i</v>
      </c>
      <c r="AB109" s="223" t="str">
        <f t="shared" ca="1" si="52"/>
        <v>0,192260873209545+0,053205749206822i</v>
      </c>
      <c r="AC109" s="223" t="str">
        <f t="shared" ca="1" si="53"/>
        <v>0,199246789148311+0,00978836707753829i</v>
      </c>
      <c r="AD109" s="223" t="str">
        <f t="shared" ca="1" si="54"/>
        <v>0,196550159941144-0,0341046879925156i</v>
      </c>
      <c r="AE109" s="223" t="str">
        <f t="shared" ca="1" si="55"/>
        <v>0,184302030279664-0,076340400514734i</v>
      </c>
      <c r="AF109" s="223" t="str">
        <f t="shared" ca="1" si="56"/>
        <v>0,163097607087443-0,114866294787923i</v>
      </c>
      <c r="AG109" s="223" t="str">
        <f t="shared" ca="1" si="57"/>
        <v>0,133967334999147-0,147810176473687i</v>
      </c>
      <c r="AH109" s="223" t="str">
        <f t="shared" ca="1" si="58"/>
        <v>0,0983268211410627-0,17357111326557i</v>
      </c>
      <c r="AI109" s="223" t="str">
        <f t="shared" ca="1" si="59"/>
        <v>0,0579080426553557-0,190897233379066i</v>
      </c>
      <c r="AJ109" s="223" t="str">
        <f t="shared" ca="1" si="60"/>
        <v>0,0146751799893244-0,198946561187262i</v>
      </c>
      <c r="AK109" s="223" t="str">
        <f t="shared" ca="1" si="61"/>
        <v>-0,0292708339067906-0,197327933649438i</v>
      </c>
      <c r="AL109" s="223" t="str">
        <f t="shared" ca="1" si="62"/>
        <v>-0,0717944099710435-0,186120009168455i</v>
      </c>
      <c r="AM109" s="223" t="str">
        <f t="shared" ca="1" si="63"/>
        <v>-0,110829083560424-0,165867445127465i</v>
      </c>
      <c r="AN109" s="223" t="str">
        <f t="shared" ca="1" si="64"/>
        <v>-0,144477935829203-0,137554429861378i</v>
      </c>
      <c r="AO109" s="223" t="str">
        <f t="shared" ca="1" si="65"/>
        <v>-0,171105775903822-0,102556855296499i</v>
      </c>
      <c r="AP109" s="223" t="str">
        <f t="shared" ca="1" si="66"/>
        <v>-0,189418604193306-0,0625754544643171i</v>
      </c>
      <c r="AQ109" s="223" t="str">
        <f t="shared" ca="1" si="67"/>
        <v>-0,198526495256845-0,0195531531214252i</v>
      </c>
      <c r="AR109" s="223" t="str">
        <f t="shared" ca="1" si="68"/>
        <v>-0,198526495256845-0,0195531531214252i</v>
      </c>
      <c r="AS109" s="223" t="str">
        <f t="shared" ca="1" si="69"/>
        <v>-0,187825876323198+0,0672051731593544i</v>
      </c>
      <c r="AT109" s="223" t="str">
        <f t="shared" ca="1" si="70"/>
        <v>-0,168537370820726+0,106725113037153i</v>
      </c>
      <c r="AU109" s="223" t="str">
        <f t="shared" ca="1" si="71"/>
        <v>-0,141058667078554+0,141058667078552i</v>
      </c>
      <c r="AV109" s="223" t="str">
        <f t="shared" ca="1" si="72"/>
        <v>-0,106725113037153+0,168537370820726i</v>
      </c>
      <c r="AW109" s="223" t="str">
        <f t="shared" ca="1" si="73"/>
        <v>-0,0672051731593542+0,187825876323198i</v>
      </c>
      <c r="AX109" s="223" t="str">
        <f t="shared" ca="1" si="74"/>
        <v>-0,0244193481652271+0,197986844389069i</v>
      </c>
      <c r="AY109" s="223" t="str">
        <f t="shared" ca="1" si="75"/>
        <v>0,0195531531214252+0,198526495256845i</v>
      </c>
      <c r="AZ109" s="223" t="str">
        <f t="shared" ca="1" si="76"/>
        <v>0,0625754544643171+0,189418604193306i</v>
      </c>
      <c r="BA109" s="223" t="str">
        <f t="shared" ca="1" si="77"/>
        <v>0,102556855296499+0,171105775903822i</v>
      </c>
      <c r="BB109" s="223" t="str">
        <f t="shared" ca="1" si="78"/>
        <v>0,137554429861378+0,144477935829203i</v>
      </c>
      <c r="BC109" s="223" t="str">
        <f t="shared" ca="1" si="79"/>
        <v>0,165867445127465+0,110829083560424i</v>
      </c>
      <c r="BD109" s="223" t="str">
        <f t="shared" ca="1" si="80"/>
        <v>0,186120009168454+0,0717944099710452i</v>
      </c>
      <c r="BE109" s="223" t="str">
        <f t="shared" ca="1" si="81"/>
        <v>0,197327933649438+0,0292708339067906i</v>
      </c>
      <c r="BF109" s="223" t="str">
        <f t="shared" ca="1" si="82"/>
        <v>0,198946561187262-0,0146751799893246i</v>
      </c>
      <c r="BG109" s="223" t="str">
        <f t="shared" ca="1" si="83"/>
        <v>0,190897233379066-0,0579080426553557i</v>
      </c>
      <c r="BH109" s="223" t="str">
        <f t="shared" ca="1" si="84"/>
        <v>0,17357111326557-0,0983268211410627i</v>
      </c>
      <c r="BI109" s="223" t="str">
        <f t="shared" ca="1" si="85"/>
        <v>0,147810176473685-0,133967334999149i</v>
      </c>
      <c r="BJ109" s="223" t="str">
        <f t="shared" ca="1" si="86"/>
        <v>0,114866294787927-0,163097607087441i</v>
      </c>
      <c r="BK109" s="223" t="str">
        <f t="shared" ca="1" si="87"/>
        <v>0,0763404005147248-0,184302030279667i</v>
      </c>
      <c r="BL109" s="223" t="str">
        <f t="shared" ca="1" si="88"/>
        <v>0,0341046879925136-0,196550159941144i</v>
      </c>
      <c r="BM109" s="223" t="str">
        <f t="shared" ca="1" si="89"/>
        <v>-0,00978836707753448-0,199246789148311i</v>
      </c>
      <c r="BN109" s="223" t="str">
        <f t="shared" ca="1" si="90"/>
        <v>-0,0532057492068126-0,192260873209548i</v>
      </c>
      <c r="BO109" s="223" t="str">
        <f t="shared" ca="1" si="91"/>
        <v>-0,0940375585852493-0,175931897878929i</v>
      </c>
      <c r="BP109" s="223" t="str">
        <f t="shared" ca="1" si="92"/>
        <v>-0,130299543223671-0,151053381794844i</v>
      </c>
      <c r="BQ109" s="223" t="str">
        <f t="shared" ca="1" si="93"/>
        <v>-0,160229525147518-0,118834314854577i</v>
      </c>
      <c r="BR109" s="223" t="str">
        <f t="shared" ca="1" si="94"/>
        <v>-0,182373034739331-0,0808404064557002i</v>
      </c>
      <c r="BS109" s="223" t="str">
        <f t="shared" ca="1" si="95"/>
        <v>-0,195653991765984-0,0389179986894542i</v>
      </c>
      <c r="BT109" s="223" t="str">
        <f t="shared" ca="1" si="96"/>
        <v>-0,199426998293894+0,00489565801942532i</v>
      </c>
      <c r="BU109" s="223" t="str">
        <f t="shared" ca="1" si="97"/>
        <v>-0,193508702279099+0,048471406604461i</v>
      </c>
      <c r="BV109" s="223" t="str">
        <f t="shared" ca="1" si="98"/>
        <v>-0,178186707695526+0,0896916513204274i</v>
      </c>
      <c r="BW109" s="223" t="str">
        <f t="shared" ca="1" si="99"/>
        <v>-0,154205598207058+0,126553263875569i</v>
      </c>
      <c r="BX109" s="223" t="str">
        <f t="shared" ca="1" si="100"/>
        <v>-0,122730753573445+0,157264926933027i</v>
      </c>
      <c r="BY109" s="223" t="str">
        <f t="shared" ca="1" si="101"/>
        <v>-0,0852917171586441+0,180334184502234i</v>
      </c>
      <c r="BZ109" s="223" t="str">
        <f t="shared" ca="1" si="102"/>
        <v>-0,0437078666392221+0,194639968942157i</v>
      </c>
      <c r="CA109" s="223" t="str">
        <f t="shared" ca="1" si="103"/>
        <v>5,91414348444056E-15+0,199487080072761i</v>
      </c>
      <c r="CB109" s="223" t="str">
        <f t="shared" ca="1" si="104"/>
        <v>0,0437078666392143+0,194639968942159i</v>
      </c>
      <c r="CC109" s="223" t="str">
        <f t="shared" ca="1" si="105"/>
        <v>0,0852917171586371+0,180334184502238i</v>
      </c>
      <c r="CD109" s="223" t="str">
        <f t="shared" ca="1" si="106"/>
        <v>0,122730753573455+0,15726492693302i</v>
      </c>
      <c r="CE109" s="223" t="str">
        <f t="shared" ca="1" si="107"/>
        <v>0,154205598207053+0,126553263875574i</v>
      </c>
      <c r="CF109" s="223" t="str">
        <f t="shared" ca="1" si="108"/>
        <v>0,178186707695523+0,0896916513204346i</v>
      </c>
      <c r="CG109" s="223" t="str">
        <f t="shared" ca="1" si="109"/>
        <v>0,193508702279102+0,0484714066044492i</v>
      </c>
      <c r="CH109" s="223" t="str">
        <f t="shared" ca="1" si="110"/>
        <v>0,199426998293894+0,00489565801943334i</v>
      </c>
      <c r="CI109" s="223" t="str">
        <f t="shared" ca="1" si="111"/>
        <v>0,195653991765985-0,0389179986894466i</v>
      </c>
      <c r="CJ109" s="223" t="str">
        <f t="shared" ca="1" si="112"/>
        <v>0,182373034739326-0,0808404064557113i</v>
      </c>
      <c r="CK109" s="223" t="str">
        <f t="shared" ca="1" si="113"/>
        <v>0,160229525147523-0,118834314854571i</v>
      </c>
      <c r="CL109" s="223" t="str">
        <f t="shared" ca="1" si="114"/>
        <v>0,130299543223676-0,151053381794839i</v>
      </c>
      <c r="CM109" s="223" t="str">
        <f t="shared" ca="1" si="115"/>
        <v>0,0940375585852385-0,175931897878935i</v>
      </c>
      <c r="CN109" s="223" t="str">
        <f t="shared" ca="1" si="116"/>
        <v>0,0532057492068196-0,192260873209546i</v>
      </c>
      <c r="CO109" s="223" t="str">
        <f t="shared" ca="1" si="117"/>
        <v>0,00978836707754212-0,19924678914831i</v>
      </c>
      <c r="CP109" s="223" t="str">
        <f t="shared" ca="1" si="118"/>
        <v>-0,0341046879925253-0,196550159941142i</v>
      </c>
      <c r="CQ109" s="223" t="str">
        <f t="shared" ca="1" si="119"/>
        <v>-0,0763404005147362-0,184302030279663i</v>
      </c>
      <c r="CR109" s="223" t="str">
        <f t="shared" ca="1" si="120"/>
        <v>-0,11486629478792-0,163097607087445i</v>
      </c>
      <c r="CS109" s="223" t="str">
        <f t="shared" ca="1" si="121"/>
        <v>-0,14781017647368-0,133967334999154i</v>
      </c>
      <c r="CT109" s="223" t="str">
        <f t="shared" ca="1" si="122"/>
        <v>-0,173571113265572-0,0983268211410591i</v>
      </c>
      <c r="CU109" s="223" t="str">
        <f t="shared" ca="1" si="123"/>
        <v>-0,190897233379065-0,0579080426553597i</v>
      </c>
      <c r="CV109" s="223" t="str">
        <f t="shared" ca="1" si="124"/>
        <v>-0,198946561187261-0,014675179989334i</v>
      </c>
      <c r="CW109" s="223" t="str">
        <f t="shared" ca="1" si="125"/>
        <v>-0,197327933649438+0,0292708339067945i</v>
      </c>
      <c r="CX109" s="223" t="str">
        <f t="shared" ca="1" si="126"/>
        <v>-0,186120009168455+0,0717944099710421i</v>
      </c>
      <c r="CY109" s="223" t="str">
        <f t="shared" ca="1" si="127"/>
        <v>-0,16586744512747+0,110829083560416i</v>
      </c>
      <c r="CZ109" s="223" t="str">
        <f t="shared" ca="1" si="128"/>
        <v>-0,137554429861375+0,144477935829205i</v>
      </c>
      <c r="DA109" s="223" t="str">
        <f t="shared" ca="1" si="129"/>
        <v>-0,102556855296501+0,171105775903821i</v>
      </c>
      <c r="DB109" s="223" t="str">
        <f t="shared" ca="1" si="130"/>
        <v>-0,0625754544643249+0,189418604193303i</v>
      </c>
      <c r="DC109" s="223" t="str">
        <f t="shared" ca="1" si="131"/>
        <v>-0,0195531531214209+0,198526495256845i</v>
      </c>
      <c r="DD109" s="223" t="str">
        <f t="shared" ca="1" si="132"/>
        <v>0,0244193481652253+0,197986844389069i</v>
      </c>
      <c r="DE109" s="223" t="str">
        <f t="shared" ca="1" si="133"/>
        <v>0,0672051731593466+0,187825876323201i</v>
      </c>
      <c r="DF109" s="223" t="str">
        <f t="shared" ca="1" si="134"/>
        <v>0,106725113037158+0,168537370820723i</v>
      </c>
      <c r="DG109" s="223" t="str">
        <f t="shared" ca="1" si="135"/>
        <v>0,141058667078552+0,141058667078554i</v>
      </c>
      <c r="DH109" s="223" t="str">
        <f t="shared" ca="1" si="136"/>
        <v>0,168537370820722+0,10672511303716i</v>
      </c>
      <c r="DI109" s="223" t="str">
        <f t="shared" ca="1" si="137"/>
        <v>0,1878258763232+0,0672051731593486i</v>
      </c>
      <c r="DJ109" s="223" t="str">
        <f t="shared" ca="1" si="138"/>
        <v>0,197986844389069+0,0244193481652273i</v>
      </c>
      <c r="DK109" s="223" t="str">
        <f t="shared" ca="1" si="139"/>
        <v>0,198526495256846-0,0195531531214195i</v>
      </c>
      <c r="DL109" s="223" t="str">
        <f t="shared" ca="1" si="140"/>
        <v>0,189418604193304-0,0625754544643227i</v>
      </c>
      <c r="DM109" s="223" t="str">
        <f t="shared" ca="1" si="141"/>
        <v>0,171105775903822-0,1025568552965i</v>
      </c>
      <c r="DN109" s="223" t="str">
        <f t="shared" ca="1" si="142"/>
        <v>0,144477935829207-0,137554429861374i</v>
      </c>
      <c r="DO109" s="223" t="str">
        <f t="shared" ca="1" si="143"/>
        <v>0,110829083560417-0,165867445127469i</v>
      </c>
      <c r="DP109" s="223" t="str">
        <f t="shared" ca="1" si="144"/>
        <v>0,0717944099710435-0,186120009168455i</v>
      </c>
      <c r="DQ109" s="223" t="str">
        <f t="shared" ca="1" si="145"/>
        <v>0,0292708339067965-0,197327933649437i</v>
      </c>
      <c r="DR109" s="223" t="str">
        <f t="shared" ca="1" si="146"/>
        <v>-0,0146751799893326-0,198946561187261i</v>
      </c>
      <c r="DS109" s="223" t="str">
        <f t="shared" ca="1" si="147"/>
        <v>-0,0579080426553577-0,190897233379065i</v>
      </c>
      <c r="DT109" s="223" t="str">
        <f t="shared" ca="1" si="148"/>
        <v>-0,0983268211410579-0,173571113265573i</v>
      </c>
      <c r="DU109" s="223" t="str">
        <f t="shared" ca="1" si="149"/>
        <v>-0,133967334999153-0,147810176473681i</v>
      </c>
      <c r="DV109" s="223" t="str">
        <f t="shared" ca="1" si="150"/>
        <v>-0,163097607087444-0,114866294787922i</v>
      </c>
      <c r="DW109" s="223" t="str">
        <f t="shared" ca="1" si="151"/>
        <v>-0,184302030279662-0,0763404005147374i</v>
      </c>
      <c r="DX109" s="223" t="str">
        <f t="shared" ca="1" si="152"/>
        <v>-0,196550159941145-0,0341046879925078i</v>
      </c>
      <c r="DY109" s="223" t="str">
        <f t="shared" ca="1" si="153"/>
        <v>-0,199246789148311+0,00978836707754073i</v>
      </c>
      <c r="DZ109" s="223" t="str">
        <f t="shared" ca="1" si="154"/>
        <v>-0,192260873209546+0,0532057492068182i</v>
      </c>
      <c r="EA109" s="223" t="str">
        <f t="shared" ca="1" si="155"/>
        <v>-0,175931897878926+0,0940375585852547i</v>
      </c>
      <c r="EB109" s="223" t="str">
        <f t="shared" ca="1" si="156"/>
        <v>-0,151053381794839+0,130299543223675i</v>
      </c>
      <c r="EC109" s="223" t="str">
        <f t="shared" ca="1" si="157"/>
        <v>-0,118834314854573+0,160229525147522i</v>
      </c>
      <c r="ED109" s="223" t="str">
        <f t="shared" ca="1" si="158"/>
        <v>-0,0808404064557127+0,182373034739325i</v>
      </c>
      <c r="EE109" s="223" t="str">
        <f t="shared" ca="1" si="159"/>
        <v>-0,0389179986894482+0,195653991765985i</v>
      </c>
      <c r="EF109" s="223" t="str">
        <f t="shared" ca="1" si="160"/>
        <v>0,00489565801943123+0,199426998293894i</v>
      </c>
      <c r="EG109" s="223" t="str">
        <f t="shared" ca="1" si="161"/>
        <v>0,0484714066044476+0,193508702279103i</v>
      </c>
      <c r="EH109" s="223" t="str">
        <f t="shared" ca="1" si="162"/>
        <v>0,0896916513204327+0,178186707695524i</v>
      </c>
      <c r="EI109" s="223" t="str">
        <f t="shared" ca="1" si="163"/>
        <v>0,126553263875573+0,154205598207054i</v>
      </c>
      <c r="EJ109" s="223" t="str">
        <f t="shared" ca="1" si="164"/>
        <v>0,157264926933018+0,122730753573456i</v>
      </c>
      <c r="EK109" s="223" t="str">
        <f t="shared" ca="1" si="165"/>
        <v>0,180334184502237+0,0852917171586385i</v>
      </c>
      <c r="EL109" s="223" t="str">
        <f t="shared" ca="1" si="166"/>
        <v>0,194639968942159+0,0437078666392159i</v>
      </c>
      <c r="EM109" s="223" t="str">
        <f t="shared" ca="1" si="167"/>
        <v>0,199487080072761+8,01588641843599E-15i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0,133268960946571-1,94478041125511i</v>
      </c>
      <c r="G110" s="229" t="str">
        <f t="shared" si="173"/>
        <v>-1,21271126835809+13,4090078443246i</v>
      </c>
      <c r="H110" s="229" t="str">
        <f t="shared" si="38"/>
        <v>0,115193357348536-1,2044094090811i</v>
      </c>
      <c r="I110" s="229" t="str">
        <f t="shared" si="174"/>
        <v>-0,00332713757999678-0,0477853124928776i</v>
      </c>
      <c r="J110" s="255" t="str">
        <f ca="1">IMPRODUCT(1/N_FFT2,Y100)</f>
        <v>0,000772894814909301+9,49002786461906E-09i</v>
      </c>
      <c r="K110" s="254" t="str">
        <f t="shared" ca="1" si="175"/>
        <v>-2,57107390012231E-06-0,0000369330518291941i</v>
      </c>
      <c r="N110" s="246">
        <f t="shared" ca="1" si="176"/>
        <v>0.20051589934303898</v>
      </c>
      <c r="O110" s="223">
        <f t="shared" ca="1" si="39"/>
        <v>-0.19948410065696104</v>
      </c>
      <c r="P110" s="223" t="str">
        <f t="shared" ca="1" si="40"/>
        <v>-0,193505812152658+0,0484706826654692i</v>
      </c>
      <c r="Q110" s="223" t="str">
        <f t="shared" ca="1" si="41"/>
        <v>-0,175929270268782+0,0940361540983602i</v>
      </c>
      <c r="R110" s="223" t="str">
        <f t="shared" ca="1" si="42"/>
        <v>-0,147807968872197+0,133965334145786i</v>
      </c>
      <c r="S110" s="223" t="str">
        <f t="shared" ca="1" si="43"/>
        <v>-0,110827428285694+0,165864967833765i</v>
      </c>
      <c r="T110" s="223" t="str">
        <f t="shared" ca="1" si="44"/>
        <v>-0,0672041694244031+0,187823071071934i</v>
      </c>
      <c r="U110" s="223" t="str">
        <f t="shared" ca="1" si="45"/>
        <v>-0,0195528610876086+0,198523530187747i</v>
      </c>
      <c r="V110" s="223" t="str">
        <f t="shared" ca="1" si="46"/>
        <v>0,0292703967356975+0,197324986481316i</v>
      </c>
      <c r="W110" s="223" t="str">
        <f t="shared" ca="1" si="47"/>
        <v>0,0763392603416688+0,184299277658388i</v>
      </c>
      <c r="X110" s="223" t="str">
        <f t="shared" ca="1" si="48"/>
        <v>0,11883254001865+0,160227132058315i</v>
      </c>
      <c r="Y110" s="223" t="str">
        <f t="shared" ca="1" si="49"/>
        <v>0,154203295087496+0,1265513737542i</v>
      </c>
      <c r="Z110" s="223" t="str">
        <f t="shared" ca="1" si="50"/>
        <v>0,180331491142252+0,0852904432942426i</v>
      </c>
      <c r="AA110" s="223" t="str">
        <f t="shared" ca="1" si="51"/>
        <v>0,195651069598824+0,0389174174342644i</v>
      </c>
      <c r="AB110" s="223" t="str">
        <f t="shared" ca="1" si="52"/>
        <v>0,199243813321348-0,00978822088453288i</v>
      </c>
      <c r="AC110" s="223" t="str">
        <f t="shared" ca="1" si="53"/>
        <v>0,19089438225591-0,0579071777766033i</v>
      </c>
      <c r="AD110" s="223" t="str">
        <f t="shared" ca="1" si="54"/>
        <v>0,171103220373649-0,102555323570661i</v>
      </c>
      <c r="AE110" s="223" t="str">
        <f t="shared" ca="1" si="55"/>
        <v>0,141056560313437-0,141056560313437i</v>
      </c>
      <c r="AF110" s="223" t="str">
        <f t="shared" ca="1" si="56"/>
        <v>0,102555323570661-0,171103220373649i</v>
      </c>
      <c r="AG110" s="223" t="str">
        <f t="shared" ca="1" si="57"/>
        <v>0,0579071777766019-0,19089438225591i</v>
      </c>
      <c r="AH110" s="223" t="str">
        <f t="shared" ca="1" si="58"/>
        <v>0,00978822088453346-0,199243813321348i</v>
      </c>
      <c r="AI110" s="223" t="str">
        <f t="shared" ca="1" si="59"/>
        <v>-0,038917417434264-0,195651069598824i</v>
      </c>
      <c r="AJ110" s="223" t="str">
        <f t="shared" ca="1" si="60"/>
        <v>-0,085290443294242-0,180331491142252i</v>
      </c>
      <c r="AK110" s="223" t="str">
        <f t="shared" ca="1" si="61"/>
        <v>-0,126551373754201-0,154203295087495i</v>
      </c>
      <c r="AL110" s="223" t="str">
        <f t="shared" ca="1" si="62"/>
        <v>-0,160227132058314-0,11883254001865i</v>
      </c>
      <c r="AM110" s="223" t="str">
        <f t="shared" ca="1" si="63"/>
        <v>-0,184299277658387-0,0763392603416694i</v>
      </c>
      <c r="AN110" s="223" t="str">
        <f t="shared" ca="1" si="64"/>
        <v>-0,197324986481316-0,0292703967356961i</v>
      </c>
      <c r="AO110" s="223" t="str">
        <f t="shared" ca="1" si="65"/>
        <v>-0,198523530187747+0,01955286108761i</v>
      </c>
      <c r="AP110" s="223" t="str">
        <f t="shared" ca="1" si="66"/>
        <v>-0,187823071071934+0,0672041694244025i</v>
      </c>
      <c r="AQ110" s="223" t="str">
        <f t="shared" ca="1" si="67"/>
        <v>-0,165864967833765+0,110827428285693i</v>
      </c>
      <c r="AR110" s="223" t="str">
        <f t="shared" ca="1" si="68"/>
        <v>-0,165864967833765+0,110827428285693i</v>
      </c>
      <c r="AS110" s="223" t="str">
        <f t="shared" ca="1" si="69"/>
        <v>-0,09403615409836+0,175929270268782i</v>
      </c>
      <c r="AT110" s="223" t="str">
        <f t="shared" ca="1" si="70"/>
        <v>-0,0484706826654692+0,193505812152658i</v>
      </c>
      <c r="AU110" s="223" t="str">
        <f t="shared" ca="1" si="71"/>
        <v>-5,92631829255079E-16+0,199484100656961i</v>
      </c>
      <c r="AV110" s="223" t="str">
        <f t="shared" ca="1" si="72"/>
        <v>0,04847068266547+0,193505812152658i</v>
      </c>
      <c r="AW110" s="223" t="str">
        <f t="shared" ca="1" si="73"/>
        <v>0,0940361540983606+0,175929270268781i</v>
      </c>
      <c r="AX110" s="223" t="str">
        <f t="shared" ca="1" si="74"/>
        <v>0,133965334145786+0,147807968872197i</v>
      </c>
      <c r="AY110" s="223" t="str">
        <f t="shared" ca="1" si="75"/>
        <v>0,165864967833765+0,110827428285694i</v>
      </c>
      <c r="AZ110" s="223" t="str">
        <f t="shared" ca="1" si="76"/>
        <v>0,187823071071934+0,0672041694244017i</v>
      </c>
      <c r="BA110" s="223" t="str">
        <f t="shared" ca="1" si="77"/>
        <v>0,198523530187747+0,0195528610876092i</v>
      </c>
      <c r="BB110" s="223" t="str">
        <f t="shared" ca="1" si="78"/>
        <v>0,197324986481316-0,0292703967356969i</v>
      </c>
      <c r="BC110" s="223" t="str">
        <f t="shared" ca="1" si="79"/>
        <v>0,184299277658388-0,0763392603416684i</v>
      </c>
      <c r="BD110" s="223" t="str">
        <f t="shared" ca="1" si="80"/>
        <v>0,160227132058315-0,118832540018649i</v>
      </c>
      <c r="BE110" s="223" t="str">
        <f t="shared" ca="1" si="81"/>
        <v>0,126551373754202-0,154203295087494i</v>
      </c>
      <c r="BF110" s="223" t="str">
        <f t="shared" ca="1" si="82"/>
        <v>0,0852904432942448-0,180331491142251i</v>
      </c>
      <c r="BG110" s="223" t="str">
        <f t="shared" ca="1" si="83"/>
        <v>0,038917417434267-0,195651069598823i</v>
      </c>
      <c r="BH110" s="223" t="str">
        <f t="shared" ca="1" si="84"/>
        <v>-0,00978822088453034-0,199243813321348i</v>
      </c>
      <c r="BI110" s="223" t="str">
        <f t="shared" ca="1" si="85"/>
        <v>-0,057907177776599-0,190894382255911i</v>
      </c>
      <c r="BJ110" s="223" t="str">
        <f t="shared" ca="1" si="86"/>
        <v>-0,102555323570657-0,171103220373652i</v>
      </c>
      <c r="BK110" s="223" t="str">
        <f t="shared" ca="1" si="87"/>
        <v>-0,141056560313433-0,14105656031344i</v>
      </c>
      <c r="BL110" s="223" t="str">
        <f t="shared" ca="1" si="88"/>
        <v>-0,171103220373647-0,102555323570665i</v>
      </c>
      <c r="BM110" s="223" t="str">
        <f t="shared" ca="1" si="89"/>
        <v>-0,190894382255908-0,0579071777766083i</v>
      </c>
      <c r="BN110" s="223" t="str">
        <f t="shared" ca="1" si="90"/>
        <v>-0,199243813321348-0,00978822088454008i</v>
      </c>
      <c r="BO110" s="223" t="str">
        <f t="shared" ca="1" si="91"/>
        <v>-0,195651069598825+0,0389174174342574i</v>
      </c>
      <c r="BP110" s="223" t="str">
        <f t="shared" ca="1" si="92"/>
        <v>-0,180331491142255+0,085290443294236i</v>
      </c>
      <c r="BQ110" s="223" t="str">
        <f t="shared" ca="1" si="93"/>
        <v>-0,1542032950875+0,126551373754195i</v>
      </c>
      <c r="BR110" s="223" t="str">
        <f t="shared" ca="1" si="94"/>
        <v>-0,118832540018657+0,160227132058309i</v>
      </c>
      <c r="BS110" s="223" t="str">
        <f t="shared" ca="1" si="95"/>
        <v>-0,0763392603416773+0,184299277658384i</v>
      </c>
      <c r="BT110" s="223" t="str">
        <f t="shared" ca="1" si="96"/>
        <v>-0,0292703967357065+0,197324986481314i</v>
      </c>
      <c r="BU110" s="223" t="str">
        <f t="shared" ca="1" si="97"/>
        <v>0,0195528610876192+0,198523530187746i</v>
      </c>
      <c r="BV110" s="223" t="str">
        <f t="shared" ca="1" si="98"/>
        <v>0,0672041694244112+0,187823071071931i</v>
      </c>
      <c r="BW110" s="223" t="str">
        <f t="shared" ca="1" si="99"/>
        <v>0,110827428285701+0,16586496783376i</v>
      </c>
      <c r="BX110" s="223" t="str">
        <f t="shared" ca="1" si="100"/>
        <v>0,147807968872203+0,13396533414578i</v>
      </c>
      <c r="BY110" s="223" t="str">
        <f t="shared" ca="1" si="101"/>
        <v>0,175929270268785+0,0940361540983536i</v>
      </c>
      <c r="BZ110" s="223" t="str">
        <f t="shared" ca="1" si="102"/>
        <v>0,19350581215266+0,0484706826654622i</v>
      </c>
      <c r="CA110" s="223" t="str">
        <f t="shared" ca="1" si="103"/>
        <v>0,199484100656961-6,61054516566905E-15i</v>
      </c>
      <c r="CB110" s="223" t="str">
        <f t="shared" ca="1" si="104"/>
        <v>0,193505812152657-0,048470682665475i</v>
      </c>
      <c r="CC110" s="223" t="str">
        <f t="shared" ca="1" si="105"/>
        <v>0,175929270268779-0,0940361540983655i</v>
      </c>
      <c r="CD110" s="223" t="str">
        <f t="shared" ca="1" si="106"/>
        <v>0,147807968872194-0,13396533414579i</v>
      </c>
      <c r="CE110" s="223" t="str">
        <f t="shared" ca="1" si="107"/>
        <v>0,11082742828569-0,165864967833768i</v>
      </c>
      <c r="CF110" s="223" t="str">
        <f t="shared" ca="1" si="108"/>
        <v>0,0672041694243985-0,187823071071935i</v>
      </c>
      <c r="CG110" s="223" t="str">
        <f t="shared" ca="1" si="109"/>
        <v>0,0195528610876057-0,198523530187747i</v>
      </c>
      <c r="CH110" s="223" t="str">
        <f t="shared" ca="1" si="110"/>
        <v>-0,0292703967357003-0,197324986481315i</v>
      </c>
      <c r="CI110" s="223" t="str">
        <f t="shared" ca="1" si="111"/>
        <v>-0,0763392603416715-0,184299277658386i</v>
      </c>
      <c r="CJ110" s="223" t="str">
        <f t="shared" ca="1" si="112"/>
        <v>-0,118832540018652-0,160227132058313i</v>
      </c>
      <c r="CK110" s="223" t="str">
        <f t="shared" ca="1" si="113"/>
        <v>-0,154203295087497-0,126551373754199i</v>
      </c>
      <c r="CL110" s="223" t="str">
        <f t="shared" ca="1" si="114"/>
        <v>-0,180331491142253-0,0852904432942417i</v>
      </c>
      <c r="CM110" s="223" t="str">
        <f t="shared" ca="1" si="115"/>
        <v>-0,195651069598824-0,0389174174342636i</v>
      </c>
      <c r="CN110" s="223" t="str">
        <f t="shared" ca="1" si="116"/>
        <v>-0,199243813321348+0,00978822088453382i</v>
      </c>
      <c r="CO110" s="223" t="str">
        <f t="shared" ca="1" si="117"/>
        <v>-0,19089438225591+0,0579071777766023i</v>
      </c>
      <c r="CP110" s="223" t="str">
        <f t="shared" ca="1" si="118"/>
        <v>-0,17110322037365+0,10255532357066i</v>
      </c>
      <c r="CQ110" s="223" t="str">
        <f t="shared" ca="1" si="119"/>
        <v>-0,141056560313438+0,141056560313436i</v>
      </c>
      <c r="CR110" s="223" t="str">
        <f t="shared" ca="1" si="120"/>
        <v>-0,102555323570662+0,171103220373649i</v>
      </c>
      <c r="CS110" s="223" t="str">
        <f t="shared" ca="1" si="121"/>
        <v>-0,0579071777766049+0,190894382255909i</v>
      </c>
      <c r="CT110" s="223" t="str">
        <f t="shared" ca="1" si="122"/>
        <v>-0,00978822088453659+0,199243813321348i</v>
      </c>
      <c r="CU110" s="223" t="str">
        <f t="shared" ca="1" si="123"/>
        <v>0,0389174174342608+0,195651069598824i</v>
      </c>
      <c r="CV110" s="223" t="str">
        <f t="shared" ca="1" si="124"/>
        <v>0,0852904432942392+0,180331491142254i</v>
      </c>
      <c r="CW110" s="223" t="str">
        <f t="shared" ca="1" si="125"/>
        <v>0,126551373754197+0,154203295087498i</v>
      </c>
      <c r="CX110" s="223" t="str">
        <f t="shared" ca="1" si="126"/>
        <v>0,160227132058311+0,118832540018654i</v>
      </c>
      <c r="CY110" s="223" t="str">
        <f t="shared" ca="1" si="127"/>
        <v>0,184299277658385+0,0763392603416741i</v>
      </c>
      <c r="CZ110" s="223" t="str">
        <f t="shared" ca="1" si="128"/>
        <v>0,197324986481315+0,0292703967357031i</v>
      </c>
      <c r="DA110" s="223" t="str">
        <f t="shared" ca="1" si="129"/>
        <v>0,198523530187747-0,019552861087603i</v>
      </c>
      <c r="DB110" s="223" t="str">
        <f t="shared" ca="1" si="130"/>
        <v>0,187823071071936-0,0672041694243957i</v>
      </c>
      <c r="DC110" s="223" t="str">
        <f t="shared" ca="1" si="131"/>
        <v>0,16586496783377-0,110827428285687i</v>
      </c>
      <c r="DD110" s="223" t="str">
        <f t="shared" ca="1" si="132"/>
        <v>0,133965334145792-0,147807968872192i</v>
      </c>
      <c r="DE110" s="223" t="str">
        <f t="shared" ca="1" si="133"/>
        <v>0,0940361540983679-0,175929270268778i</v>
      </c>
      <c r="DF110" s="223" t="str">
        <f t="shared" ca="1" si="134"/>
        <v>0,0484706826654782-0,193505812152656i</v>
      </c>
      <c r="DG110" s="223" t="str">
        <f t="shared" ca="1" si="135"/>
        <v>9,75088178522125E-15-0,199484100656961i</v>
      </c>
      <c r="DH110" s="223" t="str">
        <f t="shared" ca="1" si="136"/>
        <v>-0,0484706826654784-0,193505812152656i</v>
      </c>
      <c r="DI110" s="223" t="str">
        <f t="shared" ca="1" si="137"/>
        <v>-0,0940361540983683-0,175929270268777i</v>
      </c>
      <c r="DJ110" s="223" t="str">
        <f t="shared" ca="1" si="138"/>
        <v>-0,133965334145792-0,147807968872191i</v>
      </c>
      <c r="DK110" s="223" t="str">
        <f t="shared" ca="1" si="139"/>
        <v>-0,16586496783377-0,110827428285687i</v>
      </c>
      <c r="DL110" s="223" t="str">
        <f t="shared" ca="1" si="140"/>
        <v>-0,187823071071936-0,0672041694243955i</v>
      </c>
      <c r="DM110" s="223" t="str">
        <f t="shared" ca="1" si="141"/>
        <v>-0,198523530187747-0,0195528610876026i</v>
      </c>
      <c r="DN110" s="223" t="str">
        <f t="shared" ca="1" si="142"/>
        <v>-0,197324986481315+0,0292703967357035i</v>
      </c>
      <c r="DO110" s="223" t="str">
        <f t="shared" ca="1" si="143"/>
        <v>-0,184299277658385+0,0763392603416743i</v>
      </c>
      <c r="DP110" s="223" t="str">
        <f t="shared" ca="1" si="144"/>
        <v>-0,160227132058311+0,118832540018655i</v>
      </c>
      <c r="DQ110" s="223" t="str">
        <f t="shared" ca="1" si="145"/>
        <v>-0,126551373754197+0,154203295087498i</v>
      </c>
      <c r="DR110" s="223" t="str">
        <f t="shared" ca="1" si="146"/>
        <v>-0,0852904432942388+0,180331491142254i</v>
      </c>
      <c r="DS110" s="223" t="str">
        <f t="shared" ca="1" si="147"/>
        <v>-0,0389174174342604+0,195651069598824i</v>
      </c>
      <c r="DT110" s="223" t="str">
        <f t="shared" ca="1" si="148"/>
        <v>0,00978822088453695+0,199243813321348i</v>
      </c>
      <c r="DU110" s="223" t="str">
        <f t="shared" ca="1" si="149"/>
        <v>0,0579071777766053+0,190894382255909i</v>
      </c>
      <c r="DV110" s="223" t="str">
        <f t="shared" ca="1" si="150"/>
        <v>0,102555323570662+0,171103220373648i</v>
      </c>
      <c r="DW110" s="223" t="str">
        <f t="shared" ca="1" si="151"/>
        <v>0,141056560313438+0,141056560313436i</v>
      </c>
      <c r="DX110" s="223" t="str">
        <f t="shared" ca="1" si="152"/>
        <v>0,17110322037365+0,10255532357066i</v>
      </c>
      <c r="DY110" s="223" t="str">
        <f t="shared" ca="1" si="153"/>
        <v>0,19089438225591+0,0579071777766019i</v>
      </c>
      <c r="DZ110" s="223" t="str">
        <f t="shared" ca="1" si="154"/>
        <v>0,199243813321348+0,00978822088453348i</v>
      </c>
      <c r="EA110" s="223" t="str">
        <f t="shared" ca="1" si="155"/>
        <v>0,195651069598824-0,038917417434264i</v>
      </c>
      <c r="EB110" s="223" t="str">
        <f t="shared" ca="1" si="156"/>
        <v>0,180331491142252-0,085290443294242i</v>
      </c>
      <c r="EC110" s="223" t="str">
        <f t="shared" ca="1" si="157"/>
        <v>0,154203295087496-0,1265513737542i</v>
      </c>
      <c r="ED110" s="223" t="str">
        <f t="shared" ca="1" si="158"/>
        <v>0,118832540018652-0,160227132058313i</v>
      </c>
      <c r="EE110" s="223" t="str">
        <f t="shared" ca="1" si="159"/>
        <v>0,0763392603416711-0,184299277658387i</v>
      </c>
      <c r="EF110" s="223" t="str">
        <f t="shared" ca="1" si="160"/>
        <v>0,0292703967356999-0,197324986481315i</v>
      </c>
      <c r="EG110" s="223" t="str">
        <f t="shared" ca="1" si="161"/>
        <v>-0,0195528610876061-0,198523530187747i</v>
      </c>
      <c r="EH110" s="223" t="str">
        <f t="shared" ca="1" si="162"/>
        <v>-0,0672041694243987-0,187823071071935i</v>
      </c>
      <c r="EI110" s="223" t="str">
        <f t="shared" ca="1" si="163"/>
        <v>-0,11082742828569-0,165864967833768i</v>
      </c>
      <c r="EJ110" s="223" t="str">
        <f t="shared" ca="1" si="164"/>
        <v>-0,147807968872194-0,13396533414579i</v>
      </c>
      <c r="EK110" s="223" t="str">
        <f t="shared" ca="1" si="165"/>
        <v>-0,175929270268779-0,0940361540983651i</v>
      </c>
      <c r="EL110" s="223" t="str">
        <f t="shared" ca="1" si="166"/>
        <v>-0,193505812152657-0,0484706826654752i</v>
      </c>
      <c r="EM110" s="223" t="str">
        <f t="shared" ca="1" si="167"/>
        <v>-0,199484100656961-6,62278667566352E-15i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0,129005136872275-1,7686394642856i</v>
      </c>
      <c r="G111" s="229" t="str">
        <f t="shared" si="173"/>
        <v>-1,21268580450259+12,1923220271595i</v>
      </c>
      <c r="H111" s="229" t="str">
        <f t="shared" si="38"/>
        <v>0,112557721707164-1,09494793520865i</v>
      </c>
      <c r="I111" s="229" t="str">
        <f t="shared" si="174"/>
        <v>-0,00412207043725548-0,0529035797142045i</v>
      </c>
      <c r="J111" s="255" t="str">
        <f ca="1">IMPRODUCT(1/N_FFT2,Z100)</f>
        <v>0,0118345226622754+0,0000031999645414976i</v>
      </c>
      <c r="K111" s="254" t="str">
        <f t="shared" ca="1" si="175"/>
        <v>-0,0000486134464259917-0,000626101803522483i</v>
      </c>
      <c r="N111" s="246">
        <f t="shared" ca="1" si="176"/>
        <v>0.20051922643999429</v>
      </c>
      <c r="O111" s="223">
        <f t="shared" ca="1" si="39"/>
        <v>-0.19948077356000574</v>
      </c>
      <c r="P111" s="223" t="str">
        <f t="shared" ca="1" si="40"/>
        <v>-0,192254795143493+0,0532040671794151i</v>
      </c>
      <c r="Q111" s="223" t="str">
        <f t="shared" ca="1" si="41"/>
        <v>-0,171100366627403+0,102553613100986i</v>
      </c>
      <c r="R111" s="223" t="str">
        <f t="shared" ca="1" si="42"/>
        <v>-0,137550081265138+0,144473368355736i</v>
      </c>
      <c r="S111" s="223" t="str">
        <f t="shared" ca="1" si="43"/>
        <v>-0,0940345857157127+0,175926336031228i</v>
      </c>
      <c r="T111" s="223" t="str">
        <f t="shared" ca="1" si="44"/>
        <v>-0,0437064848744498+0,194633815664231i</v>
      </c>
      <c r="U111" s="223" t="str">
        <f t="shared" ca="1" si="45"/>
        <v>0,00978805763162436+0,199240490232027i</v>
      </c>
      <c r="V111" s="223" t="str">
        <f t="shared" ca="1" si="46"/>
        <v>0,0625734762264197+0,189412615981724i</v>
      </c>
      <c r="W111" s="223" t="str">
        <f t="shared" ca="1" si="47"/>
        <v>0,110825579849662+0,16586220145375i</v>
      </c>
      <c r="X111" s="223" t="str">
        <f t="shared" ca="1" si="48"/>
        <v>0,151048606447594+0,130295423980807i</v>
      </c>
      <c r="Y111" s="223" t="str">
        <f t="shared" ca="1" si="49"/>
        <v>0,180328483482227+0,085289020776993i</v>
      </c>
      <c r="Z111" s="223" t="str">
        <f t="shared" ca="1" si="50"/>
        <v>0,196543946275125+0,0341036098191849i</v>
      </c>
      <c r="AA111" s="223" t="str">
        <f t="shared" ca="1" si="51"/>
        <v>0,198520219111673-0,0195525349750795i</v>
      </c>
      <c r="AB111" s="223" t="str">
        <f t="shared" ca="1" si="52"/>
        <v>0,186114125237468-0,0717921402884065i</v>
      </c>
      <c r="AC111" s="223" t="str">
        <f t="shared" ca="1" si="53"/>
        <v>0,160224459708982-0,118830558069308i</v>
      </c>
      <c r="AD111" s="223" t="str">
        <f t="shared" ca="1" si="54"/>
        <v>0,122726873607577-0,157259955216222i</v>
      </c>
      <c r="AE111" s="223" t="str">
        <f t="shared" ca="1" si="55"/>
        <v>0,0763379871167853-0,184296203821608i</v>
      </c>
      <c r="AF111" s="223" t="str">
        <f t="shared" ca="1" si="56"/>
        <v>0,024418576180742-0,197980585304225i</v>
      </c>
      <c r="AG111" s="223" t="str">
        <f t="shared" ca="1" si="57"/>
        <v>-0,0292699085491819-0,197321695395161i</v>
      </c>
      <c r="AH111" s="223" t="str">
        <f t="shared" ca="1" si="58"/>
        <v>-0,0808378507961878-0,182367269263844i</v>
      </c>
      <c r="AI111" s="223" t="str">
        <f t="shared" ca="1" si="59"/>
        <v>-0,126549263066237-0,154200723206769i</v>
      </c>
      <c r="AJ111" s="223" t="str">
        <f t="shared" ca="1" si="60"/>
        <v>-0,163092450978391-0,11486266344622i</v>
      </c>
      <c r="AK111" s="223" t="str">
        <f t="shared" ca="1" si="61"/>
        <v>-0,187819938463541-0,0672030485591974i</v>
      </c>
      <c r="AL111" s="223" t="str">
        <f t="shared" ca="1" si="62"/>
        <v>-0,198940271762276-0,014674716053467i</v>
      </c>
      <c r="AM111" s="223" t="str">
        <f t="shared" ca="1" si="63"/>
        <v>-0,195647806431103+0,0389167683498482i</v>
      </c>
      <c r="AN111" s="223" t="str">
        <f t="shared" ca="1" si="64"/>
        <v>-0,178181074565077+0,0896888158408433i</v>
      </c>
      <c r="AO111" s="223" t="str">
        <f t="shared" ca="1" si="65"/>
        <v>-0,147805503655963+0,133963099804033i</v>
      </c>
      <c r="AP111" s="223" t="str">
        <f t="shared" ca="1" si="66"/>
        <v>-0,10672173906784+0,168532042740941i</v>
      </c>
      <c r="AQ111" s="223" t="str">
        <f t="shared" ca="1" si="67"/>
        <v>-0,0579062119713369+0,190891198422633i</v>
      </c>
      <c r="AR111" s="223" t="str">
        <f t="shared" ca="1" si="68"/>
        <v>-0,0579062119713369+0,190891198422633i</v>
      </c>
      <c r="AS111" s="223" t="str">
        <f t="shared" ca="1" si="69"/>
        <v>0,0484698742468513+0,19350258476463i</v>
      </c>
      <c r="AT111" s="223" t="str">
        <f t="shared" ca="1" si="70"/>
        <v>0,0983237126723259+0,173565626050864i</v>
      </c>
      <c r="AU111" s="223" t="str">
        <f t="shared" ca="1" si="71"/>
        <v>0,141054207700618+0,141054207700618i</v>
      </c>
      <c r="AV111" s="223" t="str">
        <f t="shared" ca="1" si="72"/>
        <v>0,173565626050863+0,0983237126723265i</v>
      </c>
      <c r="AW111" s="223" t="str">
        <f t="shared" ca="1" si="73"/>
        <v>0,19350258476463+0,0484698742468521i</v>
      </c>
      <c r="AX111" s="223" t="str">
        <f t="shared" ca="1" si="74"/>
        <v>0,199420693680543-0,0048955032498635i</v>
      </c>
      <c r="AY111" s="223" t="str">
        <f t="shared" ca="1" si="75"/>
        <v>0,190891198422633-0,0579062119713361i</v>
      </c>
      <c r="AZ111" s="223" t="str">
        <f t="shared" ca="1" si="76"/>
        <v>0,16853204274094-0,106721739067841i</v>
      </c>
      <c r="BA111" s="223" t="str">
        <f t="shared" ca="1" si="77"/>
        <v>0,133963099804027-0,147805503655968i</v>
      </c>
      <c r="BB111" s="223" t="str">
        <f t="shared" ca="1" si="78"/>
        <v>0,0896888158408509-0,178181074565073i</v>
      </c>
      <c r="BC111" s="223" t="str">
        <f t="shared" ca="1" si="79"/>
        <v>0,0389167683498506-0,195647806431103i</v>
      </c>
      <c r="BD111" s="223" t="str">
        <f t="shared" ca="1" si="80"/>
        <v>-0,0146747160534684-0,198940271762276i</v>
      </c>
      <c r="BE111" s="223" t="str">
        <f t="shared" ca="1" si="81"/>
        <v>-0,0672030485592044-0,187819938463539i</v>
      </c>
      <c r="BF111" s="223" t="str">
        <f t="shared" ca="1" si="82"/>
        <v>-0,114862663446214-0,163092450978395i</v>
      </c>
      <c r="BG111" s="223" t="str">
        <f t="shared" ca="1" si="83"/>
        <v>-0,154200723206769-0,126549263066237i</v>
      </c>
      <c r="BH111" s="223" t="str">
        <f t="shared" ca="1" si="84"/>
        <v>-0,182367269263846-0,0808378507961846i</v>
      </c>
      <c r="BI111" s="223" t="str">
        <f t="shared" ca="1" si="85"/>
        <v>-0,19732169539516-0,0292699085491924i</v>
      </c>
      <c r="BJ111" s="223" t="str">
        <f t="shared" ca="1" si="86"/>
        <v>-0,197980585304226+0,0244185761807372i</v>
      </c>
      <c r="BK111" s="223" t="str">
        <f t="shared" ca="1" si="87"/>
        <v>-0,184296203821608+0,0763379871167869i</v>
      </c>
      <c r="BL111" s="223" t="str">
        <f t="shared" ca="1" si="88"/>
        <v>-0,157259955216219+0,122726873607581i</v>
      </c>
      <c r="BM111" s="223" t="str">
        <f t="shared" ca="1" si="89"/>
        <v>-0,118830558069315+0,160224459708977i</v>
      </c>
      <c r="BN111" s="223" t="str">
        <f t="shared" ca="1" si="90"/>
        <v>-0,0717921402884089+0,186114125237467i</v>
      </c>
      <c r="BO111" s="223" t="str">
        <f t="shared" ca="1" si="91"/>
        <v>-0,019552534975078+0,198520219111673i</v>
      </c>
      <c r="BP111" s="223" t="str">
        <f t="shared" ca="1" si="92"/>
        <v>0,0341036098191921+0,196543946275123i</v>
      </c>
      <c r="BQ111" s="223" t="str">
        <f t="shared" ca="1" si="93"/>
        <v>0,085289020776987+0,18032848348223i</v>
      </c>
      <c r="BR111" s="223" t="str">
        <f t="shared" ca="1" si="94"/>
        <v>0,130295423980806+0,151048606447594i</v>
      </c>
      <c r="BS111" s="223" t="str">
        <f t="shared" ca="1" si="95"/>
        <v>0,165862201453752+0,11082557984966i</v>
      </c>
      <c r="BT111" s="223" t="str">
        <f t="shared" ca="1" si="96"/>
        <v>0,189412615981727+0,0625734762264107i</v>
      </c>
      <c r="BU111" s="223" t="str">
        <f t="shared" ca="1" si="97"/>
        <v>0,199240490232026+0,00978805763162882i</v>
      </c>
      <c r="BV111" s="223" t="str">
        <f t="shared" ca="1" si="98"/>
        <v>0,194633815664231-0,0437064848744492i</v>
      </c>
      <c r="BW111" s="223" t="str">
        <f t="shared" ca="1" si="99"/>
        <v>0,175926336031225-0,0940345857157177i</v>
      </c>
      <c r="BX111" s="223" t="str">
        <f t="shared" ca="1" si="100"/>
        <v>0,144473368355742-0,137550081265131i</v>
      </c>
      <c r="BY111" s="223" t="str">
        <f t="shared" ca="1" si="101"/>
        <v>0,102553613100988-0,171100366627401i</v>
      </c>
      <c r="BZ111" s="223" t="str">
        <f t="shared" ca="1" si="102"/>
        <v>0,0532040671794127-0,192254795143494i</v>
      </c>
      <c r="CA111" s="223" t="str">
        <f t="shared" ca="1" si="103"/>
        <v>-7,30691330645448E-15-0,199480773560006i</v>
      </c>
      <c r="CB111" s="223" t="str">
        <f t="shared" ca="1" si="104"/>
        <v>-0,0532040671794083-0,192254795143495i</v>
      </c>
      <c r="CC111" s="223" t="str">
        <f t="shared" ca="1" si="105"/>
        <v>-0,102553613100984-0,171100366627404i</v>
      </c>
      <c r="CD111" s="223" t="str">
        <f t="shared" ca="1" si="106"/>
        <v>-0,144473368355739-0,137550081265135i</v>
      </c>
      <c r="CE111" s="223" t="str">
        <f t="shared" ca="1" si="107"/>
        <v>-0,175926336031233-0,0940345857157042i</v>
      </c>
      <c r="CF111" s="223" t="str">
        <f t="shared" ca="1" si="108"/>
        <v>-0,19463381566423-0,0437064848744544i</v>
      </c>
      <c r="CG111" s="223" t="str">
        <f t="shared" ca="1" si="109"/>
        <v>-0,199240490232027+0,00978805763162396i</v>
      </c>
      <c r="CH111" s="223" t="str">
        <f t="shared" ca="1" si="110"/>
        <v>-0,189412615981722+0,0625734762264247i</v>
      </c>
      <c r="CI111" s="223" t="str">
        <f t="shared" ca="1" si="111"/>
        <v>-0,165862201453755+0,110825579849655i</v>
      </c>
      <c r="CJ111" s="223" t="str">
        <f t="shared" ca="1" si="112"/>
        <v>-0,13029542398081+0,151048606447591i</v>
      </c>
      <c r="CK111" s="223" t="str">
        <f t="shared" ca="1" si="113"/>
        <v>-0,0852890207769918+0,180328483482228i</v>
      </c>
      <c r="CL111" s="223" t="str">
        <f t="shared" ca="1" si="114"/>
        <v>-0,0341036098191775+0,196543946275126i</v>
      </c>
      <c r="CM111" s="223" t="str">
        <f t="shared" ca="1" si="115"/>
        <v>0,0195525349750728+0,198520219111674i</v>
      </c>
      <c r="CN111" s="223" t="str">
        <f t="shared" ca="1" si="116"/>
        <v>0,0717921402884041+0,186114125237469i</v>
      </c>
      <c r="CO111" s="223" t="str">
        <f t="shared" ca="1" si="117"/>
        <v>0,118830558069311+0,16022445970898i</v>
      </c>
      <c r="CP111" s="223" t="str">
        <f t="shared" ca="1" si="118"/>
        <v>0,157259955216228+0,122726873607569i</v>
      </c>
      <c r="CQ111" s="223" t="str">
        <f t="shared" ca="1" si="119"/>
        <v>0,184296203821606+0,0763379871167915i</v>
      </c>
      <c r="CR111" s="223" t="str">
        <f t="shared" ca="1" si="120"/>
        <v>0,197980585304225+0,0244185761807428i</v>
      </c>
      <c r="CS111" s="223" t="str">
        <f t="shared" ca="1" si="121"/>
        <v>0,19732169539516-0,0292699085491873i</v>
      </c>
      <c r="CT111" s="223" t="str">
        <f t="shared" ca="1" si="122"/>
        <v>0,182367269263848-0,0808378507961802i</v>
      </c>
      <c r="CU111" s="223" t="str">
        <f t="shared" ca="1" si="123"/>
        <v>0,154200723206772-0,126549263066233i</v>
      </c>
      <c r="CV111" s="223" t="str">
        <f t="shared" ca="1" si="124"/>
        <v>0,114862663446218-0,163092450978392i</v>
      </c>
      <c r="CW111" s="223" t="str">
        <f t="shared" ca="1" si="125"/>
        <v>0,0672030485591902-0,187819938463544i</v>
      </c>
      <c r="CX111" s="223" t="str">
        <f t="shared" ca="1" si="126"/>
        <v>0,0146747160534736-0,198940271762276i</v>
      </c>
      <c r="CY111" s="223" t="str">
        <f t="shared" ca="1" si="127"/>
        <v>-0,0389167683498458-0,195647806431104i</v>
      </c>
      <c r="CZ111" s="223" t="str">
        <f t="shared" ca="1" si="128"/>
        <v>-0,0896888158408461-0,178181074565076i</v>
      </c>
      <c r="DA111" s="223" t="str">
        <f t="shared" ca="1" si="129"/>
        <v>-0,133963099804039-0,147805503655958i</v>
      </c>
      <c r="DB111" s="223" t="str">
        <f t="shared" ca="1" si="130"/>
        <v>-0,168532042740937-0,106721739067845i</v>
      </c>
      <c r="DC111" s="223" t="str">
        <f t="shared" ca="1" si="131"/>
        <v>-0,190891198422632-0,0579062119713375i</v>
      </c>
      <c r="DD111" s="223" t="str">
        <f t="shared" ca="1" si="132"/>
        <v>-0,199420693680543-0,00489550324985845i</v>
      </c>
      <c r="DE111" s="223" t="str">
        <f t="shared" ca="1" si="133"/>
        <v>-0,193502584764632+0,0484698742468429i</v>
      </c>
      <c r="DF111" s="223" t="str">
        <f t="shared" ca="1" si="134"/>
        <v>-0,173565626050866+0,0983237126723219i</v>
      </c>
      <c r="DG111" s="223" t="str">
        <f t="shared" ca="1" si="135"/>
        <v>-0,141054207700617+0,141054207700619i</v>
      </c>
      <c r="DH111" s="223" t="str">
        <f t="shared" ca="1" si="136"/>
        <v>-0,0983237126723201+0,173565626050867i</v>
      </c>
      <c r="DI111" s="223" t="str">
        <f t="shared" ca="1" si="137"/>
        <v>-0,04846987424686+0,193502584764627i</v>
      </c>
      <c r="DJ111" s="223" t="str">
        <f t="shared" ca="1" si="138"/>
        <v>0,00489550324986053+0,199420693680543i</v>
      </c>
      <c r="DK111" s="223" t="str">
        <f t="shared" ca="1" si="139"/>
        <v>0,0579062119713395+0,190891198422632i</v>
      </c>
      <c r="DL111" s="223" t="str">
        <f t="shared" ca="1" si="140"/>
        <v>0,106721739067847+0,168532042740936i</v>
      </c>
      <c r="DM111" s="223" t="str">
        <f t="shared" ca="1" si="141"/>
        <v>0,14780550365596+0,133963099804037i</v>
      </c>
      <c r="DN111" s="223" t="str">
        <f t="shared" ca="1" si="142"/>
        <v>0,178181074565077+0,0896888158408443i</v>
      </c>
      <c r="DO111" s="223" t="str">
        <f t="shared" ca="1" si="143"/>
        <v>0,195647806431104+0,038916768349843i</v>
      </c>
      <c r="DP111" s="223" t="str">
        <f t="shared" ca="1" si="144"/>
        <v>0,198940271762277-0,0146747160534559i</v>
      </c>
      <c r="DQ111" s="223" t="str">
        <f t="shared" ca="1" si="145"/>
        <v>0,187819938463543-0,067203048559193i</v>
      </c>
      <c r="DR111" s="223" t="str">
        <f t="shared" ca="1" si="146"/>
        <v>0,16309245097839-0,11486266344622i</v>
      </c>
      <c r="DS111" s="223" t="str">
        <f t="shared" ca="1" si="147"/>
        <v>0,126549263066232-0,154200723206773i</v>
      </c>
      <c r="DT111" s="223" t="str">
        <f t="shared" ca="1" si="148"/>
        <v>0,0808378507961958-0,182367269263841i</v>
      </c>
      <c r="DU111" s="223" t="str">
        <f t="shared" ca="1" si="149"/>
        <v>0,0292699085491851-0,197321695395161i</v>
      </c>
      <c r="DV111" s="223" t="str">
        <f t="shared" ca="1" si="150"/>
        <v>-0,024418576180745-0,197980585304225i</v>
      </c>
      <c r="DW111" s="223" t="str">
        <f t="shared" ca="1" si="151"/>
        <v>-0,0763379871167933-0,184296203821605i</v>
      </c>
      <c r="DX111" s="223" t="str">
        <f t="shared" ca="1" si="152"/>
        <v>-0,122726873607571-0,157259955216226i</v>
      </c>
      <c r="DY111" s="223" t="str">
        <f t="shared" ca="1" si="153"/>
        <v>-0,160224459708981-0,118830558069309i</v>
      </c>
      <c r="DZ111" s="223" t="str">
        <f t="shared" ca="1" si="154"/>
        <v>-0,18611412523747-0,0717921402884021i</v>
      </c>
      <c r="EA111" s="223" t="str">
        <f t="shared" ca="1" si="155"/>
        <v>-0,198520219111674-0,0195525349750707i</v>
      </c>
      <c r="EB111" s="223" t="str">
        <f t="shared" ca="1" si="156"/>
        <v>-0,196543946275126+0,0341036098191795i</v>
      </c>
      <c r="EC111" s="223" t="str">
        <f t="shared" ca="1" si="157"/>
        <v>-0,180328483482227+0,0852890207769936i</v>
      </c>
      <c r="ED111" s="223" t="str">
        <f t="shared" ca="1" si="158"/>
        <v>-0,151048606447589+0,130295423980812i</v>
      </c>
      <c r="EE111" s="223" t="str">
        <f t="shared" ca="1" si="159"/>
        <v>-0,11082557984967+0,165862201453745i</v>
      </c>
      <c r="EF111" s="223" t="str">
        <f t="shared" ca="1" si="160"/>
        <v>-0,0625734762264233+0,189412615981723i</v>
      </c>
      <c r="EG111" s="223" t="str">
        <f t="shared" ca="1" si="161"/>
        <v>-0,00978805763162188+0,199240490232027i</v>
      </c>
      <c r="EH111" s="223" t="str">
        <f t="shared" ca="1" si="162"/>
        <v>0,0437064848744564+0,194633815664229i</v>
      </c>
      <c r="EI111" s="223" t="str">
        <f t="shared" ca="1" si="163"/>
        <v>0,0940345857157065+0,175926336031231i</v>
      </c>
      <c r="EJ111" s="223" t="str">
        <f t="shared" ca="1" si="164"/>
        <v>0,137550081265137+0,144473368355737i</v>
      </c>
      <c r="EK111" s="223" t="str">
        <f t="shared" ca="1" si="165"/>
        <v>0,171100366627405+0,102553613100981i</v>
      </c>
      <c r="EL111" s="223" t="str">
        <f t="shared" ca="1" si="166"/>
        <v>0,192254795143496+0,0532040671794063i</v>
      </c>
      <c r="EM111" s="223" t="str">
        <f t="shared" ca="1" si="167"/>
        <v>0,199480773560006+5,22971942785248E-15i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0,12575697527958-1,62189765550233i</v>
      </c>
      <c r="G112" s="229" t="str">
        <f t="shared" si="173"/>
        <v>-1,21265791674492+11,1786191713684i</v>
      </c>
      <c r="H112" s="229" t="str">
        <f t="shared" si="38"/>
        <v>0,110553006556712-1,00372341665562i</v>
      </c>
      <c r="I112" s="229" t="str">
        <f t="shared" si="174"/>
        <v>-0,005033472130787-0,0581189261286427i</v>
      </c>
      <c r="J112" s="255" t="str">
        <f ca="1">IMPRODUCT(1/N_FFT2,AA100)</f>
        <v>0,000785694733858676-9,32918122050973E-09i</v>
      </c>
      <c r="K112" s="254" t="str">
        <f t="shared" ca="1" si="175"/>
        <v>-3,95531474817795E-06-0,0000456636872386223i</v>
      </c>
      <c r="N112" s="246">
        <f t="shared" ca="1" si="176"/>
        <v>0.20052291208341871</v>
      </c>
      <c r="O112" s="223">
        <f t="shared" ca="1" si="39"/>
        <v>-0.19947708791658131</v>
      </c>
      <c r="P112" s="223" t="str">
        <f t="shared" ca="1" si="40"/>
        <v>-0,190887671481777+0,0579051420855247i</v>
      </c>
      <c r="Q112" s="223" t="str">
        <f t="shared" ca="1" si="41"/>
        <v>-0,165859136953241+0,110823532215887i</v>
      </c>
      <c r="R112" s="223" t="str">
        <f t="shared" ca="1" si="42"/>
        <v>-0,1265469249188+0,154197874165875i</v>
      </c>
      <c r="S112" s="223" t="str">
        <f t="shared" ca="1" si="43"/>
        <v>-0,0763365766821106+0,184292798731084i</v>
      </c>
      <c r="T112" s="223" t="str">
        <f t="shared" ca="1" si="44"/>
        <v>-0,0195521737188507+0,198516551215629i</v>
      </c>
      <c r="U112" s="223" t="str">
        <f t="shared" ca="1" si="45"/>
        <v>0,0389160493164855+0,195644191606284i</v>
      </c>
      <c r="V112" s="223" t="str">
        <f t="shared" ca="1" si="46"/>
        <v>0,0940328483154287+0,17592308558392i</v>
      </c>
      <c r="W112" s="223" t="str">
        <f t="shared" ca="1" si="47"/>
        <v>0,141051601557159+0,14105160155716i</v>
      </c>
      <c r="X112" s="223" t="str">
        <f t="shared" ca="1" si="48"/>
        <v>0,17592308558392+0,0940328483154287i</v>
      </c>
      <c r="Y112" s="223" t="str">
        <f t="shared" ca="1" si="49"/>
        <v>0,195644191606284+0,0389160493164855i</v>
      </c>
      <c r="Z112" s="223" t="str">
        <f t="shared" ca="1" si="50"/>
        <v>0,198516551215629-0,0195521737188508i</v>
      </c>
      <c r="AA112" s="223" t="str">
        <f t="shared" ca="1" si="51"/>
        <v>0,184292798731084-0,0763365766821106i</v>
      </c>
      <c r="AB112" s="223" t="str">
        <f t="shared" ca="1" si="52"/>
        <v>0,154197874165875-0,1265469249188i</v>
      </c>
      <c r="AC112" s="223" t="str">
        <f t="shared" ca="1" si="53"/>
        <v>0,110823532215887-0,16585913695324i</v>
      </c>
      <c r="AD112" s="223" t="str">
        <f t="shared" ca="1" si="54"/>
        <v>0,0579051420855241-0,190887671481777i</v>
      </c>
      <c r="AE112" s="223" t="str">
        <f t="shared" ca="1" si="55"/>
        <v>3,66583569076006E-17-0,199477087916581i</v>
      </c>
      <c r="AF112" s="223" t="str">
        <f t="shared" ca="1" si="56"/>
        <v>-0,0579051420855241-0,190887671481777i</v>
      </c>
      <c r="AG112" s="223" t="str">
        <f t="shared" ca="1" si="57"/>
        <v>-0,110823532215888-0,16585913695324i</v>
      </c>
      <c r="AH112" s="223" t="str">
        <f t="shared" ca="1" si="58"/>
        <v>-0,154197874165875-0,1265469249188i</v>
      </c>
      <c r="AI112" s="223" t="str">
        <f t="shared" ca="1" si="59"/>
        <v>-0,184292798731084-0,0763365766821106i</v>
      </c>
      <c r="AJ112" s="223" t="str">
        <f t="shared" ca="1" si="60"/>
        <v>-0,198516551215629-0,0195521737188507i</v>
      </c>
      <c r="AK112" s="223" t="str">
        <f t="shared" ca="1" si="61"/>
        <v>-0,195644191606284+0,0389160493164857i</v>
      </c>
      <c r="AL112" s="223" t="str">
        <f t="shared" ca="1" si="62"/>
        <v>-0,17592308558392+0,0940328483154287i</v>
      </c>
      <c r="AM112" s="223" t="str">
        <f t="shared" ca="1" si="63"/>
        <v>-0,14105160155716+0,141051601557159i</v>
      </c>
      <c r="AN112" s="223" t="str">
        <f t="shared" ca="1" si="64"/>
        <v>-0,0940328483154287+0,17592308558392i</v>
      </c>
      <c r="AO112" s="223" t="str">
        <f t="shared" ca="1" si="65"/>
        <v>-0,0389160493164857+0,195644191606284i</v>
      </c>
      <c r="AP112" s="223" t="str">
        <f t="shared" ca="1" si="66"/>
        <v>0,0195521737188508+0,198516551215629i</v>
      </c>
      <c r="AQ112" s="223" t="str">
        <f t="shared" ca="1" si="67"/>
        <v>0,0763365766821106+0,184292798731084i</v>
      </c>
      <c r="AR112" s="223" t="str">
        <f t="shared" ca="1" si="68"/>
        <v>0,0763365766821106+0,184292798731084i</v>
      </c>
      <c r="AS112" s="223" t="str">
        <f t="shared" ca="1" si="69"/>
        <v>0,16585913695324+0,110823532215887i</v>
      </c>
      <c r="AT112" s="223" t="str">
        <f t="shared" ca="1" si="70"/>
        <v>0,190887671481777+0,0579051420855239i</v>
      </c>
      <c r="AU112" s="223" t="str">
        <f t="shared" ca="1" si="71"/>
        <v>0,199477087916581+7,33167138152012E-17i</v>
      </c>
      <c r="AV112" s="223" t="str">
        <f t="shared" ca="1" si="72"/>
        <v>0,190887671481777-0,0579051420855241i</v>
      </c>
      <c r="AW112" s="223" t="str">
        <f t="shared" ca="1" si="73"/>
        <v>0,165859136953237-0,110823532215893i</v>
      </c>
      <c r="AX112" s="223" t="str">
        <f t="shared" ca="1" si="74"/>
        <v>0,126546924918802-0,154197874165874i</v>
      </c>
      <c r="AY112" s="223" t="str">
        <f t="shared" ca="1" si="75"/>
        <v>0,0763365766821014-0,184292798731088i</v>
      </c>
      <c r="AZ112" s="223" t="str">
        <f t="shared" ca="1" si="76"/>
        <v>0,0195521737188506-0,198516551215629i</v>
      </c>
      <c r="BA112" s="223" t="str">
        <f t="shared" ca="1" si="77"/>
        <v>-0,0389160493164779-0,195644191606286i</v>
      </c>
      <c r="BB112" s="223" t="str">
        <f t="shared" ca="1" si="78"/>
        <v>-0,0940328483154325-0,175923085583918i</v>
      </c>
      <c r="BC112" s="223" t="str">
        <f t="shared" ca="1" si="79"/>
        <v>-0,141051601557156-0,141051601557163i</v>
      </c>
      <c r="BD112" s="223" t="str">
        <f t="shared" ca="1" si="80"/>
        <v>-0,175923085583922-0,0940328483154236i</v>
      </c>
      <c r="BE112" s="223" t="str">
        <f t="shared" ca="1" si="81"/>
        <v>-0,195644191606284-0,0389160493164875i</v>
      </c>
      <c r="BF112" s="223" t="str">
        <f t="shared" ca="1" si="82"/>
        <v>-0,198516551215628+0,0195521737188606i</v>
      </c>
      <c r="BG112" s="223" t="str">
        <f t="shared" ca="1" si="83"/>
        <v>-0,184292798731084+0,0763365766821108i</v>
      </c>
      <c r="BH112" s="223" t="str">
        <f t="shared" ca="1" si="84"/>
        <v>-0,15419787416588+0,126546924918794i</v>
      </c>
      <c r="BI112" s="223" t="str">
        <f t="shared" ca="1" si="85"/>
        <v>-0,110823532215884+0,165859136953243i</v>
      </c>
      <c r="BJ112" s="223" t="str">
        <f t="shared" ca="1" si="86"/>
        <v>-0,0579051420855297+0,190887671481775i</v>
      </c>
      <c r="BK112" s="223" t="str">
        <f t="shared" ca="1" si="87"/>
        <v>5,91384724948969E-15+0,199477087916581i</v>
      </c>
      <c r="BL112" s="223" t="str">
        <f t="shared" ca="1" si="88"/>
        <v>0,0579051420855226+0,190887671481777i</v>
      </c>
      <c r="BM112" s="223" t="str">
        <f t="shared" ca="1" si="89"/>
        <v>0,110823532215894+0,165859136953236i</v>
      </c>
      <c r="BN112" s="223" t="str">
        <f t="shared" ca="1" si="90"/>
        <v>0,154197874165875+0,1265469249188i</v>
      </c>
      <c r="BO112" s="223" t="str">
        <f t="shared" ca="1" si="91"/>
        <v>0,184292798731081+0,0763365766821177i</v>
      </c>
      <c r="BP112" s="223" t="str">
        <f t="shared" ca="1" si="92"/>
        <v>0,198516551215629+0,0195521737188485i</v>
      </c>
      <c r="BQ112" s="223" t="str">
        <f t="shared" ca="1" si="93"/>
        <v>0,195644191606285-0,0389160493164799i</v>
      </c>
      <c r="BR112" s="223" t="str">
        <f t="shared" ca="1" si="94"/>
        <v>0,175923085583917-0,0940328483154343i</v>
      </c>
      <c r="BS112" s="223" t="str">
        <f t="shared" ca="1" si="95"/>
        <v>0,141051601557162-0,141051601557158i</v>
      </c>
      <c r="BT112" s="223" t="str">
        <f t="shared" ca="1" si="96"/>
        <v>0,0940328483154218-0,175923085583923i</v>
      </c>
      <c r="BU112" s="223" t="str">
        <f t="shared" ca="1" si="97"/>
        <v>0,0389160493164857-0,195644191606284i</v>
      </c>
      <c r="BV112" s="223" t="str">
        <f t="shared" ca="1" si="98"/>
        <v>-0,0195521737188426-0,19851655121563i</v>
      </c>
      <c r="BW112" s="223" t="str">
        <f t="shared" ca="1" si="99"/>
        <v>-0,0763365766821127-0,184292798731083i</v>
      </c>
      <c r="BX112" s="223" t="str">
        <f t="shared" ca="1" si="100"/>
        <v>-0,126546924918796-0,154197874165879i</v>
      </c>
      <c r="BY112" s="223" t="str">
        <f t="shared" ca="1" si="101"/>
        <v>-0,165859136953244-0,110823532215883i</v>
      </c>
      <c r="BZ112" s="223" t="str">
        <f t="shared" ca="1" si="102"/>
        <v>-0,190887671481776-0,0579051420855281i</v>
      </c>
      <c r="CA112" s="223" t="str">
        <f t="shared" ca="1" si="103"/>
        <v>-0,199477087916581+8,35758631855193E-15i</v>
      </c>
      <c r="CB112" s="223" t="str">
        <f t="shared" ca="1" si="104"/>
        <v>-0,190887671481777+0,0579051420855245i</v>
      </c>
      <c r="CC112" s="223" t="str">
        <f t="shared" ca="1" si="105"/>
        <v>-0,165859136953246+0,110823532215879i</v>
      </c>
      <c r="CD112" s="223" t="str">
        <f t="shared" ca="1" si="106"/>
        <v>-0,126546924918799+0,154197874165876i</v>
      </c>
      <c r="CE112" s="223" t="str">
        <f t="shared" ca="1" si="107"/>
        <v>-0,0763365766821161+0,184292798731081i</v>
      </c>
      <c r="CF112" s="223" t="str">
        <f t="shared" ca="1" si="108"/>
        <v>-0,0195521737188464+0,198516551215629i</v>
      </c>
      <c r="CG112" s="223" t="str">
        <f t="shared" ca="1" si="109"/>
        <v>0,0389160493164819+0,195644191606285i</v>
      </c>
      <c r="CH112" s="223" t="str">
        <f t="shared" ca="1" si="110"/>
        <v>0,0940328483154359+0,175923085583916i</v>
      </c>
      <c r="CI112" s="223" t="str">
        <f t="shared" ca="1" si="111"/>
        <v>0,141051601557159+0,14105160155716i</v>
      </c>
      <c r="CJ112" s="223" t="str">
        <f t="shared" ca="1" si="112"/>
        <v>0,175923085583915+0,0940328483154377i</v>
      </c>
      <c r="CK112" s="223" t="str">
        <f t="shared" ca="1" si="113"/>
        <v>0,195644191606285+0,0389160493164833i</v>
      </c>
      <c r="CL112" s="223" t="str">
        <f t="shared" ca="1" si="114"/>
        <v>0,198516551215629-0,0195521737188451i</v>
      </c>
      <c r="CM112" s="223" t="str">
        <f t="shared" ca="1" si="115"/>
        <v>0,184292798731082-0,0763365766821143i</v>
      </c>
      <c r="CN112" s="223" t="str">
        <f t="shared" ca="1" si="116"/>
        <v>0,154197874165878-0,126546924918797i</v>
      </c>
      <c r="CO112" s="223" t="str">
        <f t="shared" ca="1" si="117"/>
        <v>0,11082353221588-0,165859136953245i</v>
      </c>
      <c r="CP112" s="223" t="str">
        <f t="shared" ca="1" si="118"/>
        <v>0,0579051420855257-0,190887671481776i</v>
      </c>
      <c r="CQ112" s="223" t="str">
        <f t="shared" ca="1" si="119"/>
        <v>9,75053899899313E-15-0,199477087916581i</v>
      </c>
      <c r="CR112" s="223" t="str">
        <f t="shared" ca="1" si="120"/>
        <v>-0,0579051420855261-0,190887671481776i</v>
      </c>
      <c r="CS112" s="223" t="str">
        <f t="shared" ca="1" si="121"/>
        <v>-0,110823532215881-0,165859136953245i</v>
      </c>
      <c r="CT112" s="223" t="str">
        <f t="shared" ca="1" si="122"/>
        <v>-0,154197874165878-0,126546924918797i</v>
      </c>
      <c r="CU112" s="223" t="str">
        <f t="shared" ca="1" si="123"/>
        <v>-0,184292798731082-0,0763365766821139i</v>
      </c>
      <c r="CV112" s="223" t="str">
        <f t="shared" ca="1" si="124"/>
        <v>-0,198516551215629-0,0195521737188447i</v>
      </c>
      <c r="CW112" s="223" t="str">
        <f t="shared" ca="1" si="125"/>
        <v>-0,195644191606284+0,0389160493164837i</v>
      </c>
      <c r="CX112" s="223" t="str">
        <f t="shared" ca="1" si="126"/>
        <v>-0,175923085583924+0,0940328483154198i</v>
      </c>
      <c r="CY112" s="223" t="str">
        <f t="shared" ca="1" si="127"/>
        <v>-0,141051601557159+0,141051601557161i</v>
      </c>
      <c r="CZ112" s="223" t="str">
        <f t="shared" ca="1" si="128"/>
        <v>-0,0940328483154355+0,175923085583916i</v>
      </c>
      <c r="DA112" s="223" t="str">
        <f t="shared" ca="1" si="129"/>
        <v>-0,0389160493164815+0,195644191606285i</v>
      </c>
      <c r="DB112" s="223" t="str">
        <f t="shared" ca="1" si="130"/>
        <v>0,0195521737188468+0,198516551215629i</v>
      </c>
      <c r="DC112" s="223" t="str">
        <f t="shared" ca="1" si="131"/>
        <v>0,0763365766821165+0,184292798731081i</v>
      </c>
      <c r="DD112" s="223" t="str">
        <f t="shared" ca="1" si="132"/>
        <v>0,126546924918799+0,154197874165876i</v>
      </c>
      <c r="DE112" s="223" t="str">
        <f t="shared" ca="1" si="133"/>
        <v>0,165859136953246+0,110823532215879i</v>
      </c>
      <c r="DF112" s="223" t="str">
        <f t="shared" ca="1" si="134"/>
        <v>0,190887671481777+0,0579051420855241i</v>
      </c>
      <c r="DG112" s="223" t="str">
        <f t="shared" ca="1" si="135"/>
        <v>0,199477087916581+8,01548490877942E-15i</v>
      </c>
      <c r="DH112" s="223" t="str">
        <f t="shared" ca="1" si="136"/>
        <v>0,190887671481775-0,0579051420855285i</v>
      </c>
      <c r="DI112" s="223" t="str">
        <f t="shared" ca="1" si="137"/>
        <v>0,165859136953243-0,110823532215883i</v>
      </c>
      <c r="DJ112" s="223" t="str">
        <f t="shared" ca="1" si="138"/>
        <v>0,126546924918795-0,154197874165879i</v>
      </c>
      <c r="DK112" s="223" t="str">
        <f t="shared" ca="1" si="139"/>
        <v>0,0763365766821123-0,184292798731083i</v>
      </c>
      <c r="DL112" s="223" t="str">
        <f t="shared" ca="1" si="140"/>
        <v>0,019552173718843-0,19851655121563i</v>
      </c>
      <c r="DM112" s="223" t="str">
        <f t="shared" ca="1" si="141"/>
        <v>-0,0389160493164861-0,195644191606284i</v>
      </c>
      <c r="DN112" s="223" t="str">
        <f t="shared" ca="1" si="142"/>
        <v>-0,094032848315422-0,175923085583923i</v>
      </c>
      <c r="DO112" s="223" t="str">
        <f t="shared" ca="1" si="143"/>
        <v>-0,141051601557162-0,141051601557157i</v>
      </c>
      <c r="DP112" s="223" t="str">
        <f t="shared" ca="1" si="144"/>
        <v>-0,175923085583917-0,0940328483154339i</v>
      </c>
      <c r="DQ112" s="223" t="str">
        <f t="shared" ca="1" si="145"/>
        <v>-0,195644191606285-0,0389160493164791i</v>
      </c>
      <c r="DR112" s="223" t="str">
        <f t="shared" ca="1" si="146"/>
        <v>-0,198516551215629+0,0195521737188492i</v>
      </c>
      <c r="DS112" s="223" t="str">
        <f t="shared" ca="1" si="147"/>
        <v>-0,184292798731081+0,0763365766821181i</v>
      </c>
      <c r="DT112" s="223" t="str">
        <f t="shared" ca="1" si="148"/>
        <v>-0,154197874165875+0,1265469249188i</v>
      </c>
      <c r="DU112" s="223" t="str">
        <f t="shared" ca="1" si="149"/>
        <v>-0,110823532215893+0,165859136953236i</v>
      </c>
      <c r="DV112" s="223" t="str">
        <f t="shared" ca="1" si="150"/>
        <v>-0,0579051420855226+0,190887671481777i</v>
      </c>
      <c r="DW112" s="223" t="str">
        <f t="shared" ca="1" si="151"/>
        <v>-5,57174583971717E-15+0,199477087916581i</v>
      </c>
      <c r="DX112" s="223" t="str">
        <f t="shared" ca="1" si="152"/>
        <v>0,0579051420855295+0,190887671481775i</v>
      </c>
      <c r="DY112" s="223" t="str">
        <f t="shared" ca="1" si="153"/>
        <v>0,110823532215884+0,165859136953242i</v>
      </c>
      <c r="DZ112" s="223" t="str">
        <f t="shared" ca="1" si="154"/>
        <v>0,154197874165881+0,126546924918794i</v>
      </c>
      <c r="EA112" s="223" t="str">
        <f t="shared" ca="1" si="155"/>
        <v>0,184292798731084+0,0763365766821108i</v>
      </c>
      <c r="EB112" s="223" t="str">
        <f t="shared" ca="1" si="156"/>
        <v>0,198516551215628+0,0195521737188603i</v>
      </c>
      <c r="EC112" s="223" t="str">
        <f t="shared" ca="1" si="157"/>
        <v>0,195644191606283-0,0389160493164885i</v>
      </c>
      <c r="ED112" s="223" t="str">
        <f t="shared" ca="1" si="158"/>
        <v>0,175923085583922-0,0940328483154236i</v>
      </c>
      <c r="EE112" s="223" t="str">
        <f t="shared" ca="1" si="159"/>
        <v>0,141051601557156-0,141051601557164i</v>
      </c>
      <c r="EF112" s="223" t="str">
        <f t="shared" ca="1" si="160"/>
        <v>0,0940328483154325-0,175923085583918i</v>
      </c>
      <c r="EG112" s="223" t="str">
        <f t="shared" ca="1" si="161"/>
        <v>0,0389160493164775-0,195644191606286i</v>
      </c>
      <c r="EH112" s="223" t="str">
        <f t="shared" ca="1" si="162"/>
        <v>-0,0195521737188516-0,198516551215629i</v>
      </c>
      <c r="EI112" s="223" t="str">
        <f t="shared" ca="1" si="163"/>
        <v>-0,0763365766821014-0,184292798731088i</v>
      </c>
      <c r="EJ112" s="223" t="str">
        <f t="shared" ca="1" si="164"/>
        <v>-0,126546924918802-0,154197874165873i</v>
      </c>
      <c r="EK112" s="223" t="str">
        <f t="shared" ca="1" si="165"/>
        <v>-0,165859136953237-0,110823532215893i</v>
      </c>
      <c r="EL112" s="223" t="str">
        <f t="shared" ca="1" si="166"/>
        <v>-0,190887671481778-0,0579051420855202i</v>
      </c>
      <c r="EM112" s="223" t="str">
        <f t="shared" ca="1" si="167"/>
        <v>-0,199477087916581-3,12800677065491E-15i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0,123223980744859-1,49777345154547i</v>
      </c>
      <c r="G113" s="229" t="str">
        <f t="shared" si="173"/>
        <v>-1,21262760541962+10,3210570293636i</v>
      </c>
      <c r="H113" s="229" t="str">
        <f t="shared" si="38"/>
        <v>0,108992807837558-0,926529133465667i</v>
      </c>
      <c r="I113" s="229" t="str">
        <f t="shared" si="174"/>
        <v>-0,00607388296424769-0,0634398822774803i</v>
      </c>
      <c r="J113" s="255" t="str">
        <f ca="1">IMPRODUCT(1/N_FFT2,AB100)</f>
        <v>-0,00849090101091172-3,19996508840568E-06i</v>
      </c>
      <c r="K113" s="254" t="str">
        <f t="shared" ca="1" si="175"/>
        <v>0,0000513697335927897+0,000538681196775415i</v>
      </c>
      <c r="N113" s="246">
        <f t="shared" ca="1" si="176"/>
        <v>0.20052696850471508</v>
      </c>
      <c r="O113" s="223">
        <f t="shared" ca="1" si="39"/>
        <v>-0.19947303149528495</v>
      </c>
      <c r="P113" s="223" t="str">
        <f t="shared" ca="1" si="40"/>
        <v>-0,189405264673095+0,0625710476820838i</v>
      </c>
      <c r="Q113" s="223" t="str">
        <f t="shared" ca="1" si="41"/>
        <v>-0,160218241224289+0,118825946126739i</v>
      </c>
      <c r="R113" s="223" t="str">
        <f t="shared" ca="1" si="42"/>
        <v>-0,114858205501935+0,163086121183853i</v>
      </c>
      <c r="S113" s="223" t="str">
        <f t="shared" ca="1" si="43"/>
        <v>-0,0579039645685787+0,190883789728619i</v>
      </c>
      <c r="T113" s="223" t="str">
        <f t="shared" ca="1" si="44"/>
        <v>0,00489531325008451+0,199412953947587i</v>
      </c>
      <c r="U113" s="223" t="str">
        <f t="shared" ca="1" si="45"/>
        <v>0,0672004403361482+0,187812648968451i</v>
      </c>
      <c r="V113" s="223" t="str">
        <f t="shared" ca="1" si="46"/>
        <v>0,122722110444783+0,157253851787158i</v>
      </c>
      <c r="W113" s="223" t="str">
        <f t="shared" ca="1" si="47"/>
        <v>0,165855764162198+0,110821278588961i</v>
      </c>
      <c r="X113" s="223" t="str">
        <f t="shared" ca="1" si="48"/>
        <v>0,192247333526816+0,0532020022719848i</v>
      </c>
      <c r="Y113" s="223" t="str">
        <f t="shared" ca="1" si="49"/>
        <v>0,199232757492962-0,00978767774651268i</v>
      </c>
      <c r="Z113" s="223" t="str">
        <f t="shared" ca="1" si="50"/>
        <v>0,186106901946836-0,071789353957741i</v>
      </c>
      <c r="AA113" s="223" t="str">
        <f t="shared" ca="1" si="51"/>
        <v>0,15419473850981-0,126544351552372i</v>
      </c>
      <c r="AB113" s="223" t="str">
        <f t="shared" ca="1" si="52"/>
        <v>0,106717597081642-0,168525501829958i</v>
      </c>
      <c r="AC113" s="223" t="str">
        <f t="shared" ca="1" si="53"/>
        <v>0,0484679930785734-0,193495074719886i</v>
      </c>
      <c r="AD113" s="223" t="str">
        <f t="shared" ca="1" si="54"/>
        <v>-0,0146741465118533-0,198932550675015i</v>
      </c>
      <c r="AE113" s="223" t="str">
        <f t="shared" ca="1" si="55"/>
        <v>-0,0763350243568846-0,184289051086473i</v>
      </c>
      <c r="AF113" s="223" t="str">
        <f t="shared" ca="1" si="56"/>
        <v>-0,130290367074384-0,151042744087696i</v>
      </c>
      <c r="AG113" s="223" t="str">
        <f t="shared" ca="1" si="57"/>
        <v>-0,171093726036991-0,102549632884267i</v>
      </c>
      <c r="AH113" s="223" t="str">
        <f t="shared" ca="1" si="58"/>
        <v>-0,194626261715192-0,0437047885784681i</v>
      </c>
      <c r="AI113" s="223" t="str">
        <f t="shared" ca="1" si="59"/>
        <v>-0,19851251432711+0,0195517761200366i</v>
      </c>
      <c r="AJ113" s="223" t="str">
        <f t="shared" ca="1" si="60"/>
        <v>-0,182360191392747+0,0808347133917078i</v>
      </c>
      <c r="AK113" s="223" t="str">
        <f t="shared" ca="1" si="61"/>
        <v>-0,147799767164397+0,133957900551139i</v>
      </c>
      <c r="AL113" s="223" t="str">
        <f t="shared" ca="1" si="62"/>
        <v>-0,0983198966226203+0,173558889781066i</v>
      </c>
      <c r="AM113" s="223" t="str">
        <f t="shared" ca="1" si="63"/>
        <v>-0,0389152579479488+0,195640213127985i</v>
      </c>
      <c r="AN113" s="223" t="str">
        <f t="shared" ca="1" si="64"/>
        <v>0,0244176284693715+0,197972901463434i</v>
      </c>
      <c r="AO113" s="223" t="str">
        <f t="shared" ca="1" si="65"/>
        <v>0,0852857106177885+0,180321484738613i</v>
      </c>
      <c r="AP113" s="223" t="str">
        <f t="shared" ca="1" si="66"/>
        <v>0,137544742797613+0,144467761187946i</v>
      </c>
      <c r="AQ113" s="223" t="str">
        <f t="shared" ca="1" si="67"/>
        <v>0,175919508139721+0,0940309361316674i</v>
      </c>
      <c r="AR113" s="223" t="str">
        <f t="shared" ca="1" si="68"/>
        <v>0,175919508139721+0,0940309361316674i</v>
      </c>
      <c r="AS113" s="223" t="str">
        <f t="shared" ca="1" si="69"/>
        <v>0,197314037126601-0,0292687725523523i</v>
      </c>
      <c r="AT113" s="223" t="str">
        <f t="shared" ca="1" si="70"/>
        <v>0,178174159164727-0,0896853349208294i</v>
      </c>
      <c r="AU113" s="223" t="str">
        <f t="shared" ca="1" si="71"/>
        <v>0,141048733234158-0,14104873323415i</v>
      </c>
      <c r="AV113" s="223" t="str">
        <f t="shared" ca="1" si="72"/>
        <v>0,0896853349208376-0,178174159164723i</v>
      </c>
      <c r="AW113" s="223" t="str">
        <f t="shared" ca="1" si="73"/>
        <v>0,0292687725523438-0,197314037126602i</v>
      </c>
      <c r="AX113" s="223" t="str">
        <f t="shared" ca="1" si="74"/>
        <v>-0,0341022862211833-0,196536318191848i</v>
      </c>
      <c r="AY113" s="223" t="str">
        <f t="shared" ca="1" si="75"/>
        <v>-0,0940309361316702-0,175919508139719i</v>
      </c>
      <c r="AZ113" s="223" t="str">
        <f t="shared" ca="1" si="76"/>
        <v>-0,144467761187947-0,137544742797612i</v>
      </c>
      <c r="BA113" s="223" t="str">
        <f t="shared" ca="1" si="77"/>
        <v>-0,180321484738612-0,0852857106177895i</v>
      </c>
      <c r="BB113" s="223" t="str">
        <f t="shared" ca="1" si="78"/>
        <v>-0,197972901463434-0,0244176284693767i</v>
      </c>
      <c r="BC113" s="223" t="str">
        <f t="shared" ca="1" si="79"/>
        <v>-0,195640213127987+0,0389152579479416i</v>
      </c>
      <c r="BD113" s="223" t="str">
        <f t="shared" ca="1" si="80"/>
        <v>-0,17355888978107+0,0983198966226125i</v>
      </c>
      <c r="BE113" s="223" t="str">
        <f t="shared" ca="1" si="81"/>
        <v>-0,133957900551134+0,147799767164402i</v>
      </c>
      <c r="BF113" s="223" t="str">
        <f t="shared" ca="1" si="82"/>
        <v>-0,0808347133917034+0,182360191392749i</v>
      </c>
      <c r="BG113" s="223" t="str">
        <f t="shared" ca="1" si="83"/>
        <v>-0,0195517761200338+0,19851251432711i</v>
      </c>
      <c r="BH113" s="223" t="str">
        <f t="shared" ca="1" si="84"/>
        <v>0,0437047885784669+0,194626261715192i</v>
      </c>
      <c r="BI113" s="223" t="str">
        <f t="shared" ca="1" si="85"/>
        <v>0,102549632884264+0,171093726036993i</v>
      </c>
      <c r="BJ113" s="223" t="str">
        <f t="shared" ca="1" si="86"/>
        <v>0,151042744087692+0,130290367074388i</v>
      </c>
      <c r="BK113" s="223" t="str">
        <f t="shared" ca="1" si="87"/>
        <v>0,18428905108647+0,0763350243568929i</v>
      </c>
      <c r="BL113" s="223" t="str">
        <f t="shared" ca="1" si="88"/>
        <v>0,198932550675016+0,0146741465118444i</v>
      </c>
      <c r="BM113" s="223" t="str">
        <f t="shared" ca="1" si="89"/>
        <v>0,193495074719885-0,0484679930785796i</v>
      </c>
      <c r="BN113" s="223" t="str">
        <f t="shared" ca="1" si="90"/>
        <v>0,168525501829957-0,106717597081644i</v>
      </c>
      <c r="BO113" s="223" t="str">
        <f t="shared" ca="1" si="91"/>
        <v>0,126544351552372-0,15419473850981i</v>
      </c>
      <c r="BP113" s="223" t="str">
        <f t="shared" ca="1" si="92"/>
        <v>0,0717893539577422-0,186106901946835i</v>
      </c>
      <c r="BQ113" s="223" t="str">
        <f t="shared" ca="1" si="93"/>
        <v>0,00978767774651778-0,199232757492962i</v>
      </c>
      <c r="BR113" s="223" t="str">
        <f t="shared" ca="1" si="94"/>
        <v>-0,053202002271978-0,192247333526817i</v>
      </c>
      <c r="BS113" s="223" t="str">
        <f t="shared" ca="1" si="95"/>
        <v>-0,110821278588953-0,165855764162204i</v>
      </c>
      <c r="BT113" s="223" t="str">
        <f t="shared" ca="1" si="96"/>
        <v>-0,157253851787162-0,122722110444778i</v>
      </c>
      <c r="BU113" s="223" t="str">
        <f t="shared" ca="1" si="97"/>
        <v>-0,187812648968453-0,0672004403361438i</v>
      </c>
      <c r="BV113" s="223" t="str">
        <f t="shared" ca="1" si="98"/>
        <v>-0,199412953947587-0,0048953132500817i</v>
      </c>
      <c r="BW113" s="223" t="str">
        <f t="shared" ca="1" si="99"/>
        <v>-0,190883789728619+0,0579039645685777i</v>
      </c>
      <c r="BX113" s="223" t="str">
        <f t="shared" ca="1" si="100"/>
        <v>-0,163086121183854+0,114858205501933i</v>
      </c>
      <c r="BY113" s="223" t="str">
        <f t="shared" ca="1" si="101"/>
        <v>-0,118825946126743+0,160218241224285i</v>
      </c>
      <c r="BZ113" s="223" t="str">
        <f t="shared" ca="1" si="102"/>
        <v>-0,0625710476820922+0,189405264673093i</v>
      </c>
      <c r="CA113" s="223" t="str">
        <f t="shared" ca="1" si="103"/>
        <v>8,69953244469773E-15+0,199473031495285i</v>
      </c>
      <c r="CB113" s="223" t="str">
        <f t="shared" ca="1" si="104"/>
        <v>0,0625710476820898+0,189405264673093i</v>
      </c>
      <c r="CC113" s="223" t="str">
        <f t="shared" ca="1" si="105"/>
        <v>0,118825946126741+0,160218241224287i</v>
      </c>
      <c r="CD113" s="223" t="str">
        <f t="shared" ca="1" si="106"/>
        <v>0,163086121183853+0,114858205501935i</v>
      </c>
      <c r="CE113" s="223" t="str">
        <f t="shared" ca="1" si="107"/>
        <v>0,190883789728619+0,0579039645685799i</v>
      </c>
      <c r="CF113" s="223" t="str">
        <f t="shared" ca="1" si="108"/>
        <v>0,199412953947587-0,00489531325007926i</v>
      </c>
      <c r="CG113" s="223" t="str">
        <f t="shared" ca="1" si="109"/>
        <v>0,187812648968454-0,0672004403361414i</v>
      </c>
      <c r="CH113" s="223" t="str">
        <f t="shared" ca="1" si="110"/>
        <v>0,157253851787151-0,122722110444792i</v>
      </c>
      <c r="CI113" s="223" t="str">
        <f t="shared" ca="1" si="111"/>
        <v>0,110821278588955-0,165855764162202i</v>
      </c>
      <c r="CJ113" s="223" t="str">
        <f t="shared" ca="1" si="112"/>
        <v>0,0532020022719804-0,192247333526817i</v>
      </c>
      <c r="CK113" s="223" t="str">
        <f t="shared" ca="1" si="113"/>
        <v>-0,00978767774651535-0,199232757492962i</v>
      </c>
      <c r="CL113" s="223" t="str">
        <f t="shared" ca="1" si="114"/>
        <v>-0,0717893539577398-0,186106901946836i</v>
      </c>
      <c r="CM113" s="223" t="str">
        <f t="shared" ca="1" si="115"/>
        <v>-0,12654435155237-0,154194738509812i</v>
      </c>
      <c r="CN113" s="223" t="str">
        <f t="shared" ca="1" si="116"/>
        <v>-0,168525501829956-0,106717597081646i</v>
      </c>
      <c r="CO113" s="223" t="str">
        <f t="shared" ca="1" si="117"/>
        <v>-0,193495074719884-0,0484679930785824i</v>
      </c>
      <c r="CP113" s="223" t="str">
        <f t="shared" ca="1" si="118"/>
        <v>-0,198932550675015+0,0146741465118618i</v>
      </c>
      <c r="CQ113" s="223" t="str">
        <f t="shared" ca="1" si="119"/>
        <v>-0,184289051086471+0,0763350243568907i</v>
      </c>
      <c r="CR113" s="223" t="str">
        <f t="shared" ca="1" si="120"/>
        <v>-0,151042744087694+0,130290367074386i</v>
      </c>
      <c r="CS113" s="223" t="str">
        <f t="shared" ca="1" si="121"/>
        <v>-0,102549632884266+0,171093726036992i</v>
      </c>
      <c r="CT113" s="223" t="str">
        <f t="shared" ca="1" si="122"/>
        <v>-0,0437047885784695+0,194626261715192i</v>
      </c>
      <c r="CU113" s="223" t="str">
        <f t="shared" ca="1" si="123"/>
        <v>0,0195517761200313+0,19851251432711i</v>
      </c>
      <c r="CV113" s="223" t="str">
        <f t="shared" ca="1" si="124"/>
        <v>0,0808347133917012+0,18236019139275i</v>
      </c>
      <c r="CW113" s="223" t="str">
        <f t="shared" ca="1" si="125"/>
        <v>0,133957900551147+0,14779976716439i</v>
      </c>
      <c r="CX113" s="223" t="str">
        <f t="shared" ca="1" si="126"/>
        <v>0,173558889781069+0,0983198966226143i</v>
      </c>
      <c r="CY113" s="223" t="str">
        <f t="shared" ca="1" si="127"/>
        <v>0,195640213127986+0,0389152579479436i</v>
      </c>
      <c r="CZ113" s="223" t="str">
        <f t="shared" ca="1" si="128"/>
        <v>0,197972901463434-0,0244176284693739i</v>
      </c>
      <c r="DA113" s="223" t="str">
        <f t="shared" ca="1" si="129"/>
        <v>0,180321484738613-0,0852857106177873i</v>
      </c>
      <c r="DB113" s="223" t="str">
        <f t="shared" ca="1" si="130"/>
        <v>0,144467761187949-0,137544742797611i</v>
      </c>
      <c r="DC113" s="223" t="str">
        <f t="shared" ca="1" si="131"/>
        <v>0,094030936131672-0,175919508139718i</v>
      </c>
      <c r="DD113" s="223" t="str">
        <f t="shared" ca="1" si="132"/>
        <v>0,0341022862211853-0,196536318191848i</v>
      </c>
      <c r="DE113" s="223" t="str">
        <f t="shared" ca="1" si="133"/>
        <v>-0,0292687725523605-0,1973140371266i</v>
      </c>
      <c r="DF113" s="223" t="str">
        <f t="shared" ca="1" si="134"/>
        <v>-0,0896853349208354-0,178174159164724i</v>
      </c>
      <c r="DG113" s="223" t="str">
        <f t="shared" ca="1" si="135"/>
        <v>-0,141048733234156-0,141048733234151i</v>
      </c>
      <c r="DH113" s="223" t="str">
        <f t="shared" ca="1" si="136"/>
        <v>-0,178174159164727-0,0896853349208298i</v>
      </c>
      <c r="DI113" s="223" t="str">
        <f t="shared" ca="1" si="137"/>
        <v>-0,197314037126601-0,0292687725523543i</v>
      </c>
      <c r="DJ113" s="223" t="str">
        <f t="shared" ca="1" si="138"/>
        <v>-0,19653631819185+0,0341022862211719i</v>
      </c>
      <c r="DK113" s="223" t="str">
        <f t="shared" ca="1" si="139"/>
        <v>-0,175919508139725+0,0940309361316601i</v>
      </c>
      <c r="DL113" s="223" t="str">
        <f t="shared" ca="1" si="140"/>
        <v>-0,13754474279762+0,144467761187939i</v>
      </c>
      <c r="DM113" s="223" t="str">
        <f t="shared" ca="1" si="141"/>
        <v>-0,0852857106177824+0,180321484738616i</v>
      </c>
      <c r="DN113" s="223" t="str">
        <f t="shared" ca="1" si="142"/>
        <v>-0,0244176284693677+0,197972901463435i</v>
      </c>
      <c r="DO113" s="223" t="str">
        <f t="shared" ca="1" si="143"/>
        <v>0,0389152579479498+0,195640213127985i</v>
      </c>
      <c r="DP113" s="223" t="str">
        <f t="shared" ca="1" si="144"/>
        <v>0,0983198966226203+0,173558889781066i</v>
      </c>
      <c r="DQ113" s="223" t="str">
        <f t="shared" ca="1" si="145"/>
        <v>0,147799767164394+0,133957900551143i</v>
      </c>
      <c r="DR113" s="223" t="str">
        <f t="shared" ca="1" si="146"/>
        <v>0,182360191392744+0,0808347133917142i</v>
      </c>
      <c r="DS113" s="223" t="str">
        <f t="shared" ca="1" si="147"/>
        <v>0,198512514327109+0,0195517761200449i</v>
      </c>
      <c r="DT113" s="223" t="str">
        <f t="shared" ca="1" si="148"/>
        <v>0,19462626171519-0,0437047885784749i</v>
      </c>
      <c r="DU113" s="223" t="str">
        <f t="shared" ca="1" si="149"/>
        <v>0,171093726036988-0,102549632884272i</v>
      </c>
      <c r="DV113" s="223" t="str">
        <f t="shared" ca="1" si="150"/>
        <v>0,130290367074381-0,151042744087698i</v>
      </c>
      <c r="DW113" s="223" t="str">
        <f t="shared" ca="1" si="151"/>
        <v>0,0763350243568843-0,184289051086473i</v>
      </c>
      <c r="DX113" s="223" t="str">
        <f t="shared" ca="1" si="152"/>
        <v>0,0146741465118555-0,198932550675015i</v>
      </c>
      <c r="DY113" s="223" t="str">
        <f t="shared" ca="1" si="153"/>
        <v>-0,0484679930785686-0,193495074719887i</v>
      </c>
      <c r="DZ113" s="223" t="str">
        <f t="shared" ca="1" si="154"/>
        <v>-0,106717597081635-0,168525501829962i</v>
      </c>
      <c r="EA113" s="223" t="str">
        <f t="shared" ca="1" si="155"/>
        <v>-0,154194738509803-0,12654435155238i</v>
      </c>
      <c r="EB113" s="223" t="str">
        <f t="shared" ca="1" si="156"/>
        <v>-0,186106901946839-0,0717893539577334i</v>
      </c>
      <c r="EC113" s="223" t="str">
        <f t="shared" ca="1" si="157"/>
        <v>-0,199232757492962-0,00978767774650909i</v>
      </c>
      <c r="ED113" s="223" t="str">
        <f t="shared" ca="1" si="158"/>
        <v>-0,192247333526815+0,0532020022719858i</v>
      </c>
      <c r="EE113" s="223" t="str">
        <f t="shared" ca="1" si="159"/>
        <v>-0,165855764162198+0,110821278588961i</v>
      </c>
      <c r="EF113" s="223" t="str">
        <f t="shared" ca="1" si="160"/>
        <v>-0,122722110444787+0,157253851787155i</v>
      </c>
      <c r="EG113" s="223" t="str">
        <f t="shared" ca="1" si="161"/>
        <v>-0,0672004403361536+0,187812648968449i</v>
      </c>
      <c r="EH113" s="223" t="str">
        <f t="shared" ca="1" si="162"/>
        <v>-0,00489531325009283+0,199412953947587i</v>
      </c>
      <c r="EI113" s="223" t="str">
        <f t="shared" ca="1" si="163"/>
        <v>0,0579039645685853+0,190883789728617i</v>
      </c>
      <c r="EJ113" s="223" t="str">
        <f t="shared" ca="1" si="164"/>
        <v>0,11485820550194+0,163086121183849i</v>
      </c>
      <c r="EK113" s="223" t="str">
        <f t="shared" ca="1" si="165"/>
        <v>0,16021824122429+0,118825946126736i</v>
      </c>
      <c r="EL113" s="223" t="str">
        <f t="shared" ca="1" si="166"/>
        <v>0,189405264673096+0,0625710476820832i</v>
      </c>
      <c r="EM113" s="223" t="str">
        <f t="shared" ca="1" si="167"/>
        <v>0,199473031495285+2,44371100186741E-15i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0,121208958428219-1,39142196698055i</v>
      </c>
      <c r="G114" s="229" t="str">
        <f t="shared" si="173"/>
        <v>-1,21259487089024+9,5861768507932i</v>
      </c>
      <c r="H114" s="229" t="str">
        <f t="shared" si="38"/>
        <v>0,107754800934714-0,860359708471539i</v>
      </c>
      <c r="I114" s="229" t="str">
        <f t="shared" si="174"/>
        <v>-0,0072575792158787-0,0688746951595463i</v>
      </c>
      <c r="J114" s="255" t="str">
        <f ca="1">IMPRODUCT(1/N_FFT2,AC100)</f>
        <v>0,000772894813658777+9,16833385041859E-09i</v>
      </c>
      <c r="K114" s="254" t="str">
        <f t="shared" ca="1" si="175"/>
        <v>-5,60871386947131E-06-0,0000532329612210518i</v>
      </c>
      <c r="N114" s="246">
        <f t="shared" ca="1" si="176"/>
        <v>0.20053140940464581</v>
      </c>
      <c r="O114" s="223">
        <f t="shared" ca="1" si="39"/>
        <v>-0.19946859059535421</v>
      </c>
      <c r="P114" s="223" t="str">
        <f t="shared" ca="1" si="40"/>
        <v>-0,187808467665478+0,0671989442420216i</v>
      </c>
      <c r="Q114" s="223" t="str">
        <f t="shared" ca="1" si="41"/>
        <v>-0,154191305647741+0,12654153427528i</v>
      </c>
      <c r="R114" s="223" t="str">
        <f t="shared" ca="1" si="42"/>
        <v>-0,102547349805426+0,171089916950067i</v>
      </c>
      <c r="S114" s="223" t="str">
        <f t="shared" ca="1" si="43"/>
        <v>-0,0389143915713518+0,195635857558702i</v>
      </c>
      <c r="T114" s="223" t="str">
        <f t="shared" ca="1" si="44"/>
        <v>0,0292681209369991+0,197309644292706i</v>
      </c>
      <c r="U114" s="223" t="str">
        <f t="shared" ca="1" si="45"/>
        <v>0,0940288427059305+0,175915591615639i</v>
      </c>
      <c r="V114" s="223" t="str">
        <f t="shared" ca="1" si="46"/>
        <v>0,147796476674596+0,133954918225023i</v>
      </c>
      <c r="W114" s="223" t="str">
        <f t="shared" ca="1" si="47"/>
        <v>0,184284948229921+0,0763333248980569i</v>
      </c>
      <c r="X114" s="223" t="str">
        <f t="shared" ca="1" si="48"/>
        <v>0,199228321942289+0,00978745984188243i</v>
      </c>
      <c r="Y114" s="223" t="str">
        <f t="shared" ca="1" si="49"/>
        <v>0,190879540052349-0,0579026754433756i</v>
      </c>
      <c r="Z114" s="223" t="str">
        <f t="shared" ca="1" si="50"/>
        <v>0,160214674260018-0,118823300685738i</v>
      </c>
      <c r="AA114" s="223" t="str">
        <f t="shared" ca="1" si="51"/>
        <v>0,110818811357153-0,165852071688854i</v>
      </c>
      <c r="AB114" s="223" t="str">
        <f t="shared" ca="1" si="52"/>
        <v>0,0484669140279093-0,193490766908161i</v>
      </c>
      <c r="AC114" s="223" t="str">
        <f t="shared" ca="1" si="53"/>
        <v>-0,0195513408357244-0,198508094811326i</v>
      </c>
      <c r="AD114" s="223" t="str">
        <f t="shared" ca="1" si="54"/>
        <v>-0,0852838118884025-0,180317470212624i</v>
      </c>
      <c r="AE114" s="223" t="str">
        <f t="shared" ca="1" si="55"/>
        <v>-0,141045593043698-0,141045593043698i</v>
      </c>
      <c r="AF114" s="223" t="str">
        <f t="shared" ca="1" si="56"/>
        <v>-0,180317470212624-0,0852838118884035i</v>
      </c>
      <c r="AG114" s="223" t="str">
        <f t="shared" ca="1" si="57"/>
        <v>-0,198508094811326-0,0195513408357236i</v>
      </c>
      <c r="AH114" s="223" t="str">
        <f t="shared" ca="1" si="58"/>
        <v>-0,193490766908161+0,0484669140279099i</v>
      </c>
      <c r="AI114" s="223" t="str">
        <f t="shared" ca="1" si="59"/>
        <v>-0,165852071688854+0,110818811357152i</v>
      </c>
      <c r="AJ114" s="223" t="str">
        <f t="shared" ca="1" si="60"/>
        <v>-0,118823300685738+0,160214674260018i</v>
      </c>
      <c r="AK114" s="223" t="str">
        <f t="shared" ca="1" si="61"/>
        <v>-0,057902675443375+0,190879540052349i</v>
      </c>
      <c r="AL114" s="223" t="str">
        <f t="shared" ca="1" si="62"/>
        <v>0,00978745984188112+0,19922832194229i</v>
      </c>
      <c r="AM114" s="223" t="str">
        <f t="shared" ca="1" si="63"/>
        <v>0,0763333248980575+0,184284948229921i</v>
      </c>
      <c r="AN114" s="223" t="str">
        <f t="shared" ca="1" si="64"/>
        <v>0,133954918225024+0,147796476674596i</v>
      </c>
      <c r="AO114" s="223" t="str">
        <f t="shared" ca="1" si="65"/>
        <v>0,17591559161564+0,0940288427059299i</v>
      </c>
      <c r="AP114" s="223" t="str">
        <f t="shared" ca="1" si="66"/>
        <v>0,197309644292706+0,0292681209369983i</v>
      </c>
      <c r="AQ114" s="223" t="str">
        <f t="shared" ca="1" si="67"/>
        <v>0,195635857558702-0,0389143915713507i</v>
      </c>
      <c r="AR114" s="223" t="str">
        <f t="shared" ca="1" si="68"/>
        <v>0,195635857558702-0,0389143915713507i</v>
      </c>
      <c r="AS114" s="223" t="str">
        <f t="shared" ca="1" si="69"/>
        <v>0,126541534275282-0,15419130564774i</v>
      </c>
      <c r="AT114" s="223" t="str">
        <f t="shared" ca="1" si="70"/>
        <v>0,0671989442420202-0,187808467665478i</v>
      </c>
      <c r="AU114" s="223" t="str">
        <f t="shared" ca="1" si="71"/>
        <v>-4,87505100964446E-15-0,199468590595354i</v>
      </c>
      <c r="AV114" s="223" t="str">
        <f t="shared" ca="1" si="72"/>
        <v>-0,067198944242029-0,187808467665475i</v>
      </c>
      <c r="AW114" s="223" t="str">
        <f t="shared" ca="1" si="73"/>
        <v>-0,126541534275274-0,154191305647747i</v>
      </c>
      <c r="AX114" s="223" t="str">
        <f t="shared" ca="1" si="74"/>
        <v>-0,171089916950064-0,10254734980543i</v>
      </c>
      <c r="AY114" s="223" t="str">
        <f t="shared" ca="1" si="75"/>
        <v>-0,195635857558701-0,038914391571353i</v>
      </c>
      <c r="AZ114" s="223" t="str">
        <f t="shared" ca="1" si="76"/>
        <v>-0,197309644292706+0,0292681209369999i</v>
      </c>
      <c r="BA114" s="223" t="str">
        <f t="shared" ca="1" si="77"/>
        <v>-0,175915591615637+0,0940288427059349i</v>
      </c>
      <c r="BB114" s="223" t="str">
        <f t="shared" ca="1" si="78"/>
        <v>-0,133954918225018+0,1477964766746i</v>
      </c>
      <c r="BC114" s="223" t="str">
        <f t="shared" ca="1" si="79"/>
        <v>-0,0763333248980654+0,184284948229918i</v>
      </c>
      <c r="BD114" s="223" t="str">
        <f t="shared" ca="1" si="80"/>
        <v>-0,00978745984188766+0,199228321942289i</v>
      </c>
      <c r="BE114" s="223" t="str">
        <f t="shared" ca="1" si="81"/>
        <v>0,0579026754433726+0,190879540052349i</v>
      </c>
      <c r="BF114" s="223" t="str">
        <f t="shared" ca="1" si="82"/>
        <v>0,118823300685739+0,160214674260017i</v>
      </c>
      <c r="BG114" s="223" t="str">
        <f t="shared" ca="1" si="83"/>
        <v>0,165852071688856+0,110818811357149i</v>
      </c>
      <c r="BH114" s="223" t="str">
        <f t="shared" ca="1" si="84"/>
        <v>0,193490766908163+0,0484669140279027i</v>
      </c>
      <c r="BI114" s="223" t="str">
        <f t="shared" ca="1" si="85"/>
        <v>0,198508094811327-0,0195513408357152i</v>
      </c>
      <c r="BJ114" s="223" t="str">
        <f t="shared" ca="1" si="86"/>
        <v>0,180317470212627-0,0852838118883976i</v>
      </c>
      <c r="BK114" s="223" t="str">
        <f t="shared" ca="1" si="87"/>
        <v>0,1410455930437-0,141045593043696i</v>
      </c>
      <c r="BL114" s="223" t="str">
        <f t="shared" ca="1" si="88"/>
        <v>0,0852838118884031-0,180317470212624i</v>
      </c>
      <c r="BM114" s="223" t="str">
        <f t="shared" ca="1" si="89"/>
        <v>0,0195513408357207-0,198508094811326i</v>
      </c>
      <c r="BN114" s="223" t="str">
        <f t="shared" ca="1" si="90"/>
        <v>-0,0484669140279163-0,193490766908159i</v>
      </c>
      <c r="BO114" s="223" t="str">
        <f t="shared" ca="1" si="91"/>
        <v>-0,110818811357161-0,165852071688848i</v>
      </c>
      <c r="BP114" s="223" t="str">
        <f t="shared" ca="1" si="92"/>
        <v>-0,160214674260014-0,118823300685744i</v>
      </c>
      <c r="BQ114" s="223" t="str">
        <f t="shared" ca="1" si="93"/>
        <v>-0,190879540052348-0,0579026754433782i</v>
      </c>
      <c r="BR114" s="223" t="str">
        <f t="shared" ca="1" si="94"/>
        <v>-0,199228321942289+0,00978745984188209i</v>
      </c>
      <c r="BS114" s="223" t="str">
        <f t="shared" ca="1" si="95"/>
        <v>-0,18428494822992+0,0763333248980599i</v>
      </c>
      <c r="BT114" s="223" t="str">
        <f t="shared" ca="1" si="96"/>
        <v>-0,147796476674591+0,133954918225029i</v>
      </c>
      <c r="BU114" s="223" t="str">
        <f t="shared" ca="1" si="97"/>
        <v>-0,0940288427059397+0,175915591615634i</v>
      </c>
      <c r="BV114" s="223" t="str">
        <f t="shared" ca="1" si="98"/>
        <v>-0,0292681209370057+0,197309644292705i</v>
      </c>
      <c r="BW114" s="223" t="str">
        <f t="shared" ca="1" si="99"/>
        <v>0,0389143915713475+0,195635857558702i</v>
      </c>
      <c r="BX114" s="223" t="str">
        <f t="shared" ca="1" si="100"/>
        <v>0,102547349805425+0,171089916950067i</v>
      </c>
      <c r="BY114" s="223" t="str">
        <f t="shared" ca="1" si="101"/>
        <v>0,154191305647743+0,126541534275278i</v>
      </c>
      <c r="BZ114" s="223" t="str">
        <f t="shared" ca="1" si="102"/>
        <v>0,18780846766548+0,0671989442420158i</v>
      </c>
      <c r="CA114" s="223" t="str">
        <f t="shared" ca="1" si="103"/>
        <v>0,199468590595354-9,75010201928892E-15i</v>
      </c>
      <c r="CB114" s="223" t="str">
        <f t="shared" ca="1" si="104"/>
        <v>0,18780846766548-0,0671989442420148i</v>
      </c>
      <c r="CC114" s="223" t="str">
        <f t="shared" ca="1" si="105"/>
        <v>0,154191305647744-0,126541534275277i</v>
      </c>
      <c r="CD114" s="223" t="str">
        <f t="shared" ca="1" si="106"/>
        <v>0,102547349805426-0,171089916950066i</v>
      </c>
      <c r="CE114" s="223" t="str">
        <f t="shared" ca="1" si="107"/>
        <v>0,0389143915713485-0,195635857558702i</v>
      </c>
      <c r="CF114" s="223" t="str">
        <f t="shared" ca="1" si="108"/>
        <v>-0,0292681209370047-0,197309644292705i</v>
      </c>
      <c r="CG114" s="223" t="str">
        <f t="shared" ca="1" si="109"/>
        <v>-0,0940288427059389-0,175915591615635i</v>
      </c>
      <c r="CH114" s="223" t="str">
        <f t="shared" ca="1" si="110"/>
        <v>-0,14779647667459-0,13395491822503i</v>
      </c>
      <c r="CI114" s="223" t="str">
        <f t="shared" ca="1" si="111"/>
        <v>-0,18428494822992-0,0763333248980608i</v>
      </c>
      <c r="CJ114" s="223" t="str">
        <f t="shared" ca="1" si="112"/>
        <v>-0,199228321942289-0,00978745984188313i</v>
      </c>
      <c r="CK114" s="223" t="str">
        <f t="shared" ca="1" si="113"/>
        <v>-0,190879540052348+0,0579026754433772i</v>
      </c>
      <c r="CL114" s="223" t="str">
        <f t="shared" ca="1" si="114"/>
        <v>-0,160214674260015+0,118823300685743i</v>
      </c>
      <c r="CM114" s="223" t="str">
        <f t="shared" ca="1" si="115"/>
        <v>-0,110818811357145+0,165852071688859i</v>
      </c>
      <c r="CN114" s="223" t="str">
        <f t="shared" ca="1" si="116"/>
        <v>-0,0484669140279173+0,193490766908159i</v>
      </c>
      <c r="CO114" s="223" t="str">
        <f t="shared" ca="1" si="117"/>
        <v>0,0195513408357196+0,198508094811326i</v>
      </c>
      <c r="CP114" s="223" t="str">
        <f t="shared" ca="1" si="118"/>
        <v>0,0852838118884023+0,180317470212624i</v>
      </c>
      <c r="CQ114" s="223" t="str">
        <f t="shared" ca="1" si="119"/>
        <v>0,141045593043699+0,141045593043697i</v>
      </c>
      <c r="CR114" s="223" t="str">
        <f t="shared" ca="1" si="120"/>
        <v>0,180317470212626+0,0852838118883986i</v>
      </c>
      <c r="CS114" s="223" t="str">
        <f t="shared" ca="1" si="121"/>
        <v>0,198508094811327+0,0195513408357162i</v>
      </c>
      <c r="CT114" s="223" t="str">
        <f t="shared" ca="1" si="122"/>
        <v>0,193490766908163-0,0484669140279013i</v>
      </c>
      <c r="CU114" s="223" t="str">
        <f t="shared" ca="1" si="123"/>
        <v>0,165852071688857-0,110818811357149i</v>
      </c>
      <c r="CV114" s="223" t="str">
        <f t="shared" ca="1" si="124"/>
        <v>0,11882330068574-0,160214674260017i</v>
      </c>
      <c r="CW114" s="223" t="str">
        <f t="shared" ca="1" si="125"/>
        <v>0,0579026754433732-0,190879540052349i</v>
      </c>
      <c r="CX114" s="223" t="str">
        <f t="shared" ca="1" si="126"/>
        <v>-0,0097874598418866-0,199228321942289i</v>
      </c>
      <c r="CY114" s="223" t="str">
        <f t="shared" ca="1" si="127"/>
        <v>-0,076333324898064-0,184284948229918i</v>
      </c>
      <c r="CZ114" s="223" t="str">
        <f t="shared" ca="1" si="128"/>
        <v>-0,133954918225018-0,147796476674601i</v>
      </c>
      <c r="DA114" s="223" t="str">
        <f t="shared" ca="1" si="129"/>
        <v>-0,175915591615637-0,0940288427059357i</v>
      </c>
      <c r="DB114" s="223" t="str">
        <f t="shared" ca="1" si="130"/>
        <v>-0,197309644292706-0,0292681209370005i</v>
      </c>
      <c r="DC114" s="223" t="str">
        <f t="shared" ca="1" si="131"/>
        <v>-0,195635857558701+0,0389143915713518i</v>
      </c>
      <c r="DD114" s="223" t="str">
        <f t="shared" ca="1" si="132"/>
        <v>-0,171089916950064+0,10254734980543i</v>
      </c>
      <c r="DE114" s="223" t="str">
        <f t="shared" ca="1" si="133"/>
        <v>-0,126541534275275+0,154191305647745i</v>
      </c>
      <c r="DF114" s="223" t="str">
        <f t="shared" ca="1" si="134"/>
        <v>-0,0671989442420296+0,187808467665475i</v>
      </c>
      <c r="DG114" s="223" t="str">
        <f t="shared" ca="1" si="135"/>
        <v>-5,57150849459302E-15+0,199468590595354i</v>
      </c>
      <c r="DH114" s="223" t="str">
        <f t="shared" ca="1" si="136"/>
        <v>0,0671989442420192+0,187808467665478i</v>
      </c>
      <c r="DI114" s="223" t="str">
        <f t="shared" ca="1" si="137"/>
        <v>0,126541534275281+0,154191305647741i</v>
      </c>
      <c r="DJ114" s="223" t="str">
        <f t="shared" ca="1" si="138"/>
        <v>0,171089916950069+0,102547349805422i</v>
      </c>
      <c r="DK114" s="223" t="str">
        <f t="shared" ca="1" si="139"/>
        <v>0,195635857558703+0,0389143915713435i</v>
      </c>
      <c r="DL114" s="223" t="str">
        <f t="shared" ca="1" si="140"/>
        <v>0,197309644292708-0,0292681209369895i</v>
      </c>
      <c r="DM114" s="223" t="str">
        <f t="shared" ca="1" si="141"/>
        <v>0,175915591615642-0,0940288427059253i</v>
      </c>
      <c r="DN114" s="223" t="str">
        <f t="shared" ca="1" si="142"/>
        <v>0,133954918225026-0,147796476674593i</v>
      </c>
      <c r="DO114" s="223" t="str">
        <f t="shared" ca="1" si="143"/>
        <v>0,0763333248980561-0,184284948229922i</v>
      </c>
      <c r="DP114" s="223" t="str">
        <f t="shared" ca="1" si="144"/>
        <v>0,00978745984187793-0,19922832194229i</v>
      </c>
      <c r="DQ114" s="223" t="str">
        <f t="shared" ca="1" si="145"/>
        <v>-0,0579026754433816-0,190879540052347i</v>
      </c>
      <c r="DR114" s="223" t="str">
        <f t="shared" ca="1" si="146"/>
        <v>-0,11882330068573-0,160214674260024i</v>
      </c>
      <c r="DS114" s="223" t="str">
        <f t="shared" ca="1" si="147"/>
        <v>-0,16585207168885-0,110818811357158i</v>
      </c>
      <c r="DT114" s="223" t="str">
        <f t="shared" ca="1" si="148"/>
        <v>-0,19349076690816-0,0484669140279123i</v>
      </c>
      <c r="DU114" s="223" t="str">
        <f t="shared" ca="1" si="149"/>
        <v>-0,198508094811326+0,0195513408357248i</v>
      </c>
      <c r="DV114" s="223" t="str">
        <f t="shared" ca="1" si="150"/>
        <v>-0,180317470212622+0,0852838118884063i</v>
      </c>
      <c r="DW114" s="223" t="str">
        <f t="shared" ca="1" si="151"/>
        <v>-0,141045593043694+0,141045593043703i</v>
      </c>
      <c r="DX114" s="223" t="str">
        <f t="shared" ca="1" si="152"/>
        <v>-0,0852838118884129+0,180317470212619i</v>
      </c>
      <c r="DY114" s="223" t="str">
        <f t="shared" ca="1" si="153"/>
        <v>-0,0195513408357307+0,198508094811325i</v>
      </c>
      <c r="DZ114" s="223" t="str">
        <f t="shared" ca="1" si="154"/>
        <v>0,0484669140279065+0,193490766908162i</v>
      </c>
      <c r="EA114" s="223" t="str">
        <f t="shared" ca="1" si="155"/>
        <v>0,110818811357152+0,165852071688854i</v>
      </c>
      <c r="EB114" s="223" t="str">
        <f t="shared" ca="1" si="156"/>
        <v>0,160214674260019+0,118823300685736i</v>
      </c>
      <c r="EC114" s="223" t="str">
        <f t="shared" ca="1" si="157"/>
        <v>0,19087954005235+0,0579026754433696i</v>
      </c>
      <c r="ED114" s="223" t="str">
        <f t="shared" ca="1" si="158"/>
        <v>0,19922832194229-0,00978745984187202i</v>
      </c>
      <c r="EE114" s="223" t="str">
        <f t="shared" ca="1" si="159"/>
        <v>0,184284948229924-0,0763333248980507i</v>
      </c>
      <c r="EF114" s="223" t="str">
        <f t="shared" ca="1" si="160"/>
        <v>0,147796476674598-0,133954918225021i</v>
      </c>
      <c r="EG114" s="223" t="str">
        <f t="shared" ca="1" si="161"/>
        <v>0,0940288427059317-0,175915591615639i</v>
      </c>
      <c r="EH114" s="223" t="str">
        <f t="shared" ca="1" si="162"/>
        <v>0,0292681209369967-0,197309644292706i</v>
      </c>
      <c r="EI114" s="223" t="str">
        <f t="shared" ca="1" si="163"/>
        <v>-0,038914391571357-0,1956358575587i</v>
      </c>
      <c r="EJ114" s="223" t="str">
        <f t="shared" ca="1" si="164"/>
        <v>-0,102547349805434-0,171089916950062i</v>
      </c>
      <c r="EK114" s="223" t="str">
        <f t="shared" ca="1" si="165"/>
        <v>-0,154191305647736-0,126541534275286i</v>
      </c>
      <c r="EL114" s="223" t="str">
        <f t="shared" ca="1" si="166"/>
        <v>-0,187808467665476-0,067198944242026i</v>
      </c>
      <c r="EM114" s="223" t="str">
        <f t="shared" ca="1" si="167"/>
        <v>-0,199468590595354-1,75943967039732E-15i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0,119578156230675-1,29928975008012i</v>
      </c>
      <c r="G115" s="229" t="str">
        <f t="shared" si="173"/>
        <v>-1,21255971354939+8,94944221679726i</v>
      </c>
      <c r="H115" s="229" t="str">
        <f t="shared" si="38"/>
        <v>0,106756016033001-0,803010867559664i</v>
      </c>
      <c r="I115" s="229" t="str">
        <f t="shared" si="174"/>
        <v>-0,00860074692222396-0,0744311993672895i</v>
      </c>
      <c r="J115" s="255" t="str">
        <f ca="1">IMPRODUCT(1/N_FFT2,AD100)</f>
        <v>0,00873925535908348+3,19996562619105E-06i</v>
      </c>
      <c r="K115" s="254" t="str">
        <f t="shared" ca="1" si="175"/>
        <v>-0,000074925946352675-0,000650500780048106i</v>
      </c>
      <c r="N115" s="246">
        <f t="shared" ca="1" si="176"/>
        <v>0.20053625007185447</v>
      </c>
      <c r="O115" s="223">
        <f t="shared" ca="1" si="39"/>
        <v>-0.19946374992814556</v>
      </c>
      <c r="P115" s="223" t="str">
        <f t="shared" ca="1" si="40"/>
        <v>-0,186098242311533+0,0717860135677957i</v>
      </c>
      <c r="Q115" s="223" t="str">
        <f t="shared" ca="1" si="41"/>
        <v>-0,14779288997678+0,133951667431613i</v>
      </c>
      <c r="R115" s="223" t="str">
        <f t="shared" ca="1" si="42"/>
        <v>-0,0896811618230877+0,178165868643405i</v>
      </c>
      <c r="S115" s="223" t="str">
        <f t="shared" ca="1" si="43"/>
        <v>-0,0195508663673665+0,198503277453253i</v>
      </c>
      <c r="T115" s="223" t="str">
        <f t="shared" ca="1" si="44"/>
        <v>0,0531995267596194+0,192238388174554i</v>
      </c>
      <c r="U115" s="223" t="str">
        <f t="shared" ca="1" si="45"/>
        <v>0,118820417103648+0,160210786199659i</v>
      </c>
      <c r="V115" s="223" t="str">
        <f t="shared" ca="1" si="46"/>
        <v>0,16851766026487+0,106712631465313i</v>
      </c>
      <c r="W115" s="223" t="str">
        <f t="shared" ca="1" si="47"/>
        <v>0,195631109903556+0,0389134472040265i</v>
      </c>
      <c r="X115" s="223" t="str">
        <f t="shared" ca="1" si="48"/>
        <v>0,196527173271261-0,0341006994269271i</v>
      </c>
      <c r="Y115" s="223" t="str">
        <f t="shared" ca="1" si="49"/>
        <v>0,17108576497131-0,10254486120513i</v>
      </c>
      <c r="Z115" s="223" t="str">
        <f t="shared" ca="1" si="50"/>
        <v>0,12271640013147-0,15724653469686i</v>
      </c>
      <c r="AA115" s="223" t="str">
        <f t="shared" ca="1" si="51"/>
        <v>0,0579012702718559-0,190874907822645i</v>
      </c>
      <c r="AB115" s="223" t="str">
        <f t="shared" ca="1" si="52"/>
        <v>-0,0146734637174171-0,198923294256684i</v>
      </c>
      <c r="AC115" s="223" t="str">
        <f t="shared" ca="1" si="53"/>
        <v>-0,0852817422364819-0,180313094301296i</v>
      </c>
      <c r="AD115" s="223" t="str">
        <f t="shared" ca="1" si="54"/>
        <v>-0,144461039040021-0,137538342780751i</v>
      </c>
      <c r="AE115" s="223" t="str">
        <f t="shared" ca="1" si="55"/>
        <v>-0,184280476036563-0,0763314724549151i</v>
      </c>
      <c r="AF115" s="223" t="str">
        <f t="shared" ca="1" si="56"/>
        <v>-0,199403675175882-0,00489508546902297i</v>
      </c>
      <c r="AG115" s="223" t="str">
        <f t="shared" ca="1" si="57"/>
        <v>-0,187803909963996+0,0671973134703554i</v>
      </c>
      <c r="AH115" s="223" t="str">
        <f t="shared" ca="1" si="58"/>
        <v>-0,151035716002949+0,130284304606787i</v>
      </c>
      <c r="AI115" s="223" t="str">
        <f t="shared" ca="1" si="59"/>
        <v>-0,0940265608312043+0,175911322528294i</v>
      </c>
      <c r="AJ115" s="223" t="str">
        <f t="shared" ca="1" si="60"/>
        <v>-0,0244164923064723+0,197963689697999i</v>
      </c>
      <c r="AK115" s="223" t="str">
        <f t="shared" ca="1" si="61"/>
        <v>0,0484657378417193+0,193486071309683i</v>
      </c>
      <c r="AL115" s="223" t="str">
        <f t="shared" ca="1" si="62"/>
        <v>0,114852861099547+0,163078532715517i</v>
      </c>
      <c r="AM115" s="223" t="str">
        <f t="shared" ca="1" si="63"/>
        <v>0,165848046821167+0,110816122026544i</v>
      </c>
      <c r="AN115" s="223" t="str">
        <f t="shared" ca="1" si="64"/>
        <v>0,194617205670364+0,0437027549755959i</v>
      </c>
      <c r="AO115" s="223" t="str">
        <f t="shared" ca="1" si="65"/>
        <v>0,197304856018411-0,0292674106636023i</v>
      </c>
      <c r="AP115" s="223" t="str">
        <f t="shared" ca="1" si="66"/>
        <v>0,173550814010241-0,0983153217549559i</v>
      </c>
      <c r="AQ115" s="223" t="str">
        <f t="shared" ca="1" si="67"/>
        <v>0,126538463388514-0,154187563761386i</v>
      </c>
      <c r="AR115" s="223" t="str">
        <f t="shared" ca="1" si="68"/>
        <v>0,126538463388514-0,154187563761386i</v>
      </c>
      <c r="AS115" s="223" t="str">
        <f t="shared" ca="1" si="69"/>
        <v>-0,0097872223215965-0,199223487105877i</v>
      </c>
      <c r="AT115" s="223" t="str">
        <f t="shared" ca="1" si="70"/>
        <v>-0,0808309521172498-0,182351706093518i</v>
      </c>
      <c r="AU115" s="223" t="str">
        <f t="shared" ca="1" si="71"/>
        <v>-0,141042170175086-0,141042170175093i</v>
      </c>
      <c r="AV115" s="223" t="str">
        <f t="shared" ca="1" si="72"/>
        <v>-0,182351706093522-0,0808309521172404i</v>
      </c>
      <c r="AW115" s="223" t="str">
        <f t="shared" ca="1" si="73"/>
        <v>-0,199223487105876-0,00978722232160623i</v>
      </c>
      <c r="AX115" s="223" t="str">
        <f t="shared" ca="1" si="74"/>
        <v>-0,189396451563536+0,0625681362239525i</v>
      </c>
      <c r="AY115" s="223" t="str">
        <f t="shared" ca="1" si="75"/>
        <v>-0,154187563761392+0,126538463388506i</v>
      </c>
      <c r="AZ115" s="223" t="str">
        <f t="shared" ca="1" si="76"/>
        <v>-0,0983153217549557+0,173550814010241i</v>
      </c>
      <c r="BA115" s="223" t="str">
        <f t="shared" ca="1" si="77"/>
        <v>-0,0292674106636118+0,197304856018409i</v>
      </c>
      <c r="BB115" s="223" t="str">
        <f t="shared" ca="1" si="78"/>
        <v>0,0437027549755961+0,194617205670364i</v>
      </c>
      <c r="BC115" s="223" t="str">
        <f t="shared" ca="1" si="79"/>
        <v>0,110816122026551+0,165848046821162i</v>
      </c>
      <c r="BD115" s="223" t="str">
        <f t="shared" ca="1" si="80"/>
        <v>0,163078532715516+0,114852861099549i</v>
      </c>
      <c r="BE115" s="223" t="str">
        <f t="shared" ca="1" si="81"/>
        <v>0,193486071309684+0,0484657378417135i</v>
      </c>
      <c r="BF115" s="223" t="str">
        <f t="shared" ca="1" si="82"/>
        <v>0,197963689698-0,0244164923064683i</v>
      </c>
      <c r="BG115" s="223" t="str">
        <f t="shared" ca="1" si="83"/>
        <v>0,175911322528291-0,0940265608312099i</v>
      </c>
      <c r="BH115" s="223" t="str">
        <f t="shared" ca="1" si="84"/>
        <v>0,130284304606792-0,151035716002946i</v>
      </c>
      <c r="BI115" s="223" t="str">
        <f t="shared" ca="1" si="85"/>
        <v>0,0671973134703514-0,187803909963997i</v>
      </c>
      <c r="BJ115" s="223" t="str">
        <f t="shared" ca="1" si="86"/>
        <v>-0,00489508546901731-0,199403675175882i</v>
      </c>
      <c r="BK115" s="223" t="str">
        <f t="shared" ca="1" si="87"/>
        <v>-0,0763314724549173-0,184280476036562i</v>
      </c>
      <c r="BL115" s="223" t="str">
        <f t="shared" ca="1" si="88"/>
        <v>-0,137538342780746-0,144461039040026i</v>
      </c>
      <c r="BM115" s="223" t="str">
        <f t="shared" ca="1" si="89"/>
        <v>-0,180313094301296-0,0852817422364817i</v>
      </c>
      <c r="BN115" s="223" t="str">
        <f t="shared" ca="1" si="90"/>
        <v>-0,198923294256684-0,0146734637174267i</v>
      </c>
      <c r="BO115" s="223" t="str">
        <f t="shared" ca="1" si="91"/>
        <v>-0,190874907822645+0,0579012702718563i</v>
      </c>
      <c r="BP115" s="223" t="str">
        <f t="shared" ca="1" si="92"/>
        <v>-0,157246534696855+0,122716400131476i</v>
      </c>
      <c r="BQ115" s="223" t="str">
        <f t="shared" ca="1" si="93"/>
        <v>-0,102544861205132+0,171085764971309i</v>
      </c>
      <c r="BR115" s="223" t="str">
        <f t="shared" ca="1" si="94"/>
        <v>-0,0341006994269211+0,196527173271262i</v>
      </c>
      <c r="BS115" s="223" t="str">
        <f t="shared" ca="1" si="95"/>
        <v>0,038913447204023+0,195631109903557i</v>
      </c>
      <c r="BT115" s="223" t="str">
        <f t="shared" ca="1" si="96"/>
        <v>0,106712631465318+0,168517660264867i</v>
      </c>
      <c r="BU115" s="223" t="str">
        <f t="shared" ca="1" si="97"/>
        <v>0,160210786199655+0,118820417103653i</v>
      </c>
      <c r="BV115" s="223" t="str">
        <f t="shared" ca="1" si="98"/>
        <v>0,192238388174555+0,0531995267596154i</v>
      </c>
      <c r="BW115" s="223" t="str">
        <f t="shared" ca="1" si="99"/>
        <v>0,198503277453254-0,0195508663673608i</v>
      </c>
      <c r="BX115" s="223" t="str">
        <f t="shared" ca="1" si="100"/>
        <v>0,178165868643404-0,0896811618230897i</v>
      </c>
      <c r="BY115" s="223" t="str">
        <f t="shared" ca="1" si="101"/>
        <v>0,133951667431619-0,147792889976774i</v>
      </c>
      <c r="BZ115" s="223" t="str">
        <f t="shared" ca="1" si="102"/>
        <v>0,0717860135677949-0,186098242311533i</v>
      </c>
      <c r="CA115" s="223" t="str">
        <f t="shared" ca="1" si="103"/>
        <v>9,74988703150268E-15-0,199463749928146i</v>
      </c>
      <c r="CB115" s="223" t="str">
        <f t="shared" ca="1" si="104"/>
        <v>-0,0717860135677951-0,186098242311533i</v>
      </c>
      <c r="CC115" s="223" t="str">
        <f t="shared" ca="1" si="105"/>
        <v>-0,133951667431619-0,147792889976774i</v>
      </c>
      <c r="CD115" s="223" t="str">
        <f t="shared" ca="1" si="106"/>
        <v>-0,178165868643404-0,0896811618230893i</v>
      </c>
      <c r="CE115" s="223" t="str">
        <f t="shared" ca="1" si="107"/>
        <v>-0,198503277453254-0,0195508663673605i</v>
      </c>
      <c r="CF115" s="223" t="str">
        <f t="shared" ca="1" si="108"/>
        <v>-0,192238388174555+0,0531995267596156i</v>
      </c>
      <c r="CG115" s="223" t="str">
        <f t="shared" ca="1" si="109"/>
        <v>-0,160210786199655+0,118820417103653i</v>
      </c>
      <c r="CH115" s="223" t="str">
        <f t="shared" ca="1" si="110"/>
        <v>-0,106712631465318+0,168517660264867i</v>
      </c>
      <c r="CI115" s="223" t="str">
        <f t="shared" ca="1" si="111"/>
        <v>-0,0389134472040226+0,195631109903557i</v>
      </c>
      <c r="CJ115" s="223" t="str">
        <f t="shared" ca="1" si="112"/>
        <v>0,0341006994269213+0,196527173271262i</v>
      </c>
      <c r="CK115" s="223" t="str">
        <f t="shared" ca="1" si="113"/>
        <v>0,102544861205132+0,171085764971309i</v>
      </c>
      <c r="CL115" s="223" t="str">
        <f t="shared" ca="1" si="114"/>
        <v>0,157246534696855+0,122716400131476i</v>
      </c>
      <c r="CM115" s="223" t="str">
        <f t="shared" ca="1" si="115"/>
        <v>0,190874907822645+0,0579012702718559i</v>
      </c>
      <c r="CN115" s="223" t="str">
        <f t="shared" ca="1" si="116"/>
        <v>0,198923294256685-0,0146734637174072i</v>
      </c>
      <c r="CO115" s="223" t="str">
        <f t="shared" ca="1" si="117"/>
        <v>0,180313094301296-0,0852817422364819i</v>
      </c>
      <c r="CP115" s="223" t="str">
        <f t="shared" ca="1" si="118"/>
        <v>0,137538342780746-0,144461039040026i</v>
      </c>
      <c r="CQ115" s="223" t="str">
        <f t="shared" ca="1" si="119"/>
        <v>0,0763314724549169-0,184280476036562i</v>
      </c>
      <c r="CR115" s="223" t="str">
        <f t="shared" ca="1" si="120"/>
        <v>0,00489508546901695-0,199403675175882i</v>
      </c>
      <c r="CS115" s="223" t="str">
        <f t="shared" ca="1" si="121"/>
        <v>-0,0671973134703516-0,187803909963997i</v>
      </c>
      <c r="CT115" s="223" t="str">
        <f t="shared" ca="1" si="122"/>
        <v>-0,130284304606792-0,151035716002946i</v>
      </c>
      <c r="CU115" s="223" t="str">
        <f t="shared" ca="1" si="123"/>
        <v>-0,175911322528292-0,0940265608312095i</v>
      </c>
      <c r="CV115" s="223" t="str">
        <f t="shared" ca="1" si="124"/>
        <v>-0,197963689698-0,0244164923064683i</v>
      </c>
      <c r="CW115" s="223" t="str">
        <f t="shared" ca="1" si="125"/>
        <v>-0,193486071309684+0,0484657378417135i</v>
      </c>
      <c r="CX115" s="223" t="str">
        <f t="shared" ca="1" si="126"/>
        <v>-0,163078532715516+0,114852861099549i</v>
      </c>
      <c r="CY115" s="223" t="str">
        <f t="shared" ca="1" si="127"/>
        <v>-0,11081612202655+0,165848046821163i</v>
      </c>
      <c r="CZ115" s="223" t="str">
        <f t="shared" ca="1" si="128"/>
        <v>-0,0437027549755953+0,194617205670364i</v>
      </c>
      <c r="DA115" s="223" t="str">
        <f t="shared" ca="1" si="129"/>
        <v>0,0292674106636127+0,197304856018409i</v>
      </c>
      <c r="DB115" s="223" t="str">
        <f t="shared" ca="1" si="130"/>
        <v>0,0983153217549562+0,173550814010241i</v>
      </c>
      <c r="DC115" s="223" t="str">
        <f t="shared" ca="1" si="131"/>
        <v>0,154187563761393+0,126538463388506i</v>
      </c>
      <c r="DD115" s="223" t="str">
        <f t="shared" ca="1" si="132"/>
        <v>0,189396451563536+0,0625681362239519i</v>
      </c>
      <c r="DE115" s="223" t="str">
        <f t="shared" ca="1" si="133"/>
        <v>0,199223487105876-0,00978722232160693i</v>
      </c>
      <c r="DF115" s="223" t="str">
        <f t="shared" ca="1" si="134"/>
        <v>0,182351706093522-0,0808309521172412i</v>
      </c>
      <c r="DG115" s="223" t="str">
        <f t="shared" ca="1" si="135"/>
        <v>0,141042170175086-0,141042170175093i</v>
      </c>
      <c r="DH115" s="223" t="str">
        <f t="shared" ca="1" si="136"/>
        <v>0,080830952117249-0,182351706093518i</v>
      </c>
      <c r="DI115" s="223" t="str">
        <f t="shared" ca="1" si="137"/>
        <v>0,0097872223215958-0,199223487105877i</v>
      </c>
      <c r="DJ115" s="223" t="str">
        <f t="shared" ca="1" si="138"/>
        <v>-0,0625681362239437-0,189396451563539i</v>
      </c>
      <c r="DK115" s="223" t="str">
        <f t="shared" ca="1" si="139"/>
        <v>-0,126538463388514-0,154187563761386i</v>
      </c>
      <c r="DL115" s="223" t="str">
        <f t="shared" ca="1" si="140"/>
        <v>-0,173550814010237-0,0983153217549638i</v>
      </c>
      <c r="DM115" s="223" t="str">
        <f t="shared" ca="1" si="141"/>
        <v>-0,197304856018411-0,0292674106636015i</v>
      </c>
      <c r="DN115" s="223" t="str">
        <f t="shared" ca="1" si="142"/>
        <v>-0,194617205670366+0,0437027549755869i</v>
      </c>
      <c r="DO115" s="223" t="str">
        <f t="shared" ca="1" si="143"/>
        <v>-0,165848046821167+0,110816122026543i</v>
      </c>
      <c r="DP115" s="223" t="str">
        <f t="shared" ca="1" si="144"/>
        <v>-0,11485286109954+0,163078532715522i</v>
      </c>
      <c r="DQ115" s="223" t="str">
        <f t="shared" ca="1" si="145"/>
        <v>-0,0484657378417227+0,193486071309682i</v>
      </c>
      <c r="DR115" s="223" t="str">
        <f t="shared" ca="1" si="146"/>
        <v>0,0244164923064787+0,197963689697999i</v>
      </c>
      <c r="DS115" s="223" t="str">
        <f t="shared" ca="1" si="147"/>
        <v>0,0940265608312013+0,175911322528296i</v>
      </c>
      <c r="DT115" s="223" t="str">
        <f t="shared" ca="1" si="148"/>
        <v>0,151035716002952+0,130284304606784i</v>
      </c>
      <c r="DU115" s="223" t="str">
        <f t="shared" ca="1" si="149"/>
        <v>0,187803909963994+0,0671973134703606i</v>
      </c>
      <c r="DV115" s="223" t="str">
        <f t="shared" ca="1" si="150"/>
        <v>0,199403675175882-0,00489508546902738i</v>
      </c>
      <c r="DW115" s="223" t="str">
        <f t="shared" ca="1" si="151"/>
        <v>0,184280476036566-0,0763314724549083i</v>
      </c>
      <c r="DX115" s="223" t="str">
        <f t="shared" ca="1" si="152"/>
        <v>0,144461039040019-0,137538342780753i</v>
      </c>
      <c r="DY115" s="223" t="str">
        <f t="shared" ca="1" si="153"/>
        <v>0,0852817422364905-0,180313094301292i</v>
      </c>
      <c r="DZ115" s="223" t="str">
        <f t="shared" ca="1" si="154"/>
        <v>0,0146734637174166-0,198923294256684i</v>
      </c>
      <c r="EA115" s="223" t="str">
        <f t="shared" ca="1" si="155"/>
        <v>-0,0579012702718658-0,190874907822642i</v>
      </c>
      <c r="EB115" s="223" t="str">
        <f t="shared" ca="1" si="156"/>
        <v>-0,122716400131469-0,157246534696861i</v>
      </c>
      <c r="EC115" s="223" t="str">
        <f t="shared" ca="1" si="157"/>
        <v>-0,171085764971314-0,102544861205123i</v>
      </c>
      <c r="ED115" s="223" t="str">
        <f t="shared" ca="1" si="158"/>
        <v>-0,19652717327126-0,0341006994269307i</v>
      </c>
      <c r="EE115" s="223" t="str">
        <f t="shared" ca="1" si="159"/>
        <v>-0,195631109903555+0,0389134472040329i</v>
      </c>
      <c r="EF115" s="223" t="str">
        <f t="shared" ca="1" si="160"/>
        <v>-0,168517660264872+0,10671263146531i</v>
      </c>
      <c r="EG115" s="223" t="str">
        <f t="shared" ca="1" si="161"/>
        <v>-0,118820417103645+0,160210786199661i</v>
      </c>
      <c r="EH115" s="223" t="str">
        <f t="shared" ca="1" si="162"/>
        <v>-0,0531995267596248+0,192238388174552i</v>
      </c>
      <c r="EI115" s="223" t="str">
        <f t="shared" ca="1" si="163"/>
        <v>0,0195508663673709+0,198503277453253i</v>
      </c>
      <c r="EJ115" s="223" t="str">
        <f t="shared" ca="1" si="164"/>
        <v>0,089681161823081+0,178165868643408i</v>
      </c>
      <c r="EK115" s="223" t="str">
        <f t="shared" ca="1" si="165"/>
        <v>0,147792889976781+0,133951667431611i</v>
      </c>
      <c r="EL115" s="223" t="str">
        <f t="shared" ca="1" si="166"/>
        <v>0,18609824231153+0,0717860135678038i</v>
      </c>
      <c r="EM115" s="223" t="str">
        <f t="shared" ca="1" si="167"/>
        <v>0,199463749928146-3,42078535242445E-16i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0,118238259589757-1,21871139111187i</v>
      </c>
      <c r="G116" s="229" t="str">
        <f t="shared" si="173"/>
        <v>-1,21252213381867+8,39245081141671i</v>
      </c>
      <c r="H116" s="229" t="str">
        <f t="shared" si="38"/>
        <v>0,105938567512636-0,752829207441048i</v>
      </c>
      <c r="I116" s="229" t="str">
        <f t="shared" si="174"/>
        <v>-0,0101216717061175-0,0801166512118668i</v>
      </c>
      <c r="J116" s="255" t="str">
        <f ca="1">IMPRODUCT(1/N_FFT2,AE100)</f>
        <v>0,000785694735087512-9,00748641879902E-09i</v>
      </c>
      <c r="K116" s="254" t="str">
        <f t="shared" ca="1" si="175"/>
        <v>-7,95326581942847E-06-0,0000629471398791858i</v>
      </c>
      <c r="N116" s="246">
        <f t="shared" ca="1" si="176"/>
        <v>0.20054150751863239</v>
      </c>
      <c r="O116" s="223">
        <f t="shared" ca="1" si="39"/>
        <v>-0.19945849248136763</v>
      </c>
      <c r="P116" s="223" t="str">
        <f t="shared" ca="1" si="40"/>
        <v>-0,184275618789092+0,0763294605171363i</v>
      </c>
      <c r="Q116" s="223" t="str">
        <f t="shared" ca="1" si="41"/>
        <v>-0,141038452598821+0,141038452598821i</v>
      </c>
      <c r="R116" s="223" t="str">
        <f t="shared" ca="1" si="42"/>
        <v>-0,0763294605171367+0,184275618789092i</v>
      </c>
      <c r="S116" s="223" t="str">
        <f t="shared" ca="1" si="43"/>
        <v>6,96400601397384E-16+0,199458492481368i</v>
      </c>
      <c r="T116" s="223" t="str">
        <f t="shared" ca="1" si="44"/>
        <v>0,0763294605171361+0,184275618789092i</v>
      </c>
      <c r="U116" s="223" t="str">
        <f t="shared" ca="1" si="45"/>
        <v>0,14103845259882+0,141038452598822i</v>
      </c>
      <c r="V116" s="223" t="str">
        <f t="shared" ca="1" si="46"/>
        <v>0,184275618789092+0,0763294605171361i</v>
      </c>
      <c r="W116" s="223" t="str">
        <f t="shared" ca="1" si="47"/>
        <v>0,199458492481368+6,44478176655741E-16i</v>
      </c>
      <c r="X116" s="223" t="str">
        <f t="shared" ca="1" si="48"/>
        <v>0,184275618789092-0,0763294605171367i</v>
      </c>
      <c r="Y116" s="223" t="str">
        <f t="shared" ca="1" si="49"/>
        <v>0,141038452598821-0,141038452598821i</v>
      </c>
      <c r="Z116" s="223" t="str">
        <f t="shared" ca="1" si="50"/>
        <v>0,0763294605171353-0,184275618789092i</v>
      </c>
      <c r="AA116" s="223" t="str">
        <f t="shared" ca="1" si="51"/>
        <v>3,66549395822925E-17-0,199458492481368i</v>
      </c>
      <c r="AB116" s="223" t="str">
        <f t="shared" ca="1" si="52"/>
        <v>-0,0763294605171355-0,184275618789092i</v>
      </c>
      <c r="AC116" s="223" t="str">
        <f t="shared" ca="1" si="53"/>
        <v>-0,141038452598821-0,141038452598821i</v>
      </c>
      <c r="AD116" s="223" t="str">
        <f t="shared" ca="1" si="54"/>
        <v>-0,184275618789092-0,0763294605171367i</v>
      </c>
      <c r="AE116" s="223" t="str">
        <f t="shared" ca="1" si="55"/>
        <v>-0,199458492481368+6,59745661815092E-16i</v>
      </c>
      <c r="AF116" s="223" t="str">
        <f t="shared" ca="1" si="56"/>
        <v>-0,184275618789092+0,0763294605171361i</v>
      </c>
      <c r="AG116" s="223" t="str">
        <f t="shared" ca="1" si="57"/>
        <v>-0,141038452598822+0,14103845259882i</v>
      </c>
      <c r="AH116" s="223" t="str">
        <f t="shared" ca="1" si="58"/>
        <v>-0,0763294605171361+0,184275618789092i</v>
      </c>
      <c r="AI116" s="223" t="str">
        <f t="shared" ca="1" si="59"/>
        <v>-5,92555751914099E-16+0,199458492481368i</v>
      </c>
      <c r="AJ116" s="223" t="str">
        <f t="shared" ca="1" si="60"/>
        <v>0,0763294605171367+0,184275618789092i</v>
      </c>
      <c r="AK116" s="223" t="str">
        <f t="shared" ca="1" si="61"/>
        <v>0,141038452598821+0,141038452598821i</v>
      </c>
      <c r="AL116" s="223" t="str">
        <f t="shared" ca="1" si="62"/>
        <v>0,184275618789091+0,0763294605171373i</v>
      </c>
      <c r="AM116" s="223" t="str">
        <f t="shared" ca="1" si="63"/>
        <v>0,199458492481368+7,3309879164585E-17i</v>
      </c>
      <c r="AN116" s="223" t="str">
        <f t="shared" ca="1" si="64"/>
        <v>0,184275618789092-0,0763294605171357i</v>
      </c>
      <c r="AO116" s="223" t="str">
        <f t="shared" ca="1" si="65"/>
        <v>0,141038452598825-0,141038452598817i</v>
      </c>
      <c r="AP116" s="223" t="str">
        <f t="shared" ca="1" si="66"/>
        <v>0,0763294605171275-0,184275618789096i</v>
      </c>
      <c r="AQ116" s="223" t="str">
        <f t="shared" ca="1" si="67"/>
        <v>-4,87480420978169E-15-0,199458492481368i</v>
      </c>
      <c r="AR116" s="223" t="str">
        <f t="shared" ca="1" si="68"/>
        <v>-4,87480420978169E-15-0,199458492481368i</v>
      </c>
      <c r="AS116" s="223" t="str">
        <f t="shared" ca="1" si="69"/>
        <v>-0,141038452598818-0,141038452598825i</v>
      </c>
      <c r="AT116" s="223" t="str">
        <f t="shared" ca="1" si="70"/>
        <v>-0,184275618789088-0,0763294605171452i</v>
      </c>
      <c r="AU116" s="223" t="str">
        <f t="shared" ca="1" si="71"/>
        <v>-0,199458492481368+5,57120481117908E-15i</v>
      </c>
      <c r="AV116" s="223" t="str">
        <f t="shared" ca="1" si="72"/>
        <v>-0,184275618789092+0,0763294605171369i</v>
      </c>
      <c r="AW116" s="223" t="str">
        <f t="shared" ca="1" si="73"/>
        <v>-0,141038452598824+0,141038452598818i</v>
      </c>
      <c r="AX116" s="223" t="str">
        <f t="shared" ca="1" si="74"/>
        <v>-0,0763294605171446+0,184275618789088i</v>
      </c>
      <c r="AY116" s="223" t="str">
        <f t="shared" ca="1" si="75"/>
        <v>5,91329595528072E-15+0,199458492481368i</v>
      </c>
      <c r="AZ116" s="223" t="str">
        <f t="shared" ca="1" si="76"/>
        <v>0,0763294605171375+0,184275618789091i</v>
      </c>
      <c r="BA116" s="223" t="str">
        <f t="shared" ca="1" si="77"/>
        <v>0,141038452598819+0,141038452598824i</v>
      </c>
      <c r="BB116" s="223" t="str">
        <f t="shared" ca="1" si="78"/>
        <v>0,184275618789089+0,0763294605171438i</v>
      </c>
      <c r="BC116" s="223" t="str">
        <f t="shared" ca="1" si="79"/>
        <v>0,199458492481368-6,60969655667809E-15i</v>
      </c>
      <c r="BD116" s="223" t="str">
        <f t="shared" ca="1" si="80"/>
        <v>0,184275618789091-0,0763294605171379i</v>
      </c>
      <c r="BE116" s="223" t="str">
        <f t="shared" ca="1" si="81"/>
        <v>0,141038452598823-0,141038452598819i</v>
      </c>
      <c r="BF116" s="223" t="str">
        <f t="shared" ca="1" si="82"/>
        <v>0,0763294605171436-0,184275618789089i</v>
      </c>
      <c r="BG116" s="223" t="str">
        <f t="shared" ca="1" si="83"/>
        <v>-7,30609715807548E-15-0,199458492481368i</v>
      </c>
      <c r="BH116" s="223" t="str">
        <f t="shared" ca="1" si="84"/>
        <v>-0,0763294605171388-0,184275618789091i</v>
      </c>
      <c r="BI116" s="223" t="str">
        <f t="shared" ca="1" si="85"/>
        <v>-0,141038452598819-0,141038452598823i</v>
      </c>
      <c r="BJ116" s="223" t="str">
        <f t="shared" ca="1" si="86"/>
        <v>-0,184275618789089-0,0763294605171426i</v>
      </c>
      <c r="BK116" s="223" t="str">
        <f t="shared" ca="1" si="87"/>
        <v>-0,199458492481368+8,3568072167686E-15i</v>
      </c>
      <c r="BL116" s="223" t="str">
        <f t="shared" ca="1" si="88"/>
        <v>-0,184275618789091+0,0763294605171391i</v>
      </c>
      <c r="BM116" s="223" t="str">
        <f t="shared" ca="1" si="89"/>
        <v>-0,141038452598822+0,14103845259882i</v>
      </c>
      <c r="BN116" s="223" t="str">
        <f t="shared" ca="1" si="90"/>
        <v>-0,0763294605171422+0,184275618789089i</v>
      </c>
      <c r="BO116" s="223" t="str">
        <f t="shared" ca="1" si="91"/>
        <v>8,69889836087026E-15+0,199458492481368i</v>
      </c>
      <c r="BP116" s="223" t="str">
        <f t="shared" ca="1" si="92"/>
        <v>0,0763294605171401+0,18427561878909i</v>
      </c>
      <c r="BQ116" s="223" t="str">
        <f t="shared" ca="1" si="93"/>
        <v>0,14103845259882+0,141038452598822i</v>
      </c>
      <c r="BR116" s="223" t="str">
        <f t="shared" ca="1" si="94"/>
        <v>0,18427561878909+0,0763294605171414i</v>
      </c>
      <c r="BS116" s="223" t="str">
        <f t="shared" ca="1" si="95"/>
        <v>0,199458492481368-9,74960841956338E-15i</v>
      </c>
      <c r="BT116" s="223" t="str">
        <f t="shared" ca="1" si="96"/>
        <v>0,18427561878909-0,0763294605171404i</v>
      </c>
      <c r="BU116" s="223" t="str">
        <f t="shared" ca="1" si="97"/>
        <v>0,141038452598821-0,141038452598821i</v>
      </c>
      <c r="BV116" s="223" t="str">
        <f t="shared" ca="1" si="98"/>
        <v>0,076329460517141-0,18427561878909i</v>
      </c>
      <c r="BW116" s="223" t="str">
        <f t="shared" ca="1" si="99"/>
        <v>9,74963004489646E-15-0,199458492481368i</v>
      </c>
      <c r="BX116" s="223" t="str">
        <f t="shared" ca="1" si="100"/>
        <v>-0,0763294605171414-0,18427561878909i</v>
      </c>
      <c r="BY116" s="223" t="str">
        <f t="shared" ca="1" si="101"/>
        <v>-0,141038452598821-0,141038452598821i</v>
      </c>
      <c r="BZ116" s="223" t="str">
        <f t="shared" ca="1" si="102"/>
        <v>-0,18427561878909-0,0763294605171401i</v>
      </c>
      <c r="CA116" s="223" t="str">
        <f t="shared" ca="1" si="103"/>
        <v>-0,199458492481368-9,40753890079482E-15i</v>
      </c>
      <c r="CB116" s="223" t="str">
        <f t="shared" ca="1" si="104"/>
        <v>-0,18427561878909+0,0763294605171416i</v>
      </c>
      <c r="CC116" s="223" t="str">
        <f t="shared" ca="1" si="105"/>
        <v>-0,14103845259882+0,141038452598822i</v>
      </c>
      <c r="CD116" s="223" t="str">
        <f t="shared" ca="1" si="106"/>
        <v>-0,0763294605171398+0,18427561878909i</v>
      </c>
      <c r="CE116" s="223" t="str">
        <f t="shared" ca="1" si="107"/>
        <v>-8,3568288421017E-15+0,199458492481368i</v>
      </c>
      <c r="CF116" s="223" t="str">
        <f t="shared" ca="1" si="108"/>
        <v>0,0763294605171426+0,184275618789089i</v>
      </c>
      <c r="CG116" s="223" t="str">
        <f t="shared" ca="1" si="109"/>
        <v>0,141038452598822+0,14103845259882i</v>
      </c>
      <c r="CH116" s="223" t="str">
        <f t="shared" ca="1" si="110"/>
        <v>0,184275618789091+0,0763294605171388i</v>
      </c>
      <c r="CI116" s="223" t="str">
        <f t="shared" ca="1" si="111"/>
        <v>0,199458492481368+8,01473769800006E-15i</v>
      </c>
      <c r="CJ116" s="223" t="str">
        <f t="shared" ca="1" si="112"/>
        <v>0,184275618789089-0,076329460517143i</v>
      </c>
      <c r="CK116" s="223" t="str">
        <f t="shared" ca="1" si="113"/>
        <v>0,141038452598819-0,141038452598823i</v>
      </c>
      <c r="CL116" s="223" t="str">
        <f t="shared" ca="1" si="114"/>
        <v>0,0763294605171385-0,184275618789091i</v>
      </c>
      <c r="CM116" s="223" t="str">
        <f t="shared" ca="1" si="115"/>
        <v>6,96402763930692E-15-0,199458492481368i</v>
      </c>
      <c r="CN116" s="223" t="str">
        <f t="shared" ca="1" si="116"/>
        <v>-0,0763294605171432-0,184275618789089i</v>
      </c>
      <c r="CO116" s="223" t="str">
        <f t="shared" ca="1" si="117"/>
        <v>-0,141038452598823-0,141038452598819i</v>
      </c>
      <c r="CP116" s="223" t="str">
        <f t="shared" ca="1" si="118"/>
        <v>-0,184275618789091-0,0763294605171375i</v>
      </c>
      <c r="CQ116" s="223" t="str">
        <f t="shared" ca="1" si="119"/>
        <v>-0,199458492481368-6,62193649520528E-15i</v>
      </c>
      <c r="CR116" s="223" t="str">
        <f t="shared" ca="1" si="120"/>
        <v>-0,184275618789089+0,0763294605171442i</v>
      </c>
      <c r="CS116" s="223" t="str">
        <f t="shared" ca="1" si="121"/>
        <v>-0,141038452598819+0,141038452598824i</v>
      </c>
      <c r="CT116" s="223" t="str">
        <f t="shared" ca="1" si="122"/>
        <v>-0,0763294605171373+0,184275618789092i</v>
      </c>
      <c r="CU116" s="223" t="str">
        <f t="shared" ca="1" si="123"/>
        <v>-5,57122643651216E-15+0,199458492481368i</v>
      </c>
      <c r="CV116" s="223" t="str">
        <f t="shared" ca="1" si="124"/>
        <v>0,0763294605171452+0,184275618789088i</v>
      </c>
      <c r="CW116" s="223" t="str">
        <f t="shared" ca="1" si="125"/>
        <v>0,141038452598825+0,141038452598817i</v>
      </c>
      <c r="CX116" s="223" t="str">
        <f t="shared" ca="1" si="126"/>
        <v>0,184275618789092+0,0763294605171369i</v>
      </c>
      <c r="CY116" s="223" t="str">
        <f t="shared" ca="1" si="127"/>
        <v>0,199458492481368+5,22913529241052E-15i</v>
      </c>
      <c r="CZ116" s="223" t="str">
        <f t="shared" ca="1" si="128"/>
        <v>0,184275618789088-0,0763294605171456i</v>
      </c>
      <c r="DA116" s="223" t="str">
        <f t="shared" ca="1" si="129"/>
        <v>0,141038452598817-0,141038452598825i</v>
      </c>
      <c r="DB116" s="223" t="str">
        <f t="shared" ca="1" si="130"/>
        <v>0,0763294605171353-0,184275618789092i</v>
      </c>
      <c r="DC116" s="223" t="str">
        <f t="shared" ca="1" si="131"/>
        <v>4,88704414830888E-15-0,199458492481368i</v>
      </c>
      <c r="DD116" s="223" t="str">
        <f t="shared" ca="1" si="132"/>
        <v>-0,0763294605171275-0,184275618789096i</v>
      </c>
      <c r="DE116" s="223" t="str">
        <f t="shared" ca="1" si="133"/>
        <v>-0,141038452598825-0,141038452598817i</v>
      </c>
      <c r="DF116" s="223" t="str">
        <f t="shared" ca="1" si="134"/>
        <v>-0,184275618789092-0,0763294605171349i</v>
      </c>
      <c r="DG116" s="223" t="str">
        <f t="shared" ca="1" si="135"/>
        <v>-0,199458492481368-3,12771517502426E-15i</v>
      </c>
      <c r="DH116" s="223" t="str">
        <f t="shared" ca="1" si="136"/>
        <v>-0,184275618789095+0,0763294605171279i</v>
      </c>
      <c r="DI116" s="223" t="str">
        <f t="shared" ca="1" si="137"/>
        <v>-0,141038452598817+0,141038452598826i</v>
      </c>
      <c r="DJ116" s="223" t="str">
        <f t="shared" ca="1" si="138"/>
        <v>-0,0763294605171347+0,184275618789093i</v>
      </c>
      <c r="DK116" s="223" t="str">
        <f t="shared" ca="1" si="139"/>
        <v>-2,78562403092262E-15+0,199458492481368i</v>
      </c>
      <c r="DL116" s="223" t="str">
        <f t="shared" ca="1" si="140"/>
        <v>0,0763294605171295+0,184275618789095i</v>
      </c>
      <c r="DM116" s="223" t="str">
        <f t="shared" ca="1" si="141"/>
        <v>0,141038452598826+0,141038452598816i</v>
      </c>
      <c r="DN116" s="223" t="str">
        <f t="shared" ca="1" si="142"/>
        <v>0,184275618789093+0,0763294605171343i</v>
      </c>
      <c r="DO116" s="223" t="str">
        <f t="shared" ca="1" si="143"/>
        <v>0,199458492481368+2,44353288682098E-15i</v>
      </c>
      <c r="DP116" s="223" t="str">
        <f t="shared" ca="1" si="144"/>
        <v>0,184275618789095-0,0763294605171299i</v>
      </c>
      <c r="DQ116" s="223" t="str">
        <f t="shared" ca="1" si="145"/>
        <v>0,141038452598815-0,141038452598827i</v>
      </c>
      <c r="DR116" s="223" t="str">
        <f t="shared" ca="1" si="146"/>
        <v>0,0763294605171341-0,184275618789093i</v>
      </c>
      <c r="DS116" s="223" t="str">
        <f t="shared" ca="1" si="147"/>
        <v>2,10144174271934E-15-0,199458492481368i</v>
      </c>
      <c r="DT116" s="223" t="str">
        <f t="shared" ca="1" si="148"/>
        <v>-0,0763294605171301-0,184275618789095i</v>
      </c>
      <c r="DU116" s="223" t="str">
        <f t="shared" ca="1" si="149"/>
        <v>-0,141038452598827-0,141038452598815i</v>
      </c>
      <c r="DV116" s="223" t="str">
        <f t="shared" ca="1" si="150"/>
        <v>-0,184275618789094-0,0763294605171323i</v>
      </c>
      <c r="DW116" s="223" t="str">
        <f t="shared" ca="1" si="151"/>
        <v>-0,199458492481368-1,75935059861769E-15i</v>
      </c>
      <c r="DX116" s="223" t="str">
        <f t="shared" ca="1" si="152"/>
        <v>-0,184275618789094+0,0763294605171305i</v>
      </c>
      <c r="DY116" s="223" t="str">
        <f t="shared" ca="1" si="153"/>
        <v>-0,141038452598829+0,141038452598813i</v>
      </c>
      <c r="DZ116" s="223" t="str">
        <f t="shared" ca="1" si="154"/>
        <v>-0,0763294605171321+0,184275618789094i</v>
      </c>
      <c r="EA116" s="223" t="str">
        <f t="shared" ca="1" si="155"/>
        <v>-2,16253330868982E-20+0,199458492481368i</v>
      </c>
      <c r="EB116" s="223" t="str">
        <f t="shared" ca="1" si="156"/>
        <v>0,0763294605171321+0,184275618789094i</v>
      </c>
      <c r="EC116" s="223" t="str">
        <f t="shared" ca="1" si="157"/>
        <v>0,141038452598814+0,141038452598829i</v>
      </c>
      <c r="ED116" s="223" t="str">
        <f t="shared" ca="1" si="158"/>
        <v>0,184275618789094+0,0763294605171317i</v>
      </c>
      <c r="EE116" s="223" t="str">
        <f t="shared" ca="1" si="159"/>
        <v>0,199458492481368-3,42069518768556E-16i</v>
      </c>
      <c r="EF116" s="223" t="str">
        <f t="shared" ca="1" si="160"/>
        <v>0,184275618789094-0,0763294605171323i</v>
      </c>
      <c r="EG116" s="223" t="str">
        <f t="shared" ca="1" si="161"/>
        <v>0,141038452598827-0,141038452598815i</v>
      </c>
      <c r="EH116" s="223" t="str">
        <f t="shared" ca="1" si="162"/>
        <v>0,0763294605171315-0,184275618789094i</v>
      </c>
      <c r="EI116" s="223" t="str">
        <f t="shared" ca="1" si="163"/>
        <v>-6,841606628702E-16-0,199458492481368i</v>
      </c>
      <c r="EJ116" s="223" t="str">
        <f t="shared" ca="1" si="164"/>
        <v>-0,0763294605171327-0,184275618789093i</v>
      </c>
      <c r="EK116" s="223" t="str">
        <f t="shared" ca="1" si="165"/>
        <v>-0,141038452598815-0,141038452598827i</v>
      </c>
      <c r="EL116" s="223" t="str">
        <f t="shared" ca="1" si="166"/>
        <v>-0,184275618789095-0,0763294605171299i</v>
      </c>
      <c r="EM116" s="223" t="str">
        <f t="shared" ca="1" si="167"/>
        <v>-0,199458492481368+1,02625180697184E-15i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0,117122561377231-1,14764843611175i</v>
      </c>
      <c r="G117" s="229" t="str">
        <f t="shared" si="173"/>
        <v>-1,21248213214875+7,90113027368242i</v>
      </c>
      <c r="H117" s="229" t="str">
        <f t="shared" si="38"/>
        <v>0,105261074850619-0,708550238460039i</v>
      </c>
      <c r="I117" s="229" t="str">
        <f t="shared" si="174"/>
        <v>-0,0118409430397307-0,085937517807796i</v>
      </c>
      <c r="J117" s="255" t="str">
        <f ca="1">IMPRODUCT(1/N_FFT2,AF100)</f>
        <v>-0,00617762529831457-3,19996615558523E-06i</v>
      </c>
      <c r="K117" s="254" t="str">
        <f t="shared" ca="1" si="175"/>
        <v>0,0000728739121296623+0,000530927674700777i</v>
      </c>
      <c r="N117" s="246">
        <f t="shared" ca="1" si="176"/>
        <v>0.20054720063628495</v>
      </c>
      <c r="O117" s="223">
        <f t="shared" ca="1" si="39"/>
        <v>-0.19945279936371507</v>
      </c>
      <c r="P117" s="223" t="str">
        <f t="shared" ca="1" si="40"/>
        <v>-0,182341694980687+0,0808265144961253i</v>
      </c>
      <c r="Q117" s="223" t="str">
        <f t="shared" ca="1" si="41"/>
        <v>-0,133944313482008+0,147784776143742i</v>
      </c>
      <c r="R117" s="223" t="str">
        <f t="shared" ca="1" si="42"/>
        <v>-0,0625647012318418+0,189386053694016i</v>
      </c>
      <c r="S117" s="223" t="str">
        <f t="shared" ca="1" si="43"/>
        <v>0,0195497930243574+0,198492379618783i</v>
      </c>
      <c r="T117" s="223" t="str">
        <f t="shared" ca="1" si="44"/>
        <v>0,0983099242415446+0,173541286066585i</v>
      </c>
      <c r="U117" s="223" t="str">
        <f t="shared" ca="1" si="45"/>
        <v>0,160201990623834+0,118813893860033i</v>
      </c>
      <c r="V117" s="223" t="str">
        <f t="shared" ca="1" si="46"/>
        <v>0,194606521181324+0,0437003556933493i</v>
      </c>
      <c r="W117" s="223" t="str">
        <f t="shared" ca="1" si="47"/>
        <v>0,19562036975115-0,0389113108548863i</v>
      </c>
      <c r="X117" s="223" t="str">
        <f t="shared" ca="1" si="48"/>
        <v>0,163069579700343-0,114846555674847i</v>
      </c>
      <c r="Y117" s="223" t="str">
        <f t="shared" ca="1" si="49"/>
        <v>0,102539231489907-0,171076372358902i</v>
      </c>
      <c r="Z117" s="223" t="str">
        <f t="shared" ca="1" si="50"/>
        <v>0,0244151518404859-0,19795282148691i</v>
      </c>
      <c r="AA117" s="223" t="str">
        <f t="shared" ca="1" si="51"/>
        <v>-0,0578980914907944-0,190864428785843i</v>
      </c>
      <c r="AB117" s="223" t="str">
        <f t="shared" ca="1" si="52"/>
        <v>-0,130277151995487-0,151027424138688i</v>
      </c>
      <c r="AC117" s="223" t="str">
        <f t="shared" ca="1" si="53"/>
        <v>-0,180303195108297-0,0852770602668847i</v>
      </c>
      <c r="AD117" s="223" t="str">
        <f t="shared" ca="1" si="54"/>
        <v>-0,199392727909557-0,00489481672871883i</v>
      </c>
      <c r="AE117" s="223" t="str">
        <f t="shared" ca="1" si="55"/>
        <v>-0,184270359034217+0,0763272818553319i</v>
      </c>
      <c r="AF117" s="223" t="str">
        <f t="shared" ca="1" si="56"/>
        <v>-0,137530791922588+0,144453108125675i</v>
      </c>
      <c r="AG117" s="223" t="str">
        <f t="shared" ca="1" si="57"/>
        <v>-0,0671936243363096+0,187793599525046i</v>
      </c>
      <c r="AH117" s="223" t="str">
        <f t="shared" ca="1" si="58"/>
        <v>0,0146726581439229+0,198912373363283i</v>
      </c>
      <c r="AI117" s="223" t="str">
        <f t="shared" ca="1" si="59"/>
        <v>0,094021398770866+0,175901664992666i</v>
      </c>
      <c r="AJ117" s="223" t="str">
        <f t="shared" ca="1" si="60"/>
        <v>0,157237901858511+0,122709662998297i</v>
      </c>
      <c r="AK117" s="223" t="str">
        <f t="shared" ca="1" si="61"/>
        <v>0,193475448919945+0,0484630770716047i</v>
      </c>
      <c r="AL117" s="223" t="str">
        <f t="shared" ca="1" si="62"/>
        <v>0,196516383924956-0,0340988272977497i</v>
      </c>
      <c r="AM117" s="223" t="str">
        <f t="shared" ca="1" si="63"/>
        <v>0,165838941759602-0,110810038218917i</v>
      </c>
      <c r="AN117" s="223" t="str">
        <f t="shared" ca="1" si="64"/>
        <v>0,1067067729394-0,168508408641473i</v>
      </c>
      <c r="AO117" s="223" t="str">
        <f t="shared" ca="1" si="65"/>
        <v>0,0292658038820793-0,197294023977307i</v>
      </c>
      <c r="AP117" s="223" t="str">
        <f t="shared" ca="1" si="66"/>
        <v>-0,0531966061043749-0,192227834282651i</v>
      </c>
      <c r="AQ117" s="223" t="str">
        <f t="shared" ca="1" si="67"/>
        <v>-0,126531516423973-0,154179098860618i</v>
      </c>
      <c r="AR117" s="223" t="str">
        <f t="shared" ca="1" si="68"/>
        <v>-0,126531516423973-0,154179098860618i</v>
      </c>
      <c r="AS117" s="223" t="str">
        <f t="shared" ca="1" si="69"/>
        <v>-0,19921254973188-0,00978668500287706i</v>
      </c>
      <c r="AT117" s="223" t="str">
        <f t="shared" ca="1" si="70"/>
        <v>-0,186088025513778+0,0717820725140047i</v>
      </c>
      <c r="AU117" s="223" t="str">
        <f t="shared" ca="1" si="71"/>
        <v>-0,141034426956726+0,14103442695672i</v>
      </c>
      <c r="AV117" s="223" t="str">
        <f t="shared" ca="1" si="72"/>
        <v>-0,0717820725140129+0,186088025513775i</v>
      </c>
      <c r="AW117" s="223" t="str">
        <f t="shared" ca="1" si="73"/>
        <v>0,0097866850028687+0,199212549731881i</v>
      </c>
      <c r="AX117" s="223" t="str">
        <f t="shared" ca="1" si="74"/>
        <v>0,0896762383252525+0,178156087333144i</v>
      </c>
      <c r="AY117" s="223" t="str">
        <f t="shared" ca="1" si="75"/>
        <v>0,154179098860613+0,12653151642398i</v>
      </c>
      <c r="AZ117" s="223" t="str">
        <f t="shared" ca="1" si="76"/>
        <v>0,192227834282649+0,0531966061043828i</v>
      </c>
      <c r="BA117" s="223" t="str">
        <f t="shared" ca="1" si="77"/>
        <v>0,197294023977305-0,0292658038820906i</v>
      </c>
      <c r="BB117" s="223" t="str">
        <f t="shared" ca="1" si="78"/>
        <v>0,168508408641467-0,106706772939409i</v>
      </c>
      <c r="BC117" s="223" t="str">
        <f t="shared" ca="1" si="79"/>
        <v>0,110810038218907-0,165838941759608i</v>
      </c>
      <c r="BD117" s="223" t="str">
        <f t="shared" ca="1" si="80"/>
        <v>0,0340988272977443-0,196516383924957i</v>
      </c>
      <c r="BE117" s="223" t="str">
        <f t="shared" ca="1" si="81"/>
        <v>-0,0484630770716117-0,193475448919943i</v>
      </c>
      <c r="BF117" s="223" t="str">
        <f t="shared" ca="1" si="82"/>
        <v>-0,122709662998303-0,157237901858506i</v>
      </c>
      <c r="BG117" s="223" t="str">
        <f t="shared" ca="1" si="83"/>
        <v>-0,175901664992671-0,0940213987708574i</v>
      </c>
      <c r="BH117" s="223" t="str">
        <f t="shared" ca="1" si="84"/>
        <v>-0,198912373363282-0,0146726581439332i</v>
      </c>
      <c r="BI117" s="223" t="str">
        <f t="shared" ca="1" si="85"/>
        <v>-0,187793599525049+0,0671936243363019i</v>
      </c>
      <c r="BJ117" s="223" t="str">
        <f t="shared" ca="1" si="86"/>
        <v>-0,14445310812568+0,137530791922583i</v>
      </c>
      <c r="BK117" s="223" t="str">
        <f t="shared" ca="1" si="87"/>
        <v>-0,0763272818553381+0,184270359034214i</v>
      </c>
      <c r="BL117" s="223" t="str">
        <f t="shared" ca="1" si="88"/>
        <v>0,00489481672871454+0,199392727909557i</v>
      </c>
      <c r="BM117" s="223" t="str">
        <f t="shared" ca="1" si="89"/>
        <v>0,0852770602668809+0,180303195108298i</v>
      </c>
      <c r="BN117" s="223" t="str">
        <f t="shared" ca="1" si="90"/>
        <v>0,151027424138686+0,130277151995489i</v>
      </c>
      <c r="BO117" s="223" t="str">
        <f t="shared" ca="1" si="91"/>
        <v>0,190864428785842+0,057898091490797i</v>
      </c>
      <c r="BP117" s="223" t="str">
        <f t="shared" ca="1" si="92"/>
        <v>0,19795282148691-0,0244151518404851i</v>
      </c>
      <c r="BQ117" s="223" t="str">
        <f t="shared" ca="1" si="93"/>
        <v>0,171076372358902-0,102539231489906i</v>
      </c>
      <c r="BR117" s="223" t="str">
        <f t="shared" ca="1" si="94"/>
        <v>0,114846555674846-0,163069579700344i</v>
      </c>
      <c r="BS117" s="223" t="str">
        <f t="shared" ca="1" si="95"/>
        <v>0,038911310854883-0,195620369751151i</v>
      </c>
      <c r="BT117" s="223" t="str">
        <f t="shared" ca="1" si="96"/>
        <v>-0,0437003556933525-0,194606521181323i</v>
      </c>
      <c r="BU117" s="223" t="str">
        <f t="shared" ca="1" si="97"/>
        <v>-0,118813893860038-0,160201990623831i</v>
      </c>
      <c r="BV117" s="223" t="str">
        <f t="shared" ca="1" si="98"/>
        <v>-0,173541286066587-0,0983099242415398i</v>
      </c>
      <c r="BW117" s="223" t="str">
        <f t="shared" ca="1" si="99"/>
        <v>-0,198492379618784-0,01954979302435i</v>
      </c>
      <c r="BX117" s="223" t="str">
        <f t="shared" ca="1" si="100"/>
        <v>-0,189386053694014+0,0625647012318485i</v>
      </c>
      <c r="BY117" s="223" t="str">
        <f t="shared" ca="1" si="101"/>
        <v>-0,147784776143735+0,133944313482016i</v>
      </c>
      <c r="BZ117" s="223" t="str">
        <f t="shared" ca="1" si="102"/>
        <v>-0,0808265144961341+0,182341694980684i</v>
      </c>
      <c r="CA117" s="223" t="str">
        <f t="shared" ca="1" si="103"/>
        <v>-8,35659031422952E-15+0,199452799363715i</v>
      </c>
      <c r="CB117" s="223" t="str">
        <f t="shared" ca="1" si="104"/>
        <v>0,0808265144961187+0,18234169498069i</v>
      </c>
      <c r="CC117" s="223" t="str">
        <f t="shared" ca="1" si="105"/>
        <v>0,147784776143737+0,133944313482013i</v>
      </c>
      <c r="CD117" s="223" t="str">
        <f t="shared" ca="1" si="106"/>
        <v>0,189386053694015+0,0625647012318463i</v>
      </c>
      <c r="CE117" s="223" t="str">
        <f t="shared" ca="1" si="107"/>
        <v>0,198492379618784-0,0195497930243531i</v>
      </c>
      <c r="CF117" s="223" t="str">
        <f t="shared" ca="1" si="108"/>
        <v>0,173541286066586-0,0983099242415424i</v>
      </c>
      <c r="CG117" s="223" t="str">
        <f t="shared" ca="1" si="109"/>
        <v>0,118813893860035-0,160201990623833i</v>
      </c>
      <c r="CH117" s="223" t="str">
        <f t="shared" ca="1" si="110"/>
        <v>0,0437003556933503-0,194606521181324i</v>
      </c>
      <c r="CI117" s="223" t="str">
        <f t="shared" ca="1" si="111"/>
        <v>-0,0389113108548861-0,19562036975115i</v>
      </c>
      <c r="CJ117" s="223" t="str">
        <f t="shared" ca="1" si="112"/>
        <v>-0,114846555674848-0,163069579700342i</v>
      </c>
      <c r="CK117" s="223" t="str">
        <f t="shared" ca="1" si="113"/>
        <v>-0,171076372358904-0,102539231489904i</v>
      </c>
      <c r="CL117" s="223" t="str">
        <f t="shared" ca="1" si="114"/>
        <v>-0,19795282148691-0,0244151518404825i</v>
      </c>
      <c r="CM117" s="223" t="str">
        <f t="shared" ca="1" si="115"/>
        <v>-0,190864428785841+0,0578980914908i</v>
      </c>
      <c r="CN117" s="223" t="str">
        <f t="shared" ca="1" si="116"/>
        <v>-0,151027424138684+0,130277151995492i</v>
      </c>
      <c r="CO117" s="223" t="str">
        <f t="shared" ca="1" si="117"/>
        <v>-0,0852770602668787+0,180303195108299i</v>
      </c>
      <c r="CP117" s="223" t="str">
        <f t="shared" ca="1" si="118"/>
        <v>-0,00489481672871143+0,199392727909557i</v>
      </c>
      <c r="CQ117" s="223" t="str">
        <f t="shared" ca="1" si="119"/>
        <v>0,0763272818553411+0,184270359034213i</v>
      </c>
      <c r="CR117" s="223" t="str">
        <f t="shared" ca="1" si="120"/>
        <v>0,144453108125668+0,137530791922596i</v>
      </c>
      <c r="CS117" s="223" t="str">
        <f t="shared" ca="1" si="121"/>
        <v>0,187793599525043+0,0671936243363176i</v>
      </c>
      <c r="CT117" s="223" t="str">
        <f t="shared" ca="1" si="122"/>
        <v>0,198912373363283-0,0146726581439158i</v>
      </c>
      <c r="CU117" s="223" t="str">
        <f t="shared" ca="1" si="123"/>
        <v>0,175901664992669-0,0940213987708602i</v>
      </c>
      <c r="CV117" s="223" t="str">
        <f t="shared" ca="1" si="124"/>
        <v>0,122709662998301-0,157237901858508i</v>
      </c>
      <c r="CW117" s="223" t="str">
        <f t="shared" ca="1" si="125"/>
        <v>0,0484630770716093-0,193475448919943i</v>
      </c>
      <c r="CX117" s="223" t="str">
        <f t="shared" ca="1" si="126"/>
        <v>-0,0340988272977475-0,196516383924956i</v>
      </c>
      <c r="CY117" s="223" t="str">
        <f t="shared" ca="1" si="127"/>
        <v>-0,11081003821891-0,165838941759606i</v>
      </c>
      <c r="CZ117" s="223" t="str">
        <f t="shared" ca="1" si="128"/>
        <v>-0,168508408641469-0,106706772939407i</v>
      </c>
      <c r="DA117" s="223" t="str">
        <f t="shared" ca="1" si="129"/>
        <v>-0,197294023977306-0,029265803882087i</v>
      </c>
      <c r="DB117" s="223" t="str">
        <f t="shared" ca="1" si="130"/>
        <v>-0,192227834282648+0,0531966061043852i</v>
      </c>
      <c r="DC117" s="223" t="str">
        <f t="shared" ca="1" si="131"/>
        <v>-0,154179098860611+0,126531516423982i</v>
      </c>
      <c r="DD117" s="223" t="str">
        <f t="shared" ca="1" si="132"/>
        <v>-0,0896762383252495+0,178156087333146i</v>
      </c>
      <c r="DE117" s="223" t="str">
        <f t="shared" ca="1" si="133"/>
        <v>-0,00978668500286593+0,199212549731881i</v>
      </c>
      <c r="DF117" s="223" t="str">
        <f t="shared" ca="1" si="134"/>
        <v>0,0717820725140158+0,186088025513774i</v>
      </c>
      <c r="DG117" s="223" t="str">
        <f t="shared" ca="1" si="135"/>
        <v>0,141034426956728+0,141034426956718i</v>
      </c>
      <c r="DH117" s="223" t="str">
        <f t="shared" ca="1" si="136"/>
        <v>0,186088025513779+0,0717820725140023i</v>
      </c>
      <c r="DI117" s="223" t="str">
        <f t="shared" ca="1" si="137"/>
        <v>0,199212549731881-0,00978668500286072i</v>
      </c>
      <c r="DJ117" s="223" t="str">
        <f t="shared" ca="1" si="138"/>
        <v>0,178156087333148-0,0896762383252447i</v>
      </c>
      <c r="DK117" s="223" t="str">
        <f t="shared" ca="1" si="139"/>
        <v>0,126531516423986-0,154179098860607i</v>
      </c>
      <c r="DL117" s="223" t="str">
        <f t="shared" ca="1" si="140"/>
        <v>0,0531966061043916-0,192227834282647i</v>
      </c>
      <c r="DM117" s="223" t="str">
        <f t="shared" ca="1" si="141"/>
        <v>-0,0292658038820819-0,197294023977306i</v>
      </c>
      <c r="DN117" s="223" t="str">
        <f t="shared" ca="1" si="142"/>
        <v>-0,106706772939402-0,168508408641472i</v>
      </c>
      <c r="DO117" s="223" t="str">
        <f t="shared" ca="1" si="143"/>
        <v>-0,165838941759603-0,110810038218915i</v>
      </c>
      <c r="DP117" s="223" t="str">
        <f t="shared" ca="1" si="144"/>
        <v>-0,196516383924955-0,0340988272977527i</v>
      </c>
      <c r="DQ117" s="223" t="str">
        <f t="shared" ca="1" si="145"/>
        <v>-0,193475448919945+0,0484630770716029i</v>
      </c>
      <c r="DR117" s="223" t="str">
        <f t="shared" ca="1" si="146"/>
        <v>-0,157237901858511+0,122709662998296i</v>
      </c>
      <c r="DS117" s="223" t="str">
        <f t="shared" ca="1" si="147"/>
        <v>-0,0940213987708648+0,175901664992667i</v>
      </c>
      <c r="DT117" s="223" t="str">
        <f t="shared" ca="1" si="148"/>
        <v>-0,0146726581439224+0,198912373363283i</v>
      </c>
      <c r="DU117" s="223" t="str">
        <f t="shared" ca="1" si="149"/>
        <v>0,0671936243363126+0,187793599525045i</v>
      </c>
      <c r="DV117" s="223" t="str">
        <f t="shared" ca="1" si="150"/>
        <v>0,137530791922592+0,144453108125672i</v>
      </c>
      <c r="DW117" s="223" t="str">
        <f t="shared" ca="1" si="151"/>
        <v>0,184270359034218+0,0763272818553275i</v>
      </c>
      <c r="DX117" s="223" t="str">
        <f t="shared" ca="1" si="152"/>
        <v>0,199392727909557-0,00489481672872603i</v>
      </c>
      <c r="DY117" s="223" t="str">
        <f t="shared" ca="1" si="153"/>
        <v>0,180303195108294-0,0852770602668907i</v>
      </c>
      <c r="DZ117" s="223" t="str">
        <f t="shared" ca="1" si="154"/>
        <v>0,130277151995481-0,151027424138693i</v>
      </c>
      <c r="EA117" s="223" t="str">
        <f t="shared" ca="1" si="155"/>
        <v>0,0578980914907854-0,190864428785845i</v>
      </c>
      <c r="EB117" s="223" t="str">
        <f t="shared" ca="1" si="156"/>
        <v>-0,0244151518404767-0,197952821486911i</v>
      </c>
      <c r="EC117" s="223" t="str">
        <f t="shared" ca="1" si="157"/>
        <v>-0,102539231489899-0,171076372358906i</v>
      </c>
      <c r="ED117" s="223" t="str">
        <f t="shared" ca="1" si="158"/>
        <v>-0,163069579700339-0,114846555674853i</v>
      </c>
      <c r="EE117" s="223" t="str">
        <f t="shared" ca="1" si="159"/>
        <v>-0,195620369751149-0,0389113108548911i</v>
      </c>
      <c r="EF117" s="223" t="str">
        <f t="shared" ca="1" si="160"/>
        <v>-0,194606521181325+0,0437003556933452i</v>
      </c>
      <c r="EG117" s="223" t="str">
        <f t="shared" ca="1" si="161"/>
        <v>-0,160201990623836+0,118813893860031i</v>
      </c>
      <c r="EH117" s="223" t="str">
        <f t="shared" ca="1" si="162"/>
        <v>-0,098309924241547+0,173541286066583i</v>
      </c>
      <c r="EI117" s="223" t="str">
        <f t="shared" ca="1" si="163"/>
        <v>-0,019549793024359+0,198492379618783i</v>
      </c>
      <c r="EJ117" s="223" t="str">
        <f t="shared" ca="1" si="164"/>
        <v>0,0625647012318406+0,189386053694016i</v>
      </c>
      <c r="EK117" s="223" t="str">
        <f t="shared" ca="1" si="165"/>
        <v>0,133944313482009+0,147784776143741i</v>
      </c>
      <c r="EL117" s="223" t="str">
        <f t="shared" ca="1" si="166"/>
        <v>0,182341694980688+0,0808265144961241i</v>
      </c>
      <c r="EM117" s="223" t="str">
        <f t="shared" ca="1" si="167"/>
        <v>0,199452799363715-3,12758265162761E-15i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0,11618235128617-1,08451529283249i</v>
      </c>
      <c r="G118" s="229" t="str">
        <f t="shared" si="173"/>
        <v>-1,21243970901922+7,46453543234072i</v>
      </c>
      <c r="H118" s="229" t="str">
        <f t="shared" si="38"/>
        <v>0,104693321279379-0,669190390450184i</v>
      </c>
      <c r="I118" s="229" t="str">
        <f t="shared" si="174"/>
        <v>-0,0137816699814195-0,0918992116693342i</v>
      </c>
      <c r="J118" s="255" t="str">
        <f ca="1">IMPRODUCT(1/N_FFT2,AG100)</f>
        <v>0,000772894812453695+8,84664110131945E-09i</v>
      </c>
      <c r="K118" s="254" t="str">
        <f t="shared" ca="1" si="175"/>
        <v>-0,0000106509682362448-0,0000710285458893006i</v>
      </c>
      <c r="N118" s="246">
        <f t="shared" ca="1" si="176"/>
        <v>0.20055335037287841</v>
      </c>
      <c r="O118" s="223">
        <f t="shared" ca="1" si="39"/>
        <v>-0.19944664962712161</v>
      </c>
      <c r="P118" s="223" t="str">
        <f t="shared" ca="1" si="40"/>
        <v>-0,180297635812261+0,0852744309156807i</v>
      </c>
      <c r="Q118" s="223" t="str">
        <f t="shared" ca="1" si="41"/>
        <v>-0,126527615072386+0,15417434504994i</v>
      </c>
      <c r="R118" s="223" t="str">
        <f t="shared" ca="1" si="42"/>
        <v>-0,0484615828075021+0,19346948348325i</v>
      </c>
      <c r="S118" s="223" t="str">
        <f t="shared" ca="1" si="43"/>
        <v>0,0389101111007932+0,195614338180021i</v>
      </c>
      <c r="T118" s="223" t="str">
        <f t="shared" ca="1" si="44"/>
        <v>0,118810230466222+0,160197051109086i</v>
      </c>
      <c r="U118" s="223" t="str">
        <f t="shared" ca="1" si="45"/>
        <v>0,175896241409195+0,0940184998051029i</v>
      </c>
      <c r="V118" s="223" t="str">
        <f t="shared" ca="1" si="46"/>
        <v>0,199206407402914+0,00978638324959877i</v>
      </c>
      <c r="W118" s="223" t="str">
        <f t="shared" ca="1" si="47"/>
        <v>0,184264677418447-0,0763249284530248i</v>
      </c>
      <c r="X118" s="223" t="str">
        <f t="shared" ca="1" si="48"/>
        <v>0,13394018357133-0,147780219489492i</v>
      </c>
      <c r="Y118" s="223" t="str">
        <f t="shared" ca="1" si="49"/>
        <v>0,0578963063164922-0,190858543854842i</v>
      </c>
      <c r="Z118" s="223" t="str">
        <f t="shared" ca="1" si="50"/>
        <v>-0,0292649015283195-0,197287940802325i</v>
      </c>
      <c r="AA118" s="223" t="str">
        <f t="shared" ca="1" si="51"/>
        <v>-0,11080662160832-0,165833828440504i</v>
      </c>
      <c r="AB118" s="223" t="str">
        <f t="shared" ca="1" si="52"/>
        <v>-0,171071097553882-0,102536069893447i</v>
      </c>
      <c r="AC118" s="223" t="str">
        <f t="shared" ca="1" si="53"/>
        <v>-0,198486259494852-0,0195491902447614i</v>
      </c>
      <c r="AD118" s="223" t="str">
        <f t="shared" ca="1" si="54"/>
        <v>-0,187787809277054+0,0671915525524505i</v>
      </c>
      <c r="AE118" s="223" t="str">
        <f t="shared" ca="1" si="55"/>
        <v>-0,141030078436276+0,141030078436274i</v>
      </c>
      <c r="AF118" s="223" t="str">
        <f t="shared" ca="1" si="56"/>
        <v>-0,0671915525524503+0,187787809277054i</v>
      </c>
      <c r="AG118" s="223" t="str">
        <f t="shared" ca="1" si="57"/>
        <v>0,0195491902447614+0,198486259494852i</v>
      </c>
      <c r="AH118" s="223" t="str">
        <f t="shared" ca="1" si="58"/>
        <v>0,102536069893447+0,171071097553882i</v>
      </c>
      <c r="AI118" s="223" t="str">
        <f t="shared" ca="1" si="59"/>
        <v>0,165833828440504+0,110806621608319i</v>
      </c>
      <c r="AJ118" s="223" t="str">
        <f t="shared" ca="1" si="60"/>
        <v>0,197287940802325+0,0292649015283195i</v>
      </c>
      <c r="AK118" s="223" t="str">
        <f t="shared" ca="1" si="61"/>
        <v>0,190858543854842-0,0578963063164922i</v>
      </c>
      <c r="AL118" s="223" t="str">
        <f t="shared" ca="1" si="62"/>
        <v>0,14778021948949-0,133940183571331i</v>
      </c>
      <c r="AM118" s="223" t="str">
        <f t="shared" ca="1" si="63"/>
        <v>0,0763249284530156-0,184264677418451i</v>
      </c>
      <c r="AN118" s="223" t="str">
        <f t="shared" ca="1" si="64"/>
        <v>-0,00978638324959496-0,199206407402914i</v>
      </c>
      <c r="AO118" s="223" t="str">
        <f t="shared" ca="1" si="65"/>
        <v>-0,0940184998051067-0,175896241409193i</v>
      </c>
      <c r="AP118" s="223" t="str">
        <f t="shared" ca="1" si="66"/>
        <v>-0,16019705110908-0,11881023046623i</v>
      </c>
      <c r="AQ118" s="223" t="str">
        <f t="shared" ca="1" si="67"/>
        <v>-0,195614338180021-0,0389101111007952i</v>
      </c>
      <c r="AR118" s="223" t="str">
        <f t="shared" ca="1" si="68"/>
        <v>-0,195614338180021-0,0389101111007952i</v>
      </c>
      <c r="AS118" s="223" t="str">
        <f t="shared" ca="1" si="69"/>
        <v>-0,154174345049945+0,12652761507238i</v>
      </c>
      <c r="AT118" s="223" t="str">
        <f t="shared" ca="1" si="70"/>
        <v>-0,0852744309156815+0,18029763581226i</v>
      </c>
      <c r="AU118" s="223" t="str">
        <f t="shared" ca="1" si="71"/>
        <v>5,91294485314794E-15+0,199446649627122i</v>
      </c>
      <c r="AV118" s="223" t="str">
        <f t="shared" ca="1" si="72"/>
        <v>0,0852744309156745+0,180297635812264i</v>
      </c>
      <c r="AW118" s="223" t="str">
        <f t="shared" ca="1" si="73"/>
        <v>0,15417434504994+0,126527615072385i</v>
      </c>
      <c r="AX118" s="223" t="str">
        <f t="shared" ca="1" si="74"/>
        <v>0,193469483483252+0,0484615828074943i</v>
      </c>
      <c r="AY118" s="223" t="str">
        <f t="shared" ca="1" si="75"/>
        <v>0,195614338180022-0,0389101111007876i</v>
      </c>
      <c r="AZ118" s="223" t="str">
        <f t="shared" ca="1" si="76"/>
        <v>0,160197051109085-0,118810230466223i</v>
      </c>
      <c r="BA118" s="223" t="str">
        <f t="shared" ca="1" si="77"/>
        <v>0,0940184998050959-0,175896241409198i</v>
      </c>
      <c r="BB118" s="223" t="str">
        <f t="shared" ca="1" si="78"/>
        <v>0,0097863832496026-0,199206407402914i</v>
      </c>
      <c r="BC118" s="223" t="str">
        <f t="shared" ca="1" si="79"/>
        <v>-0,076324928453027-0,184264677418446i</v>
      </c>
      <c r="BD118" s="223" t="str">
        <f t="shared" ca="1" si="80"/>
        <v>-0,147780219489485-0,133940183571337i</v>
      </c>
      <c r="BE118" s="223" t="str">
        <f t="shared" ca="1" si="81"/>
        <v>-0,190858543854841-0,0578963063164962i</v>
      </c>
      <c r="BF118" s="223" t="str">
        <f t="shared" ca="1" si="82"/>
        <v>-0,197287940802324+0,0292649015283235i</v>
      </c>
      <c r="BG118" s="223" t="str">
        <f t="shared" ca="1" si="83"/>
        <v>-0,165833828440509+0,110806621608311i</v>
      </c>
      <c r="BH118" s="223" t="str">
        <f t="shared" ca="1" si="84"/>
        <v>-0,102536069893449+0,171071097553881i</v>
      </c>
      <c r="BI118" s="223" t="str">
        <f t="shared" ca="1" si="85"/>
        <v>-0,0195491902447571+0,198486259494853i</v>
      </c>
      <c r="BJ118" s="223" t="str">
        <f t="shared" ca="1" si="86"/>
        <v>0,0671915525524427+0,187787809277057i</v>
      </c>
      <c r="BK118" s="223" t="str">
        <f t="shared" ca="1" si="87"/>
        <v>0,141030078436274+0,141030078436276i</v>
      </c>
      <c r="BL118" s="223" t="str">
        <f t="shared" ca="1" si="88"/>
        <v>0,187787809277056+0,0671915525524447i</v>
      </c>
      <c r="BM118" s="223" t="str">
        <f t="shared" ca="1" si="89"/>
        <v>0,198486259494853-0,0195491902447557i</v>
      </c>
      <c r="BN118" s="223" t="str">
        <f t="shared" ca="1" si="90"/>
        <v>0,171071097553882-0,102536069893448i</v>
      </c>
      <c r="BO118" s="223" t="str">
        <f t="shared" ca="1" si="91"/>
        <v>0,110806621608312-0,165833828440509i</v>
      </c>
      <c r="BP118" s="223" t="str">
        <f t="shared" ca="1" si="92"/>
        <v>0,0292649015283255-0,197287940802324i</v>
      </c>
      <c r="BQ118" s="223" t="str">
        <f t="shared" ca="1" si="93"/>
        <v>-0,0578963063164942-0,190858543854842i</v>
      </c>
      <c r="BR118" s="223" t="str">
        <f t="shared" ca="1" si="94"/>
        <v>-0,133940183571336-0,147780219489486i</v>
      </c>
      <c r="BS118" s="223" t="str">
        <f t="shared" ca="1" si="95"/>
        <v>-0,184264677418446-0,0763249284530282i</v>
      </c>
      <c r="BT118" s="223" t="str">
        <f t="shared" ca="1" si="96"/>
        <v>-0,199206407402914+0,0097863832496012i</v>
      </c>
      <c r="BU118" s="223" t="str">
        <f t="shared" ca="1" si="97"/>
        <v>-0,17589624140919+0,0940184998051121i</v>
      </c>
      <c r="BV118" s="223" t="str">
        <f t="shared" ca="1" si="98"/>
        <v>-0,118810230466225+0,160197051109083i</v>
      </c>
      <c r="BW118" s="223" t="str">
        <f t="shared" ca="1" si="99"/>
        <v>-0,0389101111007892+0,195614338180022i</v>
      </c>
      <c r="BX118" s="223" t="str">
        <f t="shared" ca="1" si="100"/>
        <v>0,0484615828074927+0,193469483483252i</v>
      </c>
      <c r="BY118" s="223" t="str">
        <f t="shared" ca="1" si="101"/>
        <v>0,126527615072384+0,154174345049941i</v>
      </c>
      <c r="BZ118" s="223" t="str">
        <f t="shared" ca="1" si="102"/>
        <v>0,180297635812263+0,0852744309156759i</v>
      </c>
      <c r="CA118" s="223" t="str">
        <f t="shared" ca="1" si="103"/>
        <v>0,199446649627122+8,0142618226979E-15i</v>
      </c>
      <c r="CB118" s="223" t="str">
        <f t="shared" ca="1" si="104"/>
        <v>0,180297635812261-0,0852744309156799i</v>
      </c>
      <c r="CC118" s="223" t="str">
        <f t="shared" ca="1" si="105"/>
        <v>0,126527615072381-0,154174345049944i</v>
      </c>
      <c r="CD118" s="223" t="str">
        <f t="shared" ca="1" si="106"/>
        <v>0,0484615828075075-0,193469483483248i</v>
      </c>
      <c r="CE118" s="223" t="str">
        <f t="shared" ca="1" si="107"/>
        <v>-0,0389101111007938-0,195614338180021i</v>
      </c>
      <c r="CF118" s="223" t="str">
        <f t="shared" ca="1" si="108"/>
        <v>-0,118810230466228-0,160197051109081i</v>
      </c>
      <c r="CG118" s="223" t="str">
        <f t="shared" ca="1" si="109"/>
        <v>-0,175896241409192-0,0940184998051081i</v>
      </c>
      <c r="CH118" s="223" t="str">
        <f t="shared" ca="1" si="110"/>
        <v>-0,199206407402914-0,00978638324959669i</v>
      </c>
      <c r="CI118" s="223" t="str">
        <f t="shared" ca="1" si="111"/>
        <v>-0,184264677418444+0,0763249284530324i</v>
      </c>
      <c r="CJ118" s="223" t="str">
        <f t="shared" ca="1" si="112"/>
        <v>-0,133940183571332+0,147780219489489i</v>
      </c>
      <c r="CK118" s="223" t="str">
        <f t="shared" ca="1" si="113"/>
        <v>-0,0578963063164906+0,190858543854843i</v>
      </c>
      <c r="CL118" s="223" t="str">
        <f t="shared" ca="1" si="114"/>
        <v>0,0292649015283301+0,197287940802323i</v>
      </c>
      <c r="CM118" s="223" t="str">
        <f t="shared" ca="1" si="115"/>
        <v>0,110806621608316+0,165833828440506i</v>
      </c>
      <c r="CN118" s="223" t="str">
        <f t="shared" ca="1" si="116"/>
        <v>0,171071097553885+0,102536069893443i</v>
      </c>
      <c r="CO118" s="223" t="str">
        <f t="shared" ca="1" si="117"/>
        <v>0,198486259494852+0,0195491902447709i</v>
      </c>
      <c r="CP118" s="223" t="str">
        <f t="shared" ca="1" si="118"/>
        <v>0,187787809277055-0,0671915525524483i</v>
      </c>
      <c r="CQ118" s="223" t="str">
        <f t="shared" ca="1" si="119"/>
        <v>0,141030078436271-0,141030078436279i</v>
      </c>
      <c r="CR118" s="223" t="str">
        <f t="shared" ca="1" si="120"/>
        <v>0,0671915525524579-0,187787809277051i</v>
      </c>
      <c r="CS118" s="223" t="str">
        <f t="shared" ca="1" si="121"/>
        <v>-0,0195491902447623-0,198486259494852i</v>
      </c>
      <c r="CT118" s="223" t="str">
        <f t="shared" ca="1" si="122"/>
        <v>-0,102536069893453-0,171071097553879i</v>
      </c>
      <c r="CU118" s="223" t="str">
        <f t="shared" ca="1" si="123"/>
        <v>-0,165833828440501-0,110806621608325i</v>
      </c>
      <c r="CV118" s="223" t="str">
        <f t="shared" ca="1" si="124"/>
        <v>-0,197287940802325-0,0292649015283189i</v>
      </c>
      <c r="CW118" s="223" t="str">
        <f t="shared" ca="1" si="125"/>
        <v>-0,19085854385484+0,0578963063164997i</v>
      </c>
      <c r="CX118" s="223" t="str">
        <f t="shared" ca="1" si="126"/>
        <v>-0,147780219489495+0,133940183571326i</v>
      </c>
      <c r="CY118" s="223" t="str">
        <f t="shared" ca="1" si="127"/>
        <v>-0,0763249284530228+0,184264677418448i</v>
      </c>
      <c r="CZ118" s="223" t="str">
        <f t="shared" ca="1" si="128"/>
        <v>0,0097863832496064+0,199206407402914i</v>
      </c>
      <c r="DA118" s="223" t="str">
        <f t="shared" ca="1" si="129"/>
        <v>0,0940184998050999+0,175896241409196i</v>
      </c>
      <c r="DB118" s="223" t="str">
        <f t="shared" ca="1" si="130"/>
        <v>0,160197051109087+0,11881023046622i</v>
      </c>
      <c r="DC118" s="223" t="str">
        <f t="shared" ca="1" si="131"/>
        <v>0,195614338180019+0,0389101111008022i</v>
      </c>
      <c r="DD118" s="223" t="str">
        <f t="shared" ca="1" si="132"/>
        <v>0,193469483483251-0,0484615828074983i</v>
      </c>
      <c r="DE118" s="223" t="str">
        <f t="shared" ca="1" si="133"/>
        <v>0,154174345049938-0,126527615072388i</v>
      </c>
      <c r="DF118" s="223" t="str">
        <f t="shared" ca="1" si="134"/>
        <v>0,0852744309156885-0,180297635812257i</v>
      </c>
      <c r="DG118" s="223" t="str">
        <f t="shared" ca="1" si="135"/>
        <v>2,10131696954996E-15-0,199446649627122i</v>
      </c>
      <c r="DH118" s="223" t="str">
        <f t="shared" ca="1" si="136"/>
        <v>-0,0852744309156859-0,180297635812258i</v>
      </c>
      <c r="DI118" s="223" t="str">
        <f t="shared" ca="1" si="137"/>
        <v>-0,154174345049935-0,126527615072391i</v>
      </c>
      <c r="DJ118" s="223" t="str">
        <f t="shared" ca="1" si="138"/>
        <v>-0,19346948348325-0,0484615828075025i</v>
      </c>
      <c r="DK118" s="223" t="str">
        <f t="shared" ca="1" si="139"/>
        <v>-0,19561433818002+0,0389101111007996i</v>
      </c>
      <c r="DL118" s="223" t="str">
        <f t="shared" ca="1" si="140"/>
        <v>-0,160197051109089+0,118810230466217i</v>
      </c>
      <c r="DM118" s="223" t="str">
        <f t="shared" ca="1" si="141"/>
        <v>-0,0940184998051023+0,175896241409195i</v>
      </c>
      <c r="DN118" s="223" t="str">
        <f t="shared" ca="1" si="142"/>
        <v>-0,00978638324959079+0,199206407402914i</v>
      </c>
      <c r="DO118" s="223" t="str">
        <f t="shared" ca="1" si="143"/>
        <v>0,0763249284530202+0,184264677418449i</v>
      </c>
      <c r="DP118" s="223" t="str">
        <f t="shared" ca="1" si="144"/>
        <v>0,147780219489493+0,133940183571328i</v>
      </c>
      <c r="DQ118" s="223" t="str">
        <f t="shared" ca="1" si="145"/>
        <v>0,190858543854844+0,0578963063164848i</v>
      </c>
      <c r="DR118" s="223" t="str">
        <f t="shared" ca="1" si="146"/>
        <v>0,197287940802325-0,0292649015283163i</v>
      </c>
      <c r="DS118" s="223" t="str">
        <f t="shared" ca="1" si="147"/>
        <v>0,165833828440503-0,110806621608321i</v>
      </c>
      <c r="DT118" s="223" t="str">
        <f t="shared" ca="1" si="148"/>
        <v>0,102536069893455-0,171071097553878i</v>
      </c>
      <c r="DU118" s="223" t="str">
        <f t="shared" ca="1" si="149"/>
        <v>0,0195491902447651-0,198486259494852i</v>
      </c>
      <c r="DV118" s="223" t="str">
        <f t="shared" ca="1" si="150"/>
        <v>-0,0671915525524539-0,187787809277053i</v>
      </c>
      <c r="DW118" s="223" t="str">
        <f t="shared" ca="1" si="151"/>
        <v>-0,141030078436269-0,141030078436281i</v>
      </c>
      <c r="DX118" s="223" t="str">
        <f t="shared" ca="1" si="152"/>
        <v>-0,187787809277053-0,0671915525524523i</v>
      </c>
      <c r="DY118" s="223" t="str">
        <f t="shared" ca="1" si="153"/>
        <v>-0,198486259494852+0,0195491902447682i</v>
      </c>
      <c r="DZ118" s="223" t="str">
        <f t="shared" ca="1" si="154"/>
        <v>-0,171071097553886+0,102536069893441i</v>
      </c>
      <c r="EA118" s="223" t="str">
        <f t="shared" ca="1" si="155"/>
        <v>-0,11080662160832+0,165833828440504i</v>
      </c>
      <c r="EB118" s="223" t="str">
        <f t="shared" ca="1" si="156"/>
        <v>-0,0292649015283131+0,197287940802326i</v>
      </c>
      <c r="EC118" s="223" t="str">
        <f t="shared" ca="1" si="157"/>
        <v>0,0578963063164866+0,190858543854844i</v>
      </c>
      <c r="ED118" s="223" t="str">
        <f t="shared" ca="1" si="158"/>
        <v>0,13394018357133+0,147780219489491i</v>
      </c>
      <c r="EE118" s="223" t="str">
        <f t="shared" ca="1" si="159"/>
        <v>0,18426467741845+0,0763249284530172i</v>
      </c>
      <c r="EF118" s="223" t="str">
        <f t="shared" ca="1" si="160"/>
        <v>0,199206407402914-0,00978638324959248i</v>
      </c>
      <c r="EG118" s="223" t="str">
        <f t="shared" ca="1" si="161"/>
        <v>0,175896241409193-0,0940184998051051i</v>
      </c>
      <c r="EH118" s="223" t="str">
        <f t="shared" ca="1" si="162"/>
        <v>0,118810230466216-0,16019705110909i</v>
      </c>
      <c r="EI118" s="223" t="str">
        <f t="shared" ca="1" si="163"/>
        <v>0,0389101111007964-0,195614338180021i</v>
      </c>
      <c r="EJ118" s="223" t="str">
        <f t="shared" ca="1" si="164"/>
        <v>-0,0484615828075041-0,193469483483249i</v>
      </c>
      <c r="EK118" s="223" t="str">
        <f t="shared" ca="1" si="165"/>
        <v>-0,126527615072378-0,154174345049947i</v>
      </c>
      <c r="EL118" s="223" t="str">
        <f t="shared" ca="1" si="166"/>
        <v>-0,18029763581226-0,0852744309156831i</v>
      </c>
      <c r="EM118" s="223" t="str">
        <f t="shared" ca="1" si="167"/>
        <v>-0,199446649627122+3,81162788359797E-15i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0,115381389113224-1,02806009329317i</v>
      </c>
      <c r="G119" s="229" t="str">
        <f t="shared" si="173"/>
        <v>-1,21239486493869+7,07402536119229i</v>
      </c>
      <c r="H119" s="229" t="str">
        <f t="shared" si="38"/>
        <v>0,104212825449473-0,633973109307228i</v>
      </c>
      <c r="I119" s="229" t="str">
        <f t="shared" si="174"/>
        <v>-0,0159697035322827-0,0980057598391545i</v>
      </c>
      <c r="J119" s="255" t="str">
        <f ca="1">IMPRODUCT(1/N_FFT2,AH100)</f>
        <v>0,00694333534872668+3,19996667448428E-06i</v>
      </c>
      <c r="K119" s="254" t="str">
        <f t="shared" ca="1" si="175"/>
        <v>-0,000110569391878991-0,000680537959189124i</v>
      </c>
      <c r="N119" s="246">
        <f t="shared" ca="1" si="176"/>
        <v>0.20055997993666372</v>
      </c>
      <c r="O119" s="223">
        <f t="shared" ca="1" si="39"/>
        <v>-0.1994400200633363</v>
      </c>
      <c r="P119" s="223" t="str">
        <f t="shared" ca="1" si="40"/>
        <v>-0,178144672551493+0,0896704926070181i</v>
      </c>
      <c r="Q119" s="223" t="str">
        <f t="shared" ca="1" si="41"/>
        <v>-0,118806281239686+0,160191726193523i</v>
      </c>
      <c r="R119" s="223" t="str">
        <f t="shared" ca="1" si="42"/>
        <v>-0,0340966425244213+0,196503792766007i</v>
      </c>
      <c r="S119" s="223" t="str">
        <f t="shared" ca="1" si="43"/>
        <v>0,0578943818557092+0,190852199757848i</v>
      </c>
      <c r="T119" s="223" t="str">
        <f t="shared" ca="1" si="44"/>
        <v>0,137521980076844+0,144443852754654i</v>
      </c>
      <c r="U119" s="223" t="str">
        <f t="shared" ca="1" si="45"/>
        <v>0,187781567250617+0,0671893191196786i</v>
      </c>
      <c r="V119" s="223" t="str">
        <f t="shared" ca="1" si="46"/>
        <v>0,197940138292818-0,0244135875176974i</v>
      </c>
      <c r="W119" s="223" t="str">
        <f t="shared" ca="1" si="47"/>
        <v>0,165828316159674-0,110802938420022i</v>
      </c>
      <c r="X119" s="223" t="str">
        <f t="shared" ca="1" si="48"/>
        <v>0,0983036253474911-0,173530166963569i</v>
      </c>
      <c r="Y119" s="223" t="str">
        <f t="shared" ca="1" si="49"/>
        <v>0,00978605795232132-0,199199785824729i</v>
      </c>
      <c r="Z119" s="223" t="str">
        <f t="shared" ca="1" si="50"/>
        <v>-0,0808213357956472-0,18233001201961i</v>
      </c>
      <c r="AA119" s="223" t="str">
        <f t="shared" ca="1" si="51"/>
        <v>-0,154169220327833-0,126523409321643i</v>
      </c>
      <c r="AB119" s="223" t="str">
        <f t="shared" ca="1" si="52"/>
        <v>-0,194594052390724-0,0436975557327888i</v>
      </c>
      <c r="AC119" s="223" t="str">
        <f t="shared" ca="1" si="53"/>
        <v>-0,193463052599183+0,0484599719549002i</v>
      </c>
      <c r="AD119" s="223" t="str">
        <f t="shared" ca="1" si="54"/>
        <v>-0,15101774753939+0,130268804903527i</v>
      </c>
      <c r="AE119" s="223" t="str">
        <f t="shared" ca="1" si="55"/>
        <v>-0,0763223914287997+0,184258552500157i</v>
      </c>
      <c r="AF119" s="223" t="str">
        <f t="shared" ca="1" si="56"/>
        <v>0,0146717180402674+0,198899628688972i</v>
      </c>
      <c r="AG119" s="223" t="str">
        <f t="shared" ca="1" si="57"/>
        <v>0,102532661616513+0,171065411187352i</v>
      </c>
      <c r="AH119" s="223" t="str">
        <f t="shared" ca="1" si="58"/>
        <v>0,168497612003983+0,10669993604412i</v>
      </c>
      <c r="AI119" s="223" t="str">
        <f t="shared" ca="1" si="59"/>
        <v>0,198479661854229+0,0195485404338781i</v>
      </c>
      <c r="AJ119" s="223" t="str">
        <f t="shared" ca="1" si="60"/>
        <v>0,186076102518549-0,0717774733072324i</v>
      </c>
      <c r="AK119" s="223" t="str">
        <f t="shared" ca="1" si="61"/>
        <v>0,133935731428398-0,147775307306749i</v>
      </c>
      <c r="AL119" s="223" t="str">
        <f t="shared" ca="1" si="62"/>
        <v>0,0531931977019422-0,192215517898806i</v>
      </c>
      <c r="AM119" s="223" t="str">
        <f t="shared" ca="1" si="63"/>
        <v>-0,0389088177370519-0,195607836001447i</v>
      </c>
      <c r="AN119" s="223" t="str">
        <f t="shared" ca="1" si="64"/>
        <v>-0,122701800769003-0,157227827342707i</v>
      </c>
      <c r="AO119" s="223" t="str">
        <f t="shared" ca="1" si="65"/>
        <v>-0,18029164275758-0,0852715964119185i</v>
      </c>
      <c r="AP119" s="223" t="str">
        <f t="shared" ca="1" si="66"/>
        <v>-0,199379952458065+0,00489450310897975i</v>
      </c>
      <c r="AQ119" s="223" t="str">
        <f t="shared" ca="1" si="67"/>
        <v>-0,175890394655917+0,0940153746503723i</v>
      </c>
      <c r="AR119" s="223" t="str">
        <f t="shared" ca="1" si="68"/>
        <v>-0,175890394655917+0,0940153746503723i</v>
      </c>
      <c r="AS119" s="223" t="str">
        <f t="shared" ca="1" si="69"/>
        <v>-0,0292639287692896+0,197281382993556i</v>
      </c>
      <c r="AT119" s="223" t="str">
        <f t="shared" ca="1" si="70"/>
        <v>0,0625606925986605+0,189373919388177i</v>
      </c>
      <c r="AU119" s="223" t="str">
        <f t="shared" ca="1" si="71"/>
        <v>0,141025390626764+0,141025390626769i</v>
      </c>
      <c r="AV119" s="223" t="str">
        <f t="shared" ca="1" si="72"/>
        <v>0,189373919388182+0,0625606925986481i</v>
      </c>
      <c r="AW119" s="223" t="str">
        <f t="shared" ca="1" si="73"/>
        <v>0,197281382993557-0,0292639287692828i</v>
      </c>
      <c r="AX119" s="223" t="str">
        <f t="shared" ca="1" si="74"/>
        <v>0,163059131538433-0,114839197249005i</v>
      </c>
      <c r="AY119" s="223" t="str">
        <f t="shared" ca="1" si="75"/>
        <v>0,0940153746503609-0,175890394655923i</v>
      </c>
      <c r="AZ119" s="223" t="str">
        <f t="shared" ca="1" si="76"/>
        <v>0,00489450310898672-0,199379952458065i</v>
      </c>
      <c r="BA119" s="223" t="str">
        <f t="shared" ca="1" si="77"/>
        <v>-0,0852715964119123-0,180291642757583i</v>
      </c>
      <c r="BB119" s="223" t="str">
        <f t="shared" ca="1" si="78"/>
        <v>-0,157227827342714-0,122701800768993i</v>
      </c>
      <c r="BC119" s="223" t="str">
        <f t="shared" ca="1" si="79"/>
        <v>-0,195607836001445-0,0389088177370587i</v>
      </c>
      <c r="BD119" s="223" t="str">
        <f t="shared" ca="1" si="80"/>
        <v>-0,192215517898808+0,0531931977019352i</v>
      </c>
      <c r="BE119" s="223" t="str">
        <f t="shared" ca="1" si="81"/>
        <v>-0,14777530730674+0,133935731428408i</v>
      </c>
      <c r="BF119" s="223" t="str">
        <f t="shared" ca="1" si="82"/>
        <v>-0,0717774733072336+0,186076102518548i</v>
      </c>
      <c r="BG119" s="223" t="str">
        <f t="shared" ca="1" si="83"/>
        <v>0,0195485404338708+0,19847966185423i</v>
      </c>
      <c r="BH119" s="223" t="str">
        <f t="shared" ca="1" si="84"/>
        <v>0,106699936044125+0,16849761200398i</v>
      </c>
      <c r="BI119" s="223" t="str">
        <f t="shared" ca="1" si="85"/>
        <v>0,171065411187351+0,102532661616514i</v>
      </c>
      <c r="BJ119" s="223" t="str">
        <f t="shared" ca="1" si="86"/>
        <v>0,198899628688971+0,0146717180402763i</v>
      </c>
      <c r="BK119" s="223" t="str">
        <f t="shared" ca="1" si="87"/>
        <v>0,184258552500155-0,0763223914288041i</v>
      </c>
      <c r="BL119" s="223" t="str">
        <f t="shared" ca="1" si="88"/>
        <v>0,130268804903529-0,151017747539388i</v>
      </c>
      <c r="BM119" s="223" t="str">
        <f t="shared" ca="1" si="89"/>
        <v>0,048459971954909-0,193463052599181i</v>
      </c>
      <c r="BN119" s="223" t="str">
        <f t="shared" ca="1" si="90"/>
        <v>-0,0436975557327912-0,194594052390723i</v>
      </c>
      <c r="BO119" s="223" t="str">
        <f t="shared" ca="1" si="91"/>
        <v>-0,126523409321641-0,154169220327835i</v>
      </c>
      <c r="BP119" s="223" t="str">
        <f t="shared" ca="1" si="92"/>
        <v>-0,182330012019606-0,0808213357956573i</v>
      </c>
      <c r="BQ119" s="223" t="str">
        <f t="shared" ca="1" si="93"/>
        <v>-0,199199785824729+0,00978605795232445i</v>
      </c>
      <c r="BR119" s="223" t="str">
        <f t="shared" ca="1" si="94"/>
        <v>-0,173530166963571+0,0983036253474865i</v>
      </c>
      <c r="BS119" s="223" t="str">
        <f t="shared" ca="1" si="95"/>
        <v>-0,110802938420014+0,165828316159679i</v>
      </c>
      <c r="BT119" s="223" t="str">
        <f t="shared" ca="1" si="96"/>
        <v>-0,0244135875176964+0,197940138292818i</v>
      </c>
      <c r="BU119" s="223" t="str">
        <f t="shared" ca="1" si="97"/>
        <v>0,0671893191196738+0,187781567250619i</v>
      </c>
      <c r="BV119" s="223" t="str">
        <f t="shared" ca="1" si="98"/>
        <v>0,144443852754659+0,137521980076839i</v>
      </c>
      <c r="BW119" s="223" t="str">
        <f t="shared" ca="1" si="99"/>
        <v>0,190852199757848+0,0578943818557084i</v>
      </c>
      <c r="BX119" s="223" t="str">
        <f t="shared" ca="1" si="100"/>
        <v>0,196503792766008-0,0340966425244145i</v>
      </c>
      <c r="BY119" s="223" t="str">
        <f t="shared" ca="1" si="101"/>
        <v>0,160191726193519-0,118806281239692i</v>
      </c>
      <c r="BZ119" s="223" t="str">
        <f t="shared" ca="1" si="102"/>
        <v>0,0896704926070185-0,178144672551493i</v>
      </c>
      <c r="CA119" s="223" t="str">
        <f t="shared" ca="1" si="103"/>
        <v>6,96338268090914E-15-0,199440020063336i</v>
      </c>
      <c r="CB119" s="223" t="str">
        <f t="shared" ca="1" si="104"/>
        <v>-0,0896704926070231-0,178144672551491i</v>
      </c>
      <c r="CC119" s="223" t="str">
        <f t="shared" ca="1" si="105"/>
        <v>-0,160191726193522-0,118806281239687i</v>
      </c>
      <c r="CD119" s="223" t="str">
        <f t="shared" ca="1" si="106"/>
        <v>-0,196503792766006-0,0340966425244283i</v>
      </c>
      <c r="CE119" s="223" t="str">
        <f t="shared" ca="1" si="107"/>
        <v>-0,190852199757846+0,057894381855714i</v>
      </c>
      <c r="CF119" s="223" t="str">
        <f t="shared" ca="1" si="108"/>
        <v>-0,144443852754655+0,137521980076842i</v>
      </c>
      <c r="CG119" s="223" t="str">
        <f t="shared" ca="1" si="109"/>
        <v>-0,0671893191196868+0,187781567250614i</v>
      </c>
      <c r="CH119" s="223" t="str">
        <f t="shared" ca="1" si="110"/>
        <v>0,0244135875177024+0,197940138292817i</v>
      </c>
      <c r="CI119" s="223" t="str">
        <f t="shared" ca="1" si="111"/>
        <v>0,110802938420019+0,165828316159676i</v>
      </c>
      <c r="CJ119" s="223" t="str">
        <f t="shared" ca="1" si="112"/>
        <v>0,173530166963564+0,0983036253474993i</v>
      </c>
      <c r="CK119" s="223" t="str">
        <f t="shared" ca="1" si="113"/>
        <v>0,199199785824729+0,00978605795231785i</v>
      </c>
      <c r="CL119" s="223" t="str">
        <f t="shared" ca="1" si="114"/>
        <v>0,182330012019611-0,0808213357956448i</v>
      </c>
      <c r="CM119" s="223" t="str">
        <f t="shared" ca="1" si="115"/>
        <v>0,126523409321636-0,154169220327839i</v>
      </c>
      <c r="CN119" s="223" t="str">
        <f t="shared" ca="1" si="116"/>
        <v>0,0436975557327862-0,194594052390725i</v>
      </c>
      <c r="CO119" s="223" t="str">
        <f t="shared" ca="1" si="117"/>
        <v>-0,0484599719548949-0,193463052599185i</v>
      </c>
      <c r="CP119" s="223" t="str">
        <f t="shared" ca="1" si="118"/>
        <v>-0,130268804903534-0,151017747539383i</v>
      </c>
      <c r="CQ119" s="223" t="str">
        <f t="shared" ca="1" si="119"/>
        <v>-0,184258552500157-0,0763223914287986i</v>
      </c>
      <c r="CR119" s="223" t="str">
        <f t="shared" ca="1" si="120"/>
        <v>-0,198899628688972+0,0146717180402624i</v>
      </c>
      <c r="CS119" s="223" t="str">
        <f t="shared" ca="1" si="121"/>
        <v>-0,171065411187348+0,102532661616518i</v>
      </c>
      <c r="CT119" s="223" t="str">
        <f t="shared" ca="1" si="122"/>
        <v>-0,10669993604412+0,168497612003983i</v>
      </c>
      <c r="CU119" s="223" t="str">
        <f t="shared" ca="1" si="123"/>
        <v>-0,0195485404338846+0,198479661854228i</v>
      </c>
      <c r="CV119" s="223" t="str">
        <f t="shared" ca="1" si="124"/>
        <v>0,0717774733072391+0,186076102518546i</v>
      </c>
      <c r="CW119" s="223" t="str">
        <f t="shared" ca="1" si="125"/>
        <v>0,147775307306744+0,133935731428403i</v>
      </c>
      <c r="CX119" s="223" t="str">
        <f t="shared" ca="1" si="126"/>
        <v>0,192215517898804+0,0531931977019494i</v>
      </c>
      <c r="CY119" s="223" t="str">
        <f t="shared" ca="1" si="127"/>
        <v>0,195607836001444-0,0389088177370637i</v>
      </c>
      <c r="CZ119" s="223" t="str">
        <f t="shared" ca="1" si="128"/>
        <v>0,157227827342711-0,122701800768998i</v>
      </c>
      <c r="DA119" s="223" t="str">
        <f t="shared" ca="1" si="129"/>
        <v>0,0852715964119248-0,180291642757577i</v>
      </c>
      <c r="DB119" s="223" t="str">
        <f t="shared" ca="1" si="130"/>
        <v>-0,00489450310899262-0,199379952458065i</v>
      </c>
      <c r="DC119" s="223" t="str">
        <f t="shared" ca="1" si="131"/>
        <v>-0,0940153746503655-0,17589039465592i</v>
      </c>
      <c r="DD119" s="223" t="str">
        <f t="shared" ca="1" si="132"/>
        <v>-0,163059131538425-0,114839197249017i</v>
      </c>
      <c r="DE119" s="223" t="str">
        <f t="shared" ca="1" si="133"/>
        <v>-0,197281382993558-0,0292639287692767i</v>
      </c>
      <c r="DF119" s="223" t="str">
        <f t="shared" ca="1" si="134"/>
        <v>-0,18937391938818+0,0625606925986537i</v>
      </c>
      <c r="DG119" s="223" t="str">
        <f t="shared" ca="1" si="135"/>
        <v>-0,141025390626774+0,141025390626759i</v>
      </c>
      <c r="DH119" s="223" t="str">
        <f t="shared" ca="1" si="136"/>
        <v>-0,0625606925986555+0,189373919388179i</v>
      </c>
      <c r="DI119" s="223" t="str">
        <f t="shared" ca="1" si="137"/>
        <v>0,0292639287692763+0,197281382993558i</v>
      </c>
      <c r="DJ119" s="223" t="str">
        <f t="shared" ca="1" si="138"/>
        <v>0,114839197249016+0,163059131538426i</v>
      </c>
      <c r="DK119" s="223" t="str">
        <f t="shared" ca="1" si="139"/>
        <v>0,175890394655919+0,0940153746503671i</v>
      </c>
      <c r="DL119" s="223" t="str">
        <f t="shared" ca="1" si="140"/>
        <v>0,199379952458064+0,00489450310899439i</v>
      </c>
      <c r="DM119" s="223" t="str">
        <f t="shared" ca="1" si="141"/>
        <v>0,180291642757578-0,0852715964119233i</v>
      </c>
      <c r="DN119" s="223" t="str">
        <f t="shared" ca="1" si="142"/>
        <v>0,122701800768998-0,15722782734271i</v>
      </c>
      <c r="DO119" s="223" t="str">
        <f t="shared" ca="1" si="143"/>
        <v>0,0389088177370655-0,195607836001444i</v>
      </c>
      <c r="DP119" s="223" t="str">
        <f t="shared" ca="1" si="144"/>
        <v>-0,0531931977019476-0,192215517898804i</v>
      </c>
      <c r="DQ119" s="223" t="str">
        <f t="shared" ca="1" si="145"/>
        <v>-0,133935731428402-0,147775307306745i</v>
      </c>
      <c r="DR119" s="223" t="str">
        <f t="shared" ca="1" si="146"/>
        <v>-0,186076102518546-0,0717774733072407i</v>
      </c>
      <c r="DS119" s="223" t="str">
        <f t="shared" ca="1" si="147"/>
        <v>-0,198479661854228+0,0195485404338843i</v>
      </c>
      <c r="DT119" s="223" t="str">
        <f t="shared" ca="1" si="148"/>
        <v>-0,168497612003984+0,106699936044119i</v>
      </c>
      <c r="DU119" s="223" t="str">
        <f t="shared" ca="1" si="149"/>
        <v>-0,10253266161652+0,171065411187347i</v>
      </c>
      <c r="DV119" s="223" t="str">
        <f t="shared" ca="1" si="150"/>
        <v>-0,0146717180402642+0,198899628688972i</v>
      </c>
      <c r="DW119" s="223" t="str">
        <f t="shared" ca="1" si="151"/>
        <v>0,076322391428797+0,184258552500158i</v>
      </c>
      <c r="DX119" s="223" t="str">
        <f t="shared" ca="1" si="152"/>
        <v>0,151017747539383+0,130268804903534i</v>
      </c>
      <c r="DY119" s="223" t="str">
        <f t="shared" ca="1" si="153"/>
        <v>0,193463052599184+0,0484599719548964i</v>
      </c>
      <c r="DZ119" s="223" t="str">
        <f t="shared" ca="1" si="154"/>
        <v>0,194594052390725-0,0436975557327844i</v>
      </c>
      <c r="EA119" s="223" t="str">
        <f t="shared" ca="1" si="155"/>
        <v>0,154169220327827-0,12652340932165i</v>
      </c>
      <c r="EB119" s="223" t="str">
        <f t="shared" ca="1" si="156"/>
        <v>0,080821335795645-0,182330012019611i</v>
      </c>
      <c r="EC119" s="223" t="str">
        <f t="shared" ca="1" si="157"/>
        <v>-0,00978605795231751-0,199199785824729i</v>
      </c>
      <c r="ED119" s="223" t="str">
        <f t="shared" ca="1" si="158"/>
        <v>-0,0983036253474979-0,173530166963565i</v>
      </c>
      <c r="EE119" s="223" t="str">
        <f t="shared" ca="1" si="159"/>
        <v>-0,165828316159675-0,110802938420021i</v>
      </c>
      <c r="EF119" s="223" t="str">
        <f t="shared" ca="1" si="160"/>
        <v>-0,197940138292817-0,024413587517704i</v>
      </c>
      <c r="EG119" s="223" t="str">
        <f t="shared" ca="1" si="161"/>
        <v>-0,187781567250614+0,0671893191196866i</v>
      </c>
      <c r="EH119" s="223" t="str">
        <f t="shared" ca="1" si="162"/>
        <v>-0,137521980076844+0,144443852754654i</v>
      </c>
      <c r="EI119" s="223" t="str">
        <f t="shared" ca="1" si="163"/>
        <v>-0,057894381855715+0,190852199757846i</v>
      </c>
      <c r="EJ119" s="223" t="str">
        <f t="shared" ca="1" si="164"/>
        <v>0,0340966425244267+0,196503792766006i</v>
      </c>
      <c r="EK119" s="223" t="str">
        <f t="shared" ca="1" si="165"/>
        <v>0,118806281239686+0,160191726193523i</v>
      </c>
      <c r="EL119" s="223" t="str">
        <f t="shared" ca="1" si="166"/>
        <v>0,17814467255149+0,0896704926070241i</v>
      </c>
      <c r="EM119" s="223" t="str">
        <f t="shared" ca="1" si="167"/>
        <v>0,199440020063336-5,91272668480102E-15i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0,114692261339666-0,977281285689336i</v>
      </c>
      <c r="G120" s="229" t="str">
        <f t="shared" si="173"/>
        <v>-1,21234760044476+6,72268731782942i</v>
      </c>
      <c r="H120" s="229" t="str">
        <f t="shared" si="38"/>
        <v>0,103802581341486-0,602277117224066i</v>
      </c>
      <c r="I120" s="229" t="str">
        <f t="shared" si="174"/>
        <v>-0,0184338581647302-0,104259394995923i</v>
      </c>
      <c r="J120" s="255" t="str">
        <f ca="1">IMPRODUCT(1/N_FFT2,AI100)</f>
        <v>0,000785694736272703-8,68579139835055E-09i</v>
      </c>
      <c r="K120" s="254" t="str">
        <f t="shared" ca="1" si="175"/>
        <v>-0,0000144842909045824-0,0000819158977426266i</v>
      </c>
      <c r="N120" s="246">
        <f t="shared" ca="1" si="176"/>
        <v>0.20056711502911301</v>
      </c>
      <c r="O120" s="223">
        <f t="shared" ca="1" si="39"/>
        <v>-0.19943288497088701</v>
      </c>
      <c r="P120" s="223" t="str">
        <f t="shared" ca="1" si="40"/>
        <v>-0,175884102066165+0,0940120111910706i</v>
      </c>
      <c r="Q120" s="223" t="str">
        <f t="shared" ca="1" si="41"/>
        <v>-0,110798974375047+0,165822383547121i</v>
      </c>
      <c r="R120" s="223" t="str">
        <f t="shared" ca="1" si="42"/>
        <v>-0,0195478410725196+0,1984725611192i</v>
      </c>
      <c r="S120" s="223" t="str">
        <f t="shared" ca="1" si="43"/>
        <v>0,076319660947131+0,18425196053428i</v>
      </c>
      <c r="T120" s="223" t="str">
        <f t="shared" ca="1" si="44"/>
        <v>0,154163704826785+0,126518882866911i</v>
      </c>
      <c r="U120" s="223" t="str">
        <f t="shared" ca="1" si="45"/>
        <v>0,195600838007797+0,038907425749576i</v>
      </c>
      <c r="V120" s="223" t="str">
        <f t="shared" ca="1" si="46"/>
        <v>0,190845371900083-0,057892310647701i</v>
      </c>
      <c r="W120" s="223" t="str">
        <f t="shared" ca="1" si="47"/>
        <v>0,141020345354511-0,141020345354511i</v>
      </c>
      <c r="X120" s="223" t="str">
        <f t="shared" ca="1" si="48"/>
        <v>0,0578923106476996-0,190845371900084i</v>
      </c>
      <c r="Y120" s="223" t="str">
        <f t="shared" ca="1" si="49"/>
        <v>-0,0389074257495756-0,195600838007797i</v>
      </c>
      <c r="Z120" s="223" t="str">
        <f t="shared" ca="1" si="50"/>
        <v>-0,126518882866912-0,154163704826784i</v>
      </c>
      <c r="AA120" s="223" t="str">
        <f t="shared" ca="1" si="51"/>
        <v>-0,18425196053428-0,0763196609471316i</v>
      </c>
      <c r="AB120" s="223" t="str">
        <f t="shared" ca="1" si="52"/>
        <v>-0,1984725611192+0,019547841072521i</v>
      </c>
      <c r="AC120" s="223" t="str">
        <f t="shared" ca="1" si="53"/>
        <v>-0,165822383547122+0,110798974375047i</v>
      </c>
      <c r="AD120" s="223" t="str">
        <f t="shared" ca="1" si="54"/>
        <v>-0,0940120111910704+0,175884102066165i</v>
      </c>
      <c r="AE120" s="223" t="str">
        <f t="shared" ca="1" si="55"/>
        <v>-5,9247967654905E-16+0,199432884970887i</v>
      </c>
      <c r="AF120" s="223" t="str">
        <f t="shared" ca="1" si="56"/>
        <v>0,094012011191071+0,175884102066165i</v>
      </c>
      <c r="AG120" s="223" t="str">
        <f t="shared" ca="1" si="57"/>
        <v>0,165822383547121+0,110798974375048i</v>
      </c>
      <c r="AH120" s="223" t="str">
        <f t="shared" ca="1" si="58"/>
        <v>0,1984725611192+0,0195478410725202i</v>
      </c>
      <c r="AI120" s="223" t="str">
        <f t="shared" ca="1" si="59"/>
        <v>0,184251960534281-0,0763196609471306i</v>
      </c>
      <c r="AJ120" s="223" t="str">
        <f t="shared" ca="1" si="60"/>
        <v>0,126518882866913-0,154163704826783i</v>
      </c>
      <c r="AK120" s="223" t="str">
        <f t="shared" ca="1" si="61"/>
        <v>0,0389074257495786-0,195600838007796i</v>
      </c>
      <c r="AL120" s="223" t="str">
        <f t="shared" ca="1" si="62"/>
        <v>-0,0578923106476966-0,190845371900085i</v>
      </c>
      <c r="AM120" s="223" t="str">
        <f t="shared" ca="1" si="63"/>
        <v>-0,141020345354507-0,141020345354514i</v>
      </c>
      <c r="AN120" s="223" t="str">
        <f t="shared" ca="1" si="64"/>
        <v>-0,190845371900082-0,057892310647706i</v>
      </c>
      <c r="AO120" s="223" t="str">
        <f t="shared" ca="1" si="65"/>
        <v>-0,195600838007798+0,038907425749569i</v>
      </c>
      <c r="AP120" s="223" t="str">
        <f t="shared" ca="1" si="66"/>
        <v>-0,154163704826789+0,126518882866905i</v>
      </c>
      <c r="AQ120" s="223" t="str">
        <f t="shared" ca="1" si="67"/>
        <v>-0,0763196609471396+0,184251960534277i</v>
      </c>
      <c r="AR120" s="223" t="str">
        <f t="shared" ca="1" si="68"/>
        <v>-0,0763196609471396+0,184251960534277i</v>
      </c>
      <c r="AS120" s="223" t="str">
        <f t="shared" ca="1" si="69"/>
        <v>0,110798974375054+0,165822383547117i</v>
      </c>
      <c r="AT120" s="223" t="str">
        <f t="shared" ca="1" si="70"/>
        <v>0,175884102066168+0,094012011191064i</v>
      </c>
      <c r="AU120" s="223" t="str">
        <f t="shared" ca="1" si="71"/>
        <v>0,199432884970887-6,60884796972778E-15i</v>
      </c>
      <c r="AV120" s="223" t="str">
        <f t="shared" ca="1" si="72"/>
        <v>0,175884102066162-0,0940120111910759i</v>
      </c>
      <c r="AW120" s="223" t="str">
        <f t="shared" ca="1" si="73"/>
        <v>0,110798974375043-0,165822383547124i</v>
      </c>
      <c r="AX120" s="223" t="str">
        <f t="shared" ca="1" si="74"/>
        <v>0,0195478410725167-0,1984725611192i</v>
      </c>
      <c r="AY120" s="223" t="str">
        <f t="shared" ca="1" si="75"/>
        <v>-0,0763196609471338-0,184251960534279i</v>
      </c>
      <c r="AZ120" s="223" t="str">
        <f t="shared" ca="1" si="76"/>
        <v>-0,154163704826785-0,12651888286691i</v>
      </c>
      <c r="BA120" s="223" t="str">
        <f t="shared" ca="1" si="77"/>
        <v>-0,195600838007797-0,0389074257495752i</v>
      </c>
      <c r="BB120" s="223" t="str">
        <f t="shared" ca="1" si="78"/>
        <v>-0,190845371900084+0,0578923106477i</v>
      </c>
      <c r="BC120" s="223" t="str">
        <f t="shared" ca="1" si="79"/>
        <v>-0,141020345354512+0,14102034535451i</v>
      </c>
      <c r="BD120" s="223" t="str">
        <f t="shared" ca="1" si="80"/>
        <v>-0,0578923106477026+0,190845371900083i</v>
      </c>
      <c r="BE120" s="223" t="str">
        <f t="shared" ca="1" si="81"/>
        <v>0,0389074257495724+0,195600838007797i</v>
      </c>
      <c r="BF120" s="223" t="str">
        <f t="shared" ca="1" si="82"/>
        <v>0,126518882866908+0,154163704826787i</v>
      </c>
      <c r="BG120" s="223" t="str">
        <f t="shared" ca="1" si="83"/>
        <v>0,184251960534278+0,0763196609471364i</v>
      </c>
      <c r="BH120" s="223" t="str">
        <f t="shared" ca="1" si="84"/>
        <v>0,198472561119201-0,019547841072514i</v>
      </c>
      <c r="BI120" s="223" t="str">
        <f t="shared" ca="1" si="85"/>
        <v>0,165822383547126-0,110798974375041i</v>
      </c>
      <c r="BJ120" s="223" t="str">
        <f t="shared" ca="1" si="86"/>
        <v>0,0940120111910783-0,175884102066161i</v>
      </c>
      <c r="BK120" s="223" t="str">
        <f t="shared" ca="1" si="87"/>
        <v>9,74837833708271E-15-0,199432884970887i</v>
      </c>
      <c r="BL120" s="223" t="str">
        <f t="shared" ca="1" si="88"/>
        <v>-0,0940120111910787-0,175884102066161i</v>
      </c>
      <c r="BM120" s="223" t="str">
        <f t="shared" ca="1" si="89"/>
        <v>-0,165822383547126-0,110798974375041i</v>
      </c>
      <c r="BN120" s="223" t="str">
        <f t="shared" ca="1" si="90"/>
        <v>-0,198472561119201-0,0195478410725136i</v>
      </c>
      <c r="BO120" s="223" t="str">
        <f t="shared" ca="1" si="91"/>
        <v>-0,184251960534278+0,0763196609471366i</v>
      </c>
      <c r="BP120" s="223" t="str">
        <f t="shared" ca="1" si="92"/>
        <v>-0,126518882866908+0,154163704826787i</v>
      </c>
      <c r="BQ120" s="223" t="str">
        <f t="shared" ca="1" si="93"/>
        <v>-0,038907425749572+0,195600838007797i</v>
      </c>
      <c r="BR120" s="223" t="str">
        <f t="shared" ca="1" si="94"/>
        <v>0,057892310647703+0,190845371900083i</v>
      </c>
      <c r="BS120" s="223" t="str">
        <f t="shared" ca="1" si="95"/>
        <v>0,141020345354512+0,14102034535451i</v>
      </c>
      <c r="BT120" s="223" t="str">
        <f t="shared" ca="1" si="96"/>
        <v>0,190845371900084+0,0578923106476996i</v>
      </c>
      <c r="BU120" s="223" t="str">
        <f t="shared" ca="1" si="97"/>
        <v>0,195600838007797-0,0389074257495756i</v>
      </c>
      <c r="BV120" s="223" t="str">
        <f t="shared" ca="1" si="98"/>
        <v>0,154163704826785-0,12651888286691i</v>
      </c>
      <c r="BW120" s="223" t="str">
        <f t="shared" ca="1" si="99"/>
        <v>0,0763196609471334-0,184251960534279i</v>
      </c>
      <c r="BX120" s="223" t="str">
        <f t="shared" ca="1" si="100"/>
        <v>-0,0195478410725171-0,1984725611192i</v>
      </c>
      <c r="BY120" s="223" t="str">
        <f t="shared" ca="1" si="101"/>
        <v>-0,110798974375043-0,165822383547124i</v>
      </c>
      <c r="BZ120" s="223" t="str">
        <f t="shared" ca="1" si="102"/>
        <v>-0,175884102066162-0,0940120111910756i</v>
      </c>
      <c r="CA120" s="223" t="str">
        <f t="shared" ca="1" si="103"/>
        <v>-0,199432884970887-6,6210863368285E-15i</v>
      </c>
      <c r="CB120" s="223" t="str">
        <f t="shared" ca="1" si="104"/>
        <v>-0,175884102066168+0,094012011191064i</v>
      </c>
      <c r="CC120" s="223" t="str">
        <f t="shared" ca="1" si="105"/>
        <v>-0,110798974375054+0,165822383547117i</v>
      </c>
      <c r="CD120" s="223" t="str">
        <f t="shared" ca="1" si="106"/>
        <v>-0,0195478410725295+0,198472561119199i</v>
      </c>
      <c r="CE120" s="223" t="str">
        <f t="shared" ca="1" si="107"/>
        <v>0,0763196609471402+0,184251960534277i</v>
      </c>
      <c r="CF120" s="223" t="str">
        <f t="shared" ca="1" si="108"/>
        <v>0,15416370482679+0,126518882866905i</v>
      </c>
      <c r="CG120" s="223" t="str">
        <f t="shared" ca="1" si="109"/>
        <v>0,195600838007798+0,0389074257495684i</v>
      </c>
      <c r="CH120" s="223" t="str">
        <f t="shared" ca="1" si="110"/>
        <v>0,190845371900082-0,0578923106477066i</v>
      </c>
      <c r="CI120" s="223" t="str">
        <f t="shared" ca="1" si="111"/>
        <v>0,141020345354507-0,141020345354515i</v>
      </c>
      <c r="CJ120" s="223" t="str">
        <f t="shared" ca="1" si="112"/>
        <v>0,057892310647696-0,190845371900085i</v>
      </c>
      <c r="CK120" s="223" t="str">
        <f t="shared" ca="1" si="113"/>
        <v>-0,0389074257495792-0,195600838007796i</v>
      </c>
      <c r="CL120" s="223" t="str">
        <f t="shared" ca="1" si="114"/>
        <v>-0,126518882866913-0,154163704826782i</v>
      </c>
      <c r="CM120" s="223" t="str">
        <f t="shared" ca="1" si="115"/>
        <v>-0,184251960534281-0,0763196609471298i</v>
      </c>
      <c r="CN120" s="223" t="str">
        <f t="shared" ca="1" si="116"/>
        <v>-0,1984725611192+0,0195478410725209i</v>
      </c>
      <c r="CO120" s="223" t="str">
        <f t="shared" ca="1" si="117"/>
        <v>-0,165822383547122+0,110798974375047i</v>
      </c>
      <c r="CP120" s="223" t="str">
        <f t="shared" ca="1" si="118"/>
        <v>-0,0940120111910722+0,175884102066164i</v>
      </c>
      <c r="CQ120" s="223" t="str">
        <f t="shared" ca="1" si="119"/>
        <v>-2,78526639813557E-15+0,199432884970887i</v>
      </c>
      <c r="CR120" s="223" t="str">
        <f t="shared" ca="1" si="120"/>
        <v>0,0940120111910674+0,175884102066167i</v>
      </c>
      <c r="CS120" s="223" t="str">
        <f t="shared" ca="1" si="121"/>
        <v>0,165822383547119+0,110798974375051i</v>
      </c>
      <c r="CT120" s="223" t="str">
        <f t="shared" ca="1" si="122"/>
        <v>0,198472561119199+0,0195478410725264i</v>
      </c>
      <c r="CU120" s="223" t="str">
        <f t="shared" ca="1" si="123"/>
        <v>0,184251960534283-0,0763196609471248i</v>
      </c>
      <c r="CV120" s="223" t="str">
        <f t="shared" ca="1" si="124"/>
        <v>0,126518882866918-0,154163704826779i</v>
      </c>
      <c r="CW120" s="223" t="str">
        <f t="shared" ca="1" si="125"/>
        <v>0,0389074257495847-0,195600838007795i</v>
      </c>
      <c r="CX120" s="223" t="str">
        <f t="shared" ca="1" si="126"/>
        <v>-0,0578923106477096-0,190845371900081i</v>
      </c>
      <c r="CY120" s="223" t="str">
        <f t="shared" ca="1" si="127"/>
        <v>-0,141020345354517-0,141020345354505i</v>
      </c>
      <c r="CZ120" s="223" t="str">
        <f t="shared" ca="1" si="128"/>
        <v>-0,190845371900086-0,057892310647693i</v>
      </c>
      <c r="DA120" s="223" t="str">
        <f t="shared" ca="1" si="129"/>
        <v>-0,195600838007795+0,0389074257495823i</v>
      </c>
      <c r="DB120" s="223" t="str">
        <f t="shared" ca="1" si="130"/>
        <v>-0,15416370482678+0,126518882866916i</v>
      </c>
      <c r="DC120" s="223" t="str">
        <f t="shared" ca="1" si="131"/>
        <v>-0,076319660947127+0,184251960534282i</v>
      </c>
      <c r="DD120" s="223" t="str">
        <f t="shared" ca="1" si="132"/>
        <v>0,019547841072524+0,1984725611192i</v>
      </c>
      <c r="DE120" s="223" t="str">
        <f t="shared" ca="1" si="133"/>
        <v>0,110798974375049+0,16582238354712i</v>
      </c>
      <c r="DF120" s="223" t="str">
        <f t="shared" ca="1" si="134"/>
        <v>0,175884102066165+0,0940120111910696i</v>
      </c>
      <c r="DG120" s="223" t="str">
        <f t="shared" ca="1" si="135"/>
        <v>0,199432884970887-3,42025602118641E-16i</v>
      </c>
      <c r="DH120" s="223" t="str">
        <f t="shared" ca="1" si="136"/>
        <v>0,175884102066165-0,0940120111910702i</v>
      </c>
      <c r="DI120" s="223" t="str">
        <f t="shared" ca="1" si="137"/>
        <v>0,110798974375049-0,16582238354712i</v>
      </c>
      <c r="DJ120" s="223" t="str">
        <f t="shared" ca="1" si="138"/>
        <v>0,0195478410725233-0,1984725611192i</v>
      </c>
      <c r="DK120" s="223" t="str">
        <f t="shared" ca="1" si="139"/>
        <v>-0,0763196609471276-0,184251960534282i</v>
      </c>
      <c r="DL120" s="223" t="str">
        <f t="shared" ca="1" si="140"/>
        <v>-0,154163704826781-0,126518882866915i</v>
      </c>
      <c r="DM120" s="223" t="str">
        <f t="shared" ca="1" si="141"/>
        <v>-0,195600838007796-0,0389074257495815i</v>
      </c>
      <c r="DN120" s="223" t="str">
        <f t="shared" ca="1" si="142"/>
        <v>-0,190845371900086+0,0578923106476936i</v>
      </c>
      <c r="DO120" s="223" t="str">
        <f t="shared" ca="1" si="143"/>
        <v>-0,141020345354517+0,141020345354505i</v>
      </c>
      <c r="DP120" s="223" t="str">
        <f t="shared" ca="1" si="144"/>
        <v>-0,057892310647709+0,190845371900081i</v>
      </c>
      <c r="DQ120" s="223" t="str">
        <f t="shared" ca="1" si="145"/>
        <v>0,038907425749566+0,195600838007799i</v>
      </c>
      <c r="DR120" s="223" t="str">
        <f t="shared" ca="1" si="146"/>
        <v>0,126518882866903+0,154163704826791i</v>
      </c>
      <c r="DS120" s="223" t="str">
        <f t="shared" ca="1" si="147"/>
        <v>0,184251960534283+0,076319660947124i</v>
      </c>
      <c r="DT120" s="223" t="str">
        <f t="shared" ca="1" si="148"/>
        <v>0,198472561119199-0,0195478410725271i</v>
      </c>
      <c r="DU120" s="223" t="str">
        <f t="shared" ca="1" si="149"/>
        <v>0,165822383547118-0,110798974375052i</v>
      </c>
      <c r="DV120" s="223" t="str">
        <f t="shared" ca="1" si="150"/>
        <v>0,0940120111910668-0,175884102066167i</v>
      </c>
      <c r="DW120" s="223" t="str">
        <f t="shared" ca="1" si="151"/>
        <v>-3,46931760237286E-15-0,199432884970887i</v>
      </c>
      <c r="DX120" s="223" t="str">
        <f t="shared" ca="1" si="152"/>
        <v>-0,0940120111910728-0,175884102066164i</v>
      </c>
      <c r="DY120" s="223" t="str">
        <f t="shared" ca="1" si="153"/>
        <v>-0,165822383547122-0,110798974375046i</v>
      </c>
      <c r="DZ120" s="223" t="str">
        <f t="shared" ca="1" si="154"/>
        <v>-0,1984725611192-0,0195478410725202i</v>
      </c>
      <c r="EA120" s="223" t="str">
        <f t="shared" ca="1" si="155"/>
        <v>-0,184251960534281+0,0763196609471306i</v>
      </c>
      <c r="EB120" s="223" t="str">
        <f t="shared" ca="1" si="156"/>
        <v>-0,126518882866913+0,154163704826783i</v>
      </c>
      <c r="EC120" s="223" t="str">
        <f t="shared" ca="1" si="157"/>
        <v>-0,0389074257495786+0,195600838007796i</v>
      </c>
      <c r="ED120" s="223" t="str">
        <f t="shared" ca="1" si="158"/>
        <v>0,0578923106476966+0,190845371900085i</v>
      </c>
      <c r="EE120" s="223" t="str">
        <f t="shared" ca="1" si="159"/>
        <v>0,141020345354507+0,141020345354514i</v>
      </c>
      <c r="EF120" s="223" t="str">
        <f t="shared" ca="1" si="160"/>
        <v>0,190845371900082+0,057892310647706i</v>
      </c>
      <c r="EG120" s="223" t="str">
        <f t="shared" ca="1" si="161"/>
        <v>0,195600838007798-0,038907425749569i</v>
      </c>
      <c r="EH120" s="223" t="str">
        <f t="shared" ca="1" si="162"/>
        <v>0,154163704826789-0,126518882866905i</v>
      </c>
      <c r="EI120" s="223" t="str">
        <f t="shared" ca="1" si="163"/>
        <v>0,0763196609471396-0,184251960534277i</v>
      </c>
      <c r="EJ120" s="223" t="str">
        <f t="shared" ca="1" si="164"/>
        <v>-0,0195478410725105-0,198472561119201i</v>
      </c>
      <c r="EK120" s="223" t="str">
        <f t="shared" ca="1" si="165"/>
        <v>-0,110798974375054-0,165822383547117i</v>
      </c>
      <c r="EL120" s="223" t="str">
        <f t="shared" ca="1" si="166"/>
        <v>-0,175884102066168-0,094012011191064i</v>
      </c>
      <c r="EM120" s="223" t="str">
        <f t="shared" ca="1" si="167"/>
        <v>-0,199432884970887+6,59660960262708E-15i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0,114093921751604-0,93136805007593i</v>
      </c>
      <c r="G121" s="229" t="str">
        <f t="shared" si="173"/>
        <v>-1,21229791610393+6,40492527130533i</v>
      </c>
      <c r="H121" s="229" t="str">
        <f t="shared" si="38"/>
        <v>0,103449532661954-0,573599451305033i</v>
      </c>
      <c r="I121" s="229" t="str">
        <f t="shared" si="174"/>
        <v>-0,0212061215895895-0,110660054495924i</v>
      </c>
      <c r="J121" s="255" t="str">
        <f ca="1">IMPRODUCT(1/N_FFT2,AJ100)</f>
        <v>-0,00474195808930789-3,19996718199189E-06i</v>
      </c>
      <c r="K121" s="254" t="str">
        <f t="shared" ca="1" si="175"/>
        <v>0,000100204431271856+0,000524813199473343i</v>
      </c>
      <c r="N121" s="246">
        <f t="shared" ca="1" si="176"/>
        <v>0.20057478411219071</v>
      </c>
      <c r="O121" s="223">
        <f t="shared" ca="1" si="39"/>
        <v>-0.19942521588780932</v>
      </c>
      <c r="P121" s="223" t="str">
        <f t="shared" ca="1" si="40"/>
        <v>-0,173517286043029+0,0982963283961356i</v>
      </c>
      <c r="Q121" s="223" t="str">
        <f t="shared" ca="1" si="41"/>
        <v>-0,102525050749249+0,171052713222455i</v>
      </c>
      <c r="R121" s="223" t="str">
        <f t="shared" ca="1" si="42"/>
        <v>-0,00489413979633313+0,199365152741278i</v>
      </c>
      <c r="S121" s="223" t="str">
        <f t="shared" ca="1" si="43"/>
        <v>0,0940083960103331+0,175877338538721i</v>
      </c>
      <c r="T121" s="223" t="str">
        <f t="shared" ca="1" si="44"/>
        <v>0,168485104643509+0,106692015845448i</v>
      </c>
      <c r="U121" s="223" t="str">
        <f t="shared" ca="1" si="45"/>
        <v>0,199184999481479+0,00978533154585857i</v>
      </c>
      <c r="V121" s="223" t="str">
        <f t="shared" ca="1" si="46"/>
        <v>0,178131449102153-0,0896638364819752i</v>
      </c>
      <c r="W121" s="223" t="str">
        <f t="shared" ca="1" si="47"/>
        <v>0,110794713660775-0,165816006937588i</v>
      </c>
      <c r="X121" s="223" t="str">
        <f t="shared" ca="1" si="48"/>
        <v>0,014670628977556-0,198884864626i</v>
      </c>
      <c r="Y121" s="223" t="str">
        <f t="shared" ca="1" si="49"/>
        <v>-0,0852652668112657-0,180278259941411i</v>
      </c>
      <c r="Z121" s="223" t="str">
        <f t="shared" ca="1" si="50"/>
        <v>-0,163047027869349-0,114830672883473i</v>
      </c>
      <c r="AA121" s="223" t="str">
        <f t="shared" ca="1" si="51"/>
        <v>-0,198464928964853-0,0195470893709274i</v>
      </c>
      <c r="AB121" s="223" t="str">
        <f t="shared" ca="1" si="52"/>
        <v>-0,182316477897918+0,0808153365321044i</v>
      </c>
      <c r="AC121" s="223" t="str">
        <f t="shared" ca="1" si="53"/>
        <v>-0,118797462402621+0,160179835368242i</v>
      </c>
      <c r="AD121" s="223" t="str">
        <f t="shared" ca="1" si="54"/>
        <v>-0,0244117753285766+0,19792544545158i</v>
      </c>
      <c r="AE121" s="223" t="str">
        <f t="shared" ca="1" si="55"/>
        <v>0,0763167261160963+0,184244875225392i</v>
      </c>
      <c r="AF121" s="223" t="str">
        <f t="shared" ca="1" si="56"/>
        <v>0,157216156523819+0,122692692772542i</v>
      </c>
      <c r="AG121" s="223" t="str">
        <f t="shared" ca="1" si="57"/>
        <v>0,197266739050876+0,0292617565455809i</v>
      </c>
      <c r="AH121" s="223" t="str">
        <f t="shared" ca="1" si="58"/>
        <v>0,186062290329389-0,0717721453579402i</v>
      </c>
      <c r="AI121" s="223" t="str">
        <f t="shared" ca="1" si="59"/>
        <v>0,126514017652113-0,154157776545396i</v>
      </c>
      <c r="AJ121" s="223" t="str">
        <f t="shared" ca="1" si="60"/>
        <v>0,0340941115746077-0,196489206542847i</v>
      </c>
      <c r="AK121" s="223" t="str">
        <f t="shared" ca="1" si="61"/>
        <v>-0,0671843317431633-0,187767628467007i</v>
      </c>
      <c r="AL121" s="223" t="str">
        <f t="shared" ca="1" si="62"/>
        <v>-0,15100653768671-0,130259135218117i</v>
      </c>
      <c r="AM121" s="223" t="str">
        <f t="shared" ca="1" si="63"/>
        <v>-0,195593316283999-0,0389059295856908i</v>
      </c>
      <c r="AN121" s="223" t="str">
        <f t="shared" ca="1" si="64"/>
        <v>-0,189359862406324+0,0625560487991152i</v>
      </c>
      <c r="AO121" s="223" t="str">
        <f t="shared" ca="1" si="65"/>
        <v>-0,133925789551753+0,147764338136233i</v>
      </c>
      <c r="AP121" s="223" t="str">
        <f t="shared" ca="1" si="66"/>
        <v>-0,0436943121195779+0,194579607925127i</v>
      </c>
      <c r="AQ121" s="223" t="str">
        <f t="shared" ca="1" si="67"/>
        <v>0,0578900844303919+0,190838033045149i</v>
      </c>
      <c r="AR121" s="223" t="str">
        <f t="shared" ca="1" si="68"/>
        <v>0,0578900844303919+0,190838033045149i</v>
      </c>
      <c r="AS121" s="223" t="str">
        <f t="shared" ca="1" si="69"/>
        <v>0,193448692086246+0,0484563748336602i</v>
      </c>
      <c r="AT121" s="223" t="str">
        <f t="shared" ca="1" si="70"/>
        <v>0,192201249988761-0,0531892492394569i</v>
      </c>
      <c r="AU121" s="223" t="str">
        <f t="shared" ca="1" si="71"/>
        <v>0,141014922493863-0,141014922493859i</v>
      </c>
      <c r="AV121" s="223" t="str">
        <f t="shared" ca="1" si="72"/>
        <v>0,0531892492394623-0,19220124998876i</v>
      </c>
      <c r="AW121" s="223" t="str">
        <f t="shared" ca="1" si="73"/>
        <v>-0,0484563748336738-0,193448692086243i</v>
      </c>
      <c r="AX121" s="223" t="str">
        <f t="shared" ca="1" si="74"/>
        <v>-0,137511771997581-0,144433130873718i</v>
      </c>
      <c r="AY121" s="223" t="str">
        <f t="shared" ca="1" si="75"/>
        <v>-0,190838033045148-0,0578900844303975i</v>
      </c>
      <c r="AZ121" s="223" t="str">
        <f t="shared" ca="1" si="76"/>
        <v>-0,194579607925129+0,0436943121195722i</v>
      </c>
      <c r="BA121" s="223" t="str">
        <f t="shared" ca="1" si="77"/>
        <v>-0,147764338136223+0,133925789551763i</v>
      </c>
      <c r="BB121" s="223" t="str">
        <f t="shared" ca="1" si="78"/>
        <v>-0,062556048799121+0,189359862406322i</v>
      </c>
      <c r="BC121" s="223" t="str">
        <f t="shared" ca="1" si="79"/>
        <v>0,0389059295856852+0,195593316284001i</v>
      </c>
      <c r="BD121" s="223" t="str">
        <f t="shared" ca="1" si="80"/>
        <v>0,130259135218112+0,151006537686714i</v>
      </c>
      <c r="BE121" s="223" t="str">
        <f t="shared" ca="1" si="81"/>
        <v>0,187767628467012+0,0671843317431501i</v>
      </c>
      <c r="BF121" s="223" t="str">
        <f t="shared" ca="1" si="82"/>
        <v>0,196489206542848-0,0340941115746023i</v>
      </c>
      <c r="BG121" s="223" t="str">
        <f t="shared" ca="1" si="83"/>
        <v>0,1541577765454-0,126514017652108i</v>
      </c>
      <c r="BH121" s="223" t="str">
        <f t="shared" ca="1" si="84"/>
        <v>0,0717721453579402-0,18606229032939i</v>
      </c>
      <c r="BI121" s="223" t="str">
        <f t="shared" ca="1" si="85"/>
        <v>-0,0292617565455872-0,197266739050875i</v>
      </c>
      <c r="BJ121" s="223" t="str">
        <f t="shared" ca="1" si="86"/>
        <v>-0,122692692772534-0,157216156523825i</v>
      </c>
      <c r="BK121" s="223" t="str">
        <f t="shared" ca="1" si="87"/>
        <v>-0,18424487522539-0,0763167261160997i</v>
      </c>
      <c r="BL121" s="223" t="str">
        <f t="shared" ca="1" si="88"/>
        <v>-0,19792544545158+0,0244117753285764i</v>
      </c>
      <c r="BM121" s="223" t="str">
        <f t="shared" ca="1" si="89"/>
        <v>-0,160179835368239+0,118797462402626i</v>
      </c>
      <c r="BN121" s="223" t="str">
        <f t="shared" ca="1" si="90"/>
        <v>-0,0808153365321132+0,182316477897914i</v>
      </c>
      <c r="BO121" s="223" t="str">
        <f t="shared" ca="1" si="91"/>
        <v>0,0195470893709235+0,198464928964854i</v>
      </c>
      <c r="BP121" s="223" t="str">
        <f t="shared" ca="1" si="92"/>
        <v>0,114830672883473+0,163047027869349i</v>
      </c>
      <c r="BQ121" s="223" t="str">
        <f t="shared" ca="1" si="93"/>
        <v>0,180278259941413+0,0852652668112617i</v>
      </c>
      <c r="BR121" s="223" t="str">
        <f t="shared" ca="1" si="94"/>
        <v>0,198884864626-0,0146706289775462i</v>
      </c>
      <c r="BS121" s="223" t="str">
        <f t="shared" ca="1" si="95"/>
        <v>0,165816006937591-0,110794713660771i</v>
      </c>
      <c r="BT121" s="223" t="str">
        <f t="shared" ca="1" si="96"/>
        <v>0,0896638364819754-0,178131449102153i</v>
      </c>
      <c r="BU121" s="223" t="str">
        <f t="shared" ca="1" si="97"/>
        <v>-0,00978533154586274-0,199184999481479i</v>
      </c>
      <c r="BV121" s="223" t="str">
        <f t="shared" ca="1" si="98"/>
        <v>-0,106692015845457-0,168485104643503i</v>
      </c>
      <c r="BW121" s="223" t="str">
        <f t="shared" ca="1" si="99"/>
        <v>-0,175877338538718-0,0940083960103383i</v>
      </c>
      <c r="BX121" s="223" t="str">
        <f t="shared" ca="1" si="100"/>
        <v>-0,199365152741278+0,00489413979633341i</v>
      </c>
      <c r="BY121" s="223" t="str">
        <f t="shared" ca="1" si="101"/>
        <v>-0,171052713222452+0,102525050749252i</v>
      </c>
      <c r="BZ121" s="223" t="str">
        <f t="shared" ca="1" si="102"/>
        <v>-0,0982963283961276+0,173517286043034i</v>
      </c>
      <c r="CA121" s="223" t="str">
        <f t="shared" ca="1" si="103"/>
        <v>-5,57029696273823E-15+0,199425215887809i</v>
      </c>
      <c r="CB121" s="223" t="str">
        <f t="shared" ca="1" si="104"/>
        <v>0,0982963283961352+0,173517286043029i</v>
      </c>
      <c r="CC121" s="223" t="str">
        <f t="shared" ca="1" si="105"/>
        <v>0,171052713222457+0,102525050749244i</v>
      </c>
      <c r="CD121" s="223" t="str">
        <f t="shared" ca="1" si="106"/>
        <v>0,199365152741279+0,00489413979632541i</v>
      </c>
      <c r="CE121" s="223" t="str">
        <f t="shared" ca="1" si="107"/>
        <v>0,175877338538723-0,0940083960103279i</v>
      </c>
      <c r="CF121" s="223" t="str">
        <f t="shared" ca="1" si="108"/>
        <v>0,106692015845449-0,168485104643508i</v>
      </c>
      <c r="CG121" s="223" t="str">
        <f t="shared" ca="1" si="109"/>
        <v>0,00978533154585407-0,19918499948148i</v>
      </c>
      <c r="CH121" s="223" t="str">
        <f t="shared" ca="1" si="110"/>
        <v>-0,0896638364819832-0,178131449102149i</v>
      </c>
      <c r="CI121" s="223" t="str">
        <f t="shared" ca="1" si="111"/>
        <v>-0,165816006937584-0,11079471366078i</v>
      </c>
      <c r="CJ121" s="223" t="str">
        <f t="shared" ca="1" si="112"/>
        <v>-0,198884864626-0,014670628977558i</v>
      </c>
      <c r="CK121" s="223" t="str">
        <f t="shared" ca="1" si="113"/>
        <v>-0,180278259941409+0,0852652668112695i</v>
      </c>
      <c r="CL121" s="223" t="str">
        <f t="shared" ca="1" si="114"/>
        <v>-0,114830672883466+0,163047027869354i</v>
      </c>
      <c r="CM121" s="223" t="str">
        <f t="shared" ca="1" si="115"/>
        <v>-0,0195470893709345+0,198464928964853i</v>
      </c>
      <c r="CN121" s="223" t="str">
        <f t="shared" ca="1" si="116"/>
        <v>0,0808153365321023+0,182316477897919i</v>
      </c>
      <c r="CO121" s="223" t="str">
        <f t="shared" ca="1" si="117"/>
        <v>0,160179835368244+0,118797462402619i</v>
      </c>
      <c r="CP121" s="223" t="str">
        <f t="shared" ca="1" si="118"/>
        <v>0,197925445451581+0,0244117753285686i</v>
      </c>
      <c r="CQ121" s="223" t="str">
        <f t="shared" ca="1" si="119"/>
        <v>0,184244875225394-0,0763167261160896i</v>
      </c>
      <c r="CR121" s="223" t="str">
        <f t="shared" ca="1" si="120"/>
        <v>0,122692692772543-0,157216156523818i</v>
      </c>
      <c r="CS121" s="223" t="str">
        <f t="shared" ca="1" si="121"/>
        <v>0,0292617565455793-0,197266739050876i</v>
      </c>
      <c r="CT121" s="223" t="str">
        <f t="shared" ca="1" si="122"/>
        <v>-0,0717721453579476-0,186062290329387i</v>
      </c>
      <c r="CU121" s="223" t="str">
        <f t="shared" ca="1" si="123"/>
        <v>-0,154157776545392-0,126514017652117i</v>
      </c>
      <c r="CV121" s="223" t="str">
        <f t="shared" ca="1" si="124"/>
        <v>-0,196489206542846-0,0340941115746133i</v>
      </c>
      <c r="CW121" s="223" t="str">
        <f t="shared" ca="1" si="125"/>
        <v>-0,187767628467009+0,0671843317431583i</v>
      </c>
      <c r="CX121" s="223" t="str">
        <f t="shared" ca="1" si="126"/>
        <v>-0,130259135218105+0,15100653768672i</v>
      </c>
      <c r="CY121" s="223" t="str">
        <f t="shared" ca="1" si="127"/>
        <v>-0,0389059295856967+0,195593316283998i</v>
      </c>
      <c r="CZ121" s="223" t="str">
        <f t="shared" ca="1" si="128"/>
        <v>0,0625560487991096+0,189359862406326i</v>
      </c>
      <c r="DA121" s="223" t="str">
        <f t="shared" ca="1" si="129"/>
        <v>0,147764338136229+0,133925789551757i</v>
      </c>
      <c r="DB121" s="223" t="str">
        <f t="shared" ca="1" si="130"/>
        <v>0,19457960792513+0,0436943121195636i</v>
      </c>
      <c r="DC121" s="223" t="str">
        <f t="shared" ca="1" si="131"/>
        <v>0,190838033045151-0,057890084430387i</v>
      </c>
      <c r="DD121" s="223" t="str">
        <f t="shared" ca="1" si="132"/>
        <v>0,13751177199759-0,14443313087371i</v>
      </c>
      <c r="DE121" s="223" t="str">
        <f t="shared" ca="1" si="133"/>
        <v>0,048456374833666-0,193448692086244i</v>
      </c>
      <c r="DF121" s="223" t="str">
        <f t="shared" ca="1" si="134"/>
        <v>-0,0531892492394706-0,192201249988757i</v>
      </c>
      <c r="DG121" s="223" t="str">
        <f t="shared" ca="1" si="135"/>
        <v>-0,141014922493855-0,141014922493867i</v>
      </c>
      <c r="DH121" s="223" t="str">
        <f t="shared" ca="1" si="136"/>
        <v>-0,192201249988758-0,0531892492394677i</v>
      </c>
      <c r="DI121" s="223" t="str">
        <f t="shared" ca="1" si="137"/>
        <v>-0,193448692086244+0,0484563748336676i</v>
      </c>
      <c r="DJ121" s="223" t="str">
        <f t="shared" ca="1" si="138"/>
        <v>-0,144433130873708+0,137511771997591i</v>
      </c>
      <c r="DK121" s="223" t="str">
        <f t="shared" ca="1" si="139"/>
        <v>-0,0578900844304029+0,190838033045146i</v>
      </c>
      <c r="DL121" s="223" t="str">
        <f t="shared" ca="1" si="140"/>
        <v>0,0436943121195668+0,19457960792513i</v>
      </c>
      <c r="DM121" s="223" t="str">
        <f t="shared" ca="1" si="141"/>
        <v>0,133925789551759+0,147764338136227i</v>
      </c>
      <c r="DN121" s="223" t="str">
        <f t="shared" ca="1" si="142"/>
        <v>0,189359862406327+0,062556048799108i</v>
      </c>
      <c r="DO121" s="223" t="str">
        <f t="shared" ca="1" si="143"/>
        <v>0,195593316284002-0,038905929585679i</v>
      </c>
      <c r="DP121" s="223" t="str">
        <f t="shared" ca="1" si="144"/>
        <v>0,151006537686718-0,130259135218108i</v>
      </c>
      <c r="DQ121" s="223" t="str">
        <f t="shared" ca="1" si="145"/>
        <v>0,0671843317431555-0,18776762846701i</v>
      </c>
      <c r="DR121" s="223" t="str">
        <f t="shared" ca="1" si="146"/>
        <v>-0,0340941115746163-0,196489206542845i</v>
      </c>
      <c r="DS121" s="223" t="str">
        <f t="shared" ca="1" si="147"/>
        <v>-0,126514017652103-0,154157776545404i</v>
      </c>
      <c r="DT121" s="223" t="str">
        <f t="shared" ca="1" si="148"/>
        <v>-0,186062290329387-0,071772145357946i</v>
      </c>
      <c r="DU121" s="223" t="str">
        <f t="shared" ca="1" si="149"/>
        <v>-0,197266739050876+0,0292617565455811i</v>
      </c>
      <c r="DV121" s="223" t="str">
        <f t="shared" ca="1" si="150"/>
        <v>-0,157216156523816+0,122692692772546i</v>
      </c>
      <c r="DW121" s="223" t="str">
        <f t="shared" ca="1" si="151"/>
        <v>-0,0763167261160866+0,184244875225396i</v>
      </c>
      <c r="DX121" s="223" t="str">
        <f t="shared" ca="1" si="152"/>
        <v>0,0244117753285716+0,197925445451581i</v>
      </c>
      <c r="DY121" s="223" t="str">
        <f t="shared" ca="1" si="153"/>
        <v>0,118797462402621+0,160179835368243i</v>
      </c>
      <c r="DZ121" s="223" t="str">
        <f t="shared" ca="1" si="154"/>
        <v>0,18231647789792+0,0808153365321007i</v>
      </c>
      <c r="EA121" s="223" t="str">
        <f t="shared" ca="1" si="155"/>
        <v>0,198464928964854-0,0195470893709179i</v>
      </c>
      <c r="EB121" s="223" t="str">
        <f t="shared" ca="1" si="156"/>
        <v>0,163047027869352-0,114830672883468i</v>
      </c>
      <c r="EC121" s="223" t="str">
        <f t="shared" ca="1" si="157"/>
        <v>0,0852652668112667-0,180278259941411i</v>
      </c>
      <c r="ED121" s="223" t="str">
        <f t="shared" ca="1" si="158"/>
        <v>-0,0146706289775597-0,198884864625999i</v>
      </c>
      <c r="EE121" s="223" t="str">
        <f t="shared" ca="1" si="159"/>
        <v>-0,110794713660765-0,165816006937594i</v>
      </c>
      <c r="EF121" s="223" t="str">
        <f t="shared" ca="1" si="160"/>
        <v>-0,178131449102151-0,0896638364819804i</v>
      </c>
      <c r="EG121" s="223" t="str">
        <f t="shared" ca="1" si="161"/>
        <v>-0,19918499948148+0,00978533154585718i</v>
      </c>
      <c r="EH121" s="223" t="str">
        <f t="shared" ca="1" si="162"/>
        <v>-0,168485104643506+0,106692015845452i</v>
      </c>
      <c r="EI121" s="223" t="str">
        <f t="shared" ca="1" si="163"/>
        <v>-0,0940083960103251+0,175877338538725i</v>
      </c>
      <c r="EJ121" s="223" t="str">
        <f t="shared" ca="1" si="164"/>
        <v>0,00489413979632713+0,199365152741279i</v>
      </c>
      <c r="EK121" s="223" t="str">
        <f t="shared" ca="1" si="165"/>
        <v>0,102525050749247+0,171052713222456i</v>
      </c>
      <c r="EL121" s="223" t="str">
        <f t="shared" ca="1" si="166"/>
        <v>0,173517286043031+0,0982963283961324i</v>
      </c>
      <c r="EM121" s="223" t="str">
        <f t="shared" ca="1" si="167"/>
        <v>0,199425215887809-8,69742546122971E-15i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0,113569995922667-0,889656959940302i</v>
      </c>
      <c r="G122" s="229" t="str">
        <f t="shared" si="173"/>
        <v>-1,21224581251168+6,11616064953025i</v>
      </c>
      <c r="H122" s="229" t="str">
        <f t="shared" si="38"/>
        <v>0,103143521078989-0,547528579842157i</v>
      </c>
      <c r="I122" s="229" t="str">
        <f t="shared" si="174"/>
        <v>-0,024321837231331-0,117204772099741i</v>
      </c>
      <c r="J122" s="255" t="str">
        <f ca="1">IMPRODUCT(1/N_FFT2,AK100)</f>
        <v>0,000772894811287973+8,52494444562305E-09i</v>
      </c>
      <c r="K122" s="254" t="str">
        <f t="shared" ca="1" si="175"/>
        <v>-0,0000187972226329155-0,0000905871675563904i</v>
      </c>
      <c r="N122" s="246">
        <f t="shared" ca="1" si="176"/>
        <v>0.20058301871547449</v>
      </c>
      <c r="O122" s="223">
        <f t="shared" ca="1" si="39"/>
        <v>-0.19941698128452554</v>
      </c>
      <c r="P122" s="223" t="str">
        <f t="shared" ca="1" si="40"/>
        <v>-0,171045650167626+0,102520817317103i</v>
      </c>
      <c r="Q122" s="223" t="str">
        <f t="shared" ca="1" si="41"/>
        <v>-0,0940045142452166+0,175870076266981i</v>
      </c>
      <c r="R122" s="223" t="str">
        <f t="shared" ca="1" si="42"/>
        <v>0,00978492749302649+0,199176774797136i</v>
      </c>
      <c r="S122" s="223" t="str">
        <f t="shared" ca="1" si="43"/>
        <v>0,110790138760309+0,165809160115189i</v>
      </c>
      <c r="T122" s="223" t="str">
        <f t="shared" ca="1" si="44"/>
        <v>0,180270815948209+0,0852617460646899i</v>
      </c>
      <c r="U122" s="223" t="str">
        <f t="shared" ca="1" si="45"/>
        <v>0,198456734013435-0,0195462822386618i</v>
      </c>
      <c r="V122" s="223" t="str">
        <f t="shared" ca="1" si="46"/>
        <v>0,160173221272866-0,118792557055172i</v>
      </c>
      <c r="W122" s="223" t="str">
        <f t="shared" ca="1" si="47"/>
        <v>0,0763135748698461-0,18423726744396i</v>
      </c>
      <c r="X122" s="223" t="str">
        <f t="shared" ca="1" si="48"/>
        <v>-0,0292605482783341-0,197258593574739i</v>
      </c>
      <c r="Y122" s="223" t="str">
        <f t="shared" ca="1" si="49"/>
        <v>-0,126508793675091-0,154151411110979i</v>
      </c>
      <c r="Z122" s="223" t="str">
        <f t="shared" ca="1" si="50"/>
        <v>-0,187759875225158-0,0671815575888633i</v>
      </c>
      <c r="AA122" s="223" t="str">
        <f t="shared" ca="1" si="51"/>
        <v>-0,195585239906309+0,0389043230942827i</v>
      </c>
      <c r="AB122" s="223" t="str">
        <f t="shared" ca="1" si="52"/>
        <v>-0,147758236697657+0,133920259530184i</v>
      </c>
      <c r="AC122" s="223" t="str">
        <f t="shared" ca="1" si="53"/>
        <v>-0,0578876940512378+0,190830153021118i</v>
      </c>
      <c r="AD122" s="223" t="str">
        <f t="shared" ca="1" si="54"/>
        <v>0,0484543739882786+0,193440704263702i</v>
      </c>
      <c r="AE122" s="223" t="str">
        <f t="shared" ca="1" si="55"/>
        <v>0,141009099750039+0,141009099750039i</v>
      </c>
      <c r="AF122" s="223" t="str">
        <f t="shared" ca="1" si="56"/>
        <v>0,193440704263701+0,0484543739882794i</v>
      </c>
      <c r="AG122" s="223" t="str">
        <f t="shared" ca="1" si="57"/>
        <v>0,190830153021118-0,057887694051237i</v>
      </c>
      <c r="AH122" s="223" t="str">
        <f t="shared" ca="1" si="58"/>
        <v>0,133920259530179-0,147758236697662i</v>
      </c>
      <c r="AI122" s="223" t="str">
        <f t="shared" ca="1" si="59"/>
        <v>0,038904323094285-0,195585239906309i</v>
      </c>
      <c r="AJ122" s="223" t="str">
        <f t="shared" ca="1" si="60"/>
        <v>-0,0671815575888703-0,187759875225156i</v>
      </c>
      <c r="AK122" s="223" t="str">
        <f t="shared" ca="1" si="61"/>
        <v>-0,154151411110979-0,126508793675091i</v>
      </c>
      <c r="AL122" s="223" t="str">
        <f t="shared" ca="1" si="62"/>
        <v>-0,197258593574737-0,0292605482783447i</v>
      </c>
      <c r="AM122" s="223" t="str">
        <f t="shared" ca="1" si="63"/>
        <v>-0,184237267443959+0,0763135748698477i</v>
      </c>
      <c r="AN122" s="223" t="str">
        <f t="shared" ca="1" si="64"/>
        <v>-0,118792557055179+0,160173221272861i</v>
      </c>
      <c r="AO122" s="223" t="str">
        <f t="shared" ca="1" si="65"/>
        <v>-0,0195462822386603+0,198456734013435i</v>
      </c>
      <c r="AP122" s="223" t="str">
        <f t="shared" ca="1" si="66"/>
        <v>0,0852617460646839+0,180270815948212i</v>
      </c>
      <c r="AQ122" s="223" t="str">
        <f t="shared" ca="1" si="67"/>
        <v>0,165809160115191+0,110790138760306i</v>
      </c>
      <c r="AR122" s="223" t="str">
        <f t="shared" ca="1" si="68"/>
        <v>0,165809160115191+0,110790138760306i</v>
      </c>
      <c r="AS122" s="223" t="str">
        <f t="shared" ca="1" si="69"/>
        <v>0,175870076266978-0,0940045142452216i</v>
      </c>
      <c r="AT122" s="223" t="str">
        <f t="shared" ca="1" si="70"/>
        <v>0,102520817317106-0,171045650167625i</v>
      </c>
      <c r="AU122" s="223" t="str">
        <f t="shared" ca="1" si="71"/>
        <v>-7,30457661696689E-15-0,199416981284526i</v>
      </c>
      <c r="AV122" s="223" t="str">
        <f t="shared" ca="1" si="72"/>
        <v>-0,102520817317101-0,171045650167627i</v>
      </c>
      <c r="AW122" s="223" t="str">
        <f t="shared" ca="1" si="73"/>
        <v>-0,175870076266985-0,0940045142452081i</v>
      </c>
      <c r="AX122" s="223" t="str">
        <f t="shared" ca="1" si="74"/>
        <v>-0,199176774797136+0,00978492749302609i</v>
      </c>
      <c r="AY122" s="223" t="str">
        <f t="shared" ca="1" si="75"/>
        <v>-0,165809160115193+0,110790138760302i</v>
      </c>
      <c r="AZ122" s="223" t="str">
        <f t="shared" ca="1" si="76"/>
        <v>-0,0852617460646887+0,18027081594821i</v>
      </c>
      <c r="BA122" s="223" t="str">
        <f t="shared" ca="1" si="77"/>
        <v>0,0195462822386551+0,198456734013436i</v>
      </c>
      <c r="BB122" s="223" t="str">
        <f t="shared" ca="1" si="78"/>
        <v>0,118792557055175+0,160173221272864i</v>
      </c>
      <c r="BC122" s="223" t="str">
        <f t="shared" ca="1" si="79"/>
        <v>0,184237267443957+0,0763135748698523i</v>
      </c>
      <c r="BD122" s="223" t="str">
        <f t="shared" ca="1" si="80"/>
        <v>0,197258593574738-0,0292605482783395i</v>
      </c>
      <c r="BE122" s="223" t="str">
        <f t="shared" ca="1" si="81"/>
        <v>0,154151411110982-0,126508793675087i</v>
      </c>
      <c r="BF122" s="223" t="str">
        <f t="shared" ca="1" si="82"/>
        <v>0,0671815575888561-0,187759875225161i</v>
      </c>
      <c r="BG122" s="223" t="str">
        <f t="shared" ca="1" si="83"/>
        <v>-0,0389043230942803-0,19558523990631i</v>
      </c>
      <c r="BH122" s="223" t="str">
        <f t="shared" ca="1" si="84"/>
        <v>-0,13392025953019-0,147758236697652i</v>
      </c>
      <c r="BI122" s="223" t="str">
        <f t="shared" ca="1" si="85"/>
        <v>-0,190830153021117-0,0578876940512384i</v>
      </c>
      <c r="BJ122" s="223" t="str">
        <f t="shared" ca="1" si="86"/>
        <v>-0,193440704263704+0,0484543739882703i</v>
      </c>
      <c r="BK122" s="223" t="str">
        <f t="shared" ca="1" si="87"/>
        <v>-0,141009099750038+0,14100909975004i</v>
      </c>
      <c r="BL122" s="223" t="str">
        <f t="shared" ca="1" si="88"/>
        <v>-0,0484543739882874+0,193440704263699i</v>
      </c>
      <c r="BM122" s="223" t="str">
        <f t="shared" ca="1" si="89"/>
        <v>0,0578876940512404+0,190830153021117i</v>
      </c>
      <c r="BN122" s="223" t="str">
        <f t="shared" ca="1" si="90"/>
        <v>0,147758236697654+0,133920259530188i</v>
      </c>
      <c r="BO122" s="223" t="str">
        <f t="shared" ca="1" si="91"/>
        <v>0,19558523990631+0,0389043230942775i</v>
      </c>
      <c r="BP122" s="223" t="str">
        <f t="shared" ca="1" si="92"/>
        <v>0,18775987522516-0,0671815575888589i</v>
      </c>
      <c r="BQ122" s="223" t="str">
        <f t="shared" ca="1" si="93"/>
        <v>0,126508793675085-0,154151411110984i</v>
      </c>
      <c r="BR122" s="223" t="str">
        <f t="shared" ca="1" si="94"/>
        <v>0,0292605482783373-0,197258593574739i</v>
      </c>
      <c r="BS122" s="223" t="str">
        <f t="shared" ca="1" si="95"/>
        <v>-0,0763135748698541-0,184237267443957i</v>
      </c>
      <c r="BT122" s="223" t="str">
        <f t="shared" ca="1" si="96"/>
        <v>-0,160173221272865-0,118792557055173i</v>
      </c>
      <c r="BU122" s="223" t="str">
        <f t="shared" ca="1" si="97"/>
        <v>-0,198456734013436-0,019546282238653i</v>
      </c>
      <c r="BV122" s="223" t="str">
        <f t="shared" ca="1" si="98"/>
        <v>-0,180270815948209+0,0852617460646905i</v>
      </c>
      <c r="BW122" s="223" t="str">
        <f t="shared" ca="1" si="99"/>
        <v>-0,110790138760316+0,165809160115184i</v>
      </c>
      <c r="BX122" s="223" t="str">
        <f t="shared" ca="1" si="100"/>
        <v>-0,00978492749302401+0,199176774797136i</v>
      </c>
      <c r="BY122" s="223" t="str">
        <f t="shared" ca="1" si="101"/>
        <v>0,0940045142452105+0,175870076266984i</v>
      </c>
      <c r="BZ122" s="223" t="str">
        <f t="shared" ca="1" si="102"/>
        <v>0,171045650167629+0,102520817317099i</v>
      </c>
      <c r="CA122" s="223" t="str">
        <f t="shared" ca="1" si="103"/>
        <v>0,199416981284526+5,22804700751607E-15i</v>
      </c>
      <c r="CB122" s="223" t="str">
        <f t="shared" ca="1" si="104"/>
        <v>0,171045650167623-0,102520817317108i</v>
      </c>
      <c r="CC122" s="223" t="str">
        <f t="shared" ca="1" si="105"/>
        <v>0,0940045142452198-0,175870076266979i</v>
      </c>
      <c r="CD122" s="223" t="str">
        <f t="shared" ca="1" si="106"/>
        <v>-0,00978492749303339-0,199176774797136i</v>
      </c>
      <c r="CE122" s="223" t="str">
        <f t="shared" ca="1" si="107"/>
        <v>-0,110790138760309-0,165809160115189i</v>
      </c>
      <c r="CF122" s="223" t="str">
        <f t="shared" ca="1" si="108"/>
        <v>-0,180270815948213-0,0852617460646821i</v>
      </c>
      <c r="CG122" s="223" t="str">
        <f t="shared" ca="1" si="109"/>
        <v>-0,198456734013435+0,019546282238663i</v>
      </c>
      <c r="CH122" s="223" t="str">
        <f t="shared" ca="1" si="110"/>
        <v>-0,160173221272872+0,118792557055165i</v>
      </c>
      <c r="CI122" s="223" t="str">
        <f t="shared" ca="1" si="111"/>
        <v>-0,0763135748698456+0,18423726744396i</v>
      </c>
      <c r="CJ122" s="223" t="str">
        <f t="shared" ca="1" si="112"/>
        <v>0,0292605482783277+0,19725859357474i</v>
      </c>
      <c r="CK122" s="223" t="str">
        <f t="shared" ca="1" si="113"/>
        <v>0,126508793675093+0,154151411110978i</v>
      </c>
      <c r="CL122" s="223" t="str">
        <f t="shared" ca="1" si="114"/>
        <v>0,187759875225157+0,0671815575888681i</v>
      </c>
      <c r="CM122" s="223" t="str">
        <f t="shared" ca="1" si="115"/>
        <v>0,195585239906308-0,0389043230942866i</v>
      </c>
      <c r="CN122" s="223" t="str">
        <f t="shared" ca="1" si="116"/>
        <v>0,147758236697661-0,13392025953018i</v>
      </c>
      <c r="CO122" s="223" t="str">
        <f t="shared" ca="1" si="117"/>
        <v>0,0578876940512306-0,190830153021119i</v>
      </c>
      <c r="CP122" s="223" t="str">
        <f t="shared" ca="1" si="118"/>
        <v>-0,0484543739882773-0,193440704263702i</v>
      </c>
      <c r="CQ122" s="223" t="str">
        <f t="shared" ca="1" si="119"/>
        <v>-0,141009099750045-0,141009099750033i</v>
      </c>
      <c r="CR122" s="223" t="str">
        <f t="shared" ca="1" si="120"/>
        <v>-0,193440704263701-0,048454373988281i</v>
      </c>
      <c r="CS122" s="223" t="str">
        <f t="shared" ca="1" si="121"/>
        <v>-0,19083015302112+0,0578876940512284i</v>
      </c>
      <c r="CT122" s="223" t="str">
        <f t="shared" ca="1" si="122"/>
        <v>-0,133920259530182+0,147758236697659i</v>
      </c>
      <c r="CU122" s="223" t="str">
        <f t="shared" ca="1" si="123"/>
        <v>-0,0389043230942904+0,195585239906307i</v>
      </c>
      <c r="CV122" s="223" t="str">
        <f t="shared" ca="1" si="124"/>
        <v>0,0671815575888657+0,187759875225158i</v>
      </c>
      <c r="CW122" s="223" t="str">
        <f t="shared" ca="1" si="125"/>
        <v>0,154151411110976+0,126508793675095i</v>
      </c>
      <c r="CX122" s="223" t="str">
        <f t="shared" ca="1" si="126"/>
        <v>0,19725859357474+0,0292605482783301i</v>
      </c>
      <c r="CY122" s="223" t="str">
        <f t="shared" ca="1" si="127"/>
        <v>0,184237267443961-0,0763135748698432i</v>
      </c>
      <c r="CZ122" s="223" t="str">
        <f t="shared" ca="1" si="128"/>
        <v>0,118792557055168-0,160173221272869i</v>
      </c>
      <c r="DA122" s="223" t="str">
        <f t="shared" ca="1" si="129"/>
        <v>0,0195462822386655-0,198456734013435i</v>
      </c>
      <c r="DB122" s="223" t="str">
        <f t="shared" ca="1" si="130"/>
        <v>-0,0852617460646979-0,180270815948206i</v>
      </c>
      <c r="DC122" s="223" t="str">
        <f t="shared" ca="1" si="131"/>
        <v>-0,165809160115188-0,110790138760311i</v>
      </c>
      <c r="DD122" s="223" t="str">
        <f t="shared" ca="1" si="132"/>
        <v>-0,199176774797136-0,00978492749303582i</v>
      </c>
      <c r="DE122" s="223" t="str">
        <f t="shared" ca="1" si="133"/>
        <v>-0,175870076266981+0,0940045142452164i</v>
      </c>
      <c r="DF122" s="223" t="str">
        <f t="shared" ca="1" si="134"/>
        <v>-0,10252081731711+0,171045650167622i</v>
      </c>
      <c r="DG122" s="223" t="str">
        <f t="shared" ca="1" si="135"/>
        <v>2,78500104664545E-15+0,199416981284526i</v>
      </c>
      <c r="DH122" s="223" t="str">
        <f t="shared" ca="1" si="136"/>
        <v>0,102520817317097+0,17104565016763i</v>
      </c>
      <c r="DI122" s="223" t="str">
        <f t="shared" ca="1" si="137"/>
        <v>0,175870076266983+0,0940045142452127i</v>
      </c>
      <c r="DJ122" s="223" t="str">
        <f t="shared" ca="1" si="138"/>
        <v>0,199176774797136-0,00978492749302015i</v>
      </c>
      <c r="DK122" s="223" t="str">
        <f t="shared" ca="1" si="139"/>
        <v>0,165809160115185-0,110790138760314i</v>
      </c>
      <c r="DL122" s="223" t="str">
        <f t="shared" ca="1" si="140"/>
        <v>0,0852617460646929-0,180270815948208i</v>
      </c>
      <c r="DM122" s="223" t="str">
        <f t="shared" ca="1" si="141"/>
        <v>-0,0195462822386696-0,198456734013434i</v>
      </c>
      <c r="DN122" s="223" t="str">
        <f t="shared" ca="1" si="142"/>
        <v>-0,118792557055171-0,160173221272867i</v>
      </c>
      <c r="DO122" s="223" t="str">
        <f t="shared" ca="1" si="143"/>
        <v>-0,184237267443963-0,0763135748698382i</v>
      </c>
      <c r="DP122" s="223" t="str">
        <f t="shared" ca="1" si="144"/>
        <v>-0,197258593574739+0,0292605482783343i</v>
      </c>
      <c r="DQ122" s="223" t="str">
        <f t="shared" ca="1" si="145"/>
        <v>-0,154151411110985+0,126508793675084i</v>
      </c>
      <c r="DR122" s="223" t="str">
        <f t="shared" ca="1" si="146"/>
        <v>-0,0671815575888617+0,187759875225159i</v>
      </c>
      <c r="DS122" s="223" t="str">
        <f t="shared" ca="1" si="147"/>
        <v>0,0389043230942751+0,195585239906311i</v>
      </c>
      <c r="DT122" s="223" t="str">
        <f t="shared" ca="1" si="148"/>
        <v>0,133920259530186+0,147758236697655i</v>
      </c>
      <c r="DU122" s="223" t="str">
        <f t="shared" ca="1" si="149"/>
        <v>0,190830153021116+0,0578876940512434i</v>
      </c>
      <c r="DV122" s="223" t="str">
        <f t="shared" ca="1" si="150"/>
        <v>0,1934407042637-0,048454373988285i</v>
      </c>
      <c r="DW122" s="223" t="str">
        <f t="shared" ca="1" si="151"/>
        <v>0,141009099750042-0,141009099750036i</v>
      </c>
      <c r="DX122" s="223" t="str">
        <f t="shared" ca="1" si="152"/>
        <v>0,0484543739882733-0,193440704263703i</v>
      </c>
      <c r="DY122" s="223" t="str">
        <f t="shared" ca="1" si="153"/>
        <v>-0,057887694051236-0,190830153021118i</v>
      </c>
      <c r="DZ122" s="223" t="str">
        <f t="shared" ca="1" si="154"/>
        <v>-0,147758236697664-0,133920259530177i</v>
      </c>
      <c r="EA122" s="223" t="str">
        <f t="shared" ca="1" si="155"/>
        <v>-0,195585239906309-0,0389043230942827i</v>
      </c>
      <c r="EB122" s="223" t="str">
        <f t="shared" ca="1" si="156"/>
        <v>-0,187759875225162+0,0671815575888531i</v>
      </c>
      <c r="EC122" s="223" t="str">
        <f t="shared" ca="1" si="157"/>
        <v>-0,126508793675089+0,15415141111098i</v>
      </c>
      <c r="ED122" s="223" t="str">
        <f t="shared" ca="1" si="158"/>
        <v>-0,0292605482783419+0,197258593574738i</v>
      </c>
      <c r="EE122" s="223" t="str">
        <f t="shared" ca="1" si="159"/>
        <v>0,0763135748698507+0,184237267443958i</v>
      </c>
      <c r="EF122" s="223" t="str">
        <f t="shared" ca="1" si="160"/>
        <v>0,160173221272861+0,118792557055179i</v>
      </c>
      <c r="EG122" s="223" t="str">
        <f t="shared" ca="1" si="161"/>
        <v>0,198456734013436+0,0195462822386589i</v>
      </c>
      <c r="EH122" s="223" t="str">
        <f t="shared" ca="1" si="162"/>
        <v>0,180270815948211-0,0852617460646859i</v>
      </c>
      <c r="EI122" s="223" t="str">
        <f t="shared" ca="1" si="163"/>
        <v>0,110790138760304-0,165809160115192i</v>
      </c>
      <c r="EJ122" s="223" t="str">
        <f t="shared" ca="1" si="164"/>
        <v>0,00978492749302782-0,199176774797136i</v>
      </c>
      <c r="EK122" s="223" t="str">
        <f t="shared" ca="1" si="165"/>
        <v>-0,0940045142452246-0,175870076266977i</v>
      </c>
      <c r="EL122" s="223" t="str">
        <f t="shared" ca="1" si="166"/>
        <v>-0,171045650167625-0,102520817317105i</v>
      </c>
      <c r="EM122" s="223" t="str">
        <f t="shared" ca="1" si="167"/>
        <v>-0,199416981284526-1,04560940150321E-14i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0,113107589977653-0,851599946686986i</v>
      </c>
      <c r="G123" s="229" t="str">
        <f t="shared" si="173"/>
        <v>-1,21219129029237+5,85261115256412i</v>
      </c>
      <c r="H123" s="229" t="str">
        <f t="shared" si="38"/>
        <v>0,102876547273819-0,5237245300215i</v>
      </c>
      <c r="I123" s="229" t="str">
        <f t="shared" si="174"/>
        <v>-0,0278198379376484-0,123886946535105i</v>
      </c>
      <c r="J123" s="255" t="str">
        <f ca="1">IMPRODUCT(1/N_FFT2,AL100)</f>
        <v>0,00576867540076297+3,19996767688508E-06i</v>
      </c>
      <c r="K123" s="254" t="str">
        <f t="shared" ca="1" si="175"/>
        <v>-0,000160087180539624-0,000714752603534874i</v>
      </c>
      <c r="N123" s="246">
        <f t="shared" ca="1" si="176"/>
        <v>0.20059185378973415</v>
      </c>
      <c r="O123" s="223">
        <f t="shared" ca="1" si="39"/>
        <v>-0.19940814621026587</v>
      </c>
      <c r="P123" s="223" t="str">
        <f t="shared" ca="1" si="40"/>
        <v>-0,168470683265578+0,10668288360859i</v>
      </c>
      <c r="Q123" s="223" t="str">
        <f t="shared" ca="1" si="41"/>
        <v>-0,0852579685836899+0,180262829135674i</v>
      </c>
      <c r="R123" s="223" t="str">
        <f t="shared" ca="1" si="42"/>
        <v>0,024409685817823+0,197908504145956i</v>
      </c>
      <c r="S123" s="223" t="str">
        <f t="shared" ca="1" si="43"/>
        <v>0,126503188763314+0,154144581506221i</v>
      </c>
      <c r="T123" s="223" t="str">
        <f t="shared" ca="1" si="44"/>
        <v>0,189343654266464+0,0625506943529527i</v>
      </c>
      <c r="U123" s="223" t="str">
        <f t="shared" ca="1" si="45"/>
        <v>0,193432133965545-0,0484522272403476i</v>
      </c>
      <c r="V123" s="223" t="str">
        <f t="shared" ca="1" si="46"/>
        <v>0,137500001762836-0,144420768209544i</v>
      </c>
      <c r="W123" s="223" t="str">
        <f t="shared" ca="1" si="47"/>
        <v>0,0389025994567995-0,195576574595524i</v>
      </c>
      <c r="X123" s="223" t="str">
        <f t="shared" ca="1" si="48"/>
        <v>-0,0717660020657171-0,186046364443163i</v>
      </c>
      <c r="Y123" s="223" t="str">
        <f t="shared" ca="1" si="49"/>
        <v>-0,160166124874679-0,118787294007581i</v>
      </c>
      <c r="Z123" s="223" t="str">
        <f t="shared" ca="1" si="50"/>
        <v>-0,198867841199487-0,0146693732541779i</v>
      </c>
      <c r="AA123" s="223" t="str">
        <f t="shared" ca="1" si="51"/>
        <v>-0,17586228442712+0,0940003494200404i</v>
      </c>
      <c r="AB123" s="223" t="str">
        <f t="shared" ca="1" si="52"/>
        <v>-0,0982879147829321+0,173502433938657i</v>
      </c>
      <c r="AC123" s="223" t="str">
        <f t="shared" ca="1" si="53"/>
        <v>0,00978449397647868+0,19916795036511i</v>
      </c>
      <c r="AD123" s="223" t="str">
        <f t="shared" ca="1" si="54"/>
        <v>0,114820844023319+0,163033071960224i</v>
      </c>
      <c r="AE123" s="223" t="str">
        <f t="shared" ca="1" si="55"/>
        <v>0,184229104899682+0,0763101938333053i</v>
      </c>
      <c r="AF123" s="223" t="str">
        <f t="shared" ca="1" si="56"/>
        <v>0,1964723881712-0,0340911933102969i</v>
      </c>
      <c r="AG123" s="223" t="str">
        <f t="shared" ca="1" si="57"/>
        <v>0,147751690339441-0,133914326256949i</v>
      </c>
      <c r="AH123" s="223" t="str">
        <f t="shared" ca="1" si="58"/>
        <v>0,0531846965386984-0,192184798642092i</v>
      </c>
      <c r="AI123" s="223" t="str">
        <f t="shared" ca="1" si="59"/>
        <v>-0,057885129364554-0,19082169838219i</v>
      </c>
      <c r="AJ123" s="223" t="str">
        <f t="shared" ca="1" si="60"/>
        <v>-0,150993612375867-0,130247985768307i</v>
      </c>
      <c r="AK123" s="223" t="str">
        <f t="shared" ca="1" si="61"/>
        <v>-0,197249854126816-0,0292592519037067i</v>
      </c>
      <c r="AL123" s="223" t="str">
        <f t="shared" ca="1" si="62"/>
        <v>-0,182300872632178+0,0808084191935533i</v>
      </c>
      <c r="AM123" s="223" t="str">
        <f t="shared" ca="1" si="63"/>
        <v>-0,110785230256041+0,165801814019421i</v>
      </c>
      <c r="AN123" s="223" t="str">
        <f t="shared" ca="1" si="64"/>
        <v>-0,00489372088547636+0,199348088204803i</v>
      </c>
      <c r="AO123" s="223" t="str">
        <f t="shared" ca="1" si="65"/>
        <v>0,102516275181178+0,171038072071664i</v>
      </c>
      <c r="AP123" s="223" t="str">
        <f t="shared" ca="1" si="66"/>
        <v>0,178116202051355+0,0896561617615635i</v>
      </c>
      <c r="AQ123" s="223" t="str">
        <f t="shared" ca="1" si="67"/>
        <v>0,198447941482474-0,0195454162499398i</v>
      </c>
      <c r="AR123" s="223" t="str">
        <f t="shared" ca="1" si="68"/>
        <v>0,198447941482474-0,0195454162499398i</v>
      </c>
      <c r="AS123" s="223" t="str">
        <f t="shared" ca="1" si="69"/>
        <v>0,0671785811419869-0,187751556613425i</v>
      </c>
      <c r="AT123" s="223" t="str">
        <f t="shared" ca="1" si="70"/>
        <v>-0,0436905721320529-0,19456295300439i</v>
      </c>
      <c r="AU123" s="223" t="str">
        <f t="shared" ca="1" si="71"/>
        <v>-0,141002852409116-0,141002852409119i</v>
      </c>
      <c r="AV123" s="223" t="str">
        <f t="shared" ca="1" si="72"/>
        <v>-0,194562953004389-0,0436905721320571i</v>
      </c>
      <c r="AW123" s="223" t="str">
        <f t="shared" ca="1" si="73"/>
        <v>-0,187751556613427+0,0671785811419829i</v>
      </c>
      <c r="AX123" s="223" t="str">
        <f t="shared" ca="1" si="74"/>
        <v>-0,12268219096767+0,157202699704512i</v>
      </c>
      <c r="AY123" s="223" t="str">
        <f t="shared" ca="1" si="75"/>
        <v>-0,019545416249944+0,198447941482473i</v>
      </c>
      <c r="AZ123" s="223" t="str">
        <f t="shared" ca="1" si="76"/>
        <v>0,0896561617615591+0,178116202051357i</v>
      </c>
      <c r="BA123" s="223" t="str">
        <f t="shared" ca="1" si="77"/>
        <v>0,171038072071662+0,102516275181182i</v>
      </c>
      <c r="BB123" s="223" t="str">
        <f t="shared" ca="1" si="78"/>
        <v>0,199348088204803-0,00489372088547184i</v>
      </c>
      <c r="BC123" s="223" t="str">
        <f t="shared" ca="1" si="79"/>
        <v>0,165801814019423-0,110785230256038i</v>
      </c>
      <c r="BD123" s="223" t="str">
        <f t="shared" ca="1" si="80"/>
        <v>0,0808084191935389-0,182300872632185i</v>
      </c>
      <c r="BE123" s="223" t="str">
        <f t="shared" ca="1" si="81"/>
        <v>-0,0292592519037025-0,197249854126817i</v>
      </c>
      <c r="BF123" s="223" t="str">
        <f t="shared" ca="1" si="82"/>
        <v>-0,130247985768304-0,15099361237587i</v>
      </c>
      <c r="BG123" s="223" t="str">
        <f t="shared" ca="1" si="83"/>
        <v>-0,190821698382189-0,0578851293645584i</v>
      </c>
      <c r="BH123" s="223" t="str">
        <f t="shared" ca="1" si="84"/>
        <v>-0,192184798642093+0,0531846965386941i</v>
      </c>
      <c r="BI123" s="223" t="str">
        <f t="shared" ca="1" si="85"/>
        <v>-0,133914326256953+0,147751690339438i</v>
      </c>
      <c r="BJ123" s="223" t="str">
        <f t="shared" ca="1" si="86"/>
        <v>-0,0340911933102875+0,196472388171202i</v>
      </c>
      <c r="BK123" s="223" t="str">
        <f t="shared" ca="1" si="87"/>
        <v>0,0763101938333106+0,18422910489968i</v>
      </c>
      <c r="BL123" s="223" t="str">
        <f t="shared" ca="1" si="88"/>
        <v>0,163033071960226+0,114820844023316i</v>
      </c>
      <c r="BM123" s="223" t="str">
        <f t="shared" ca="1" si="89"/>
        <v>0,19916795036511+0,00978449397647932i</v>
      </c>
      <c r="BN123" s="223" t="str">
        <f t="shared" ca="1" si="90"/>
        <v>0,173502433938658-0,0982879147829299i</v>
      </c>
      <c r="BO123" s="223" t="str">
        <f t="shared" ca="1" si="91"/>
        <v>0,094000349420046-0,175862284427117i</v>
      </c>
      <c r="BP123" s="223" t="str">
        <f t="shared" ca="1" si="92"/>
        <v>-0,0146693732541679-0,198867841199488i</v>
      </c>
      <c r="BQ123" s="223" t="str">
        <f t="shared" ca="1" si="93"/>
        <v>-0,118787294007587-0,160166124874675i</v>
      </c>
      <c r="BR123" s="223" t="str">
        <f t="shared" ca="1" si="94"/>
        <v>-0,186046364443164-0,0717660020657141i</v>
      </c>
      <c r="BS123" s="223" t="str">
        <f t="shared" ca="1" si="95"/>
        <v>-0,195576574595524+0,0389025994568009i</v>
      </c>
      <c r="BT123" s="223" t="str">
        <f t="shared" ca="1" si="96"/>
        <v>-0,144420768209546+0,137500001762833i</v>
      </c>
      <c r="BU123" s="223" t="str">
        <f t="shared" ca="1" si="97"/>
        <v>-0,0484522272403516+0,193432133965544i</v>
      </c>
      <c r="BV123" s="223" t="str">
        <f t="shared" ca="1" si="98"/>
        <v>0,0625506943529445+0,189343654266467i</v>
      </c>
      <c r="BW123" s="223" t="str">
        <f t="shared" ca="1" si="99"/>
        <v>0,154144581506226+0,126503188763308i</v>
      </c>
      <c r="BX123" s="223" t="str">
        <f t="shared" ca="1" si="100"/>
        <v>0,197908504145957+0,0244096858178178i</v>
      </c>
      <c r="BY123" s="223" t="str">
        <f t="shared" ca="1" si="101"/>
        <v>0,180262829135673-0,085257968583692i</v>
      </c>
      <c r="BZ123" s="223" t="str">
        <f t="shared" ca="1" si="102"/>
        <v>0,106682883608591-0,168470683265577i</v>
      </c>
      <c r="CA123" s="223" t="str">
        <f t="shared" ca="1" si="103"/>
        <v>4,88581058614506E-15-0,199408146210266i</v>
      </c>
      <c r="CB123" s="223" t="str">
        <f t="shared" ca="1" si="104"/>
        <v>-0,106682883608584-0,168470683265582i</v>
      </c>
      <c r="CC123" s="223" t="str">
        <f t="shared" ca="1" si="105"/>
        <v>-0,180262829135678-0,0852579685836816i</v>
      </c>
      <c r="CD123" s="223" t="str">
        <f t="shared" ca="1" si="106"/>
        <v>-0,197908504145955+0,0244096858178292i</v>
      </c>
      <c r="CE123" s="223" t="str">
        <f t="shared" ca="1" si="107"/>
        <v>-0,154144581506219+0,126503188763317i</v>
      </c>
      <c r="CF123" s="223" t="str">
        <f t="shared" ca="1" si="108"/>
        <v>-0,0625506943529537+0,189343654266464i</v>
      </c>
      <c r="CG123" s="223" t="str">
        <f t="shared" ca="1" si="109"/>
        <v>0,0484522272403436+0,193432133965546i</v>
      </c>
      <c r="CH123" s="223" t="str">
        <f t="shared" ca="1" si="110"/>
        <v>0,14442076820954+0,137500001762841i</v>
      </c>
      <c r="CI123" s="223" t="str">
        <f t="shared" ca="1" si="111"/>
        <v>0,195576574595522+0,0389025994568091i</v>
      </c>
      <c r="CJ123" s="223" t="str">
        <f t="shared" ca="1" si="112"/>
        <v>0,18604636444316-0,071766002065724i</v>
      </c>
      <c r="CK123" s="223" t="str">
        <f t="shared" ca="1" si="113"/>
        <v>0,118787294007578-0,160166124874681i</v>
      </c>
      <c r="CL123" s="223" t="str">
        <f t="shared" ca="1" si="114"/>
        <v>0,0146693732541763-0,198867841199487i</v>
      </c>
      <c r="CM123" s="223" t="str">
        <f t="shared" ca="1" si="115"/>
        <v>-0,094000349420038-0,175862284427121i</v>
      </c>
      <c r="CN123" s="223" t="str">
        <f t="shared" ca="1" si="116"/>
        <v>-0,173502433938654-0,0982879147829373i</v>
      </c>
      <c r="CO123" s="223" t="str">
        <f t="shared" ca="1" si="117"/>
        <v>-0,199167950365111+0,00978449397647027i</v>
      </c>
      <c r="CP123" s="223" t="str">
        <f t="shared" ca="1" si="118"/>
        <v>-0,163033071960219+0,114820844023325i</v>
      </c>
      <c r="CQ123" s="223" t="str">
        <f t="shared" ca="1" si="119"/>
        <v>-0,0763101938333001+0,184229104899684i</v>
      </c>
      <c r="CR123" s="223" t="str">
        <f t="shared" ca="1" si="120"/>
        <v>0,0340911933102981+0,1964723881712i</v>
      </c>
      <c r="CS123" s="223" t="str">
        <f t="shared" ca="1" si="121"/>
        <v>0,133914326256946+0,147751690339444i</v>
      </c>
      <c r="CT123" s="223" t="str">
        <f t="shared" ca="1" si="122"/>
        <v>0,192184798642091+0,0531846965387028i</v>
      </c>
      <c r="CU123" s="223" t="str">
        <f t="shared" ca="1" si="123"/>
        <v>0,190821698382191-0,0578851293645504i</v>
      </c>
      <c r="CV123" s="223" t="str">
        <f t="shared" ca="1" si="124"/>
        <v>0,130247985768295-0,150993612375877i</v>
      </c>
      <c r="CW123" s="223" t="str">
        <f t="shared" ca="1" si="125"/>
        <v>0,0292592519036919-0,197249854126818i</v>
      </c>
      <c r="CX123" s="223" t="str">
        <f t="shared" ca="1" si="126"/>
        <v>-0,0808084191935495-0,18230087263218i</v>
      </c>
      <c r="CY123" s="223" t="str">
        <f t="shared" ca="1" si="127"/>
        <v>-0,165801814019418-0,110785230256045i</v>
      </c>
      <c r="CZ123" s="223" t="str">
        <f t="shared" ca="1" si="128"/>
        <v>-0,199348088204803-0,00489372088548017i</v>
      </c>
      <c r="DA123" s="223" t="str">
        <f t="shared" ca="1" si="129"/>
        <v>-0,171038072071666+0,102516275181174i</v>
      </c>
      <c r="DB123" s="223" t="str">
        <f t="shared" ca="1" si="130"/>
        <v>-0,0896561617615501+0,178116202051362i</v>
      </c>
      <c r="DC123" s="223" t="str">
        <f t="shared" ca="1" si="131"/>
        <v>0,0195454162499554+0,198447941482472i</v>
      </c>
      <c r="DD123" s="223" t="str">
        <f t="shared" ca="1" si="132"/>
        <v>0,122682190967678+0,157202699704506i</v>
      </c>
      <c r="DE123" s="223" t="str">
        <f t="shared" ca="1" si="133"/>
        <v>0,187751556613424+0,0671785811419906i</v>
      </c>
      <c r="DF123" s="223" t="str">
        <f t="shared" ca="1" si="134"/>
        <v>0,194562953004391-0,0436905721320481i</v>
      </c>
      <c r="DG123" s="223" t="str">
        <f t="shared" ca="1" si="135"/>
        <v>0,141002852409123-0,141002852409112i</v>
      </c>
      <c r="DH123" s="223" t="str">
        <f t="shared" ca="1" si="136"/>
        <v>0,0436905721320611-0,194562953004389i</v>
      </c>
      <c r="DI123" s="223" t="str">
        <f t="shared" ca="1" si="137"/>
        <v>-0,0671785811419968-0,187751556613422i</v>
      </c>
      <c r="DJ123" s="223" t="str">
        <f t="shared" ca="1" si="138"/>
        <v>-0,15720269970451-0,122682190967673i</v>
      </c>
      <c r="DK123" s="223" t="str">
        <f t="shared" ca="1" si="139"/>
        <v>-0,198447941482473-0,0195454162499488i</v>
      </c>
      <c r="DL123" s="223" t="str">
        <f t="shared" ca="1" si="140"/>
        <v>-0,178116202051359+0,0896561617615561i</v>
      </c>
      <c r="DM123" s="223" t="str">
        <f t="shared" ca="1" si="141"/>
        <v>-0,102516275181186+0,171038072071659i</v>
      </c>
      <c r="DN123" s="223" t="str">
        <f t="shared" ca="1" si="142"/>
        <v>0,00489372088546695+0,199348088204803i</v>
      </c>
      <c r="DO123" s="223" t="str">
        <f t="shared" ca="1" si="143"/>
        <v>0,110785230256051+0,165801814019415i</v>
      </c>
      <c r="DP123" s="223" t="str">
        <f t="shared" ca="1" si="144"/>
        <v>0,182300872632183+0,0808084191935433i</v>
      </c>
      <c r="DQ123" s="223" t="str">
        <f t="shared" ca="1" si="145"/>
        <v>0,197249854126817-0,0292592519036983i</v>
      </c>
      <c r="DR123" s="223" t="str">
        <f t="shared" ca="1" si="146"/>
        <v>0,150993612375873-0,1302479857683i</v>
      </c>
      <c r="DS123" s="223" t="str">
        <f t="shared" ca="1" si="147"/>
        <v>0,057885129364563-0,190821698382188i</v>
      </c>
      <c r="DT123" s="223" t="str">
        <f t="shared" ca="1" si="148"/>
        <v>-0,0531846965386901-0,192184798642094i</v>
      </c>
      <c r="DU123" s="223" t="str">
        <f t="shared" ca="1" si="149"/>
        <v>-0,147751690339448-0,133914326256942i</v>
      </c>
      <c r="DV123" s="223" t="str">
        <f t="shared" ca="1" si="150"/>
        <v>-0,196472388171201-0,0340911933102915i</v>
      </c>
      <c r="DW123" s="223" t="str">
        <f t="shared" ca="1" si="151"/>
        <v>-0,184229104899682+0,076310193833306i</v>
      </c>
      <c r="DX123" s="223" t="str">
        <f t="shared" ca="1" si="152"/>
        <v>-0,11482084402332+0,163033071960223i</v>
      </c>
      <c r="DY123" s="223" t="str">
        <f t="shared" ca="1" si="153"/>
        <v>-0,0097844939764849+0,19916795036511i</v>
      </c>
      <c r="DZ123" s="223" t="str">
        <f t="shared" ca="1" si="154"/>
        <v>0,0982879147829257+0,17350243393866i</v>
      </c>
      <c r="EA123" s="223" t="str">
        <f t="shared" ca="1" si="155"/>
        <v>0,175862284427124+0,0940003494200323i</v>
      </c>
      <c r="EB123" s="223" t="str">
        <f t="shared" ca="1" si="156"/>
        <v>0,198867841199486-0,0146693732541843i</v>
      </c>
      <c r="EC123" s="223" t="str">
        <f t="shared" ca="1" si="157"/>
        <v>0,160166124874678-0,118787294007583i</v>
      </c>
      <c r="ED123" s="223" t="str">
        <f t="shared" ca="1" si="158"/>
        <v>0,0717660020657181-0,186046364443163i</v>
      </c>
      <c r="EE123" s="223" t="str">
        <f t="shared" ca="1" si="159"/>
        <v>-0,0389025994567975-0,195576574595524i</v>
      </c>
      <c r="EF123" s="223" t="str">
        <f t="shared" ca="1" si="160"/>
        <v>-0,13750000176283-0,14442076820955i</v>
      </c>
      <c r="EG123" s="223" t="str">
        <f t="shared" ca="1" si="161"/>
        <v>-0,193432133965543-0,0484522272403563i</v>
      </c>
      <c r="EH123" s="223" t="str">
        <f t="shared" ca="1" si="162"/>
        <v>-0,189343654266462+0,0625506943529599i</v>
      </c>
      <c r="EI123" s="223" t="str">
        <f t="shared" ca="1" si="163"/>
        <v>-0,126503188763311+0,154144581506224i</v>
      </c>
      <c r="EJ123" s="223" t="str">
        <f t="shared" ca="1" si="164"/>
        <v>-0,0244096858178226+0,197908504145956i</v>
      </c>
      <c r="EK123" s="223" t="str">
        <f t="shared" ca="1" si="165"/>
        <v>0,0852579685836876+0,180262829135675i</v>
      </c>
      <c r="EL123" s="223" t="str">
        <f t="shared" ca="1" si="166"/>
        <v>0,168470683265576+0,106682883608594i</v>
      </c>
      <c r="EM123" s="223" t="str">
        <f t="shared" ca="1" si="167"/>
        <v>0,199408146210266+9,7716211722901E-15i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0,112696439237677-0,81674027121574i</v>
      </c>
      <c r="G124" s="229" t="str">
        <f t="shared" si="173"/>
        <v>-1,21213435009928+5,61112486258615i</v>
      </c>
      <c r="H124" s="229" t="str">
        <f t="shared" si="38"/>
        <v>0,102642242827896-0,501903982595195i</v>
      </c>
      <c r="I124" s="229" t="str">
        <f t="shared" si="174"/>
        <v>-0,0317425019342863-0,130695471521577i</v>
      </c>
      <c r="J124" s="255" t="str">
        <f ca="1">IMPRODUCT(1/N_FFT2,AM100)</f>
        <v>0,000785694737416223-8,36410412035238E-09i</v>
      </c>
      <c r="K124" s="254" t="str">
        <f t="shared" ca="1" si="175"/>
        <v>-0,0000249410098727249-0,000102686478681044i</v>
      </c>
      <c r="N124" s="246">
        <f t="shared" ca="1" si="176"/>
        <v>0.20060132811502998</v>
      </c>
      <c r="O124" s="223">
        <f t="shared" ca="1" si="39"/>
        <v>-0.19939867188497004</v>
      </c>
      <c r="P124" s="223" t="str">
        <f t="shared" ca="1" si="40"/>
        <v>-0,165793936405838+0,110779966602932i</v>
      </c>
      <c r="Q124" s="223" t="str">
        <f t="shared" ca="1" si="41"/>
        <v>-0,0763065681659811+0,184220351764457i</v>
      </c>
      <c r="R124" s="223" t="str">
        <f t="shared" ca="1" si="42"/>
        <v>0,0389007511076273+0,195567282316732i</v>
      </c>
      <c r="S124" s="223" t="str">
        <f t="shared" ca="1" si="43"/>
        <v>0,140996153049453+0,140996153049454i</v>
      </c>
      <c r="T124" s="223" t="str">
        <f t="shared" ca="1" si="44"/>
        <v>0,195567282316732+0,0389007511076273i</v>
      </c>
      <c r="U124" s="223" t="str">
        <f t="shared" ca="1" si="45"/>
        <v>0,184220351764457-0,0763065681659811i</v>
      </c>
      <c r="V124" s="223" t="str">
        <f t="shared" ca="1" si="46"/>
        <v>0,110779966602933-0,165793936405838i</v>
      </c>
      <c r="W124" s="223" t="str">
        <f t="shared" ca="1" si="47"/>
        <v>3,66439462156053E-17-0,19939867188497i</v>
      </c>
      <c r="X124" s="223" t="str">
        <f t="shared" ca="1" si="48"/>
        <v>-0,110779966602933-0,165793936405838i</v>
      </c>
      <c r="Y124" s="223" t="str">
        <f t="shared" ca="1" si="49"/>
        <v>-0,184220351764457-0,0763065681659811i</v>
      </c>
      <c r="Z124" s="223" t="str">
        <f t="shared" ca="1" si="50"/>
        <v>-0,195567282316732+0,0389007511076275i</v>
      </c>
      <c r="AA124" s="223" t="str">
        <f t="shared" ca="1" si="51"/>
        <v>-0,140996153049454+0,140996153049453i</v>
      </c>
      <c r="AB124" s="223" t="str">
        <f t="shared" ca="1" si="52"/>
        <v>-0,0389007511076275+0,195567282316732i</v>
      </c>
      <c r="AC124" s="223" t="str">
        <f t="shared" ca="1" si="53"/>
        <v>0,0763065681659811+0,184220351764457i</v>
      </c>
      <c r="AD124" s="223" t="str">
        <f t="shared" ca="1" si="54"/>
        <v>0,165793936405838+0,110779966602933i</v>
      </c>
      <c r="AE124" s="223" t="str">
        <f t="shared" ca="1" si="55"/>
        <v>0,19939867188497+7,32878924312106E-17i</v>
      </c>
      <c r="AF124" s="223" t="str">
        <f t="shared" ca="1" si="56"/>
        <v>0,165793936405835-0,110779966602938i</v>
      </c>
      <c r="AG124" s="223" t="str">
        <f t="shared" ca="1" si="57"/>
        <v>0,0763065681659719-0,184220351764461i</v>
      </c>
      <c r="AH124" s="223" t="str">
        <f t="shared" ca="1" si="58"/>
        <v>-0,0389007511076197-0,195567282316734i</v>
      </c>
      <c r="AI124" s="223" t="str">
        <f t="shared" ca="1" si="59"/>
        <v>-0,14099615304945-0,140996153049457i</v>
      </c>
      <c r="AJ124" s="223" t="str">
        <f t="shared" ca="1" si="60"/>
        <v>-0,195567282316732-0,0389007511076292i</v>
      </c>
      <c r="AK124" s="223" t="str">
        <f t="shared" ca="1" si="61"/>
        <v>-0,184220351764457+0,0763065681659813i</v>
      </c>
      <c r="AL124" s="223" t="str">
        <f t="shared" ca="1" si="62"/>
        <v>-0,110779966602929+0,16579393640584i</v>
      </c>
      <c r="AM124" s="223" t="str">
        <f t="shared" ca="1" si="63"/>
        <v>5,91152246904647E-15+0,19939867188497i</v>
      </c>
      <c r="AN124" s="223" t="str">
        <f t="shared" ca="1" si="64"/>
        <v>0,110779966602939+0,165793936405834i</v>
      </c>
      <c r="AO124" s="223" t="str">
        <f t="shared" ca="1" si="65"/>
        <v>0,184220351764454+0,0763065681659883i</v>
      </c>
      <c r="AP124" s="223" t="str">
        <f t="shared" ca="1" si="66"/>
        <v>0,195567282316733-0,0389007511076217i</v>
      </c>
      <c r="AQ124" s="223" t="str">
        <f t="shared" ca="1" si="67"/>
        <v>0,140996153049456-0,140996153049452i</v>
      </c>
      <c r="AR124" s="223" t="str">
        <f t="shared" ca="1" si="68"/>
        <v>0,140996153049456-0,140996153049452i</v>
      </c>
      <c r="AS124" s="223" t="str">
        <f t="shared" ca="1" si="69"/>
        <v>-0,0763065681659833-0,184220351764456i</v>
      </c>
      <c r="AT124" s="223" t="str">
        <f t="shared" ca="1" si="70"/>
        <v>-0,165793936405841-0,110779966602928i</v>
      </c>
      <c r="AU124" s="223" t="str">
        <f t="shared" ca="1" si="71"/>
        <v>-0,19939867188497+8,3543008848222E-15i</v>
      </c>
      <c r="AV124" s="223" t="str">
        <f t="shared" ca="1" si="72"/>
        <v>-0,165793936405843+0,110779966602924i</v>
      </c>
      <c r="AW124" s="223" t="str">
        <f t="shared" ca="1" si="73"/>
        <v>-0,0763065681659867+0,184220351764455i</v>
      </c>
      <c r="AX124" s="223" t="str">
        <f t="shared" ca="1" si="74"/>
        <v>0,0389007511076237+0,195567282316733i</v>
      </c>
      <c r="AY124" s="223" t="str">
        <f t="shared" ca="1" si="75"/>
        <v>0,140996153049453+0,140996153049454i</v>
      </c>
      <c r="AZ124" s="223" t="str">
        <f t="shared" ca="1" si="76"/>
        <v>0,195567282316733+0,0389007511076251i</v>
      </c>
      <c r="BA124" s="223" t="str">
        <f t="shared" ca="1" si="77"/>
        <v>0,184220351764456-0,0763065681659849i</v>
      </c>
      <c r="BB124" s="223" t="str">
        <f t="shared" ca="1" si="78"/>
        <v>0,110779966602926-0,165793936405843i</v>
      </c>
      <c r="BC124" s="223" t="str">
        <f t="shared" ca="1" si="79"/>
        <v>9,74670598447323E-15-0,19939867188497i</v>
      </c>
      <c r="BD124" s="223" t="str">
        <f t="shared" ca="1" si="80"/>
        <v>-0,110779966602926-0,165793936405843i</v>
      </c>
      <c r="BE124" s="223" t="str">
        <f t="shared" ca="1" si="81"/>
        <v>-0,184220351764456-0,0763065681659845i</v>
      </c>
      <c r="BF124" s="223" t="str">
        <f t="shared" ca="1" si="82"/>
        <v>-0,195567282316732+0,0389007511076255i</v>
      </c>
      <c r="BG124" s="223" t="str">
        <f t="shared" ca="1" si="83"/>
        <v>-0,140996153049453+0,140996153049455i</v>
      </c>
      <c r="BH124" s="223" t="str">
        <f t="shared" ca="1" si="84"/>
        <v>-0,0389007511076233+0,195567282316733i</v>
      </c>
      <c r="BI124" s="223" t="str">
        <f t="shared" ca="1" si="85"/>
        <v>0,0763065681659871+0,184220351764455i</v>
      </c>
      <c r="BJ124" s="223" t="str">
        <f t="shared" ca="1" si="86"/>
        <v>0,165793936405844+0,110779966602924i</v>
      </c>
      <c r="BK124" s="223" t="str">
        <f t="shared" ca="1" si="87"/>
        <v>0,19939867188497+8,01233395783788E-15i</v>
      </c>
      <c r="BL124" s="223" t="str">
        <f t="shared" ca="1" si="88"/>
        <v>0,165793936405841-0,110779966602928i</v>
      </c>
      <c r="BM124" s="223" t="str">
        <f t="shared" ca="1" si="89"/>
        <v>0,0763065681659829-0,184220351764457i</v>
      </c>
      <c r="BN124" s="223" t="str">
        <f t="shared" ca="1" si="90"/>
        <v>-0,0389007511076278-0,195567282316732i</v>
      </c>
      <c r="BO124" s="223" t="str">
        <f t="shared" ca="1" si="91"/>
        <v>-0,140996153049456-0,140996153049451i</v>
      </c>
      <c r="BP124" s="223" t="str">
        <f t="shared" ca="1" si="92"/>
        <v>-0,195567282316733-0,0389007511076209i</v>
      </c>
      <c r="BQ124" s="223" t="str">
        <f t="shared" ca="1" si="93"/>
        <v>-0,184220351764454+0,0763065681659887i</v>
      </c>
      <c r="BR124" s="223" t="str">
        <f t="shared" ca="1" si="94"/>
        <v>-0,110779966602939+0,165793936405834i</v>
      </c>
      <c r="BS124" s="223" t="str">
        <f t="shared" ca="1" si="95"/>
        <v>-5,56955554206213E-15+0,19939867188497i</v>
      </c>
      <c r="BT124" s="223" t="str">
        <f t="shared" ca="1" si="96"/>
        <v>0,110779966602929+0,16579393640584i</v>
      </c>
      <c r="BU124" s="223" t="str">
        <f t="shared" ca="1" si="97"/>
        <v>0,184220351764457+0,0763065681659813i</v>
      </c>
      <c r="BV124" s="223" t="str">
        <f t="shared" ca="1" si="98"/>
        <v>0,195567282316731-0,0389007511076302i</v>
      </c>
      <c r="BW124" s="223" t="str">
        <f t="shared" ca="1" si="99"/>
        <v>0,14099615304945-0,140996153049458i</v>
      </c>
      <c r="BX124" s="223" t="str">
        <f t="shared" ca="1" si="100"/>
        <v>0,0389007511076193-0,195567282316734i</v>
      </c>
      <c r="BY124" s="223" t="str">
        <f t="shared" ca="1" si="101"/>
        <v>-0,0763065681659719-0,184220351764461i</v>
      </c>
      <c r="BZ124" s="223" t="str">
        <f t="shared" ca="1" si="102"/>
        <v>-0,165793936405835-0,110779966602938i</v>
      </c>
      <c r="CA124" s="223" t="str">
        <f t="shared" ca="1" si="103"/>
        <v>-0,19939867188497-3,12677712628638E-15i</v>
      </c>
      <c r="CB124" s="223" t="str">
        <f t="shared" ca="1" si="104"/>
        <v>-0,165793936405839+0,110779966602931i</v>
      </c>
      <c r="CC124" s="223" t="str">
        <f t="shared" ca="1" si="105"/>
        <v>-0,0763065681659791+0,184220351764458i</v>
      </c>
      <c r="CD124" s="223" t="str">
        <f t="shared" ca="1" si="106"/>
        <v>0,0389007511076312+0,195567282316731i</v>
      </c>
      <c r="CE124" s="223" t="str">
        <f t="shared" ca="1" si="107"/>
        <v>0,140996153049458+0,140996153049449i</v>
      </c>
      <c r="CF124" s="223" t="str">
        <f t="shared" ca="1" si="108"/>
        <v>0,19556728231673+0,0389007511076362i</v>
      </c>
      <c r="CG124" s="223" t="str">
        <f t="shared" ca="1" si="109"/>
        <v>0,18422035176446-0,0763065681659743i</v>
      </c>
      <c r="CH124" s="223" t="str">
        <f t="shared" ca="1" si="110"/>
        <v>0,110779966602936-0,165793936405836i</v>
      </c>
      <c r="CI124" s="223" t="str">
        <f t="shared" ca="1" si="111"/>
        <v>2,10081148879141E-15-0,19939867188497i</v>
      </c>
      <c r="CJ124" s="223" t="str">
        <f t="shared" ca="1" si="112"/>
        <v>-0,110779966602932-0,165793936405838i</v>
      </c>
      <c r="CK124" s="223" t="str">
        <f t="shared" ca="1" si="113"/>
        <v>-0,184220351764459-0,0763065681659767i</v>
      </c>
      <c r="CL124" s="223" t="str">
        <f t="shared" ca="1" si="114"/>
        <v>-0,195567282316731+0,0389007511076336i</v>
      </c>
      <c r="CM124" s="223" t="str">
        <f t="shared" ca="1" si="115"/>
        <v>-0,140996153049461+0,140996153049446i</v>
      </c>
      <c r="CN124" s="223" t="str">
        <f t="shared" ca="1" si="116"/>
        <v>-0,0389007511076352+0,19556728231673i</v>
      </c>
      <c r="CO124" s="223" t="str">
        <f t="shared" ca="1" si="117"/>
        <v>0,0763065681659765+0,184220351764459i</v>
      </c>
      <c r="CP124" s="223" t="str">
        <f t="shared" ca="1" si="118"/>
        <v>0,165793936405837+0,110779966602934i</v>
      </c>
      <c r="CQ124" s="223" t="str">
        <f t="shared" ca="1" si="119"/>
        <v>0,19939867188497-3,41966926984333E-16i</v>
      </c>
      <c r="CR124" s="223" t="str">
        <f t="shared" ca="1" si="120"/>
        <v>0,165793936405837-0,110779966602934i</v>
      </c>
      <c r="CS124" s="223" t="str">
        <f t="shared" ca="1" si="121"/>
        <v>0,0763065681659759-0,18422035176446i</v>
      </c>
      <c r="CT124" s="223" t="str">
        <f t="shared" ca="1" si="122"/>
        <v>-0,038900751107636-0,19556728231673i</v>
      </c>
      <c r="CU124" s="223" t="str">
        <f t="shared" ca="1" si="123"/>
        <v>-0,140996153049448-0,14099615304946i</v>
      </c>
      <c r="CV124" s="223" t="str">
        <f t="shared" ca="1" si="124"/>
        <v>-0,195567282316731-0,0389007511076328i</v>
      </c>
      <c r="CW124" s="223" t="str">
        <f t="shared" ca="1" si="125"/>
        <v>-0,184220351764459+0,0763065681659775i</v>
      </c>
      <c r="CX124" s="223" t="str">
        <f t="shared" ca="1" si="126"/>
        <v>-0,110779966602933+0,165793936405838i</v>
      </c>
      <c r="CY124" s="223" t="str">
        <f t="shared" ca="1" si="127"/>
        <v>2,78474534276007E-15+0,19939867188497i</v>
      </c>
      <c r="CZ124" s="223" t="str">
        <f t="shared" ca="1" si="128"/>
        <v>0,110779966602936+0,165793936405836i</v>
      </c>
      <c r="DA124" s="223" t="str">
        <f t="shared" ca="1" si="129"/>
        <v>0,18422035176446+0,0763065681659735i</v>
      </c>
      <c r="DB124" s="223" t="str">
        <f t="shared" ca="1" si="130"/>
        <v>0,195567282316734-0,0389007511076175i</v>
      </c>
      <c r="DC124" s="223" t="str">
        <f t="shared" ca="1" si="131"/>
        <v>0,140996153049459-0,140996153049448i</v>
      </c>
      <c r="DD124" s="223" t="str">
        <f t="shared" ca="1" si="132"/>
        <v>0,0389007511076304-0,195567282316731i</v>
      </c>
      <c r="DE124" s="223" t="str">
        <f t="shared" ca="1" si="133"/>
        <v>-0,0763065681659797-0,184220351764458i</v>
      </c>
      <c r="DF124" s="223" t="str">
        <f t="shared" ca="1" si="134"/>
        <v>-0,165793936405839-0,110779966602931i</v>
      </c>
      <c r="DG124" s="223" t="str">
        <f t="shared" ca="1" si="135"/>
        <v>-0,19939867188497+3,81071098025505E-15i</v>
      </c>
      <c r="DH124" s="223" t="str">
        <f t="shared" ca="1" si="136"/>
        <v>-0,165793936405834+0,110779966602938i</v>
      </c>
      <c r="DI124" s="223" t="str">
        <f t="shared" ca="1" si="137"/>
        <v>-0,0763065681659897+0,184220351764454i</v>
      </c>
      <c r="DJ124" s="223" t="str">
        <f t="shared" ca="1" si="138"/>
        <v>0,0389007511076199+0,195567282316734i</v>
      </c>
      <c r="DK124" s="223" t="str">
        <f t="shared" ca="1" si="139"/>
        <v>0,14099615304945+0,140996153049457i</v>
      </c>
      <c r="DL124" s="223" t="str">
        <f t="shared" ca="1" si="140"/>
        <v>0,195567282316732+0,0389007511076294i</v>
      </c>
      <c r="DM124" s="223" t="str">
        <f t="shared" ca="1" si="141"/>
        <v>0,184220351764457-0,0763065681659819i</v>
      </c>
      <c r="DN124" s="223" t="str">
        <f t="shared" ca="1" si="142"/>
        <v>0,110779966602929-0,165793936405841i</v>
      </c>
      <c r="DO124" s="223" t="str">
        <f t="shared" ca="1" si="143"/>
        <v>-6,25348939603079E-15-0,19939867188497i</v>
      </c>
      <c r="DP124" s="223" t="str">
        <f t="shared" ca="1" si="144"/>
        <v>-0,110779966602939-0,165793936405834i</v>
      </c>
      <c r="DQ124" s="223" t="str">
        <f t="shared" ca="1" si="145"/>
        <v>-0,184220351764454-0,0763065681659887i</v>
      </c>
      <c r="DR124" s="223" t="str">
        <f t="shared" ca="1" si="146"/>
        <v>-0,195567282316733+0,0389007511076223i</v>
      </c>
      <c r="DS124" s="223" t="str">
        <f t="shared" ca="1" si="147"/>
        <v>-0,140996153049455+0,140996153049452i</v>
      </c>
      <c r="DT124" s="223" t="str">
        <f t="shared" ca="1" si="148"/>
        <v>-0,0389007511076271+0,195567282316732i</v>
      </c>
      <c r="DU124" s="223" t="str">
        <f t="shared" ca="1" si="149"/>
        <v>0,0763065681659843+0,184220351764456i</v>
      </c>
      <c r="DV124" s="223" t="str">
        <f t="shared" ca="1" si="150"/>
        <v>0,165793936405841+0,110779966602928i</v>
      </c>
      <c r="DW124" s="223" t="str">
        <f t="shared" ca="1" si="151"/>
        <v>0,19939867188497-8,69626781180654E-15i</v>
      </c>
      <c r="DX124" s="223" t="str">
        <f t="shared" ca="1" si="152"/>
        <v>0,165793936405844-0,110779966602924i</v>
      </c>
      <c r="DY124" s="223" t="str">
        <f t="shared" ca="1" si="153"/>
        <v>0,0763065681659865-0,184220351764455i</v>
      </c>
      <c r="DZ124" s="223" t="str">
        <f t="shared" ca="1" si="154"/>
        <v>-0,0389007511076247-0,195567282316733i</v>
      </c>
      <c r="EA124" s="223" t="str">
        <f t="shared" ca="1" si="155"/>
        <v>-0,140996153049453-0,140996153049455i</v>
      </c>
      <c r="EB124" s="223" t="str">
        <f t="shared" ca="1" si="156"/>
        <v>-0,195567282316733-0,0389007511076247i</v>
      </c>
      <c r="EC124" s="223" t="str">
        <f t="shared" ca="1" si="157"/>
        <v>-0,184220351764455+0,0763065681659865i</v>
      </c>
      <c r="ED124" s="223" t="str">
        <f t="shared" ca="1" si="158"/>
        <v>-0,110779966602926+0,165793936405843i</v>
      </c>
      <c r="EE124" s="223" t="str">
        <f t="shared" ca="1" si="159"/>
        <v>-8,69633266834853E-15+0,19939867188497i</v>
      </c>
      <c r="EF124" s="223" t="str">
        <f t="shared" ca="1" si="160"/>
        <v>0,110779966602926+0,165793936405843i</v>
      </c>
      <c r="EG124" s="223" t="str">
        <f t="shared" ca="1" si="161"/>
        <v>0,184220351764456+0,0763065681659843i</v>
      </c>
      <c r="EH124" s="223" t="str">
        <f t="shared" ca="1" si="162"/>
        <v>0,195567282316732-0,0389007511076271i</v>
      </c>
      <c r="EI124" s="223" t="str">
        <f t="shared" ca="1" si="163"/>
        <v>0,140996153049453-0,140996153049454i</v>
      </c>
      <c r="EJ124" s="223" t="str">
        <f t="shared" ca="1" si="164"/>
        <v>0,0389007511076223-0,195567282316733i</v>
      </c>
      <c r="EK124" s="223" t="str">
        <f t="shared" ca="1" si="165"/>
        <v>-0,0763065681659861-0,184220351764455i</v>
      </c>
      <c r="EL124" s="223" t="str">
        <f t="shared" ca="1" si="166"/>
        <v>-0,165793936405833-0,11077996660294i</v>
      </c>
      <c r="EM124" s="223" t="str">
        <f t="shared" ca="1" si="167"/>
        <v>-0,19939867188497-6,25355425257277E-15i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0,112328290273602-0,784694261143514i</v>
      </c>
      <c r="G125" s="229" t="str">
        <f t="shared" si="173"/>
        <v>-1,21207499261455+5,38905416747178i</v>
      </c>
      <c r="H125" s="229" t="str">
        <f t="shared" si="38"/>
        <v>0,102435486897949-0,481828943101769i</v>
      </c>
      <c r="I125" s="229" t="str">
        <f t="shared" si="174"/>
        <v>-0,0361356927797884-0,137613714102483i</v>
      </c>
      <c r="J125" s="255" t="str">
        <f ca="1">IMPRODUCT(1/N_FFT2,AN100)</f>
        <v>-0,00376248849968832-3,19996817297875E-06i</v>
      </c>
      <c r="K125" s="254" t="str">
        <f t="shared" ca="1" si="175"/>
        <v>0,000135519769006931+0,000517885649776792i</v>
      </c>
      <c r="N125" s="246">
        <f t="shared" ca="1" si="176"/>
        <v>0.20061148477294491</v>
      </c>
      <c r="O125" s="223">
        <f t="shared" ca="1" si="39"/>
        <v>-0.19938851522705511</v>
      </c>
      <c r="P125" s="223" t="str">
        <f t="shared" ca="1" si="40"/>
        <v>-0,163017021966484+0,11480954034238i</v>
      </c>
      <c r="Q125" s="223" t="str">
        <f t="shared" ca="1" si="41"/>
        <v>-0,0671719676629356+0,187733073177688i</v>
      </c>
      <c r="R125" s="223" t="str">
        <f t="shared" ca="1" si="42"/>
        <v>0,0531794607050338+0,192165878770325i</v>
      </c>
      <c r="S125" s="223" t="str">
        <f t="shared" ca="1" si="43"/>
        <v>0,154129406550989+0,126490734999404i</v>
      </c>
      <c r="T125" s="223" t="str">
        <f t="shared" ca="1" si="44"/>
        <v>0,198848263407276+0,0146679291094645i</v>
      </c>
      <c r="U125" s="223" t="str">
        <f t="shared" ca="1" si="45"/>
        <v>0,17102123401572-0,102506182838841i</v>
      </c>
      <c r="V125" s="223" t="str">
        <f t="shared" ca="1" si="46"/>
        <v>0,0808004639081168-0,182282925795815i</v>
      </c>
      <c r="W125" s="223" t="str">
        <f t="shared" ca="1" si="47"/>
        <v>-0,0388987696419636-0,195557320816151i</v>
      </c>
      <c r="X125" s="223" t="str">
        <f t="shared" ca="1" si="48"/>
        <v>-0,144406550527219-0,137486465403978i</v>
      </c>
      <c r="Y125" s="223" t="str">
        <f t="shared" ca="1" si="49"/>
        <v>-0,197230435619358-0,029256371440217i</v>
      </c>
      <c r="Z125" s="223" t="str">
        <f t="shared" ca="1" si="50"/>
        <v>-0,178098667180098+0,0896473354490937i</v>
      </c>
      <c r="AA125" s="223" t="str">
        <f t="shared" ca="1" si="51"/>
        <v>-0,0939910954386142+0,175844971445586i</v>
      </c>
      <c r="AB125" s="223" t="str">
        <f t="shared" ca="1" si="52"/>
        <v>0,0244072827759122+0,197889020796876i</v>
      </c>
      <c r="AC125" s="223" t="str">
        <f t="shared" ca="1" si="53"/>
        <v>0,13390114289438+0,147737144740341i</v>
      </c>
      <c r="AD125" s="223" t="str">
        <f t="shared" ca="1" si="54"/>
        <v>0,194543799012257+0,0436862709592841i</v>
      </c>
      <c r="AE125" s="223" t="str">
        <f t="shared" ca="1" si="55"/>
        <v>0,184210968236092-0,0763026813812679i</v>
      </c>
      <c r="AF125" s="223" t="str">
        <f t="shared" ca="1" si="56"/>
        <v>0,10667238107929-0,168454097959427i</v>
      </c>
      <c r="AG125" s="223" t="str">
        <f t="shared" ca="1" si="57"/>
        <v>-0,00978353072978528-0,199148343028279i</v>
      </c>
      <c r="AH125" s="223" t="str">
        <f t="shared" ca="1" si="58"/>
        <v>-0,122670113366655-0,157187223689019i</v>
      </c>
      <c r="AI125" s="223" t="str">
        <f t="shared" ca="1" si="59"/>
        <v>-0,190802912702523-0,0578794307909379i</v>
      </c>
      <c r="AJ125" s="223" t="str">
        <f t="shared" ca="1" si="60"/>
        <v>-0,189325014094692+0,062544536471976i</v>
      </c>
      <c r="AK125" s="223" t="str">
        <f t="shared" ca="1" si="61"/>
        <v>-0,118775599844543+0,160150357121109i</v>
      </c>
      <c r="AL125" s="223" t="str">
        <f t="shared" ca="1" si="62"/>
        <v>-0,00489323911703126+0,199328463134077i</v>
      </c>
      <c r="AM125" s="223" t="str">
        <f t="shared" ca="1" si="63"/>
        <v>0,110774323866135+0,165785491453415i</v>
      </c>
      <c r="AN125" s="223" t="str">
        <f t="shared" ca="1" si="64"/>
        <v>0,186028048877192+0,0717589369723004i</v>
      </c>
      <c r="AO125" s="223" t="str">
        <f t="shared" ca="1" si="65"/>
        <v>0,193413091298298-0,0484474573005203i</v>
      </c>
      <c r="AP125" s="223" t="str">
        <f t="shared" ca="1" si="66"/>
        <v>0,130235163343192-0,150978747621716i</v>
      </c>
      <c r="AQ125" s="223" t="str">
        <f t="shared" ca="1" si="67"/>
        <v>0,0195434920771092-0,198428405027812i</v>
      </c>
      <c r="AR125" s="223" t="str">
        <f t="shared" ca="1" si="68"/>
        <v>0,0195434920771092-0,198428405027812i</v>
      </c>
      <c r="AS125" s="223" t="str">
        <f t="shared" ca="1" si="69"/>
        <v>-0,180245082937039-0,0852495752568277i</v>
      </c>
      <c r="AT125" s="223" t="str">
        <f t="shared" ca="1" si="70"/>
        <v>-0,196453046202343+0,0340878371603391i</v>
      </c>
      <c r="AU125" s="223" t="str">
        <f t="shared" ca="1" si="71"/>
        <v>-0,140988971207769+0,140988971207767i</v>
      </c>
      <c r="AV125" s="223" t="str">
        <f t="shared" ca="1" si="72"/>
        <v>-0,0340878371603224+0,196453046202346i</v>
      </c>
      <c r="AW125" s="223" t="str">
        <f t="shared" ca="1" si="73"/>
        <v>0,0852495752568252+0,18024508293704i</v>
      </c>
      <c r="AX125" s="223" t="str">
        <f t="shared" ca="1" si="74"/>
        <v>0,173485353275544+0,0982782387067922i</v>
      </c>
      <c r="AY125" s="223" t="str">
        <f t="shared" ca="1" si="75"/>
        <v>0,198428405027813-0,0195434920771064i</v>
      </c>
      <c r="AZ125" s="223" t="str">
        <f t="shared" ca="1" si="76"/>
        <v>0,150978747621718-0,130235163343189i</v>
      </c>
      <c r="BA125" s="223" t="str">
        <f t="shared" ca="1" si="77"/>
        <v>0,0484474573005235-0,193413091298298i</v>
      </c>
      <c r="BB125" s="223" t="str">
        <f t="shared" ca="1" si="78"/>
        <v>-0,0717589369722974-0,186028048877193i</v>
      </c>
      <c r="BC125" s="223" t="str">
        <f t="shared" ca="1" si="79"/>
        <v>-0,165785491453424-0,110774323866121i</v>
      </c>
      <c r="BD125" s="223" t="str">
        <f t="shared" ca="1" si="80"/>
        <v>-0,199328463134077+0,00489323911702811i</v>
      </c>
      <c r="BE125" s="223" t="str">
        <f t="shared" ca="1" si="81"/>
        <v>-0,160150357121111+0,11877559984454i</v>
      </c>
      <c r="BF125" s="223" t="str">
        <f t="shared" ca="1" si="82"/>
        <v>-0,062544536471979+0,189325014094691i</v>
      </c>
      <c r="BG125" s="223" t="str">
        <f t="shared" ca="1" si="83"/>
        <v>0,0578794307909349+0,190802912702524i</v>
      </c>
      <c r="BH125" s="223" t="str">
        <f t="shared" ca="1" si="84"/>
        <v>0,157187223689017+0,122670113366657i</v>
      </c>
      <c r="BI125" s="223" t="str">
        <f t="shared" ca="1" si="85"/>
        <v>0,199148343028278+0,00978353072978841i</v>
      </c>
      <c r="BJ125" s="223" t="str">
        <f t="shared" ca="1" si="86"/>
        <v>0,168454097959418-0,106672381079304i</v>
      </c>
      <c r="BK125" s="223" t="str">
        <f t="shared" ca="1" si="87"/>
        <v>0,0763026813812707-0,18421096823609i</v>
      </c>
      <c r="BL125" s="223" t="str">
        <f t="shared" ca="1" si="88"/>
        <v>-0,0436862709592907-0,194543799012256i</v>
      </c>
      <c r="BM125" s="223" t="str">
        <f t="shared" ca="1" si="89"/>
        <v>-0,147737144740337-0,133901142894384i</v>
      </c>
      <c r="BN125" s="223" t="str">
        <f t="shared" ca="1" si="90"/>
        <v>-0,197889020796876-0,0244072827759094i</v>
      </c>
      <c r="BO125" s="223" t="str">
        <f t="shared" ca="1" si="91"/>
        <v>-0,175844971445589+0,0939910954386078i</v>
      </c>
      <c r="BP125" s="223" t="str">
        <f t="shared" ca="1" si="92"/>
        <v>-0,0896473354490925+0,178098667180098i</v>
      </c>
      <c r="BQ125" s="223" t="str">
        <f t="shared" ca="1" si="93"/>
        <v>0,0292563714402064+0,197230435619359i</v>
      </c>
      <c r="BR125" s="223" t="str">
        <f t="shared" ca="1" si="94"/>
        <v>0,137486465403978+0,144406550527219i</v>
      </c>
      <c r="BS125" s="223" t="str">
        <f t="shared" ca="1" si="95"/>
        <v>0,195557320816153+0,0388987696419564i</v>
      </c>
      <c r="BT125" s="223" t="str">
        <f t="shared" ca="1" si="96"/>
        <v>0,182282925795817-0,0808004639081126i</v>
      </c>
      <c r="BU125" s="223" t="str">
        <f t="shared" ca="1" si="97"/>
        <v>0,102506182838837-0,171021234015723i</v>
      </c>
      <c r="BV125" s="223" t="str">
        <f t="shared" ca="1" si="98"/>
        <v>-0,0146679291094578-0,198848263407276i</v>
      </c>
      <c r="BW125" s="223" t="str">
        <f t="shared" ca="1" si="99"/>
        <v>-0,126490734999406-0,154129406550987i</v>
      </c>
      <c r="BX125" s="223" t="str">
        <f t="shared" ca="1" si="100"/>
        <v>-0,192165878770323-0,0531794607050421i</v>
      </c>
      <c r="BY125" s="223" t="str">
        <f t="shared" ca="1" si="101"/>
        <v>-0,187733073177688+0,0671719676629348i</v>
      </c>
      <c r="BZ125" s="223" t="str">
        <f t="shared" ca="1" si="102"/>
        <v>-0,114809540342373+0,163017021966488i</v>
      </c>
      <c r="CA125" s="223" t="str">
        <f t="shared" ca="1" si="103"/>
        <v>-2,78464673324626E-15+0,199388515227055i</v>
      </c>
      <c r="CB125" s="223" t="str">
        <f t="shared" ca="1" si="104"/>
        <v>0,114809540342385+0,16301702196648i</v>
      </c>
      <c r="CC125" s="223" t="str">
        <f t="shared" ca="1" si="105"/>
        <v>0,187733073177686+0,0671719676629402i</v>
      </c>
      <c r="CD125" s="223" t="str">
        <f t="shared" ca="1" si="106"/>
        <v>0,192165878770325-0,0531794607050367i</v>
      </c>
      <c r="CE125" s="223" t="str">
        <f t="shared" ca="1" si="107"/>
        <v>0,126490734999411-0,154129406550984i</v>
      </c>
      <c r="CF125" s="223" t="str">
        <f t="shared" ca="1" si="108"/>
        <v>0,0146679291094633-0,198848263407276i</v>
      </c>
      <c r="CG125" s="223" t="str">
        <f t="shared" ca="1" si="109"/>
        <v>-0,102506182838849-0,171021234015715i</v>
      </c>
      <c r="CH125" s="223" t="str">
        <f t="shared" ca="1" si="110"/>
        <v>-0,182282925795815-0,0808004639081176i</v>
      </c>
      <c r="CI125" s="223" t="str">
        <f t="shared" ca="1" si="111"/>
        <v>-0,19555732081615+0,0388987696419704i</v>
      </c>
      <c r="CJ125" s="223" t="str">
        <f t="shared" ca="1" si="112"/>
        <v>-0,137486465403982+0,144406550527216i</v>
      </c>
      <c r="CK125" s="223" t="str">
        <f t="shared" ca="1" si="113"/>
        <v>-0,029256371440212+0,197230435619359i</v>
      </c>
      <c r="CL125" s="223" t="str">
        <f t="shared" ca="1" si="114"/>
        <v>0,0896473354490875+0,178098667180101i</v>
      </c>
      <c r="CM125" s="223" t="str">
        <f t="shared" ca="1" si="115"/>
        <v>0,175844971445586+0,0939910954386134i</v>
      </c>
      <c r="CN125" s="223" t="str">
        <f t="shared" ca="1" si="116"/>
        <v>0,197889020796874-0,0244072827759229i</v>
      </c>
      <c r="CO125" s="223" t="str">
        <f t="shared" ca="1" si="117"/>
        <v>0,147737144740342-0,133901142894379i</v>
      </c>
      <c r="CP125" s="223" t="str">
        <f t="shared" ca="1" si="118"/>
        <v>0,0436862709592776-0,194543799012259i</v>
      </c>
      <c r="CQ125" s="223" t="str">
        <f t="shared" ca="1" si="119"/>
        <v>-0,0763026813812649-0,184210968236093i</v>
      </c>
      <c r="CR125" s="223" t="str">
        <f t="shared" ca="1" si="120"/>
        <v>-0,168454097959426-0,106672381079293i</v>
      </c>
      <c r="CS125" s="223" t="str">
        <f t="shared" ca="1" si="121"/>
        <v>-0,199148343028279+0,00978353072978213i</v>
      </c>
      <c r="CT125" s="223" t="str">
        <f t="shared" ca="1" si="122"/>
        <v>-0,157187223689021+0,122670113366652i</v>
      </c>
      <c r="CU125" s="223" t="str">
        <f t="shared" ca="1" si="123"/>
        <v>-0,0578794307909409+0,190802912702522i</v>
      </c>
      <c r="CV125" s="223" t="str">
        <f t="shared" ca="1" si="124"/>
        <v>0,062544536471973+0,189325014094693i</v>
      </c>
      <c r="CW125" s="223" t="str">
        <f t="shared" ca="1" si="125"/>
        <v>0,160150357121119+0,118775599844529i</v>
      </c>
      <c r="CX125" s="223" t="str">
        <f t="shared" ca="1" si="126"/>
        <v>0,199328463134077+0,00489323911703439i</v>
      </c>
      <c r="CY125" s="223" t="str">
        <f t="shared" ca="1" si="127"/>
        <v>0,165785491453417-0,110774323866132i</v>
      </c>
      <c r="CZ125" s="223" t="str">
        <f t="shared" ca="1" si="128"/>
        <v>0,0717589369723034-0,186028048877191i</v>
      </c>
      <c r="DA125" s="223" t="str">
        <f t="shared" ca="1" si="129"/>
        <v>-0,0484474573005173-0,193413091298299i</v>
      </c>
      <c r="DB125" s="223" t="str">
        <f t="shared" ca="1" si="130"/>
        <v>-0,150978747621714-0,130235163343194i</v>
      </c>
      <c r="DC125" s="223" t="str">
        <f t="shared" ca="1" si="131"/>
        <v>-0,198428405027812-0,0195434920771127i</v>
      </c>
      <c r="DD125" s="223" t="str">
        <f t="shared" ca="1" si="132"/>
        <v>-0,173485353275547+0,0982782387067869i</v>
      </c>
      <c r="DE125" s="223" t="str">
        <f t="shared" ca="1" si="133"/>
        <v>-0,0852495752568308+0,180245082937037i</v>
      </c>
      <c r="DF125" s="223" t="str">
        <f t="shared" ca="1" si="134"/>
        <v>0,0340878371603358+0,196453046202343i</v>
      </c>
      <c r="DG125" s="223" t="str">
        <f t="shared" ca="1" si="135"/>
        <v>0,140988971207764+0,140988971207771i</v>
      </c>
      <c r="DH125" s="223" t="str">
        <f t="shared" ca="1" si="136"/>
        <v>0,196453046202345+0,0340878371603258i</v>
      </c>
      <c r="DI125" s="223" t="str">
        <f t="shared" ca="1" si="137"/>
        <v>0,180245082937042-0,085249575256822i</v>
      </c>
      <c r="DJ125" s="223" t="str">
        <f t="shared" ca="1" si="138"/>
        <v>0,0982782387067952-0,173485353275542i</v>
      </c>
      <c r="DK125" s="223" t="str">
        <f t="shared" ca="1" si="139"/>
        <v>-0,0195434920771029-0,198428405027813i</v>
      </c>
      <c r="DL125" s="223" t="str">
        <f t="shared" ca="1" si="140"/>
        <v>-0,130235163343187-0,15097874762172i</v>
      </c>
      <c r="DM125" s="223" t="str">
        <f t="shared" ca="1" si="141"/>
        <v>-0,193413091298301-0,0484474573005076i</v>
      </c>
      <c r="DN125" s="223" t="str">
        <f t="shared" ca="1" si="142"/>
        <v>-0,186028048877195+0,0717589369722942i</v>
      </c>
      <c r="DO125" s="223" t="str">
        <f t="shared" ca="1" si="143"/>
        <v>-0,110774323866124+0,165785491453422i</v>
      </c>
      <c r="DP125" s="223" t="str">
        <f t="shared" ca="1" si="144"/>
        <v>0,00489323911702462+0,199328463134077i</v>
      </c>
      <c r="DQ125" s="223" t="str">
        <f t="shared" ca="1" si="145"/>
        <v>0,118775599844538+0,160150357121112i</v>
      </c>
      <c r="DR125" s="223" t="str">
        <f t="shared" ca="1" si="146"/>
        <v>0,18932501409469+0,0625445364719824i</v>
      </c>
      <c r="DS125" s="223" t="str">
        <f t="shared" ca="1" si="147"/>
        <v>0,190802912702525-0,0578794307909329i</v>
      </c>
      <c r="DT125" s="223" t="str">
        <f t="shared" ca="1" si="148"/>
        <v>0,122670113366644-0,157187223689027i</v>
      </c>
      <c r="DU125" s="223" t="str">
        <f t="shared" ca="1" si="149"/>
        <v>0,00978353072979048-0,199148343028278i</v>
      </c>
      <c r="DV125" s="223" t="str">
        <f t="shared" ca="1" si="150"/>
        <v>-0,106672381079301-0,16845409795942i</v>
      </c>
      <c r="DW125" s="223" t="str">
        <f t="shared" ca="1" si="151"/>
        <v>-0,18421096823609-0,0763026813812726i</v>
      </c>
      <c r="DX125" s="223" t="str">
        <f t="shared" ca="1" si="152"/>
        <v>-0,194543799012257+0,0436862709592873i</v>
      </c>
      <c r="DY125" s="223" t="str">
        <f t="shared" ca="1" si="153"/>
        <v>-0,133901142894385+0,147737144740336i</v>
      </c>
      <c r="DZ125" s="223" t="str">
        <f t="shared" ca="1" si="154"/>
        <v>-0,024407282775913+0,197889020796875i</v>
      </c>
      <c r="EA125" s="223" t="str">
        <f t="shared" ca="1" si="155"/>
        <v>0,093991095438606+0,17584497144559i</v>
      </c>
      <c r="EB125" s="223" t="str">
        <f t="shared" ca="1" si="156"/>
        <v>0,178098667180097+0,0896473354490963i</v>
      </c>
      <c r="EC125" s="223" t="str">
        <f t="shared" ca="1" si="157"/>
        <v>0,197230435619357-0,0292563714402233i</v>
      </c>
      <c r="ED125" s="223" t="str">
        <f t="shared" ca="1" si="158"/>
        <v>0,144406550527222-0,137486465403975i</v>
      </c>
      <c r="EE125" s="223" t="str">
        <f t="shared" ca="1" si="159"/>
        <v>0,038898769641959-0,195557320816152i</v>
      </c>
      <c r="EF125" s="223" t="str">
        <f t="shared" ca="1" si="160"/>
        <v>-0,0808004639081086-0,182282925795819i</v>
      </c>
      <c r="EG125" s="223" t="str">
        <f t="shared" ca="1" si="161"/>
        <v>-0,171021234015721-0,102506182838839i</v>
      </c>
      <c r="EH125" s="223" t="str">
        <f t="shared" ca="1" si="162"/>
        <v>-0,198848263407277+0,0146679291094536i</v>
      </c>
      <c r="EI125" s="223" t="str">
        <f t="shared" ca="1" si="163"/>
        <v>-0,154129406550989+0,126490734999404i</v>
      </c>
      <c r="EJ125" s="223" t="str">
        <f t="shared" ca="1" si="164"/>
        <v>-0,053179460705027+0,192165878770327i</v>
      </c>
      <c r="EK125" s="223" t="str">
        <f t="shared" ca="1" si="165"/>
        <v>0,0671719676629322+0,187733073177689i</v>
      </c>
      <c r="EL125" s="223" t="str">
        <f t="shared" ca="1" si="166"/>
        <v>0,163017021966486+0,114809540342377i</v>
      </c>
      <c r="EM125" s="223" t="str">
        <f t="shared" ca="1" si="167"/>
        <v>0,199388515227055+5,56929346649255E-15i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0,111996445999805-0,75513726172317i</v>
      </c>
      <c r="G126" s="229" t="str">
        <f t="shared" si="173"/>
        <v>-1,2120132185492+5,18415877892885i</v>
      </c>
      <c r="H126" s="229" t="str">
        <f t="shared" si="38"/>
        <v>0,102252124028384-0,463298026929764i</v>
      </c>
      <c r="I126" s="229" t="str">
        <f t="shared" si="174"/>
        <v>-0,0410485340454821-0,144618333014048i</v>
      </c>
      <c r="J126" s="255" t="str">
        <f ca="1">IMPRODUCT(1/N_FFT2,AO100)</f>
        <v>0,000772894810166066+8,20325061557434E-09i</v>
      </c>
      <c r="K126" s="254" t="str">
        <f t="shared" ca="1" si="175"/>
        <v>-0,0000317250125882489-0,000111775095772838i</v>
      </c>
      <c r="N126" s="246">
        <f t="shared" ca="1" si="176"/>
        <v>0.20062237169467753</v>
      </c>
      <c r="O126" s="223">
        <f t="shared" ca="1" si="39"/>
        <v>-0.19937762830532249</v>
      </c>
      <c r="P126" s="223" t="str">
        <f t="shared" ca="1" si="40"/>
        <v>-0,160141612663584+0,118769114512832i</v>
      </c>
      <c r="Q126" s="223" t="str">
        <f t="shared" ca="1" si="41"/>
        <v>-0,0578762704843714+0,190792494567987i</v>
      </c>
      <c r="R126" s="223" t="str">
        <f t="shared" ca="1" si="42"/>
        <v>0,0671682999694686+0,187722822661143i</v>
      </c>
      <c r="S126" s="223" t="str">
        <f t="shared" ca="1" si="43"/>
        <v>0,165776439308828+0,110768275416483i</v>
      </c>
      <c r="T126" s="223" t="str">
        <f t="shared" ca="1" si="44"/>
        <v>0,19913746922032-0,0097829965338578i</v>
      </c>
      <c r="U126" s="223" t="str">
        <f t="shared" ca="1" si="45"/>
        <v>0,154120990846685-0,126483828409372i</v>
      </c>
      <c r="V126" s="223" t="str">
        <f t="shared" ca="1" si="46"/>
        <v>0,048444811994313-0,193402530643968i</v>
      </c>
      <c r="W126" s="223" t="str">
        <f t="shared" ca="1" si="47"/>
        <v>-0,0762985151366911-0,184200910031931i</v>
      </c>
      <c r="X126" s="223" t="str">
        <f t="shared" ca="1" si="48"/>
        <v>-0,171011895991475-0,102500585842503i</v>
      </c>
      <c r="Y126" s="223" t="str">
        <f t="shared" ca="1" si="49"/>
        <v>-0,198417570529583+0,0195424249721782i</v>
      </c>
      <c r="Z126" s="223" t="str">
        <f t="shared" ca="1" si="50"/>
        <v>-0,147729078063432+0,133893831684599i</v>
      </c>
      <c r="AA126" s="223" t="str">
        <f t="shared" ca="1" si="51"/>
        <v>-0,0388966457088976+0,195546643083567i</v>
      </c>
      <c r="AB126" s="223" t="str">
        <f t="shared" ca="1" si="52"/>
        <v>0,0852449204979906+0,180235241276357i</v>
      </c>
      <c r="AC126" s="223" t="str">
        <f t="shared" ca="1" si="53"/>
        <v>0,175835370037806+0,0939859633792363i</v>
      </c>
      <c r="AD126" s="223" t="str">
        <f t="shared" ca="1" si="54"/>
        <v>0,197219666532114-0,0292547739970246i</v>
      </c>
      <c r="AE126" s="223" t="str">
        <f t="shared" ca="1" si="55"/>
        <v>0,140981272991588-0,140981272991581i</v>
      </c>
      <c r="AF126" s="223" t="str">
        <f t="shared" ca="1" si="56"/>
        <v>0,029254773997016-0,197219666532115i</v>
      </c>
      <c r="AG126" s="223" t="str">
        <f t="shared" ca="1" si="57"/>
        <v>-0,0939859633792391-0,175835370037805i</v>
      </c>
      <c r="AH126" s="223" t="str">
        <f t="shared" ca="1" si="58"/>
        <v>-0,180235241276356-0,0852449204979916i</v>
      </c>
      <c r="AI126" s="223" t="str">
        <f t="shared" ca="1" si="59"/>
        <v>-0,195546643083568+0,0388966457088905i</v>
      </c>
      <c r="AJ126" s="223" t="str">
        <f t="shared" ca="1" si="60"/>
        <v>-0,133893831684594+0,147729078063436i</v>
      </c>
      <c r="AK126" s="223" t="str">
        <f t="shared" ca="1" si="61"/>
        <v>-0,0195424249721753+0,198417570529583i</v>
      </c>
      <c r="AL126" s="223" t="str">
        <f t="shared" ca="1" si="62"/>
        <v>0,1025005858425+0,171011895991477i</v>
      </c>
      <c r="AM126" s="223" t="str">
        <f t="shared" ca="1" si="63"/>
        <v>0,184200910031927+0,0762985151366995i</v>
      </c>
      <c r="AN126" s="223" t="str">
        <f t="shared" ca="1" si="64"/>
        <v>0,193402530643967-0,0484448119943191i</v>
      </c>
      <c r="AO126" s="223" t="str">
        <f t="shared" ca="1" si="65"/>
        <v>0,126483828409372-0,154120990846685i</v>
      </c>
      <c r="AP126" s="223" t="str">
        <f t="shared" ca="1" si="66"/>
        <v>0,00978299653386291-0,19913746922032i</v>
      </c>
      <c r="AQ126" s="223" t="str">
        <f t="shared" ca="1" si="67"/>
        <v>-0,110768275416475-0,165776439308833i</v>
      </c>
      <c r="AR126" s="223" t="str">
        <f t="shared" ca="1" si="68"/>
        <v>-0,110768275416475-0,165776439308833i</v>
      </c>
      <c r="AS126" s="223" t="str">
        <f t="shared" ca="1" si="69"/>
        <v>-0,190792494567987+0,0578762704843704i</v>
      </c>
      <c r="AT126" s="223" t="str">
        <f t="shared" ca="1" si="70"/>
        <v>-0,118769114512836+0,16014161266358i</v>
      </c>
      <c r="AU126" s="223" t="str">
        <f t="shared" ca="1" si="71"/>
        <v>8,69537166596898E-15+0,199377628305322i</v>
      </c>
      <c r="AV126" s="223" t="str">
        <f t="shared" ca="1" si="72"/>
        <v>0,118769114512834+0,160141612663581i</v>
      </c>
      <c r="AW126" s="223" t="str">
        <f t="shared" ca="1" si="73"/>
        <v>0,190792494567986+0,0578762704843726i</v>
      </c>
      <c r="AX126" s="223" t="str">
        <f t="shared" ca="1" si="74"/>
        <v>0,187722822661145-0,0671682999694619i</v>
      </c>
      <c r="AY126" s="223" t="str">
        <f t="shared" ca="1" si="75"/>
        <v>0,110768275416477-0,165776439308832i</v>
      </c>
      <c r="AZ126" s="223" t="str">
        <f t="shared" ca="1" si="76"/>
        <v>-0,00978299653386047-0,19913746922032i</v>
      </c>
      <c r="BA126" s="223" t="str">
        <f t="shared" ca="1" si="77"/>
        <v>-0,12648382840937-0,154120990846687i</v>
      </c>
      <c r="BB126" s="223" t="str">
        <f t="shared" ca="1" si="78"/>
        <v>-0,193402530643966-0,0484448119943219i</v>
      </c>
      <c r="BC126" s="223" t="str">
        <f t="shared" ca="1" si="79"/>
        <v>-0,184200910031928+0,0762985151366973i</v>
      </c>
      <c r="BD126" s="223" t="str">
        <f t="shared" ca="1" si="80"/>
        <v>-0,102500585842502+0,171011895991476i</v>
      </c>
      <c r="BE126" s="223" t="str">
        <f t="shared" ca="1" si="81"/>
        <v>0,0195424249721729+0,198417570529584i</v>
      </c>
      <c r="BF126" s="223" t="str">
        <f t="shared" ca="1" si="82"/>
        <v>0,133893831684607+0,147729078063425i</v>
      </c>
      <c r="BG126" s="223" t="str">
        <f t="shared" ca="1" si="83"/>
        <v>0,195546643083568+0,0388966457088925i</v>
      </c>
      <c r="BH126" s="223" t="str">
        <f t="shared" ca="1" si="84"/>
        <v>0,180235241276357-0,0852449204979894i</v>
      </c>
      <c r="BI126" s="223" t="str">
        <f t="shared" ca="1" si="85"/>
        <v>0,0939859633792409-0,175835370037804i</v>
      </c>
      <c r="BJ126" s="223" t="str">
        <f t="shared" ca="1" si="86"/>
        <v>-0,0292547739970328-0,197219666532113i</v>
      </c>
      <c r="BK126" s="223" t="str">
        <f t="shared" ca="1" si="87"/>
        <v>-0,140981272991587-0,140981272991582i</v>
      </c>
      <c r="BL126" s="223" t="str">
        <f t="shared" ca="1" si="88"/>
        <v>-0,197219666532114-0,0292547739970266i</v>
      </c>
      <c r="BM126" s="223" t="str">
        <f t="shared" ca="1" si="89"/>
        <v>-0,17583537003781+0,093985963379229i</v>
      </c>
      <c r="BN126" s="223" t="str">
        <f t="shared" ca="1" si="90"/>
        <v>-0,0852449204979844+0,18023524127636i</v>
      </c>
      <c r="BO126" s="223" t="str">
        <f t="shared" ca="1" si="91"/>
        <v>0,0388966457088986+0,195546643083566i</v>
      </c>
      <c r="BP126" s="223" t="str">
        <f t="shared" ca="1" si="92"/>
        <v>0,147729078063429+0,133893831684602i</v>
      </c>
      <c r="BQ126" s="223" t="str">
        <f t="shared" ca="1" si="93"/>
        <v>0,198417570529582+0,0195424249721864i</v>
      </c>
      <c r="BR126" s="223" t="str">
        <f t="shared" ca="1" si="94"/>
        <v>0,171011895991472-0,102500585842508i</v>
      </c>
      <c r="BS126" s="223" t="str">
        <f t="shared" ca="1" si="95"/>
        <v>0,0762985151366909-0,184200910031931i</v>
      </c>
      <c r="BT126" s="223" t="str">
        <f t="shared" ca="1" si="96"/>
        <v>-0,0484448119943082-0,193402530643969i</v>
      </c>
      <c r="BU126" s="223" t="str">
        <f t="shared" ca="1" si="97"/>
        <v>-0,154120990846678-0,12648382840938i</v>
      </c>
      <c r="BV126" s="223" t="str">
        <f t="shared" ca="1" si="98"/>
        <v>-0,19913746922032-0,00978299653385421i</v>
      </c>
      <c r="BW126" s="223" t="str">
        <f t="shared" ca="1" si="99"/>
        <v>-0,165776439308828+0,110768275416483i</v>
      </c>
      <c r="BX126" s="223" t="str">
        <f t="shared" ca="1" si="100"/>
        <v>-0,067168299969474+0,187722822661141i</v>
      </c>
      <c r="BY126" s="223" t="str">
        <f t="shared" ca="1" si="101"/>
        <v>0,057876270484378+0,190792494567985i</v>
      </c>
      <c r="BZ126" s="223" t="str">
        <f t="shared" ca="1" si="102"/>
        <v>0,160141612663585+0,118769114512829i</v>
      </c>
      <c r="CA126" s="223" t="str">
        <f t="shared" ca="1" si="103"/>
        <v>0,199377628305322+2,44254223322146E-15i</v>
      </c>
      <c r="CB126" s="223" t="str">
        <f t="shared" ca="1" si="104"/>
        <v>0,160141612663588-0,118769114512825i</v>
      </c>
      <c r="CC126" s="223" t="str">
        <f t="shared" ca="1" si="105"/>
        <v>0,0578762704843637-0,190792494567989i</v>
      </c>
      <c r="CD126" s="223" t="str">
        <f t="shared" ca="1" si="106"/>
        <v>-0,0671682999694694-0,187722822661142i</v>
      </c>
      <c r="CE126" s="223" t="str">
        <f t="shared" ca="1" si="107"/>
        <v>-0,165776439308825-0,110768275416487i</v>
      </c>
      <c r="CF126" s="223" t="str">
        <f t="shared" ca="1" si="108"/>
        <v>-0,19913746922032+0,00978299653384935i</v>
      </c>
      <c r="CG126" s="223" t="str">
        <f t="shared" ca="1" si="109"/>
        <v>-0,154120990846681+0,126483828409376i</v>
      </c>
      <c r="CH126" s="223" t="str">
        <f t="shared" ca="1" si="110"/>
        <v>-0,0484448119943128+0,193402530643968i</v>
      </c>
      <c r="CI126" s="223" t="str">
        <f t="shared" ca="1" si="111"/>
        <v>0,0762985151366878+0,184200910031932i</v>
      </c>
      <c r="CJ126" s="223" t="str">
        <f t="shared" ca="1" si="112"/>
        <v>0,17101189599147+0,102500585842512i</v>
      </c>
      <c r="CK126" s="223" t="str">
        <f t="shared" ca="1" si="113"/>
        <v>0,198417570529583-0,0195424249721816i</v>
      </c>
      <c r="CL126" s="223" t="str">
        <f t="shared" ca="1" si="114"/>
        <v>0,147729078063432-0,133893831684599i</v>
      </c>
      <c r="CM126" s="223" t="str">
        <f t="shared" ca="1" si="115"/>
        <v>0,0388966457089034-0,195546643083565i</v>
      </c>
      <c r="CN126" s="223" t="str">
        <f t="shared" ca="1" si="116"/>
        <v>-0,085244920497998-0,180235241276353i</v>
      </c>
      <c r="CO126" s="223" t="str">
        <f t="shared" ca="1" si="117"/>
        <v>-0,175835370037807-0,0939859633792338i</v>
      </c>
      <c r="CP126" s="223" t="str">
        <f t="shared" ca="1" si="118"/>
        <v>-0,197219666532115+0,0292547739970218i</v>
      </c>
      <c r="CQ126" s="223" t="str">
        <f t="shared" ca="1" si="119"/>
        <v>-0,14098127299159+0,140981272991579i</v>
      </c>
      <c r="CR126" s="223" t="str">
        <f t="shared" ca="1" si="120"/>
        <v>-0,029254773997018+0,197219666532115i</v>
      </c>
      <c r="CS126" s="223" t="str">
        <f t="shared" ca="1" si="121"/>
        <v>0,0939859633792372+0,175835370037806i</v>
      </c>
      <c r="CT126" s="223" t="str">
        <f t="shared" ca="1" si="122"/>
        <v>0,180235241276355+0,0852449204979944i</v>
      </c>
      <c r="CU126" s="223" t="str">
        <f t="shared" ca="1" si="123"/>
        <v>0,195546643083569-0,0388966457088877i</v>
      </c>
      <c r="CV126" s="223" t="str">
        <f t="shared" ca="1" si="124"/>
        <v>0,133893831684596-0,147729078063435i</v>
      </c>
      <c r="CW126" s="223" t="str">
        <f t="shared" ca="1" si="125"/>
        <v>0,0195424249721778-0,198417570529583i</v>
      </c>
      <c r="CX126" s="223" t="str">
        <f t="shared" ca="1" si="126"/>
        <v>-0,102500585842498-0,171011895991478i</v>
      </c>
      <c r="CY126" s="223" t="str">
        <f t="shared" ca="1" si="127"/>
        <v>-0,184200910031926-0,0762985151367013i</v>
      </c>
      <c r="CZ126" s="223" t="str">
        <f t="shared" ca="1" si="128"/>
        <v>-0,193402530643967+0,0484448119943166i</v>
      </c>
      <c r="DA126" s="223" t="str">
        <f t="shared" ca="1" si="129"/>
        <v>-0,126483828409373+0,154120990846683i</v>
      </c>
      <c r="DB126" s="223" t="str">
        <f t="shared" ca="1" si="130"/>
        <v>-0,00978299653386534+0,19913746922032i</v>
      </c>
      <c r="DC126" s="223" t="str">
        <f t="shared" ca="1" si="131"/>
        <v>0,11076827541649+0,165776439308823i</v>
      </c>
      <c r="DD126" s="223" t="str">
        <f t="shared" ca="1" si="132"/>
        <v>0,187722822661144+0,0671682999694658i</v>
      </c>
      <c r="DE126" s="223" t="str">
        <f t="shared" ca="1" si="133"/>
        <v>0,190792494567988-0,0578762704843674i</v>
      </c>
      <c r="DF126" s="223" t="str">
        <f t="shared" ca="1" si="134"/>
        <v>0,118769114512838-0,160141612663578i</v>
      </c>
      <c r="DG126" s="223" t="str">
        <f t="shared" ca="1" si="135"/>
        <v>-6,2528294327475E-15-0,199377628305322i</v>
      </c>
      <c r="DH126" s="223" t="str">
        <f t="shared" ca="1" si="136"/>
        <v>-0,118769114512832-0,160141612663583i</v>
      </c>
      <c r="DI126" s="223" t="str">
        <f t="shared" ca="1" si="137"/>
        <v>-0,190792494567986-0,0578762704843744i</v>
      </c>
      <c r="DJ126" s="223" t="str">
        <f t="shared" ca="1" si="138"/>
        <v>-0,187722822661139+0,067168299969479i</v>
      </c>
      <c r="DK126" s="223" t="str">
        <f t="shared" ca="1" si="139"/>
        <v>-0,11076827541648+0,16577643930883i</v>
      </c>
      <c r="DL126" s="223" t="str">
        <f t="shared" ca="1" si="140"/>
        <v>0,00978299653385802+0,19913746922032i</v>
      </c>
      <c r="DM126" s="223" t="str">
        <f t="shared" ca="1" si="141"/>
        <v>0,126483828409367+0,154120990846689i</v>
      </c>
      <c r="DN126" s="223" t="str">
        <f t="shared" ca="1" si="142"/>
        <v>0,193402530643965+0,0484448119943237i</v>
      </c>
      <c r="DO126" s="223" t="str">
        <f t="shared" ca="1" si="143"/>
        <v>0,184200910031929-0,0762985151366945i</v>
      </c>
      <c r="DP126" s="223" t="str">
        <f t="shared" ca="1" si="144"/>
        <v>0,102500585842503-0,171011895991475i</v>
      </c>
      <c r="DQ126" s="223" t="str">
        <f t="shared" ca="1" si="145"/>
        <v>-0,0195424249721705-0,198417570529584i</v>
      </c>
      <c r="DR126" s="223" t="str">
        <f t="shared" ca="1" si="146"/>
        <v>-0,133893831684606-0,147729078063425i</v>
      </c>
      <c r="DS126" s="223" t="str">
        <f t="shared" ca="1" si="147"/>
        <v>-0,195546643083567-0,0388966457088949i</v>
      </c>
      <c r="DT126" s="223" t="str">
        <f t="shared" ca="1" si="148"/>
        <v>-0,180235241276359+0,0852449204979866i</v>
      </c>
      <c r="DU126" s="223" t="str">
        <f t="shared" ca="1" si="149"/>
        <v>-0,0939859633792425+0,175835370037803i</v>
      </c>
      <c r="DV126" s="223" t="str">
        <f t="shared" ca="1" si="150"/>
        <v>0,0292547739970304+0,197219666532113i</v>
      </c>
      <c r="DW126" s="223" t="str">
        <f t="shared" ca="1" si="151"/>
        <v>0,140981272991586+0,140981272991583i</v>
      </c>
      <c r="DX126" s="223" t="str">
        <f t="shared" ca="1" si="152"/>
        <v>0,197219666532114+0,029254773997029i</v>
      </c>
      <c r="DY126" s="223" t="str">
        <f t="shared" ca="1" si="153"/>
        <v>0,175835370037812-0,0939859633792262i</v>
      </c>
      <c r="DZ126" s="223" t="str">
        <f t="shared" ca="1" si="154"/>
        <v>0,0852449204979854-0,180235241276359i</v>
      </c>
      <c r="EA126" s="223" t="str">
        <f t="shared" ca="1" si="155"/>
        <v>-0,0388966457088962-0,195546643083567i</v>
      </c>
      <c r="EB126" s="223" t="str">
        <f t="shared" ca="1" si="156"/>
        <v>-0,147729078063428-0,133893831684603i</v>
      </c>
      <c r="EC126" s="223" t="str">
        <f t="shared" ca="1" si="157"/>
        <v>-0,198417570529584-0,0195424249721691i</v>
      </c>
      <c r="ED126" s="223" t="str">
        <f t="shared" ca="1" si="158"/>
        <v>-0,171011895991474+0,102500585842504i</v>
      </c>
      <c r="EE126" s="223" t="str">
        <f t="shared" ca="1" si="159"/>
        <v>-0,0762985151366931+0,18420091003193i</v>
      </c>
      <c r="EF126" s="223" t="str">
        <f t="shared" ca="1" si="160"/>
        <v>0,0484448119943058+0,19340253064397i</v>
      </c>
      <c r="EG126" s="223" t="str">
        <f t="shared" ca="1" si="161"/>
        <v>0,15412099084669+0,126483828409366i</v>
      </c>
      <c r="EH126" s="223" t="str">
        <f t="shared" ca="1" si="162"/>
        <v>0,19913746922032+0,00978299653385667i</v>
      </c>
      <c r="EI126" s="223" t="str">
        <f t="shared" ca="1" si="163"/>
        <v>0,16577643930883-0,11076827541648i</v>
      </c>
      <c r="EJ126" s="223" t="str">
        <f t="shared" ca="1" si="164"/>
        <v>0,0671682999694764-0,18772282266114i</v>
      </c>
      <c r="EK126" s="223" t="str">
        <f t="shared" ca="1" si="165"/>
        <v>-0,0578762704843756-0,190792494567985i</v>
      </c>
      <c r="EL126" s="223" t="str">
        <f t="shared" ca="1" si="166"/>
        <v>-0,160141612663585-0,11876911451283i</v>
      </c>
      <c r="EM126" s="223" t="str">
        <f t="shared" ca="1" si="167"/>
        <v>-0,199377628305322-4,88508446644291E-15i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0,111695426437248-0,727792708240097i</v>
      </c>
      <c r="G127" s="229" t="str">
        <f t="shared" si="173"/>
        <v>-1,21194902864306+4,99453030215894i</v>
      </c>
      <c r="H127" s="229" t="str">
        <f t="shared" si="38"/>
        <v>0,102088753715727-0,446139680698726i</v>
      </c>
      <c r="I127" s="229" t="str">
        <f t="shared" si="174"/>
        <v>-0,0465329568732378-0,151677937577743i</v>
      </c>
      <c r="J127" s="255" t="str">
        <f ca="1">IMPRODUCT(1/N_FFT2,AP100)</f>
        <v>0,00493900782086648+3,19996865470279E-06i</v>
      </c>
      <c r="K127" s="254" t="str">
        <f t="shared" ca="1" si="175"/>
        <v>-0,000229341273279105-0,000749287423952776i</v>
      </c>
      <c r="N127" s="246">
        <f t="shared" ca="1" si="176"/>
        <v>0.20063404229926521</v>
      </c>
      <c r="O127" s="223">
        <f t="shared" ca="1" si="39"/>
        <v>-0.19936595770073481</v>
      </c>
      <c r="P127" s="223" t="str">
        <f t="shared" ca="1" si="40"/>
        <v>-0,157169440543731+0,122656235263853i</v>
      </c>
      <c r="Q127" s="223" t="str">
        <f t="shared" ca="1" si="41"/>
        <v>-0,0484419762687119+0,193391209792774i</v>
      </c>
      <c r="R127" s="223" t="str">
        <f t="shared" ca="1" si="42"/>
        <v>0,0807913226665088+0,182262303485189i</v>
      </c>
      <c r="S127" s="223" t="str">
        <f t="shared" ca="1" si="43"/>
        <v>0,175825077483453+0,0939804618943159i</v>
      </c>
      <c r="T127" s="223" t="str">
        <f t="shared" ca="1" si="44"/>
        <v>0,196430820775994-0,0340839806830229i</v>
      </c>
      <c r="U127" s="223" t="str">
        <f t="shared" ca="1" si="45"/>
        <v>0,133885994185581-0,147720430715828i</v>
      </c>
      <c r="V127" s="223" t="str">
        <f t="shared" ca="1" si="46"/>
        <v>0,0146662696748841-0,19882576700155i</v>
      </c>
      <c r="W127" s="223" t="str">
        <f t="shared" ca="1" si="47"/>
        <v>-0,110761791575974-0,165766735555755i</v>
      </c>
      <c r="X127" s="223" t="str">
        <f t="shared" ca="1" si="48"/>
        <v>-0,189303595087767-0,0625374605878588i</v>
      </c>
      <c r="Y127" s="223" t="str">
        <f t="shared" ca="1" si="49"/>
        <v>-0,187711834272656+0,0671643682612001i</v>
      </c>
      <c r="Z127" s="223" t="str">
        <f t="shared" ca="1" si="50"/>
        <v>-0,106660312856404+0,168435040152888i</v>
      </c>
      <c r="AA127" s="223" t="str">
        <f t="shared" ca="1" si="51"/>
        <v>0,0195412810528893+0,198405956122147i</v>
      </c>
      <c r="AB127" s="223" t="str">
        <f t="shared" ca="1" si="52"/>
        <v>0,137470911074991+0,144390213304583i</v>
      </c>
      <c r="AC127" s="223" t="str">
        <f t="shared" ca="1" si="53"/>
        <v>0,197208122244199+0,0292530615636761i</v>
      </c>
      <c r="AD127" s="223" t="str">
        <f t="shared" ca="1" si="54"/>
        <v>0,17346572626534-0,098267120142851i</v>
      </c>
      <c r="AE127" s="223" t="str">
        <f t="shared" ca="1" si="55"/>
        <v>0,0762940489896618-0,184190127799223i</v>
      </c>
      <c r="AF127" s="223" t="str">
        <f t="shared" ca="1" si="56"/>
        <v>-0,0531734443249777-0,192144138366357i</v>
      </c>
      <c r="AG127" s="223" t="str">
        <f t="shared" ca="1" si="57"/>
        <v>-0,160132238746076-0,118762162341803i</v>
      </c>
      <c r="AH127" s="223" t="str">
        <f t="shared" ca="1" si="58"/>
        <v>-0,199305912401662+0,00489268552761421i</v>
      </c>
      <c r="AI127" s="223" t="str">
        <f t="shared" ca="1" si="59"/>
        <v>-0,154111969347346+0,126476424656193i</v>
      </c>
      <c r="AJ127" s="223" t="str">
        <f t="shared" ca="1" si="60"/>
        <v>-0,0436813285773005+0,194521789585776i</v>
      </c>
      <c r="AK127" s="223" t="str">
        <f t="shared" ca="1" si="61"/>
        <v>0,0852399306715491+0,180224691174768i</v>
      </c>
      <c r="AL127" s="223" t="str">
        <f t="shared" ca="1" si="62"/>
        <v>0,178078518249411+0,0896371933296971i</v>
      </c>
      <c r="AM127" s="223" t="str">
        <f t="shared" ca="1" si="63"/>
        <v>0,195535196726375-0,0388943688868847i</v>
      </c>
      <c r="AN127" s="223" t="str">
        <f t="shared" ca="1" si="64"/>
        <v>0,130220429379595-0,150961666863231i</v>
      </c>
      <c r="AO127" s="223" t="str">
        <f t="shared" ca="1" si="65"/>
        <v>0,0097824238844378-0,199125812673486i</v>
      </c>
      <c r="AP127" s="223" t="str">
        <f t="shared" ca="1" si="66"/>
        <v>-0,114796551533944-0,162998579275544i</v>
      </c>
      <c r="AQ127" s="223" t="str">
        <f t="shared" ca="1" si="67"/>
        <v>-0,190781326495714-0,0578728826866879i</v>
      </c>
      <c r="AR127" s="223" t="str">
        <f t="shared" ca="1" si="68"/>
        <v>-0,190781326495714-0,0578728826866879i</v>
      </c>
      <c r="AS127" s="223" t="str">
        <f t="shared" ca="1" si="69"/>
        <v>-0,102494585952659+0,171001885780023i</v>
      </c>
      <c r="AT127" s="223" t="str">
        <f t="shared" ca="1" si="70"/>
        <v>0,0244045214938839+0,197866632913652i</v>
      </c>
      <c r="AU127" s="223" t="str">
        <f t="shared" ca="1" si="71"/>
        <v>0,140973020627939+0,140973020627941i</v>
      </c>
      <c r="AV127" s="223" t="str">
        <f t="shared" ca="1" si="72"/>
        <v>0,197866632913651+0,0244045214938859i</v>
      </c>
      <c r="AW127" s="223" t="str">
        <f t="shared" ca="1" si="73"/>
        <v>0,171001885780024-0,102494585952658i</v>
      </c>
      <c r="AX127" s="223" t="str">
        <f t="shared" ca="1" si="74"/>
        <v>0,071750818630538-0,186007002867577i</v>
      </c>
      <c r="AY127" s="223" t="str">
        <f t="shared" ca="1" si="75"/>
        <v>-0,0578728826866859-0,190781326495714i</v>
      </c>
      <c r="AZ127" s="223" t="str">
        <f t="shared" ca="1" si="76"/>
        <v>-0,162998579275543-0,114796551533945i</v>
      </c>
      <c r="BA127" s="223" t="str">
        <f t="shared" ca="1" si="77"/>
        <v>-0,199125812673486+0,0097824238844364i</v>
      </c>
      <c r="BB127" s="223" t="str">
        <f t="shared" ca="1" si="78"/>
        <v>-0,150961666863232+0,130220429379594i</v>
      </c>
      <c r="BC127" s="223" t="str">
        <f t="shared" ca="1" si="79"/>
        <v>-0,0388943688868863+0,195535196726374i</v>
      </c>
      <c r="BD127" s="223" t="str">
        <f t="shared" ca="1" si="80"/>
        <v>0,0896371933296953+0,178078518249412i</v>
      </c>
      <c r="BE127" s="223" t="str">
        <f t="shared" ca="1" si="81"/>
        <v>0,180224691174768+0,0852399306715505i</v>
      </c>
      <c r="BF127" s="223" t="str">
        <f t="shared" ca="1" si="82"/>
        <v>0,194521789585777-0,0436813285772987i</v>
      </c>
      <c r="BG127" s="223" t="str">
        <f t="shared" ca="1" si="83"/>
        <v>0,126476424656195-0,154111969347345i</v>
      </c>
      <c r="BH127" s="223" t="str">
        <f t="shared" ca="1" si="84"/>
        <v>0,0048926855276163-0,199305912401662i</v>
      </c>
      <c r="BI127" s="223" t="str">
        <f t="shared" ca="1" si="85"/>
        <v>-0,118762162341801-0,160132238746078i</v>
      </c>
      <c r="BJ127" s="223" t="str">
        <f t="shared" ca="1" si="86"/>
        <v>-0,192144138366357-0,0531734443249789i</v>
      </c>
      <c r="BK127" s="223" t="str">
        <f t="shared" ca="1" si="87"/>
        <v>-0,184190127799217+0,0762940489896785i</v>
      </c>
      <c r="BL127" s="223" t="str">
        <f t="shared" ca="1" si="88"/>
        <v>-0,0982671201428611+0,173465726265334i</v>
      </c>
      <c r="BM127" s="223" t="str">
        <f t="shared" ca="1" si="89"/>
        <v>0,0292530615636866+0,197208122244197i</v>
      </c>
      <c r="BN127" s="223" t="str">
        <f t="shared" ca="1" si="90"/>
        <v>0,144390213304576+0,137470911074999i</v>
      </c>
      <c r="BO127" s="223" t="str">
        <f t="shared" ca="1" si="91"/>
        <v>0,198405956122146+0,0195412810528988i</v>
      </c>
      <c r="BP127" s="223" t="str">
        <f t="shared" ca="1" si="92"/>
        <v>0,168435040152893-0,106660312856397i</v>
      </c>
      <c r="BQ127" s="223" t="str">
        <f t="shared" ca="1" si="93"/>
        <v>0,0671643682612075-0,187711834272653i</v>
      </c>
      <c r="BR127" s="223" t="str">
        <f t="shared" ca="1" si="94"/>
        <v>-0,062537460587852-0,189303595087769i</v>
      </c>
      <c r="BS127" s="223" t="str">
        <f t="shared" ca="1" si="95"/>
        <v>-0,165766735555752-0,110761791575979i</v>
      </c>
      <c r="BT127" s="223" t="str">
        <f t="shared" ca="1" si="96"/>
        <v>-0,198825767001551+0,0146662696748785i</v>
      </c>
      <c r="BU127" s="223" t="str">
        <f t="shared" ca="1" si="97"/>
        <v>-0,147720430715832+0,133885994185577i</v>
      </c>
      <c r="BV127" s="223" t="str">
        <f t="shared" ca="1" si="98"/>
        <v>-0,0340839806830289+0,196430820775993i</v>
      </c>
      <c r="BW127" s="223" t="str">
        <f t="shared" ca="1" si="99"/>
        <v>0,0939804618943129+0,175825077483455i</v>
      </c>
      <c r="BX127" s="223" t="str">
        <f t="shared" ca="1" si="100"/>
        <v>0,182262303485187+0,0807913226665128i</v>
      </c>
      <c r="BY127" s="223" t="str">
        <f t="shared" ca="1" si="101"/>
        <v>0,193391209792775-0,0484419762687081i</v>
      </c>
      <c r="BZ127" s="223" t="str">
        <f t="shared" ca="1" si="102"/>
        <v>0,122656235263854-0,15716944054373i</v>
      </c>
      <c r="CA127" s="223" t="str">
        <f t="shared" ca="1" si="103"/>
        <v>2,10046682082829E-15-0,199365957700735i</v>
      </c>
      <c r="CB127" s="223" t="str">
        <f t="shared" ca="1" si="104"/>
        <v>-0,122656235263852-0,157169440543732i</v>
      </c>
      <c r="CC127" s="223" t="str">
        <f t="shared" ca="1" si="105"/>
        <v>-0,193391209792774-0,0484419762687123i</v>
      </c>
      <c r="CD127" s="223" t="str">
        <f t="shared" ca="1" si="106"/>
        <v>-0,182262303485189+0,0807913226665088i</v>
      </c>
      <c r="CE127" s="223" t="str">
        <f t="shared" ca="1" si="107"/>
        <v>-0,0939804618943153+0,175825077483453i</v>
      </c>
      <c r="CF127" s="223" t="str">
        <f t="shared" ca="1" si="108"/>
        <v>0,0340839806830247+0,196430820775993i</v>
      </c>
      <c r="CG127" s="223" t="str">
        <f t="shared" ca="1" si="109"/>
        <v>0,14772043071583+0,133885994185579i</v>
      </c>
      <c r="CH127" s="223" t="str">
        <f t="shared" ca="1" si="110"/>
        <v>0,19882576700155+0,0146662696748813i</v>
      </c>
      <c r="CI127" s="223" t="str">
        <f t="shared" ca="1" si="111"/>
        <v>0,165766735555754-0,110761791575976i</v>
      </c>
      <c r="CJ127" s="223" t="str">
        <f t="shared" ca="1" si="112"/>
        <v>0,0625374605878546-0,189303595087768i</v>
      </c>
      <c r="CK127" s="223" t="str">
        <f t="shared" ca="1" si="113"/>
        <v>-0,0671643682612035-0,187711834272655i</v>
      </c>
      <c r="CL127" s="223" t="str">
        <f t="shared" ca="1" si="114"/>
        <v>-0,168435040152891-0,106660312856401i</v>
      </c>
      <c r="CM127" s="223" t="str">
        <f t="shared" ca="1" si="115"/>
        <v>-0,198405956122146+0,019541281052896i</v>
      </c>
      <c r="CN127" s="223" t="str">
        <f t="shared" ca="1" si="116"/>
        <v>-0,144390213304579+0,137470911074996i</v>
      </c>
      <c r="CO127" s="223" t="str">
        <f t="shared" ca="1" si="117"/>
        <v>-0,0292530615636697+0,1972081222442i</v>
      </c>
      <c r="CP127" s="223" t="str">
        <f t="shared" ca="1" si="118"/>
        <v>0,0982671201428574+0,173465726265336i</v>
      </c>
      <c r="CQ127" s="223" t="str">
        <f t="shared" ca="1" si="119"/>
        <v>0,184190127799223+0,0762940489896634i</v>
      </c>
      <c r="CR127" s="223" t="str">
        <f t="shared" ca="1" si="120"/>
        <v>0,192144138366352-0,0531734443249954i</v>
      </c>
      <c r="CS127" s="223" t="str">
        <f t="shared" ca="1" si="121"/>
        <v>0,118762162341805-0,160132238746075i</v>
      </c>
      <c r="CT127" s="223" t="str">
        <f t="shared" ca="1" si="122"/>
        <v>-0,00489268552763265-0,199305912401662i</v>
      </c>
      <c r="CU127" s="223" t="str">
        <f t="shared" ca="1" si="123"/>
        <v>-0,126476424656192-0,154111969347348i</v>
      </c>
      <c r="CV127" s="223" t="str">
        <f t="shared" ca="1" si="124"/>
        <v>-0,194521789585776-0,0436813285773021i</v>
      </c>
      <c r="CW127" s="223" t="str">
        <f t="shared" ca="1" si="125"/>
        <v>-0,180224691174769+0,0852399306715479i</v>
      </c>
      <c r="CX127" s="223" t="str">
        <f t="shared" ca="1" si="126"/>
        <v>-0,0896371933296991+0,17807851824941i</v>
      </c>
      <c r="CY127" s="223" t="str">
        <f t="shared" ca="1" si="127"/>
        <v>0,0388943688868829+0,195535196726375i</v>
      </c>
      <c r="CZ127" s="223" t="str">
        <f t="shared" ca="1" si="128"/>
        <v>0,15096166686323+0,130220429379596i</v>
      </c>
      <c r="DA127" s="223" t="str">
        <f t="shared" ca="1" si="129"/>
        <v>0,199125812673486+0,00978242388443989i</v>
      </c>
      <c r="DB127" s="223" t="str">
        <f t="shared" ca="1" si="130"/>
        <v>0,162998579275545-0,114796551533942i</v>
      </c>
      <c r="DC127" s="223" t="str">
        <f t="shared" ca="1" si="131"/>
        <v>0,0578728826866899-0,190781326495713i</v>
      </c>
      <c r="DD127" s="223" t="str">
        <f t="shared" ca="1" si="132"/>
        <v>-0,0717508186305346-0,186007002867578i</v>
      </c>
      <c r="DE127" s="223" t="str">
        <f t="shared" ca="1" si="133"/>
        <v>-0,171001885780023-0,10249458595266i</v>
      </c>
      <c r="DF127" s="223" t="str">
        <f t="shared" ca="1" si="134"/>
        <v>-0,197866632913652+0,0244045214938817i</v>
      </c>
      <c r="DG127" s="223" t="str">
        <f t="shared" ca="1" si="135"/>
        <v>-0,140973020627942+0,140973020627938i</v>
      </c>
      <c r="DH127" s="223" t="str">
        <f t="shared" ca="1" si="136"/>
        <v>-0,0244045214938867+0,197866632913651i</v>
      </c>
      <c r="DI127" s="223" t="str">
        <f t="shared" ca="1" si="137"/>
        <v>0,102494585952656+0,171001885780025i</v>
      </c>
      <c r="DJ127" s="223" t="str">
        <f t="shared" ca="1" si="138"/>
        <v>0,186007002867576+0,0717508186305406i</v>
      </c>
      <c r="DK127" s="223" t="str">
        <f t="shared" ca="1" si="139"/>
        <v>0,190781326495714-0,0578728826866853i</v>
      </c>
      <c r="DL127" s="223" t="str">
        <f t="shared" ca="1" si="140"/>
        <v>0,114796551533947-0,162998579275542i</v>
      </c>
      <c r="DM127" s="223" t="str">
        <f t="shared" ca="1" si="141"/>
        <v>-0,00978242388443361-0,199125812673486i</v>
      </c>
      <c r="DN127" s="223" t="str">
        <f t="shared" ca="1" si="142"/>
        <v>-0,130220429379593-0,150961666863232i</v>
      </c>
      <c r="DO127" s="223" t="str">
        <f t="shared" ca="1" si="143"/>
        <v>-0,195535196726374-0,0388943688868877i</v>
      </c>
      <c r="DP127" s="223" t="str">
        <f t="shared" ca="1" si="144"/>
        <v>-0,178078518249412+0,0896371933296933i</v>
      </c>
      <c r="DQ127" s="223" t="str">
        <f t="shared" ca="1" si="145"/>
        <v>-0,0852399306715511+0,180224691174767i</v>
      </c>
      <c r="DR127" s="223" t="str">
        <f t="shared" ca="1" si="146"/>
        <v>0,0436813285772975+0,194521789585777i</v>
      </c>
      <c r="DS127" s="223" t="str">
        <f t="shared" ca="1" si="147"/>
        <v>0,154111969347344+0,126476424656196i</v>
      </c>
      <c r="DT127" s="223" t="str">
        <f t="shared" ca="1" si="148"/>
        <v>0,199305912401662+0,00489268552761911i</v>
      </c>
      <c r="DU127" s="223" t="str">
        <f t="shared" ca="1" si="149"/>
        <v>0,160132238746078-0,118762162341801i</v>
      </c>
      <c r="DV127" s="223" t="str">
        <f t="shared" ca="1" si="150"/>
        <v>0,0531734443249811-0,192144138366356i</v>
      </c>
      <c r="DW127" s="223" t="str">
        <f t="shared" ca="1" si="151"/>
        <v>-0,0762940489896759-0,184190127799218i</v>
      </c>
      <c r="DX127" s="223" t="str">
        <f t="shared" ca="1" si="152"/>
        <v>-0,173465726265343-0,0982671201428444i</v>
      </c>
      <c r="DY127" s="223" t="str">
        <f t="shared" ca="1" si="153"/>
        <v>-0,197208122244198+0,0292530615636844i</v>
      </c>
      <c r="DZ127" s="223" t="str">
        <f t="shared" ca="1" si="154"/>
        <v>-0,137470911074986+0,144390213304588i</v>
      </c>
      <c r="EA127" s="223" t="str">
        <f t="shared" ca="1" si="155"/>
        <v>-0,0195412810528995+0,198405956122146i</v>
      </c>
      <c r="EB127" s="223" t="str">
        <f t="shared" ca="1" si="156"/>
        <v>0,106660312856397+0,168435040152893i</v>
      </c>
      <c r="EC127" s="223" t="str">
        <f t="shared" ca="1" si="157"/>
        <v>0,187711834272653+0,0671643682612095i</v>
      </c>
      <c r="ED127" s="223" t="str">
        <f t="shared" ca="1" si="158"/>
        <v>0,18930359508777-0,0625374605878486i</v>
      </c>
      <c r="EE127" s="223" t="str">
        <f t="shared" ca="1" si="159"/>
        <v>0,11076179157598-0,165766735555751i</v>
      </c>
      <c r="EF127" s="223" t="str">
        <f t="shared" ca="1" si="160"/>
        <v>-0,0146662696748764-0,198825767001551i</v>
      </c>
      <c r="EG127" s="223" t="str">
        <f t="shared" ca="1" si="161"/>
        <v>-0,133885994185574-0,147720430715834i</v>
      </c>
      <c r="EH127" s="223" t="str">
        <f t="shared" ca="1" si="162"/>
        <v>-0,196430820775992-0,0340839806830295i</v>
      </c>
      <c r="EI127" s="223" t="str">
        <f t="shared" ca="1" si="163"/>
        <v>-0,175825077483455+0,093980461894311i</v>
      </c>
      <c r="EJ127" s="223" t="str">
        <f t="shared" ca="1" si="164"/>
        <v>-0,0807913226665146+0,182262303485187i</v>
      </c>
      <c r="EK127" s="223" t="str">
        <f t="shared" ca="1" si="165"/>
        <v>0,0484419762687075+0,193391209792775i</v>
      </c>
      <c r="EL127" s="223" t="str">
        <f t="shared" ca="1" si="166"/>
        <v>0,157169440543729+0,122656235263856i</v>
      </c>
      <c r="EM127" s="223" t="str">
        <f t="shared" ca="1" si="167"/>
        <v>0,199365957700735+4,20093364165659E-15i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0,111420712714606-0,702423539663427i</v>
      </c>
      <c r="G128" s="229" t="str">
        <f t="shared" si="173"/>
        <v>-1,21188242366478+4,81853296916298i</v>
      </c>
      <c r="H128" s="229" t="str">
        <f t="shared" si="38"/>
        <v>0,101942571607367-0,430206855968886i</v>
      </c>
      <c r="I128" s="229" t="str">
        <f t="shared" si="174"/>
        <v>-0,0526429451223412-0,158751601727929i</v>
      </c>
      <c r="J128" s="255" t="str">
        <f ca="1">IMPRODUCT(1/N_FFT2,AQ100)</f>
        <v>0,00078569473851673-8,0424020060775E-09i</v>
      </c>
      <c r="K128" s="254" t="str">
        <f t="shared" ca="1" si="175"/>
        <v>-0,0000413625617468486-0,00012472987483301i</v>
      </c>
      <c r="N128" s="246">
        <f t="shared" ca="1" si="176"/>
        <v>0.2006465562392899</v>
      </c>
      <c r="O128" s="223">
        <f t="shared" ca="1" si="39"/>
        <v>-0.19935344376071013</v>
      </c>
      <c r="P128" s="223" t="str">
        <f t="shared" ca="1" si="40"/>
        <v>-0,154102295940889+0,126468485896689i</v>
      </c>
      <c r="Q128" s="223" t="str">
        <f t="shared" ca="1" si="41"/>
        <v>-0,038891927538302+0,195522923238198i</v>
      </c>
      <c r="R128" s="223" t="str">
        <f t="shared" ca="1" si="42"/>
        <v>0,0939745628638235+0,175814041173644i</v>
      </c>
      <c r="S128" s="223" t="str">
        <f t="shared" ca="1" si="43"/>
        <v>0,18417856642616+0,0762892601121493i</v>
      </c>
      <c r="T128" s="223" t="str">
        <f t="shared" ca="1" si="44"/>
        <v>0,190769351401746-0,0578692500816441i</v>
      </c>
      <c r="U128" s="223" t="str">
        <f t="shared" ca="1" si="45"/>
        <v>0,110754839203398-0,165756330594894i</v>
      </c>
      <c r="V128" s="223" t="str">
        <f t="shared" ca="1" si="46"/>
        <v>-0,0195400544722746-0,198393502440164i</v>
      </c>
      <c r="W128" s="223" t="str">
        <f t="shared" ca="1" si="47"/>
        <v>-0,140964171936089-0,140964171936089i</v>
      </c>
      <c r="X128" s="223" t="str">
        <f t="shared" ca="1" si="48"/>
        <v>-0,198393502440164-0,0195400544722738i</v>
      </c>
      <c r="Y128" s="223" t="str">
        <f t="shared" ca="1" si="49"/>
        <v>-0,165756330594895+0,110754839203397i</v>
      </c>
      <c r="Z128" s="223" t="str">
        <f t="shared" ca="1" si="50"/>
        <v>-0,0578692500816435+0,190769351401746i</v>
      </c>
      <c r="AA128" s="223" t="str">
        <f t="shared" ca="1" si="51"/>
        <v>0,0762892601121499+0,18417856642616i</v>
      </c>
      <c r="AB128" s="223" t="str">
        <f t="shared" ca="1" si="52"/>
        <v>0,175814041173645+0,0939745628638229i</v>
      </c>
      <c r="AC128" s="223" t="str">
        <f t="shared" ca="1" si="53"/>
        <v>0,195522923238198-0,0388919275383008i</v>
      </c>
      <c r="AD128" s="223" t="str">
        <f t="shared" ca="1" si="54"/>
        <v>0,126468485896691-0,154102295940888i</v>
      </c>
      <c r="AE128" s="223" t="str">
        <f t="shared" ca="1" si="55"/>
        <v>-4,87223679869118E-15-0,19935344376071i</v>
      </c>
      <c r="AF128" s="223" t="str">
        <f t="shared" ca="1" si="56"/>
        <v>-0,126468485896683-0,154102295940895i</v>
      </c>
      <c r="AG128" s="223" t="str">
        <f t="shared" ca="1" si="57"/>
        <v>-0,195522923238197-0,0388919275383032i</v>
      </c>
      <c r="AH128" s="223" t="str">
        <f t="shared" ca="1" si="58"/>
        <v>-0,175814041173642+0,0939745628638279i</v>
      </c>
      <c r="AI128" s="223" t="str">
        <f t="shared" ca="1" si="59"/>
        <v>-0,0762892601121579+0,184178566426156i</v>
      </c>
      <c r="AJ128" s="223" t="str">
        <f t="shared" ca="1" si="60"/>
        <v>0,0578692500816411+0,190769351401747i</v>
      </c>
      <c r="AK128" s="223" t="str">
        <f t="shared" ca="1" si="61"/>
        <v>0,165756330594897+0,110754839203395i</v>
      </c>
      <c r="AL128" s="223" t="str">
        <f t="shared" ca="1" si="62"/>
        <v>0,198393502440164-0,0195400544722653i</v>
      </c>
      <c r="AM128" s="223" t="str">
        <f t="shared" ca="1" si="63"/>
        <v>0,140964171936091-0,140964171936087i</v>
      </c>
      <c r="AN128" s="223" t="str">
        <f t="shared" ca="1" si="64"/>
        <v>0,0195400544722709-0,198393502440164i</v>
      </c>
      <c r="AO128" s="223" t="str">
        <f t="shared" ca="1" si="65"/>
        <v>-0,110754839203407-0,165756330594889i</v>
      </c>
      <c r="AP128" s="223" t="str">
        <f t="shared" ca="1" si="66"/>
        <v>-0,190769351401745-0,0578692500816467i</v>
      </c>
      <c r="AQ128" s="223" t="str">
        <f t="shared" ca="1" si="67"/>
        <v>-0,184178566426159+0,0762892601121523i</v>
      </c>
      <c r="AR128" s="223" t="str">
        <f t="shared" ca="1" si="68"/>
        <v>-0,184178566426159+0,0762892601121523i</v>
      </c>
      <c r="AS128" s="223" t="str">
        <f t="shared" ca="1" si="69"/>
        <v>0,0388919275382976+0,195522923238198i</v>
      </c>
      <c r="AT128" s="223" t="str">
        <f t="shared" ca="1" si="70"/>
        <v>0,154102295940891+0,126468485896687i</v>
      </c>
      <c r="AU128" s="223" t="str">
        <f t="shared" ca="1" si="71"/>
        <v>0,19935344376071-9,74447359738236E-15i</v>
      </c>
      <c r="AV128" s="223" t="str">
        <f t="shared" ca="1" si="72"/>
        <v>0,154102295940892-0,126468485896686i</v>
      </c>
      <c r="AW128" s="223" t="str">
        <f t="shared" ca="1" si="73"/>
        <v>0,0388919275382986-0,195522923238198i</v>
      </c>
      <c r="AX128" s="223" t="str">
        <f t="shared" ca="1" si="74"/>
        <v>-0,0939745628638318-0,17581404117364i</v>
      </c>
      <c r="AY128" s="223" t="str">
        <f t="shared" ca="1" si="75"/>
        <v>-0,184178566426158-0,0762892601121533i</v>
      </c>
      <c r="AZ128" s="223" t="str">
        <f t="shared" ca="1" si="76"/>
        <v>-0,190769351401745+0,0578692500816457i</v>
      </c>
      <c r="BA128" s="223" t="str">
        <f t="shared" ca="1" si="77"/>
        <v>-0,11075483920339+0,1657563305949i</v>
      </c>
      <c r="BB128" s="223" t="str">
        <f t="shared" ca="1" si="78"/>
        <v>0,0195400544722698+0,198393502440164i</v>
      </c>
      <c r="BC128" s="223" t="str">
        <f t="shared" ca="1" si="79"/>
        <v>0,14096417193609+0,140964171936088i</v>
      </c>
      <c r="BD128" s="223" t="str">
        <f t="shared" ca="1" si="80"/>
        <v>0,198393502440164+0,0195400544722664i</v>
      </c>
      <c r="BE128" s="223" t="str">
        <f t="shared" ca="1" si="81"/>
        <v>0,165756330594898-0,110754839203394i</v>
      </c>
      <c r="BF128" s="223" t="str">
        <f t="shared" ca="1" si="82"/>
        <v>0,0578692500816417-0,190769351401746i</v>
      </c>
      <c r="BG128" s="223" t="str">
        <f t="shared" ca="1" si="83"/>
        <v>-0,0762892601121565-0,184178566426157i</v>
      </c>
      <c r="BH128" s="223" t="str">
        <f t="shared" ca="1" si="84"/>
        <v>-0,175814041173642-0,0939745628638286i</v>
      </c>
      <c r="BI128" s="223" t="str">
        <f t="shared" ca="1" si="85"/>
        <v>-0,195522923238197+0,038891927538302i</v>
      </c>
      <c r="BJ128" s="223" t="str">
        <f t="shared" ca="1" si="86"/>
        <v>-0,126468485896684+0,154102295940894i</v>
      </c>
      <c r="BK128" s="223" t="str">
        <f t="shared" ca="1" si="87"/>
        <v>-5,56829224101931E-15+0,19935344376071i</v>
      </c>
      <c r="BL128" s="223" t="str">
        <f t="shared" ca="1" si="88"/>
        <v>0,12646848589669+0,154102295940889i</v>
      </c>
      <c r="BM128" s="223" t="str">
        <f t="shared" ca="1" si="89"/>
        <v>0,195522923238199+0,0388919275382936i</v>
      </c>
      <c r="BN128" s="223" t="str">
        <f t="shared" ca="1" si="90"/>
        <v>0,175814041173647-0,0939745628638183i</v>
      </c>
      <c r="BO128" s="223" t="str">
        <f t="shared" ca="1" si="91"/>
        <v>0,0762892601121485-0,18417856642616i</v>
      </c>
      <c r="BP128" s="223" t="str">
        <f t="shared" ca="1" si="92"/>
        <v>-0,0578692500816501-0,190769351401744i</v>
      </c>
      <c r="BQ128" s="223" t="str">
        <f t="shared" ca="1" si="93"/>
        <v>-0,165756330594891-0,110754839203404i</v>
      </c>
      <c r="BR128" s="223" t="str">
        <f t="shared" ca="1" si="94"/>
        <v>-0,198393502440164+0,019540054472275i</v>
      </c>
      <c r="BS128" s="223" t="str">
        <f t="shared" ca="1" si="95"/>
        <v>-0,140964171936085+0,140964171936094i</v>
      </c>
      <c r="BT128" s="223" t="str">
        <f t="shared" ca="1" si="96"/>
        <v>-0,0195400544722809+0,198393502440163i</v>
      </c>
      <c r="BU128" s="223" t="str">
        <f t="shared" ca="1" si="97"/>
        <v>0,110754839203398+0,165756330594895i</v>
      </c>
      <c r="BV128" s="223" t="str">
        <f t="shared" ca="1" si="98"/>
        <v>0,190769351401748+0,0578692500816381i</v>
      </c>
      <c r="BW128" s="223" t="str">
        <f t="shared" ca="1" si="99"/>
        <v>0,184178566426163-0,0762892601121431i</v>
      </c>
      <c r="BX128" s="223" t="str">
        <f t="shared" ca="1" si="100"/>
        <v>0,0939745628638247-0,175814041173644i</v>
      </c>
      <c r="BY128" s="223" t="str">
        <f t="shared" ca="1" si="101"/>
        <v>-0,0388919275383072-0,195522923238196i</v>
      </c>
      <c r="BZ128" s="223" t="str">
        <f t="shared" ca="1" si="102"/>
        <v>-0,154102295940885-0,126468485896695i</v>
      </c>
      <c r="CA128" s="223" t="str">
        <f t="shared" ca="1" si="103"/>
        <v>-0,19935344376071-1,75842400217513E-15i</v>
      </c>
      <c r="CB128" s="223" t="str">
        <f t="shared" ca="1" si="104"/>
        <v>-0,154102295940886+0,126468485896694i</v>
      </c>
      <c r="CC128" s="223" t="str">
        <f t="shared" ca="1" si="105"/>
        <v>-0,0388919275383092+0,195522923238196i</v>
      </c>
      <c r="CD128" s="223" t="str">
        <f t="shared" ca="1" si="106"/>
        <v>0,0939745628638229+0,175814041173645i</v>
      </c>
      <c r="CE128" s="223" t="str">
        <f t="shared" ca="1" si="107"/>
        <v>0,184178566426162+0,0762892601121449i</v>
      </c>
      <c r="CF128" s="223" t="str">
        <f t="shared" ca="1" si="108"/>
        <v>0,190769351401748-0,0578692500816361i</v>
      </c>
      <c r="CG128" s="223" t="str">
        <f t="shared" ca="1" si="109"/>
        <v>0,110754839203399-0,165756330594894i</v>
      </c>
      <c r="CH128" s="223" t="str">
        <f t="shared" ca="1" si="110"/>
        <v>-0,0195400544722788-0,198393502440163i</v>
      </c>
      <c r="CI128" s="223" t="str">
        <f t="shared" ca="1" si="111"/>
        <v>-0,140964171936083-0,140964171936095i</v>
      </c>
      <c r="CJ128" s="223" t="str">
        <f t="shared" ca="1" si="112"/>
        <v>-0,198393502440163-0,0195400544722771i</v>
      </c>
      <c r="CK128" s="223" t="str">
        <f t="shared" ca="1" si="113"/>
        <v>-0,165756330594892+0,110754839203402i</v>
      </c>
      <c r="CL128" s="223" t="str">
        <f t="shared" ca="1" si="114"/>
        <v>-0,0578692500816521+0,190769351401743i</v>
      </c>
      <c r="CM128" s="223" t="str">
        <f t="shared" ca="1" si="115"/>
        <v>0,0762892601121465+0,184178566426161i</v>
      </c>
      <c r="CN128" s="223" t="str">
        <f t="shared" ca="1" si="116"/>
        <v>0,175814041173646+0,0939745628638201i</v>
      </c>
      <c r="CO128" s="223" t="str">
        <f t="shared" ca="1" si="117"/>
        <v>0,1955229232382-0,0388919275382914i</v>
      </c>
      <c r="CP128" s="223" t="str">
        <f t="shared" ca="1" si="118"/>
        <v>0,126468485896691-0,154102295940888i</v>
      </c>
      <c r="CQ128" s="223" t="str">
        <f t="shared" ca="1" si="119"/>
        <v>-3,46793564979839E-15-0,19935344376071i</v>
      </c>
      <c r="CR128" s="223" t="str">
        <f t="shared" ca="1" si="120"/>
        <v>-0,126468485896681-0,154102295940896i</v>
      </c>
      <c r="CS128" s="223" t="str">
        <f t="shared" ca="1" si="121"/>
        <v>-0,195522923238197-0,0388919275383042i</v>
      </c>
      <c r="CT128" s="223" t="str">
        <f t="shared" ca="1" si="122"/>
        <v>-0,175814041173643+0,0939745628638263i</v>
      </c>
      <c r="CU128" s="223" t="str">
        <f t="shared" ca="1" si="123"/>
        <v>-0,0762892601121401+0,184178566426164i</v>
      </c>
      <c r="CV128" s="223" t="str">
        <f t="shared" ca="1" si="124"/>
        <v>0,0578692500816397+0,190769351401747i</v>
      </c>
      <c r="CW128" s="223" t="str">
        <f t="shared" ca="1" si="125"/>
        <v>0,165756330594897+0,110754839203395i</v>
      </c>
      <c r="CX128" s="223" t="str">
        <f t="shared" ca="1" si="126"/>
        <v>0,198393502440165-0,0195400544722643i</v>
      </c>
      <c r="CY128" s="223" t="str">
        <f t="shared" ca="1" si="127"/>
        <v>0,140964171936092-0,140964171936086i</v>
      </c>
      <c r="CZ128" s="223" t="str">
        <f t="shared" ca="1" si="128"/>
        <v>0,0195400544722719-0,198393502440164i</v>
      </c>
      <c r="DA128" s="223" t="str">
        <f t="shared" ca="1" si="129"/>
        <v>-0,110754839203405-0,16575633059489i</v>
      </c>
      <c r="DB128" s="223" t="str">
        <f t="shared" ca="1" si="130"/>
        <v>-0,190769351401745-0,0578692500816471i</v>
      </c>
      <c r="DC128" s="223" t="str">
        <f t="shared" ca="1" si="131"/>
        <v>-0,184178566426159+0,0762892601121513i</v>
      </c>
      <c r="DD128" s="223" t="str">
        <f t="shared" ca="1" si="132"/>
        <v>-0,0939745628638342+0,175814041173639i</v>
      </c>
      <c r="DE128" s="223" t="str">
        <f t="shared" ca="1" si="133"/>
        <v>0,0388919275382952+0,195522923238199i</v>
      </c>
      <c r="DF128" s="223" t="str">
        <f t="shared" ca="1" si="134"/>
        <v>0,154102295940891+0,126468485896687i</v>
      </c>
      <c r="DG128" s="223" t="str">
        <f t="shared" ca="1" si="135"/>
        <v>0,19935344376071-8,69429530177189E-15i</v>
      </c>
      <c r="DH128" s="223" t="str">
        <f t="shared" ca="1" si="136"/>
        <v>0,154102295940893-0,126468485896685i</v>
      </c>
      <c r="DI128" s="223" t="str">
        <f t="shared" ca="1" si="137"/>
        <v>0,0388919275383004-0,195522923238198i</v>
      </c>
      <c r="DJ128" s="223" t="str">
        <f t="shared" ca="1" si="138"/>
        <v>-0,093974562863832-0,17581404117364i</v>
      </c>
      <c r="DK128" s="223" t="str">
        <f t="shared" ca="1" si="139"/>
        <v>-0,184178566426158-0,0762892601121537i</v>
      </c>
      <c r="DL128" s="223" t="str">
        <f t="shared" ca="1" si="140"/>
        <v>-0,190769351401746+0,0578692500816447i</v>
      </c>
      <c r="DM128" s="223" t="str">
        <f t="shared" ca="1" si="141"/>
        <v>-0,110754839203392+0,165756330594899i</v>
      </c>
      <c r="DN128" s="223" t="str">
        <f t="shared" ca="1" si="142"/>
        <v>0,0195400544722681+0,198393502440164i</v>
      </c>
      <c r="DO128" s="223" t="str">
        <f t="shared" ca="1" si="143"/>
        <v>0,140964171936091+0,140964171936088i</v>
      </c>
      <c r="DP128" s="223" t="str">
        <f t="shared" ca="1" si="144"/>
        <v>0,198393502440164+0,0195400544722667i</v>
      </c>
      <c r="DQ128" s="223" t="str">
        <f t="shared" ca="1" si="145"/>
        <v>0,165756330594898-0,110754839203393i</v>
      </c>
      <c r="DR128" s="223" t="str">
        <f t="shared" ca="1" si="146"/>
        <v>0,0578692500816433-0,190769351401746i</v>
      </c>
      <c r="DS128" s="223" t="str">
        <f t="shared" ca="1" si="147"/>
        <v>-0,0762892601121549-0,184178566426158i</v>
      </c>
      <c r="DT128" s="223" t="str">
        <f t="shared" ca="1" si="148"/>
        <v>-0,175814041173642-0,0939745628638285i</v>
      </c>
      <c r="DU128" s="223" t="str">
        <f t="shared" ca="1" si="149"/>
        <v>-0,195522923238198+0,0388919275383018i</v>
      </c>
      <c r="DV128" s="223" t="str">
        <f t="shared" ca="1" si="150"/>
        <v>-0,126468485896684+0,154102295940894i</v>
      </c>
      <c r="DW128" s="223" t="str">
        <f t="shared" ca="1" si="151"/>
        <v>-7,32671624319445E-15+0,19935344376071i</v>
      </c>
      <c r="DX128" s="223" t="str">
        <f t="shared" ca="1" si="152"/>
        <v>0,126468485896688+0,15410229594089i</v>
      </c>
      <c r="DY128" s="223" t="str">
        <f t="shared" ca="1" si="153"/>
        <v>0,195522923238199+0,0388919275382938i</v>
      </c>
      <c r="DZ128" s="223" t="str">
        <f t="shared" ca="1" si="154"/>
        <v>0,175814041173647-0,0939745628638179i</v>
      </c>
      <c r="EA128" s="223" t="str">
        <f t="shared" ca="1" si="155"/>
        <v>0,0762892601121501-0,18417856642616i</v>
      </c>
      <c r="EB128" s="223" t="str">
        <f t="shared" ca="1" si="156"/>
        <v>-0,0578692500816483-0,190769351401744i</v>
      </c>
      <c r="EC128" s="223" t="str">
        <f t="shared" ca="1" si="157"/>
        <v>-0,16575633059489-0,110754839203405i</v>
      </c>
      <c r="ED128" s="223" t="str">
        <f t="shared" ca="1" si="158"/>
        <v>-0,198393502440164+0,0195400544722747i</v>
      </c>
      <c r="EE128" s="223" t="str">
        <f t="shared" ca="1" si="159"/>
        <v>-0,140964171936085+0,140964171936093i</v>
      </c>
      <c r="EF128" s="223" t="str">
        <f t="shared" ca="1" si="160"/>
        <v>-0,0195400544722827+0,198393502440163i</v>
      </c>
      <c r="EG128" s="223" t="str">
        <f t="shared" ca="1" si="161"/>
        <v>0,110754839203396+0,165756330594896i</v>
      </c>
      <c r="EH128" s="223" t="str">
        <f t="shared" ca="1" si="162"/>
        <v>0,190769351401747+0,0578692500816397i</v>
      </c>
      <c r="EI128" s="223" t="str">
        <f t="shared" ca="1" si="163"/>
        <v>0,184178566426163-0,0762892601121427i</v>
      </c>
      <c r="EJ128" s="223" t="str">
        <f t="shared" ca="1" si="164"/>
        <v>0,0939745628638251-0,175814041173644i</v>
      </c>
      <c r="EK128" s="223" t="str">
        <f t="shared" ca="1" si="165"/>
        <v>-0,0388919275383054-0,195522923238197i</v>
      </c>
      <c r="EL128" s="223" t="str">
        <f t="shared" ca="1" si="166"/>
        <v>-0,154102295940883-0,126468485896697i</v>
      </c>
      <c r="EM128" s="223" t="str">
        <f t="shared" ca="1" si="167"/>
        <v>-0,19935344376071-3,51684800435025E-15i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0,111168551758451-0,678825388519427i</v>
      </c>
      <c r="G129" s="229" t="str">
        <f t="shared" si="173"/>
        <v>-1,21181340441183+4,6547566341214i</v>
      </c>
      <c r="H129" s="229" t="str">
        <f t="shared" si="38"/>
        <v>0,10181124834699-0,415372784778204i</v>
      </c>
      <c r="I129" s="229" t="str">
        <f t="shared" si="174"/>
        <v>-0,0594333898791205-0,165787269009743i</v>
      </c>
      <c r="J129" s="255" t="str">
        <f ca="1">IMPRODUCT(1/N_FFT2,AR100)</f>
        <v>0,00078569473851673-8,0424020060775E-09i</v>
      </c>
      <c r="K129" s="254" t="str">
        <f t="shared" ca="1" si="175"/>
        <v>-0,0000466978350481033-0,000130257706986799i</v>
      </c>
      <c r="N129" s="246">
        <f t="shared" ca="1" si="176"/>
        <v>0.20065998027555468</v>
      </c>
      <c r="O129" s="223">
        <f t="shared" ca="1" si="39"/>
        <v>-0.19934001972444534</v>
      </c>
      <c r="P129" s="223" t="str">
        <f t="shared" ca="1" si="40"/>
        <v>-0,150942026398127+0,130203487397878i</v>
      </c>
      <c r="Q129" s="223" t="str">
        <f t="shared" ca="1" si="41"/>
        <v>-0,0292492556721081+0,197182465007338i</v>
      </c>
      <c r="R129" s="223" t="str">
        <f t="shared" ca="1" si="42"/>
        <v>0,106646436100825+0,168413126361145i</v>
      </c>
      <c r="S129" s="223" t="str">
        <f t="shared" ca="1" si="43"/>
        <v>0,190756505399976+0,0578653532896087i</v>
      </c>
      <c r="T129" s="223" t="str">
        <f t="shared" ca="1" si="44"/>
        <v>0,182238590734222-0,0807808115269153i</v>
      </c>
      <c r="U129" s="223" t="str">
        <f t="shared" ca="1" si="45"/>
        <v>0,0852288407576805-0,180201243521914i</v>
      </c>
      <c r="V129" s="223" t="str">
        <f t="shared" ca="1" si="46"/>
        <v>-0,053166526335807-0,192119139965612i</v>
      </c>
      <c r="W129" s="223" t="str">
        <f t="shared" ca="1" si="47"/>
        <v>-0,165745168916666-0,110747381208442i</v>
      </c>
      <c r="X129" s="223" t="str">
        <f t="shared" ca="1" si="48"/>
        <v>-0,197840890003015+0,0244013464086948i</v>
      </c>
      <c r="Y129" s="223" t="str">
        <f t="shared" ca="1" si="49"/>
        <v>-0,133868575305333+0,147701211943107i</v>
      </c>
      <c r="Z129" s="223" t="str">
        <f t="shared" ca="1" si="50"/>
        <v>-0,00489204897782004+0,199279982237406i</v>
      </c>
      <c r="AA129" s="223" t="str">
        <f t="shared" ca="1" si="51"/>
        <v>0,126459969778237+0,154091919020531i</v>
      </c>
      <c r="AB129" s="223" t="str">
        <f t="shared" ca="1" si="52"/>
        <v>0,196405264667867+0,0340795462776062i</v>
      </c>
      <c r="AC129" s="223" t="str">
        <f t="shared" ca="1" si="53"/>
        <v>0,170979638035676-0,102481251167867i</v>
      </c>
      <c r="AD129" s="223" t="str">
        <f t="shared" ca="1" si="54"/>
        <v>0,0625293243183063-0,189278966248335i</v>
      </c>
      <c r="AE129" s="223" t="str">
        <f t="shared" ca="1" si="55"/>
        <v>-0,0762841229558755-0,184166164233811i</v>
      </c>
      <c r="AF129" s="223" t="str">
        <f t="shared" ca="1" si="56"/>
        <v>-0,178055349818664-0,0896255313216902i</v>
      </c>
      <c r="AG129" s="223" t="str">
        <f t="shared" ca="1" si="57"/>
        <v>-0,193366049145128+0,0484356738545707i</v>
      </c>
      <c r="AH129" s="223" t="str">
        <f t="shared" ca="1" si="58"/>
        <v>-0,114781616234733+0,162977372780042i</v>
      </c>
      <c r="AI129" s="223" t="str">
        <f t="shared" ca="1" si="59"/>
        <v>0,0195387386866183+0,198380143044304i</v>
      </c>
      <c r="AJ129" s="223" t="str">
        <f t="shared" ca="1" si="60"/>
        <v>0,144371427800919+0,13745302578869i</v>
      </c>
      <c r="AK129" s="223" t="str">
        <f t="shared" ca="1" si="61"/>
        <v>0,199099905940625+0,00978115116826521i</v>
      </c>
      <c r="AL129" s="223" t="str">
        <f t="shared" ca="1" si="62"/>
        <v>0,157148992432779-0,12264027740145i</v>
      </c>
      <c r="AM129" s="223" t="str">
        <f t="shared" ca="1" si="63"/>
        <v>0,0388893086387437-0,195509757141026i</v>
      </c>
      <c r="AN129" s="223" t="str">
        <f t="shared" ca="1" si="64"/>
        <v>-0,0982543353612222-0,173443157969598i</v>
      </c>
      <c r="AO129" s="223" t="str">
        <f t="shared" ca="1" si="65"/>
        <v>-0,187687412525019-0,0671556300201663i</v>
      </c>
      <c r="AP129" s="223" t="str">
        <f t="shared" ca="1" si="66"/>
        <v>-0,185982802922483+0,0717414836816123i</v>
      </c>
      <c r="AQ129" s="223" t="str">
        <f t="shared" ca="1" si="67"/>
        <v>-0,0939682348169424+0,175802202230604i</v>
      </c>
      <c r="AR129" s="223" t="str">
        <f t="shared" ca="1" si="68"/>
        <v>-0,0939682348169424+0,175802202230604i</v>
      </c>
      <c r="AS129" s="223" t="str">
        <f t="shared" ca="1" si="69"/>
        <v>0,160111405168172+0,118746711107364i</v>
      </c>
      <c r="AT129" s="223" t="str">
        <f t="shared" ca="1" si="70"/>
        <v>0,198799899305331-0,0146643615589849i</v>
      </c>
      <c r="AU129" s="223" t="str">
        <f t="shared" ca="1" si="71"/>
        <v>0,140954679709016-0,140954679709016i</v>
      </c>
      <c r="AV129" s="223" t="str">
        <f t="shared" ca="1" si="72"/>
        <v>0,0146643615589856-0,198799899305331i</v>
      </c>
      <c r="AW129" s="223" t="str">
        <f t="shared" ca="1" si="73"/>
        <v>-0,118746711107364-0,160111405168172i</v>
      </c>
      <c r="AX129" s="223" t="str">
        <f t="shared" ca="1" si="74"/>
        <v>-0,194496481847063-0,0436756455345235i</v>
      </c>
      <c r="AY129" s="223" t="str">
        <f t="shared" ca="1" si="75"/>
        <v>-0,175802202230614+0,0939682348169242i</v>
      </c>
      <c r="AZ129" s="223" t="str">
        <f t="shared" ca="1" si="76"/>
        <v>-0,0717414836816123+0,185982802922483i</v>
      </c>
      <c r="BA129" s="223" t="str">
        <f t="shared" ca="1" si="77"/>
        <v>0,0671556300201657+0,18768741252502i</v>
      </c>
      <c r="BB129" s="223" t="str">
        <f t="shared" ca="1" si="78"/>
        <v>0,173443157969598+0,0982543353612222i</v>
      </c>
      <c r="BC129" s="223" t="str">
        <f t="shared" ca="1" si="79"/>
        <v>0,195509757141026-0,0388893086387432i</v>
      </c>
      <c r="BD129" s="223" t="str">
        <f t="shared" ca="1" si="80"/>
        <v>0,12264027740145-0,157148992432779i</v>
      </c>
      <c r="BE129" s="223" t="str">
        <f t="shared" ca="1" si="81"/>
        <v>-0,00978115116826485-0,199099905940625i</v>
      </c>
      <c r="BF129" s="223" t="str">
        <f t="shared" ca="1" si="82"/>
        <v>-0,13745302578869-0,144371427800919i</v>
      </c>
      <c r="BG129" s="223" t="str">
        <f t="shared" ca="1" si="83"/>
        <v>-0,198380143044302-0,0195387386866384i</v>
      </c>
      <c r="BH129" s="223" t="str">
        <f t="shared" ca="1" si="84"/>
        <v>-0,162977372780042+0,114781616234733i</v>
      </c>
      <c r="BI129" s="223" t="str">
        <f t="shared" ca="1" si="85"/>
        <v>-0,0484356738545707+0,193366049145128i</v>
      </c>
      <c r="BJ129" s="223" t="str">
        <f t="shared" ca="1" si="86"/>
        <v>0,0896255313216896+0,178055349818665i</v>
      </c>
      <c r="BK129" s="223" t="str">
        <f t="shared" ca="1" si="87"/>
        <v>0,184166164233811+0,0762841229558761i</v>
      </c>
      <c r="BL129" s="223" t="str">
        <f t="shared" ca="1" si="88"/>
        <v>0,189278966248335-0,0625293243183053i</v>
      </c>
      <c r="BM129" s="223" t="str">
        <f t="shared" ca="1" si="89"/>
        <v>0,102481251167864-0,170979638035678i</v>
      </c>
      <c r="BN129" s="223" t="str">
        <f t="shared" ca="1" si="90"/>
        <v>-0,0340795462776042-0,196405264667867i</v>
      </c>
      <c r="BO129" s="223" t="str">
        <f t="shared" ca="1" si="91"/>
        <v>-0,154091919020536-0,126459969778229i</v>
      </c>
      <c r="BP129" s="223" t="str">
        <f t="shared" ca="1" si="92"/>
        <v>-0,199279982237406+0,00489204897782109i</v>
      </c>
      <c r="BQ129" s="223" t="str">
        <f t="shared" ca="1" si="93"/>
        <v>-0,147701211943111+0,133868575305329i</v>
      </c>
      <c r="BR129" s="223" t="str">
        <f t="shared" ca="1" si="94"/>
        <v>-0,024401346408687+0,197840890003016i</v>
      </c>
      <c r="BS129" s="223" t="str">
        <f t="shared" ca="1" si="95"/>
        <v>0,110747381208442+0,165745168916666i</v>
      </c>
      <c r="BT129" s="223" t="str">
        <f t="shared" ca="1" si="96"/>
        <v>0,192119139965609+0,0531665263358153i</v>
      </c>
      <c r="BU129" s="223" t="str">
        <f t="shared" ca="1" si="97"/>
        <v>0,180201243521913-0,0852288407576831i</v>
      </c>
      <c r="BV129" s="223" t="str">
        <f t="shared" ca="1" si="98"/>
        <v>0,080780811526917-0,182238590734221i</v>
      </c>
      <c r="BW129" s="223" t="str">
        <f t="shared" ca="1" si="99"/>
        <v>-0,0578653532895991-0,190756505399979i</v>
      </c>
      <c r="BX129" s="223" t="str">
        <f t="shared" ca="1" si="100"/>
        <v>-0,168413126361146-0,106646436100824i</v>
      </c>
      <c r="BY129" s="223" t="str">
        <f t="shared" ca="1" si="101"/>
        <v>-0,197182465007338+0,0292492556721033i</v>
      </c>
      <c r="BZ129" s="223" t="str">
        <f t="shared" ca="1" si="102"/>
        <v>-0,130203487397872+0,150942026398132i</v>
      </c>
      <c r="CA129" s="223" t="str">
        <f t="shared" ca="1" si="103"/>
        <v>-2,16124882448546E-20+0,199340019724445i</v>
      </c>
      <c r="CB129" s="223" t="str">
        <f t="shared" ca="1" si="104"/>
        <v>0,130203487397872+0,150942026398132i</v>
      </c>
      <c r="CC129" s="223" t="str">
        <f t="shared" ca="1" si="105"/>
        <v>0,197182465007338+0,0292492556721047i</v>
      </c>
      <c r="CD129" s="223" t="str">
        <f t="shared" ca="1" si="106"/>
        <v>0,168413126361146-0,106646436100822i</v>
      </c>
      <c r="CE129" s="223" t="str">
        <f t="shared" ca="1" si="107"/>
        <v>0,0578653532895991-0,190756505399979i</v>
      </c>
      <c r="CF129" s="223" t="str">
        <f t="shared" ca="1" si="108"/>
        <v>-0,080780811526917-0,182238590734221i</v>
      </c>
      <c r="CG129" s="223" t="str">
        <f t="shared" ca="1" si="109"/>
        <v>-0,180201243521912-0,0852288407576845i</v>
      </c>
      <c r="CH129" s="223" t="str">
        <f t="shared" ca="1" si="110"/>
        <v>-0,19211913996561+0,053166526335814i</v>
      </c>
      <c r="CI129" s="223" t="str">
        <f t="shared" ca="1" si="111"/>
        <v>-0,110747381208443+0,165745168916666i</v>
      </c>
      <c r="CJ129" s="223" t="str">
        <f t="shared" ca="1" si="112"/>
        <v>0,024401346408687+0,197840890003016i</v>
      </c>
      <c r="CK129" s="223" t="str">
        <f t="shared" ca="1" si="113"/>
        <v>0,147701211943111+0,133868575305329i</v>
      </c>
      <c r="CL129" s="223" t="str">
        <f t="shared" ca="1" si="114"/>
        <v>0,199279982237406+0,00489204897782251i</v>
      </c>
      <c r="CM129" s="223" t="str">
        <f t="shared" ca="1" si="115"/>
        <v>0,154091919020537-0,126459969778228i</v>
      </c>
      <c r="CN129" s="223" t="str">
        <f t="shared" ca="1" si="116"/>
        <v>0,0340795462776042-0,196405264667867i</v>
      </c>
      <c r="CO129" s="223" t="str">
        <f t="shared" ca="1" si="117"/>
        <v>-0,102481251167864-0,170979638035678i</v>
      </c>
      <c r="CP129" s="223" t="str">
        <f t="shared" ca="1" si="118"/>
        <v>-0,189278966248335-0,0625293243183067i</v>
      </c>
      <c r="CQ129" s="223" t="str">
        <f t="shared" ca="1" si="119"/>
        <v>-0,184166164233811+0,0762841229558749i</v>
      </c>
      <c r="CR129" s="223" t="str">
        <f t="shared" ca="1" si="120"/>
        <v>-0,089625531321691+0,178055349818664i</v>
      </c>
      <c r="CS129" s="223" t="str">
        <f t="shared" ca="1" si="121"/>
        <v>0,0484356738545707+0,193366049145128i</v>
      </c>
      <c r="CT129" s="223" t="str">
        <f t="shared" ca="1" si="122"/>
        <v>0,162977372780042+0,114781616234733i</v>
      </c>
      <c r="CU129" s="223" t="str">
        <f t="shared" ca="1" si="123"/>
        <v>0,198380143044302-0,0195387386866377i</v>
      </c>
      <c r="CV129" s="223" t="str">
        <f t="shared" ca="1" si="124"/>
        <v>0,137453025788691-0,144371427800919i</v>
      </c>
      <c r="CW129" s="223" t="str">
        <f t="shared" ca="1" si="125"/>
        <v>0,00978115116826626-0,199099905940625i</v>
      </c>
      <c r="CX129" s="223" t="str">
        <f t="shared" ca="1" si="126"/>
        <v>-0,12264027740145-0,157148992432779i</v>
      </c>
      <c r="CY129" s="223" t="str">
        <f t="shared" ca="1" si="127"/>
        <v>-0,195509757141026-0,0388893086387437i</v>
      </c>
      <c r="CZ129" s="223" t="str">
        <f t="shared" ca="1" si="128"/>
        <v>-0,173443157969598+0,0982543353612216i</v>
      </c>
      <c r="DA129" s="223" t="str">
        <f t="shared" ca="1" si="129"/>
        <v>-0,0671556300201657+0,18768741252502i</v>
      </c>
      <c r="DB129" s="223" t="str">
        <f t="shared" ca="1" si="130"/>
        <v>0,0717414836816123+0,185982802922483i</v>
      </c>
      <c r="DC129" s="223" t="str">
        <f t="shared" ca="1" si="131"/>
        <v>0,175802202230604+0,0939682348169424i</v>
      </c>
      <c r="DD129" s="223" t="str">
        <f t="shared" ca="1" si="132"/>
        <v>0,194496481847063-0,0436756455345229i</v>
      </c>
      <c r="DE129" s="223" t="str">
        <f t="shared" ca="1" si="133"/>
        <v>0,118746711107365-0,160111405168171i</v>
      </c>
      <c r="DF129" s="223" t="str">
        <f t="shared" ca="1" si="134"/>
        <v>-0,0146643615589842-0,198799899305331i</v>
      </c>
      <c r="DG129" s="223" t="str">
        <f t="shared" ca="1" si="135"/>
        <v>-0,140954679709014-0,140954679709017i</v>
      </c>
      <c r="DH129" s="223" t="str">
        <f t="shared" ca="1" si="136"/>
        <v>-0,198799899305331-0,0146643615589871i</v>
      </c>
      <c r="DI129" s="223" t="str">
        <f t="shared" ca="1" si="137"/>
        <v>-0,160111405168171+0,118746711107365i</v>
      </c>
      <c r="DJ129" s="223" t="str">
        <f t="shared" ca="1" si="138"/>
        <v>-0,0436756455345229+0,194496481847063i</v>
      </c>
      <c r="DK129" s="223" t="str">
        <f t="shared" ca="1" si="139"/>
        <v>0,093968234816925+0,175802202230613i</v>
      </c>
      <c r="DL129" s="223" t="str">
        <f t="shared" ca="1" si="140"/>
        <v>0,185982802922483+0,0717414836816123i</v>
      </c>
      <c r="DM129" s="223" t="str">
        <f t="shared" ca="1" si="141"/>
        <v>0,18768741252502-0,0671556300201657i</v>
      </c>
      <c r="DN129" s="223" t="str">
        <f t="shared" ca="1" si="142"/>
        <v>0,0982543353612228-0,173443157969597i</v>
      </c>
      <c r="DO129" s="223" t="str">
        <f t="shared" ca="1" si="143"/>
        <v>-0,0388893086387424-0,195509757141026i</v>
      </c>
      <c r="DP129" s="223" t="str">
        <f t="shared" ca="1" si="144"/>
        <v>-0,157148992432778-0,122640277401451i</v>
      </c>
      <c r="DQ129" s="223" t="str">
        <f t="shared" ca="1" si="145"/>
        <v>-0,199099905940625+0,00978115116826343i</v>
      </c>
      <c r="DR129" s="223" t="str">
        <f t="shared" ca="1" si="146"/>
        <v>-0,14437142780092+0,137453025788689i</v>
      </c>
      <c r="DS129" s="223" t="str">
        <f t="shared" ca="1" si="147"/>
        <v>-0,0195387386866377+0,198380143044302i</v>
      </c>
      <c r="DT129" s="223" t="str">
        <f t="shared" ca="1" si="148"/>
        <v>0,114781616234733+0,162977372780042i</v>
      </c>
      <c r="DU129" s="223" t="str">
        <f t="shared" ca="1" si="149"/>
        <v>0,193366049145128+0,0484356738545707i</v>
      </c>
      <c r="DV129" s="223" t="str">
        <f t="shared" ca="1" si="150"/>
        <v>0,178055349818665-0,0896255313216896i</v>
      </c>
      <c r="DW129" s="223" t="str">
        <f t="shared" ca="1" si="151"/>
        <v>0,0762841229558761-0,184166164233811i</v>
      </c>
      <c r="DX129" s="223" t="str">
        <f t="shared" ca="1" si="152"/>
        <v>-0,0625293243183053-0,189278966248335i</v>
      </c>
      <c r="DY129" s="223" t="str">
        <f t="shared" ca="1" si="153"/>
        <v>-0,170979638035677-0,102481251167865i</v>
      </c>
      <c r="DZ129" s="223" t="str">
        <f t="shared" ca="1" si="154"/>
        <v>-0,196405264667867+0,0340795462776028i</v>
      </c>
      <c r="EA129" s="223" t="str">
        <f t="shared" ca="1" si="155"/>
        <v>-0,126459969778231+0,154091919020535i</v>
      </c>
      <c r="EB129" s="223" t="str">
        <f t="shared" ca="1" si="156"/>
        <v>0,00489204897782251+0,199279982237406i</v>
      </c>
      <c r="EC129" s="223" t="str">
        <f t="shared" ca="1" si="157"/>
        <v>0,133868575305329+0,147701211943111i</v>
      </c>
      <c r="ED129" s="223" t="str">
        <f t="shared" ca="1" si="158"/>
        <v>0,197840890003016+0,024401346408687i</v>
      </c>
      <c r="EE129" s="223" t="str">
        <f t="shared" ca="1" si="159"/>
        <v>0,165745168916666-0,110747381208442i</v>
      </c>
      <c r="EF129" s="223" t="str">
        <f t="shared" ca="1" si="160"/>
        <v>0,0531665263358153-0,192119139965609i</v>
      </c>
      <c r="EG129" s="223" t="str">
        <f t="shared" ca="1" si="161"/>
        <v>-0,0852288407576831-0,180201243521913i</v>
      </c>
      <c r="EH129" s="223" t="str">
        <f t="shared" ca="1" si="162"/>
        <v>-0,182238590734221-0,0807808115269183i</v>
      </c>
      <c r="EI129" s="223" t="str">
        <f t="shared" ca="1" si="163"/>
        <v>-0,190756505399973+0,0578653532896167i</v>
      </c>
      <c r="EJ129" s="223" t="str">
        <f t="shared" ca="1" si="164"/>
        <v>-0,106646436100825+0,168413126361145i</v>
      </c>
      <c r="EK129" s="223" t="str">
        <f t="shared" ca="1" si="165"/>
        <v>0,0292492556721047+0,197182465007338i</v>
      </c>
      <c r="EL129" s="223" t="str">
        <f t="shared" ca="1" si="166"/>
        <v>0,150942026398132+0,130203487397872i</v>
      </c>
      <c r="EM129" s="223" t="str">
        <f t="shared" ca="1" si="167"/>
        <v>0,199340019724445+4,32249764897094E-20i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0,11093580576986-0,656821132602104i</v>
      </c>
      <c r="G130" s="229" t="str">
        <f t="shared" si="173"/>
        <v>-1,2117419717104+4,50197916969833i</v>
      </c>
      <c r="H130" s="229" t="str">
        <f t="shared" si="38"/>
        <v>0,101692836201946-0,401527599955256i</v>
      </c>
      <c r="I130" s="229" t="str">
        <f t="shared" si="174"/>
        <v>-0,0669584550500236-0,172720114465428i</v>
      </c>
      <c r="J130" s="255" t="str">
        <f ca="1">IMPRODUCT(1/N_FFT2,AS100)</f>
        <v>0,000772894809082535+7,88155788658715E-09i</v>
      </c>
      <c r="K130" s="254" t="str">
        <f t="shared" ca="1" si="175"/>
        <v>-0,0000517504810287691-0,00013349500763141i</v>
      </c>
      <c r="N130" s="246">
        <f t="shared" ca="1" si="176"/>
        <v>0.20067438930712492</v>
      </c>
      <c r="O130" s="223">
        <f t="shared" ca="1" si="39"/>
        <v>-0.1993256106928751</v>
      </c>
      <c r="P130" s="223" t="str">
        <f t="shared" ca="1" si="40"/>
        <v>-0,14769053555495+0,133858898791151i</v>
      </c>
      <c r="Q130" s="223" t="str">
        <f t="shared" ca="1" si="41"/>
        <v>-0,019537326354558+0,198365803396158i</v>
      </c>
      <c r="R130" s="223" t="str">
        <f t="shared" ca="1" si="42"/>
        <v>0,118738127657275+0,160099831725497i</v>
      </c>
      <c r="S130" s="223" t="str">
        <f t="shared" ca="1" si="43"/>
        <v>0,195495624974957+0,0388864975761346i</v>
      </c>
      <c r="T130" s="223" t="str">
        <f t="shared" ca="1" si="44"/>
        <v>0,170967278997055-0,102473843445197i</v>
      </c>
      <c r="U130" s="223" t="str">
        <f t="shared" ca="1" si="45"/>
        <v>0,0578611705685292-0,190742716816468i</v>
      </c>
      <c r="V130" s="223" t="str">
        <f t="shared" ca="1" si="46"/>
        <v>-0,0852226801028394-0,180188217911651i</v>
      </c>
      <c r="W130" s="223" t="str">
        <f t="shared" ca="1" si="47"/>
        <v>-0,18415285202446-0,0762786088582175i</v>
      </c>
      <c r="X130" s="223" t="str">
        <f t="shared" ca="1" si="48"/>
        <v>-0,187673845786858+0,0671507757636374i</v>
      </c>
      <c r="Y130" s="223" t="str">
        <f t="shared" ca="1" si="49"/>
        <v>-0,0939614424464702+0,175789494599269i</v>
      </c>
      <c r="Z130" s="223" t="str">
        <f t="shared" ca="1" si="50"/>
        <v>0,0484321727454816+0,193352071934178i</v>
      </c>
      <c r="AA130" s="223" t="str">
        <f t="shared" ca="1" si="51"/>
        <v>0,165733188244772+0,110739375979416i</v>
      </c>
      <c r="AB130" s="223" t="str">
        <f t="shared" ca="1" si="52"/>
        <v>0,197168211931777-0,0292471414280701i</v>
      </c>
      <c r="AC130" s="223" t="str">
        <f t="shared" ca="1" si="53"/>
        <v>0,126450828785379-0,154080780688503i</v>
      </c>
      <c r="AD130" s="223" t="str">
        <f t="shared" ca="1" si="54"/>
        <v>-0,00978044415058841-0,199085514265365i</v>
      </c>
      <c r="AE130" s="223" t="str">
        <f t="shared" ca="1" si="55"/>
        <v>-0,140944490985078-0,140944490985085i</v>
      </c>
      <c r="AF130" s="223" t="str">
        <f t="shared" ca="1" si="56"/>
        <v>-0,199085514265364-0,00978044415059814i</v>
      </c>
      <c r="AG130" s="223" t="str">
        <f t="shared" ca="1" si="57"/>
        <v>-0,154080780688509+0,126450828785371i</v>
      </c>
      <c r="AH130" s="223" t="str">
        <f t="shared" ca="1" si="58"/>
        <v>-0,0292471414280797+0,197168211931775i</v>
      </c>
      <c r="AI130" s="223" t="str">
        <f t="shared" ca="1" si="59"/>
        <v>0,110739375979422+0,165733188244768i</v>
      </c>
      <c r="AJ130" s="223" t="str">
        <f t="shared" ca="1" si="60"/>
        <v>0,193352071934179+0,0484321727454758i</v>
      </c>
      <c r="AK130" s="223" t="str">
        <f t="shared" ca="1" si="61"/>
        <v>0,175789494599266-0,0939614424464758i</v>
      </c>
      <c r="AL130" s="223" t="str">
        <f t="shared" ca="1" si="62"/>
        <v>0,0671507757636334-0,187673845786859i</v>
      </c>
      <c r="AM130" s="223" t="str">
        <f t="shared" ca="1" si="63"/>
        <v>-0,0762786088582197-0,184152852024459i</v>
      </c>
      <c r="AN130" s="223" t="str">
        <f t="shared" ca="1" si="64"/>
        <v>-0,180188217911651-0,0852226801028392i</v>
      </c>
      <c r="AO130" s="223" t="str">
        <f t="shared" ca="1" si="65"/>
        <v>-0,190742716816468+0,0578611705685296i</v>
      </c>
      <c r="AP130" s="223" t="str">
        <f t="shared" ca="1" si="66"/>
        <v>-0,102473843445199+0,170967278997054i</v>
      </c>
      <c r="AQ130" s="223" t="str">
        <f t="shared" ca="1" si="67"/>
        <v>0,038886497576131+0,195495624974957i</v>
      </c>
      <c r="AR130" s="223" t="str">
        <f t="shared" ca="1" si="68"/>
        <v>0,038886497576131+0,195495624974957i</v>
      </c>
      <c r="AS130" s="223" t="str">
        <f t="shared" ca="1" si="69"/>
        <v>0,198365803396158-0,0195373263545523i</v>
      </c>
      <c r="AT130" s="223" t="str">
        <f t="shared" ca="1" si="70"/>
        <v>0,133858898791157-0,147690535554945i</v>
      </c>
      <c r="AU130" s="223" t="str">
        <f t="shared" ca="1" si="71"/>
        <v>9,74313471716491E-15-0,199325610692875i</v>
      </c>
      <c r="AV130" s="223" t="str">
        <f t="shared" ca="1" si="72"/>
        <v>-0,133858898791157-0,147690535554944i</v>
      </c>
      <c r="AW130" s="223" t="str">
        <f t="shared" ca="1" si="73"/>
        <v>-0,198365803396158-0,019537326354552i</v>
      </c>
      <c r="AX130" s="223" t="str">
        <f t="shared" ca="1" si="74"/>
        <v>-0,160099831725493+0,11873812765728i</v>
      </c>
      <c r="AY130" s="223" t="str">
        <f t="shared" ca="1" si="75"/>
        <v>-0,0388864975761306+0,195495624974957i</v>
      </c>
      <c r="AZ130" s="223" t="str">
        <f t="shared" ca="1" si="76"/>
        <v>0,102473843445199+0,170967278997054i</v>
      </c>
      <c r="BA130" s="223" t="str">
        <f t="shared" ca="1" si="77"/>
        <v>0,190742716816468+0,0578611705685292i</v>
      </c>
      <c r="BB130" s="223" t="str">
        <f t="shared" ca="1" si="78"/>
        <v>0,180188217911651-0,0852226801028394i</v>
      </c>
      <c r="BC130" s="223" t="str">
        <f t="shared" ca="1" si="79"/>
        <v>0,0762786088582193-0,184152852024459i</v>
      </c>
      <c r="BD130" s="223" t="str">
        <f t="shared" ca="1" si="80"/>
        <v>-0,0671507757636336-0,187673845786859i</v>
      </c>
      <c r="BE130" s="223" t="str">
        <f t="shared" ca="1" si="81"/>
        <v>-0,175789494599266-0,0939614424464754i</v>
      </c>
      <c r="BF130" s="223" t="str">
        <f t="shared" ca="1" si="82"/>
        <v>-0,193352071934179+0,0484321727454758i</v>
      </c>
      <c r="BG130" s="223" t="str">
        <f t="shared" ca="1" si="83"/>
        <v>-0,110739375979422+0,165733188244769i</v>
      </c>
      <c r="BH130" s="223" t="str">
        <f t="shared" ca="1" si="84"/>
        <v>0,0292471414280805+0,197168211931775i</v>
      </c>
      <c r="BI130" s="223" t="str">
        <f t="shared" ca="1" si="85"/>
        <v>0,154080780688509+0,126450828785371i</v>
      </c>
      <c r="BJ130" s="223" t="str">
        <f t="shared" ca="1" si="86"/>
        <v>0,199085514265364-0,00978044415059884i</v>
      </c>
      <c r="BK130" s="223" t="str">
        <f t="shared" ca="1" si="87"/>
        <v>0,140944490985078-0,140944490985086i</v>
      </c>
      <c r="BL130" s="223" t="str">
        <f t="shared" ca="1" si="88"/>
        <v>0,00978044415058772-0,199085514265365i</v>
      </c>
      <c r="BM130" s="223" t="str">
        <f t="shared" ca="1" si="89"/>
        <v>-0,126450828785379-0,154080780688502i</v>
      </c>
      <c r="BN130" s="223" t="str">
        <f t="shared" ca="1" si="90"/>
        <v>-0,197168211931777-0,0292471414280693i</v>
      </c>
      <c r="BO130" s="223" t="str">
        <f t="shared" ca="1" si="91"/>
        <v>-0,165733188244773+0,110739375979414i</v>
      </c>
      <c r="BP130" s="223" t="str">
        <f t="shared" ca="1" si="92"/>
        <v>-0,0484321727454849+0,193352071934177i</v>
      </c>
      <c r="BQ130" s="223" t="str">
        <f t="shared" ca="1" si="93"/>
        <v>0,0939614424464672+0,17578949459927i</v>
      </c>
      <c r="BR130" s="223" t="str">
        <f t="shared" ca="1" si="94"/>
        <v>0,187673845786856+0,0671507757636426i</v>
      </c>
      <c r="BS130" s="223" t="str">
        <f t="shared" ca="1" si="95"/>
        <v>0,184152852024463-0,0762786088582108i</v>
      </c>
      <c r="BT130" s="223" t="str">
        <f t="shared" ca="1" si="96"/>
        <v>0,085222680102848-0,180188217911647i</v>
      </c>
      <c r="BU130" s="223" t="str">
        <f t="shared" ca="1" si="97"/>
        <v>-0,0578611705685392-0,190742716816465i</v>
      </c>
      <c r="BV130" s="223" t="str">
        <f t="shared" ca="1" si="98"/>
        <v>-0,170967278997059-0,10247384344519i</v>
      </c>
      <c r="BW130" s="223" t="str">
        <f t="shared" ca="1" si="99"/>
        <v>-0,195495624974955+0,0388864975761409i</v>
      </c>
      <c r="BX130" s="223" t="str">
        <f t="shared" ca="1" si="100"/>
        <v>-0,118738127657271+0,160099831725499i</v>
      </c>
      <c r="BY130" s="223" t="str">
        <f t="shared" ca="1" si="101"/>
        <v>0,0195373263545624+0,198365803396157i</v>
      </c>
      <c r="BZ130" s="223" t="str">
        <f t="shared" ca="1" si="102"/>
        <v>0,147690535554952+0,133858898791149i</v>
      </c>
      <c r="CA130" s="223" t="str">
        <f t="shared" ca="1" si="103"/>
        <v>0,199325610692875-3,41841627697701E-16i</v>
      </c>
      <c r="CB130" s="223" t="str">
        <f t="shared" ca="1" si="104"/>
        <v>0,147690535554951-0,13385889879115i</v>
      </c>
      <c r="CC130" s="223" t="str">
        <f t="shared" ca="1" si="105"/>
        <v>0,0195373263545617-0,198365803396157i</v>
      </c>
      <c r="CD130" s="223" t="str">
        <f t="shared" ca="1" si="106"/>
        <v>-0,118738127657272-0,160099831725499i</v>
      </c>
      <c r="CE130" s="223" t="str">
        <f t="shared" ca="1" si="107"/>
        <v>-0,195495624974956-0,0388864975761401i</v>
      </c>
      <c r="CF130" s="223" t="str">
        <f t="shared" ca="1" si="108"/>
        <v>-0,170967278997059+0,10247384344519i</v>
      </c>
      <c r="CG130" s="223" t="str">
        <f t="shared" ca="1" si="109"/>
        <v>-0,0578611705685386+0,190742716816465i</v>
      </c>
      <c r="CH130" s="223" t="str">
        <f t="shared" ca="1" si="110"/>
        <v>0,0852226801028486+0,180188217911647i</v>
      </c>
      <c r="CI130" s="223" t="str">
        <f t="shared" ca="1" si="111"/>
        <v>0,184152852024463+0,0762786088582099i</v>
      </c>
      <c r="CJ130" s="223" t="str">
        <f t="shared" ca="1" si="112"/>
        <v>0,187673845786856-0,0671507757636432i</v>
      </c>
      <c r="CK130" s="223" t="str">
        <f t="shared" ca="1" si="113"/>
        <v>0,0939614424464666-0,175789494599271i</v>
      </c>
      <c r="CL130" s="223" t="str">
        <f t="shared" ca="1" si="114"/>
        <v>-0,0484321727454855-0,193352071934177i</v>
      </c>
      <c r="CM130" s="223" t="str">
        <f t="shared" ca="1" si="115"/>
        <v>-0,165733188244774-0,110739375979414i</v>
      </c>
      <c r="CN130" s="223" t="str">
        <f t="shared" ca="1" si="116"/>
        <v>-0,197168211931777+0,0292471414280701i</v>
      </c>
      <c r="CO130" s="223" t="str">
        <f t="shared" ca="1" si="117"/>
        <v>-0,126450828785379+0,154080780688503i</v>
      </c>
      <c r="CP130" s="223" t="str">
        <f t="shared" ca="1" si="118"/>
        <v>0,0097804441505884+0,199085514265365i</v>
      </c>
      <c r="CQ130" s="223" t="str">
        <f t="shared" ca="1" si="119"/>
        <v>0,140944490985078+0,140944490985085i</v>
      </c>
      <c r="CR130" s="223" t="str">
        <f t="shared" ca="1" si="120"/>
        <v>0,199085514265364+0,00978044415059814i</v>
      </c>
      <c r="CS130" s="223" t="str">
        <f t="shared" ca="1" si="121"/>
        <v>0,154080780688509-0,126450828785371i</v>
      </c>
      <c r="CT130" s="223" t="str">
        <f t="shared" ca="1" si="122"/>
        <v>0,0292471414280797-0,197168211931775i</v>
      </c>
      <c r="CU130" s="223" t="str">
        <f t="shared" ca="1" si="123"/>
        <v>-0,110739375979422-0,165733188244768i</v>
      </c>
      <c r="CV130" s="223" t="str">
        <f t="shared" ca="1" si="124"/>
        <v>-0,193352071934179-0,0484321727454758i</v>
      </c>
      <c r="CW130" s="223" t="str">
        <f t="shared" ca="1" si="125"/>
        <v>-0,175789494599266+0,0939614424464754i</v>
      </c>
      <c r="CX130" s="223" t="str">
        <f t="shared" ca="1" si="126"/>
        <v>-0,0671507757636324+0,18767384578686i</v>
      </c>
      <c r="CY130" s="223" t="str">
        <f t="shared" ca="1" si="127"/>
        <v>0,0762786088582207+0,184152852024459i</v>
      </c>
      <c r="CZ130" s="223" t="str">
        <f t="shared" ca="1" si="128"/>
        <v>0,180188217911652+0,0852226801028382i</v>
      </c>
      <c r="DA130" s="223" t="str">
        <f t="shared" ca="1" si="129"/>
        <v>0,190742716816467-0,0578611705685306i</v>
      </c>
      <c r="DB130" s="223" t="str">
        <f t="shared" ca="1" si="130"/>
        <v>0,102473843445198-0,170967278997055i</v>
      </c>
      <c r="DC130" s="223" t="str">
        <f t="shared" ca="1" si="131"/>
        <v>-0,038886497576132-0,195495624974957i</v>
      </c>
      <c r="DD130" s="223" t="str">
        <f t="shared" ca="1" si="132"/>
        <v>-0,160099831725494-0,118738127657278i</v>
      </c>
      <c r="DE130" s="223" t="str">
        <f t="shared" ca="1" si="133"/>
        <v>-0,198365803396158+0,0195373263545534i</v>
      </c>
      <c r="DF130" s="223" t="str">
        <f t="shared" ca="1" si="134"/>
        <v>-0,133858898791156+0,147690535554945i</v>
      </c>
      <c r="DG130" s="223" t="str">
        <f t="shared" ca="1" si="135"/>
        <v>-8,69314626582339E-15+0,199325610692875i</v>
      </c>
      <c r="DH130" s="223" t="str">
        <f t="shared" ca="1" si="136"/>
        <v>0,133858898791143+0,147690535554957i</v>
      </c>
      <c r="DI130" s="223" t="str">
        <f t="shared" ca="1" si="137"/>
        <v>0,198365803396158+0,0195373263545509i</v>
      </c>
      <c r="DJ130" s="223" t="str">
        <f t="shared" ca="1" si="138"/>
        <v>0,160099831725492-0,11873812765728i</v>
      </c>
      <c r="DK130" s="223" t="str">
        <f t="shared" ca="1" si="139"/>
        <v>0,0388864975761296-0,195495624974958i</v>
      </c>
      <c r="DL130" s="223" t="str">
        <f t="shared" ca="1" si="140"/>
        <v>-0,1024738434452-0,170967278997054i</v>
      </c>
      <c r="DM130" s="223" t="str">
        <f t="shared" ca="1" si="141"/>
        <v>-0,190742716816468-0,0578611705685282i</v>
      </c>
      <c r="DN130" s="223" t="str">
        <f t="shared" ca="1" si="142"/>
        <v>-0,180188217911651+0,0852226801028404i</v>
      </c>
      <c r="DO130" s="223" t="str">
        <f t="shared" ca="1" si="143"/>
        <v>-0,0762786088582183+0,18415285202446i</v>
      </c>
      <c r="DP130" s="223" t="str">
        <f t="shared" ca="1" si="144"/>
        <v>0,0671507757636346+0,187673845786859i</v>
      </c>
      <c r="DQ130" s="223" t="str">
        <f t="shared" ca="1" si="145"/>
        <v>0,175789494599266+0,0939614424464746i</v>
      </c>
      <c r="DR130" s="223" t="str">
        <f t="shared" ca="1" si="146"/>
        <v>0,193352071934179-0,0484321727454768i</v>
      </c>
      <c r="DS130" s="223" t="str">
        <f t="shared" ca="1" si="147"/>
        <v>0,110739375979421-0,165733188244769i</v>
      </c>
      <c r="DT130" s="223" t="str">
        <f t="shared" ca="1" si="148"/>
        <v>-0,0292471414280612-0,197168211931778i</v>
      </c>
      <c r="DU130" s="223" t="str">
        <f t="shared" ca="1" si="149"/>
        <v>-0,15408078068851-0,12645082878537i</v>
      </c>
      <c r="DV130" s="223" t="str">
        <f t="shared" ca="1" si="150"/>
        <v>-0,199085514265364+0,00978044415059918i</v>
      </c>
      <c r="DW130" s="223" t="str">
        <f t="shared" ca="1" si="151"/>
        <v>-0,140944490985078+0,140944490985086i</v>
      </c>
      <c r="DX130" s="223" t="str">
        <f t="shared" ca="1" si="152"/>
        <v>-0,00978044415058736+0,199085514265365i</v>
      </c>
      <c r="DY130" s="223" t="str">
        <f t="shared" ca="1" si="153"/>
        <v>0,126450828785379+0,154080780688502i</v>
      </c>
      <c r="DZ130" s="223" t="str">
        <f t="shared" ca="1" si="154"/>
        <v>0,197168211931777+0,0292471414280691i</v>
      </c>
      <c r="EA130" s="223" t="str">
        <f t="shared" ca="1" si="155"/>
        <v>0,165733188244773-0,110739375979415i</v>
      </c>
      <c r="EB130" s="223" t="str">
        <f t="shared" ca="1" si="156"/>
        <v>0,0484321727454846-0,193352071934177i</v>
      </c>
      <c r="EC130" s="223" t="str">
        <f t="shared" ca="1" si="157"/>
        <v>-0,0939614424464674-0,17578949459927i</v>
      </c>
      <c r="ED130" s="223" t="str">
        <f t="shared" ca="1" si="158"/>
        <v>-0,187673845786856-0,0671507757636422i</v>
      </c>
      <c r="EE130" s="223" t="str">
        <f t="shared" ca="1" si="159"/>
        <v>-0,184152852024463+0,0762786088582109i</v>
      </c>
      <c r="EF130" s="223" t="str">
        <f t="shared" ca="1" si="160"/>
        <v>-0,0852226801028476+0,180188217911647i</v>
      </c>
      <c r="EG130" s="223" t="str">
        <f t="shared" ca="1" si="161"/>
        <v>0,0578611705685206+0,19074271681647i</v>
      </c>
      <c r="EH130" s="223" t="str">
        <f t="shared" ca="1" si="162"/>
        <v>0,170967278997059+0,10247384344519i</v>
      </c>
      <c r="EI130" s="223" t="str">
        <f t="shared" ca="1" si="163"/>
        <v>0,195495624974955-0,0388864975761411i</v>
      </c>
      <c r="EJ130" s="223" t="str">
        <f t="shared" ca="1" si="164"/>
        <v>0,118738127657271-0,160099831725499i</v>
      </c>
      <c r="EK130" s="223" t="str">
        <f t="shared" ca="1" si="165"/>
        <v>-0,0195373263545627-0,198365803396157i</v>
      </c>
      <c r="EL130" s="223" t="str">
        <f t="shared" ca="1" si="166"/>
        <v>-0,147690535554952-0,133858898791149i</v>
      </c>
      <c r="EM130" s="223" t="str">
        <f t="shared" ca="1" si="167"/>
        <v>-0,199325610692875+6,83683255395402E-16i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0,110719835123624-0,636256501055621i</v>
      </c>
      <c r="G131" s="229" t="str">
        <f t="shared" si="173"/>
        <v>-1,21166812641545+4,35913614148049i</v>
      </c>
      <c r="H131" s="229" t="str">
        <f t="shared" si="38"/>
        <v>0,101585696423378-0,388575609480758i</v>
      </c>
      <c r="I131" s="229" t="str">
        <f t="shared" si="174"/>
        <v>-0,0752693523209434-0,179470969679912i</v>
      </c>
      <c r="J131" s="255" t="str">
        <f ca="1">IMPRODUCT(1/N_FFT2,AT100)</f>
        <v>0,0043206452713498+3,19996958743959E-06i</v>
      </c>
      <c r="K131" s="254" t="str">
        <f t="shared" ca="1" si="175"/>
        <v>-0,000324637869538242-0,000775671256130368i</v>
      </c>
      <c r="N131" s="246">
        <f t="shared" ca="1" si="176"/>
        <v>0.20068986758962157</v>
      </c>
      <c r="O131" s="223">
        <f t="shared" ca="1" si="39"/>
        <v>-0.19931013241037845</v>
      </c>
      <c r="P131" s="223" t="str">
        <f t="shared" ca="1" si="40"/>
        <v>-0,144349782000887+0,137432417273869i</v>
      </c>
      <c r="Q131" s="223" t="str">
        <f t="shared" ca="1" si="41"/>
        <v>-0,00977968466726623+0,199070054627137i</v>
      </c>
      <c r="R131" s="223" t="str">
        <f t="shared" ca="1" si="42"/>
        <v>0,13018396581598+0,150919395459518i</v>
      </c>
      <c r="S131" s="223" t="str">
        <f t="shared" ca="1" si="43"/>
        <v>0,198350399645822+0,0195358092175718i</v>
      </c>
      <c r="T131" s="223" t="str">
        <f t="shared" ca="1" si="44"/>
        <v>0,157125430875508-0,122621889781673i</v>
      </c>
      <c r="U131" s="223" t="str">
        <f t="shared" ca="1" si="45"/>
        <v>0,0292448702923355-0,197152901178317i</v>
      </c>
      <c r="V131" s="223" t="str">
        <f t="shared" ca="1" si="46"/>
        <v>-0,114764406874472-0,162952937365956i</v>
      </c>
      <c r="W131" s="223" t="str">
        <f t="shared" ca="1" si="47"/>
        <v>-0,195480444103318-0,0388834779130186i</v>
      </c>
      <c r="X131" s="223" t="str">
        <f t="shared" ca="1" si="48"/>
        <v>-0,1683878759573+0,106630446458934i</v>
      </c>
      <c r="Y131" s="223" t="str">
        <f t="shared" ca="1" si="49"/>
        <v>-0,0484284118296171+0,19333705751641i</v>
      </c>
      <c r="Z131" s="223" t="str">
        <f t="shared" ca="1" si="50"/>
        <v>0,0982396039581546+0,173417153406425i</v>
      </c>
      <c r="AA131" s="223" t="str">
        <f t="shared" ca="1" si="51"/>
        <v>0,190727905023619+0,05785667746029i</v>
      </c>
      <c r="AB131" s="223" t="str">
        <f t="shared" ca="1" si="52"/>
        <v>0,178028653743445-0,089612093646667i</v>
      </c>
      <c r="AC131" s="223" t="str">
        <f t="shared" ca="1" si="53"/>
        <v>0,067145561287315-0,187659272301834i</v>
      </c>
      <c r="AD131" s="223" t="str">
        <f t="shared" ca="1" si="54"/>
        <v>-0,0807686999524957-0,182211267460128i</v>
      </c>
      <c r="AE131" s="223" t="str">
        <f t="shared" ca="1" si="55"/>
        <v>-0,184138551956059-0,0762726855759532i</v>
      </c>
      <c r="AF131" s="223" t="str">
        <f t="shared" ca="1" si="56"/>
        <v>-0,185954918273683+0,0717307273856213i</v>
      </c>
      <c r="AG131" s="223" t="str">
        <f t="shared" ca="1" si="57"/>
        <v>-0,085216062284322+0,180174225709997i</v>
      </c>
      <c r="AH131" s="223" t="str">
        <f t="shared" ca="1" si="58"/>
        <v>0,0625199492136243+0,189250587401383i</v>
      </c>
      <c r="AI131" s="223" t="str">
        <f t="shared" ca="1" si="59"/>
        <v>0,175775843972803+0,0939541460346032i</v>
      </c>
      <c r="AJ131" s="223" t="str">
        <f t="shared" ca="1" si="60"/>
        <v>0,192090335287645-0,0531585550078515i</v>
      </c>
      <c r="AK131" s="223" t="str">
        <f t="shared" ca="1" si="61"/>
        <v>0,102465886017693-0,170954002831322i</v>
      </c>
      <c r="AL131" s="223" t="str">
        <f t="shared" ca="1" si="62"/>
        <v>-0,0436690971869451-0,194467320731067i</v>
      </c>
      <c r="AM131" s="223" t="str">
        <f t="shared" ca="1" si="63"/>
        <v>-0,165720318523229-0,110730776706397i</v>
      </c>
      <c r="AN131" s="223" t="str">
        <f t="shared" ca="1" si="64"/>
        <v>-0,196375817365524+0,0340744366859538i</v>
      </c>
      <c r="AO131" s="223" t="str">
        <f t="shared" ca="1" si="65"/>
        <v>-0,118728907255162+0,160087399452417i</v>
      </c>
      <c r="AP131" s="223" t="str">
        <f t="shared" ca="1" si="66"/>
        <v>0,0243976878823982+0,19781122745546i</v>
      </c>
      <c r="AQ131" s="223" t="str">
        <f t="shared" ca="1" si="67"/>
        <v>0,154068815814336+0,126441009466909i</v>
      </c>
      <c r="AR131" s="223" t="str">
        <f t="shared" ca="1" si="68"/>
        <v>0,154068815814336+0,126441009466909i</v>
      </c>
      <c r="AS131" s="223" t="str">
        <f t="shared" ca="1" si="69"/>
        <v>0,133848504211941-0,14767906690411i</v>
      </c>
      <c r="AT131" s="223" t="str">
        <f t="shared" ca="1" si="70"/>
        <v>-0,00489131550641144-0,19925010392484i</v>
      </c>
      <c r="AU131" s="223" t="str">
        <f t="shared" ca="1" si="71"/>
        <v>-0,140933546186568-0,140933546186567i</v>
      </c>
      <c r="AV131" s="223" t="str">
        <f t="shared" ca="1" si="72"/>
        <v>-0,19925010392484-0,00489131550641004i</v>
      </c>
      <c r="AW131" s="223" t="str">
        <f t="shared" ca="1" si="73"/>
        <v>-0,147679066904109+0,133848504211942i</v>
      </c>
      <c r="AX131" s="223" t="str">
        <f t="shared" ca="1" si="74"/>
        <v>-0,0146621629117678+0,198770092972236i</v>
      </c>
      <c r="AY131" s="223" t="str">
        <f t="shared" ca="1" si="75"/>
        <v>0,12644100946691+0,154068815814335i</v>
      </c>
      <c r="AZ131" s="223" t="str">
        <f t="shared" ca="1" si="76"/>
        <v>0,19781122745546+0,0243976878823974i</v>
      </c>
      <c r="BA131" s="223" t="str">
        <f t="shared" ca="1" si="77"/>
        <v>0,160087399452417-0,118728907255163i</v>
      </c>
      <c r="BB131" s="223" t="str">
        <f t="shared" ca="1" si="78"/>
        <v>0,0340744366859524-0,196375817365524i</v>
      </c>
      <c r="BC131" s="223" t="str">
        <f t="shared" ca="1" si="79"/>
        <v>-0,110730776706398-0,165720318523229i</v>
      </c>
      <c r="BD131" s="223" t="str">
        <f t="shared" ca="1" si="80"/>
        <v>-0,194467320731068-0,0436690971869437i</v>
      </c>
      <c r="BE131" s="223" t="str">
        <f t="shared" ca="1" si="81"/>
        <v>-0,170954002831322+0,102465886017694i</v>
      </c>
      <c r="BF131" s="223" t="str">
        <f t="shared" ca="1" si="82"/>
        <v>-0,0531585550078509+0,192090335287645i</v>
      </c>
      <c r="BG131" s="223" t="str">
        <f t="shared" ca="1" si="83"/>
        <v>0,093954146034604+0,175775843972802i</v>
      </c>
      <c r="BH131" s="223" t="str">
        <f t="shared" ca="1" si="84"/>
        <v>0,189250587401383+0,0625199492136229i</v>
      </c>
      <c r="BI131" s="223" t="str">
        <f t="shared" ca="1" si="85"/>
        <v>0,180174225709997-0,0852160622843236i</v>
      </c>
      <c r="BJ131" s="223" t="str">
        <f t="shared" ca="1" si="86"/>
        <v>0,0717307273856211-0,185954918273683i</v>
      </c>
      <c r="BK131" s="223" t="str">
        <f t="shared" ca="1" si="87"/>
        <v>-0,0762726855759354-0,184138551956067i</v>
      </c>
      <c r="BL131" s="223" t="str">
        <f t="shared" ca="1" si="88"/>
        <v>-0,182211267460129-0,0807686999524947i</v>
      </c>
      <c r="BM131" s="223" t="str">
        <f t="shared" ca="1" si="89"/>
        <v>-0,187659272301834+0,0671455612873161i</v>
      </c>
      <c r="BN131" s="223" t="str">
        <f t="shared" ca="1" si="90"/>
        <v>-0,089612093646662+0,178028653743448i</v>
      </c>
      <c r="BO131" s="223" t="str">
        <f t="shared" ca="1" si="91"/>
        <v>0,0578566774602982+0,190727905023616i</v>
      </c>
      <c r="BP131" s="223" t="str">
        <f t="shared" ca="1" si="92"/>
        <v>0,173417153406421+0,098239603958161i</v>
      </c>
      <c r="BQ131" s="223" t="str">
        <f t="shared" ca="1" si="93"/>
        <v>0,193337057516411-0,0484284118296141i</v>
      </c>
      <c r="BR131" s="223" t="str">
        <f t="shared" ca="1" si="94"/>
        <v>0,106630446458933-0,1683878759573i</v>
      </c>
      <c r="BS131" s="223" t="str">
        <f t="shared" ca="1" si="95"/>
        <v>-0,038883477913024-0,195480444103317i</v>
      </c>
      <c r="BT131" s="223" t="str">
        <f t="shared" ca="1" si="96"/>
        <v>-0,162952937365951-0,11476440687448i</v>
      </c>
      <c r="BU131" s="223" t="str">
        <f t="shared" ca="1" si="97"/>
        <v>-0,197152901178317+0,0292448702923301i</v>
      </c>
      <c r="BV131" s="223" t="str">
        <f t="shared" ca="1" si="98"/>
        <v>-0,122621889781673+0,157125430875507i</v>
      </c>
      <c r="BW131" s="223" t="str">
        <f t="shared" ca="1" si="99"/>
        <v>0,0195358092175748+0,198350399645821i</v>
      </c>
      <c r="BX131" s="223" t="str">
        <f t="shared" ca="1" si="100"/>
        <v>0,150919395459523+0,130183965815974i</v>
      </c>
      <c r="BY131" s="223" t="str">
        <f t="shared" ca="1" si="101"/>
        <v>0,199070054627138-0,00977968466725989i</v>
      </c>
      <c r="BZ131" s="223" t="str">
        <f t="shared" ca="1" si="102"/>
        <v>0,137432417273872-0,144349782000884i</v>
      </c>
      <c r="CA131" s="223" t="str">
        <f t="shared" ca="1" si="103"/>
        <v>-6,83651774413014E-16-0,199310132410378i</v>
      </c>
      <c r="CB131" s="223" t="str">
        <f t="shared" ca="1" si="104"/>
        <v>-0,137432417273873-0,144349782000884i</v>
      </c>
      <c r="CC131" s="223" t="str">
        <f t="shared" ca="1" si="105"/>
        <v>-0,199070054627138-0,00977968466725712i</v>
      </c>
      <c r="CD131" s="223" t="str">
        <f t="shared" ca="1" si="106"/>
        <v>-0,150919395459521+0,130183965815977i</v>
      </c>
      <c r="CE131" s="223" t="str">
        <f t="shared" ca="1" si="107"/>
        <v>-0,0195358092175735+0,198350399645822i</v>
      </c>
      <c r="CF131" s="223" t="str">
        <f t="shared" ca="1" si="108"/>
        <v>0,122621889781675+0,157125430875506i</v>
      </c>
      <c r="CG131" s="223" t="str">
        <f t="shared" ca="1" si="109"/>
        <v>0,197152901178318+0,0292448702923287i</v>
      </c>
      <c r="CH131" s="223" t="str">
        <f t="shared" ca="1" si="110"/>
        <v>0,162952937365961-0,114764406874465i</v>
      </c>
      <c r="CI131" s="223" t="str">
        <f t="shared" ca="1" si="111"/>
        <v>0,0388834779130212-0,195480444103317i</v>
      </c>
      <c r="CJ131" s="223" t="str">
        <f t="shared" ca="1" si="112"/>
        <v>-0,106630446458936-0,168387875957299i</v>
      </c>
      <c r="CK131" s="223" t="str">
        <f t="shared" ca="1" si="113"/>
        <v>-0,193337057516411-0,0484284118296129i</v>
      </c>
      <c r="CL131" s="223" t="str">
        <f t="shared" ca="1" si="114"/>
        <v>-0,17341715340643+0,0982396039581451i</v>
      </c>
      <c r="CM131" s="223" t="str">
        <f t="shared" ca="1" si="115"/>
        <v>-0,0578566774602968+0,190727905023617i</v>
      </c>
      <c r="CN131" s="223" t="str">
        <f t="shared" ca="1" si="116"/>
        <v>0,0896120936466644+0,178028653743447i</v>
      </c>
      <c r="CO131" s="223" t="str">
        <f t="shared" ca="1" si="117"/>
        <v>0,187659272301835+0,0671455612873136i</v>
      </c>
      <c r="CP131" s="223" t="str">
        <f t="shared" ca="1" si="118"/>
        <v>0,182211267460128-0,0807686999524959i</v>
      </c>
      <c r="CQ131" s="223" t="str">
        <f t="shared" ca="1" si="119"/>
        <v>0,0762726855759526-0,18413855195606i</v>
      </c>
      <c r="CR131" s="223" t="str">
        <f t="shared" ca="1" si="120"/>
        <v>-0,0717307273856223-0,185954918273683i</v>
      </c>
      <c r="CS131" s="223" t="str">
        <f t="shared" ca="1" si="121"/>
        <v>-0,180174225709998-0,085216062284321i</v>
      </c>
      <c r="CT131" s="223" t="str">
        <f t="shared" ca="1" si="122"/>
        <v>-0,189250587401382+0,0625199492136255i</v>
      </c>
      <c r="CU131" s="223" t="str">
        <f t="shared" ca="1" si="123"/>
        <v>-0,0939541460346016+0,175775843972803i</v>
      </c>
      <c r="CV131" s="223" t="str">
        <f t="shared" ca="1" si="124"/>
        <v>0,0531585550078521+0,192090335287645i</v>
      </c>
      <c r="CW131" s="223" t="str">
        <f t="shared" ca="1" si="125"/>
        <v>0,170954002831323+0,102465886017692i</v>
      </c>
      <c r="CX131" s="223" t="str">
        <f t="shared" ca="1" si="126"/>
        <v>0,194467320731067-0,0436690971869459i</v>
      </c>
      <c r="CY131" s="223" t="str">
        <f t="shared" ca="1" si="127"/>
        <v>0,110730776706396-0,16572031852323i</v>
      </c>
      <c r="CZ131" s="223" t="str">
        <f t="shared" ca="1" si="128"/>
        <v>-0,0340744366859356-0,196375817365527i</v>
      </c>
      <c r="DA131" s="223" t="str">
        <f t="shared" ca="1" si="129"/>
        <v>-0,160087399452418-0,11872890725516i</v>
      </c>
      <c r="DB131" s="223" t="str">
        <f t="shared" ca="1" si="130"/>
        <v>-0,19781122745546+0,0243976878824002i</v>
      </c>
      <c r="DC131" s="223" t="str">
        <f t="shared" ca="1" si="131"/>
        <v>-0,126441009466907+0,154068815814337i</v>
      </c>
      <c r="DD131" s="223" t="str">
        <f t="shared" ca="1" si="132"/>
        <v>0,0146621629117684+0,198770092972236i</v>
      </c>
      <c r="DE131" s="223" t="str">
        <f t="shared" ca="1" si="133"/>
        <v>0,14767906690411+0,133848504211941i</v>
      </c>
      <c r="DF131" s="223" t="str">
        <f t="shared" ca="1" si="134"/>
        <v>0,19925010392484-0,00489131550641142i</v>
      </c>
      <c r="DG131" s="223" t="str">
        <f t="shared" ca="1" si="135"/>
        <v>0,140933546186567-0,140933546186568i</v>
      </c>
      <c r="DH131" s="223" t="str">
        <f t="shared" ca="1" si="136"/>
        <v>0,00489131550640937-0,19925010392484i</v>
      </c>
      <c r="DI131" s="223" t="str">
        <f t="shared" ca="1" si="137"/>
        <v>-0,133848504211928-0,147679066904122i</v>
      </c>
      <c r="DJ131" s="223" t="str">
        <f t="shared" ca="1" si="138"/>
        <v>-0,198770092972236-0,0146621629117664i</v>
      </c>
      <c r="DK131" s="223" t="str">
        <f t="shared" ca="1" si="139"/>
        <v>-0,154068815814334+0,126441009466911i</v>
      </c>
      <c r="DL131" s="223" t="str">
        <f t="shared" ca="1" si="140"/>
        <v>-0,0243976878823954+0,19781122745546i</v>
      </c>
      <c r="DM131" s="223" t="str">
        <f t="shared" ca="1" si="141"/>
        <v>0,118728907255164+0,160087399452415i</v>
      </c>
      <c r="DN131" s="223" t="str">
        <f t="shared" ca="1" si="142"/>
        <v>0,196375817365524+0,0340744366859532i</v>
      </c>
      <c r="DO131" s="223" t="str">
        <f t="shared" ca="1" si="143"/>
        <v>0,165720318523229-0,110730776706398i</v>
      </c>
      <c r="DP131" s="223" t="str">
        <f t="shared" ca="1" si="144"/>
        <v>0,0436690971869437-0,194467320731068i</v>
      </c>
      <c r="DQ131" s="223" t="str">
        <f t="shared" ca="1" si="145"/>
        <v>-0,102465886017694-0,170954002831322i</v>
      </c>
      <c r="DR131" s="223" t="str">
        <f t="shared" ca="1" si="146"/>
        <v>-0,19209033528764-0,0531585550078692i</v>
      </c>
      <c r="DS131" s="223" t="str">
        <f t="shared" ca="1" si="147"/>
        <v>-0,175775843972802+0,0939541460346046i</v>
      </c>
      <c r="DT131" s="223" t="str">
        <f t="shared" ca="1" si="148"/>
        <v>-0,0625199492136223+0,189250587401384i</v>
      </c>
      <c r="DU131" s="223" t="str">
        <f t="shared" ca="1" si="149"/>
        <v>0,0852160622843242+0,180174225709996i</v>
      </c>
      <c r="DV131" s="223" t="str">
        <f t="shared" ca="1" si="150"/>
        <v>0,185954918273684+0,0717307273856191i</v>
      </c>
      <c r="DW131" s="223" t="str">
        <f t="shared" ca="1" si="151"/>
        <v>0,184138551956066-0,0762726855759374i</v>
      </c>
      <c r="DX131" s="223" t="str">
        <f t="shared" ca="1" si="152"/>
        <v>0,0807686999524927-0,182211267460129i</v>
      </c>
      <c r="DY131" s="223" t="str">
        <f t="shared" ca="1" si="153"/>
        <v>-0,0671455612873156-0,187659272301834i</v>
      </c>
      <c r="DZ131" s="223" t="str">
        <f t="shared" ca="1" si="154"/>
        <v>-0,178028653743448-0,0896120936466626i</v>
      </c>
      <c r="EA131" s="223" t="str">
        <f t="shared" ca="1" si="155"/>
        <v>-0,190727905023616+0,0578566774602988i</v>
      </c>
      <c r="EB131" s="223" t="str">
        <f t="shared" ca="1" si="156"/>
        <v>-0,0982396039581604+0,173417153406422i</v>
      </c>
      <c r="EC131" s="223" t="str">
        <f t="shared" ca="1" si="157"/>
        <v>0,0484284118296149+0,193337057516411i</v>
      </c>
      <c r="ED131" s="223" t="str">
        <f t="shared" ca="1" si="158"/>
        <v>0,168387875957301+0,106630446458933i</v>
      </c>
      <c r="EE131" s="223" t="str">
        <f t="shared" ca="1" si="159"/>
        <v>0,195480444103317-0,0388834779130246i</v>
      </c>
      <c r="EF131" s="223" t="str">
        <f t="shared" ca="1" si="160"/>
        <v>0,114764406874478-0,162952937365952i</v>
      </c>
      <c r="EG131" s="223" t="str">
        <f t="shared" ca="1" si="161"/>
        <v>-0,0292448702923323-0,197152901178317i</v>
      </c>
      <c r="EH131" s="223" t="str">
        <f t="shared" ca="1" si="162"/>
        <v>-0,157125430875508-0,122621889781672i</v>
      </c>
      <c r="EI131" s="223" t="str">
        <f t="shared" ca="1" si="163"/>
        <v>-0,198350399645821+0,0195358092175769i</v>
      </c>
      <c r="EJ131" s="223" t="str">
        <f t="shared" ca="1" si="164"/>
        <v>-0,130183965815975+0,150919395459522i</v>
      </c>
      <c r="EK131" s="223" t="str">
        <f t="shared" ca="1" si="165"/>
        <v>0,00977968466725916+0,199070054627138i</v>
      </c>
      <c r="EL131" s="223" t="str">
        <f t="shared" ca="1" si="166"/>
        <v>0,144349782000885+0,137432417273872i</v>
      </c>
      <c r="EM131" s="223" t="str">
        <f t="shared" ca="1" si="167"/>
        <v>0,199310132410378-1,36730354882603E-15i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0,110518406470068-0,616996504217027i</v>
      </c>
      <c r="G132" s="229" t="str">
        <f t="shared" si="173"/>
        <v>-1,21159186941066+4,22529616845896i</v>
      </c>
      <c r="H132" s="229" t="str">
        <f t="shared" si="38"/>
        <v>0,101488442240038-0,376433081844686i</v>
      </c>
      <c r="I132" s="229" t="str">
        <f t="shared" si="174"/>
        <v>-0,0844114322976371-0,185944968250384i</v>
      </c>
      <c r="J132" s="255" t="str">
        <f ca="1">IMPRODUCT(1/N_FFT2,AU100)</f>
        <v>0,000785694739573652-7,72070559589867E-09i</v>
      </c>
      <c r="K132" s="254" t="str">
        <f t="shared" ca="1" si="175"/>
        <v>-0,0000663230539424878-0,000146095331688699i</v>
      </c>
      <c r="N132" s="246">
        <f t="shared" ca="1" si="176"/>
        <v>0.20070651018287727</v>
      </c>
      <c r="O132" s="223">
        <f t="shared" ca="1" si="39"/>
        <v>-0.19929348981712275</v>
      </c>
      <c r="P132" s="223" t="str">
        <f t="shared" ca="1" si="40"/>
        <v>-0,14092177809602+0,14092177809602i</v>
      </c>
      <c r="Q132" s="223" t="str">
        <f t="shared" ca="1" si="41"/>
        <v>6,95824501813041E-16+0,199293489817123i</v>
      </c>
      <c r="R132" s="223" t="str">
        <f t="shared" ca="1" si="42"/>
        <v>0,140921778096019+0,14092177809602i</v>
      </c>
      <c r="S132" s="223" t="str">
        <f t="shared" ca="1" si="43"/>
        <v>0,199293489817123+6,43945030060312E-16i</v>
      </c>
      <c r="T132" s="223" t="str">
        <f t="shared" ca="1" si="44"/>
        <v>0,14092177809602-0,140921778096019i</v>
      </c>
      <c r="U132" s="223" t="str">
        <f t="shared" ca="1" si="45"/>
        <v>3,66246166684192E-17-0,199293489817123i</v>
      </c>
      <c r="V132" s="223" t="str">
        <f t="shared" ca="1" si="46"/>
        <v>-0,14092177809602-0,140921778096019i</v>
      </c>
      <c r="W132" s="223" t="str">
        <f t="shared" ca="1" si="47"/>
        <v>-0,199293489817123+6,59199885144622E-16i</v>
      </c>
      <c r="X132" s="223" t="str">
        <f t="shared" ca="1" si="48"/>
        <v>-0,14092177809602+0,140921778096019i</v>
      </c>
      <c r="Y132" s="223" t="str">
        <f t="shared" ca="1" si="49"/>
        <v>-5,92065558307584E-16+0,199293489817123i</v>
      </c>
      <c r="Z132" s="223" t="str">
        <f t="shared" ca="1" si="50"/>
        <v>0,14092177809602+0,14092177809602i</v>
      </c>
      <c r="AA132" s="223" t="str">
        <f t="shared" ca="1" si="51"/>
        <v>0,199293489817123+7,32492333368384E-17i</v>
      </c>
      <c r="AB132" s="223" t="str">
        <f t="shared" ca="1" si="52"/>
        <v>0,140921778096024-0,140921778096016i</v>
      </c>
      <c r="AC132" s="223" t="str">
        <f t="shared" ca="1" si="53"/>
        <v>-4,87077151269129E-15-0,199293489817123i</v>
      </c>
      <c r="AD132" s="223" t="str">
        <f t="shared" ca="1" si="54"/>
        <v>-0,140921778096016-0,140921778096023i</v>
      </c>
      <c r="AE132" s="223" t="str">
        <f t="shared" ca="1" si="55"/>
        <v>-0,199293489817123+5,56659601450433E-15i</v>
      </c>
      <c r="AF132" s="223" t="str">
        <f t="shared" ca="1" si="56"/>
        <v>-0,140921778096023+0,140921778096017i</v>
      </c>
      <c r="AG132" s="223" t="str">
        <f t="shared" ca="1" si="57"/>
        <v>5,90840416263278E-15+0,199293489817123i</v>
      </c>
      <c r="AH132" s="223" t="str">
        <f t="shared" ca="1" si="58"/>
        <v>0,140921778096017+0,140921778096022i</v>
      </c>
      <c r="AI132" s="223" t="str">
        <f t="shared" ca="1" si="59"/>
        <v>0,199293489817123-6,60422866444581E-15i</v>
      </c>
      <c r="AJ132" s="223" t="str">
        <f t="shared" ca="1" si="60"/>
        <v>0,140921778096022-0,140921778096018i</v>
      </c>
      <c r="AK132" s="223" t="str">
        <f t="shared" ca="1" si="61"/>
        <v>-7,30005316625885E-15-0,199293489817123i</v>
      </c>
      <c r="AL132" s="223" t="str">
        <f t="shared" ca="1" si="62"/>
        <v>-0,140921778096018-0,140921778096021i</v>
      </c>
      <c r="AM132" s="223" t="str">
        <f t="shared" ca="1" si="63"/>
        <v>-0,199293489817123+8,34989402175648E-15i</v>
      </c>
      <c r="AN132" s="223" t="str">
        <f t="shared" ca="1" si="64"/>
        <v>-0,140921778096021+0,140921778096019i</v>
      </c>
      <c r="AO132" s="223" t="str">
        <f t="shared" ca="1" si="65"/>
        <v>8,69170216988495E-15+0,199293489817123i</v>
      </c>
      <c r="AP132" s="223" t="str">
        <f t="shared" ca="1" si="66"/>
        <v>0,140921778096019+0,14092177809602i</v>
      </c>
      <c r="AQ132" s="223" t="str">
        <f t="shared" ca="1" si="67"/>
        <v>0,199293489817123-9,74154302538257E-15i</v>
      </c>
      <c r="AR132" s="223" t="str">
        <f t="shared" ca="1" si="68"/>
        <v>0,199293489817123-9,74154302538257E-15i</v>
      </c>
      <c r="AS132" s="223" t="str">
        <f t="shared" ca="1" si="69"/>
        <v>9,74156463282603E-15-0,199293489817123i</v>
      </c>
      <c r="AT132" s="223" t="str">
        <f t="shared" ca="1" si="70"/>
        <v>-0,14092177809602-0,140921778096019i</v>
      </c>
      <c r="AU132" s="223" t="str">
        <f t="shared" ca="1" si="71"/>
        <v>-0,199293489817123-9,39975648469758E-15i</v>
      </c>
      <c r="AV132" s="223" t="str">
        <f t="shared" ca="1" si="72"/>
        <v>-0,140921778096019+0,140921778096021i</v>
      </c>
      <c r="AW132" s="223" t="str">
        <f t="shared" ca="1" si="73"/>
        <v>-8,34991562919995E-15+0,199293489817123i</v>
      </c>
      <c r="AX132" s="223" t="str">
        <f t="shared" ca="1" si="74"/>
        <v>0,140921778096021+0,140921778096018i</v>
      </c>
      <c r="AY132" s="223" t="str">
        <f t="shared" ca="1" si="75"/>
        <v>0,199293489817123+8,00810748107151E-15i</v>
      </c>
      <c r="AZ132" s="223" t="str">
        <f t="shared" ca="1" si="76"/>
        <v>0,140921778096018-0,140921778096022i</v>
      </c>
      <c r="BA132" s="223" t="str">
        <f t="shared" ca="1" si="77"/>
        <v>6,95826662557386E-15-0,199293489817123i</v>
      </c>
      <c r="BB132" s="223" t="str">
        <f t="shared" ca="1" si="78"/>
        <v>-0,140921778096022-0,140921778096017i</v>
      </c>
      <c r="BC132" s="223" t="str">
        <f t="shared" ca="1" si="79"/>
        <v>-0,199293489817123-6,61645847744541E-15i</v>
      </c>
      <c r="BD132" s="223" t="str">
        <f t="shared" ca="1" si="80"/>
        <v>-0,140921778096017+0,140921778096022i</v>
      </c>
      <c r="BE132" s="223" t="str">
        <f t="shared" ca="1" si="81"/>
        <v>-5,56661762194779E-15+0,199293489817123i</v>
      </c>
      <c r="BF132" s="223" t="str">
        <f t="shared" ca="1" si="82"/>
        <v>0,140921778096023+0,140921778096016i</v>
      </c>
      <c r="BG132" s="223" t="str">
        <f t="shared" ca="1" si="83"/>
        <v>0,199293489817123+5,22480947381934E-15i</v>
      </c>
      <c r="BH132" s="223" t="str">
        <f t="shared" ca="1" si="84"/>
        <v>0,140921778096016-0,140921778096024i</v>
      </c>
      <c r="BI132" s="223" t="str">
        <f t="shared" ca="1" si="85"/>
        <v>4,88300132569089E-15-0,199293489817123i</v>
      </c>
      <c r="BJ132" s="223" t="str">
        <f t="shared" ca="1" si="86"/>
        <v>-0,140921778096024-0,140921778096016i</v>
      </c>
      <c r="BK132" s="223" t="str">
        <f t="shared" ca="1" si="87"/>
        <v>-0,199293489817123-3,12512776282407E-15i</v>
      </c>
      <c r="BL132" s="223" t="str">
        <f t="shared" ca="1" si="88"/>
        <v>-0,140921778096015+0,140921778096024i</v>
      </c>
      <c r="BM132" s="223" t="str">
        <f t="shared" ca="1" si="89"/>
        <v>-2,78331961469562E-15+0,199293489817123i</v>
      </c>
      <c r="BN132" s="223" t="str">
        <f t="shared" ca="1" si="90"/>
        <v>0,140921778096024+0,140921778096015i</v>
      </c>
      <c r="BO132" s="223" t="str">
        <f t="shared" ca="1" si="91"/>
        <v>0,199293489817123+2,44151146656717E-15i</v>
      </c>
      <c r="BP132" s="223" t="str">
        <f t="shared" ca="1" si="92"/>
        <v>0,140921778096014-0,140921778096026i</v>
      </c>
      <c r="BQ132" s="223" t="str">
        <f t="shared" ca="1" si="93"/>
        <v>2,09970331843873E-15-0,199293489817123i</v>
      </c>
      <c r="BR132" s="223" t="str">
        <f t="shared" ca="1" si="94"/>
        <v>-0,140921778096026-0,140921778096014i</v>
      </c>
      <c r="BS132" s="223" t="str">
        <f t="shared" ca="1" si="95"/>
        <v>-0,199293489817123-1,75789517031027E-15i</v>
      </c>
      <c r="BT132" s="223" t="str">
        <f t="shared" ca="1" si="96"/>
        <v>-0,140921778096027+0,140921778096012i</v>
      </c>
      <c r="BU132" s="223" t="str">
        <f t="shared" ca="1" si="97"/>
        <v>-2,16074434621941E-20+0,199293489817123i</v>
      </c>
      <c r="BV132" s="223" t="str">
        <f t="shared" ca="1" si="98"/>
        <v>0,140921778096012+0,140921778096027i</v>
      </c>
      <c r="BW132" s="223" t="str">
        <f t="shared" ca="1" si="99"/>
        <v>0,199293489817123-3,41786540684988E-16i</v>
      </c>
      <c r="BX132" s="223" t="str">
        <f t="shared" ca="1" si="100"/>
        <v>0,140921778096026-0,140921778096014i</v>
      </c>
      <c r="BY132" s="223" t="str">
        <f t="shared" ca="1" si="101"/>
        <v>-6,83594688813439E-16-0,199293489817123i</v>
      </c>
      <c r="BZ132" s="223" t="str">
        <f t="shared" ca="1" si="102"/>
        <v>-0,140921778096014-0,140921778096026i</v>
      </c>
      <c r="CA132" s="223" t="str">
        <f t="shared" ca="1" si="103"/>
        <v>-0,199293489817123+1,02540283694189E-15i</v>
      </c>
      <c r="CB132" s="223" t="str">
        <f t="shared" ca="1" si="104"/>
        <v>-0,140921778096025+0,140921778096014i</v>
      </c>
      <c r="CC132" s="223" t="str">
        <f t="shared" ca="1" si="105"/>
        <v>2,78327639980869E-15+0,199293489817123i</v>
      </c>
      <c r="CD132" s="223" t="str">
        <f t="shared" ca="1" si="106"/>
        <v>0,140921778096014+0,140921778096025i</v>
      </c>
      <c r="CE132" s="223" t="str">
        <f t="shared" ca="1" si="107"/>
        <v>0,199293489817123-3,12508454793716E-15i</v>
      </c>
      <c r="CF132" s="223" t="str">
        <f t="shared" ca="1" si="108"/>
        <v>0,140921778096025-0,140921778096014i</v>
      </c>
      <c r="CG132" s="223" t="str">
        <f t="shared" ca="1" si="109"/>
        <v>-3,46689269606561E-15-0,199293489817123i</v>
      </c>
      <c r="CH132" s="223" t="str">
        <f t="shared" ca="1" si="110"/>
        <v>-0,140921778096016-0,140921778096024i</v>
      </c>
      <c r="CI132" s="223" t="str">
        <f t="shared" ca="1" si="111"/>
        <v>-0,199293489817123+3,80870084419405E-15i</v>
      </c>
      <c r="CJ132" s="223" t="str">
        <f t="shared" ca="1" si="112"/>
        <v>-0,140921778096023+0,140921778096016i</v>
      </c>
      <c r="CK132" s="223" t="str">
        <f t="shared" ca="1" si="113"/>
        <v>5,56657440706086E-15+0,199293489817123i</v>
      </c>
      <c r="CL132" s="223" t="str">
        <f t="shared" ca="1" si="114"/>
        <v>0,140921778096016+0,140921778096023i</v>
      </c>
      <c r="CM132" s="223" t="str">
        <f t="shared" ca="1" si="115"/>
        <v>0,199293489817123-5,90838255518931E-15i</v>
      </c>
      <c r="CN132" s="223" t="str">
        <f t="shared" ca="1" si="116"/>
        <v>0,140921778096023-0,140921778096016i</v>
      </c>
      <c r="CO132" s="223" t="str">
        <f t="shared" ca="1" si="117"/>
        <v>-6,25019070331775E-15-0,199293489817123i</v>
      </c>
      <c r="CP132" s="223" t="str">
        <f t="shared" ca="1" si="118"/>
        <v>-0,140921778096018-0,140921778096022i</v>
      </c>
      <c r="CQ132" s="223" t="str">
        <f t="shared" ca="1" si="119"/>
        <v>-0,199293489817123+6,59199885144622E-15i</v>
      </c>
      <c r="CR132" s="223" t="str">
        <f t="shared" ca="1" si="120"/>
        <v>-0,140921778096021+0,140921778096018i</v>
      </c>
      <c r="CS132" s="223" t="str">
        <f t="shared" ca="1" si="121"/>
        <v>6,93380699957467E-15+0,199293489817123i</v>
      </c>
      <c r="CT132" s="223" t="str">
        <f t="shared" ca="1" si="122"/>
        <v>0,140921778096018+0,140921778096021i</v>
      </c>
      <c r="CU132" s="223" t="str">
        <f t="shared" ca="1" si="123"/>
        <v>0,199293489817123-8,69168056244147E-15i</v>
      </c>
      <c r="CV132" s="223" t="str">
        <f t="shared" ca="1" si="124"/>
        <v>0,14092177809602-0,140921778096019i</v>
      </c>
      <c r="CW132" s="223" t="str">
        <f t="shared" ca="1" si="125"/>
        <v>-1,04495541253083E-14-0,199293489817123i</v>
      </c>
      <c r="CX132" s="223" t="str">
        <f t="shared" ca="1" si="126"/>
        <v>-0,140921778096019-0,140921778096021i</v>
      </c>
      <c r="CY132" s="223" t="str">
        <f t="shared" ca="1" si="127"/>
        <v>-0,199293489817123-1,04496189476387E-14i</v>
      </c>
      <c r="CZ132" s="223" t="str">
        <f t="shared" ca="1" si="128"/>
        <v>-0,140921778096019+0,14092177809602i</v>
      </c>
      <c r="DA132" s="223" t="str">
        <f t="shared" ca="1" si="129"/>
        <v>-8,69174538477187E-15+0,199293489817123i</v>
      </c>
      <c r="DB132" s="223" t="str">
        <f t="shared" ca="1" si="130"/>
        <v>0,140921778096021+0,140921778096018i</v>
      </c>
      <c r="DC132" s="223" t="str">
        <f t="shared" ca="1" si="131"/>
        <v>0,199293489817123+9,76600265138176E-15i</v>
      </c>
      <c r="DD132" s="223" t="str">
        <f t="shared" ca="1" si="132"/>
        <v>0,140921778096019-0,14092177809602i</v>
      </c>
      <c r="DE132" s="223" t="str">
        <f t="shared" ca="1" si="133"/>
        <v>8,00812908851496E-15-0,199293489817123i</v>
      </c>
      <c r="DF132" s="223" t="str">
        <f t="shared" ca="1" si="134"/>
        <v>-0,140921778096022-0,140921778096018i</v>
      </c>
      <c r="DG132" s="223" t="str">
        <f t="shared" ca="1" si="135"/>
        <v>-0,199293489817123-6,25025552564815E-15i</v>
      </c>
      <c r="DH132" s="223" t="str">
        <f t="shared" ca="1" si="136"/>
        <v>-0,140921778096018+0,140921778096021i</v>
      </c>
      <c r="DI132" s="223" t="str">
        <f t="shared" ca="1" si="137"/>
        <v>-7,32451279225806E-15+0,199293489817123i</v>
      </c>
      <c r="DJ132" s="223" t="str">
        <f t="shared" ca="1" si="138"/>
        <v>0,140921778096022+0,140921778096017i</v>
      </c>
      <c r="DK132" s="223" t="str">
        <f t="shared" ca="1" si="139"/>
        <v>0,199293489817123+5,56663922939126E-15i</v>
      </c>
      <c r="DL132" s="223" t="str">
        <f t="shared" ca="1" si="140"/>
        <v>0,140921778096016-0,140921778096023i</v>
      </c>
      <c r="DM132" s="223" t="str">
        <f t="shared" ca="1" si="141"/>
        <v>6,64089649600115E-15-0,199293489817123i</v>
      </c>
      <c r="DN132" s="223" t="str">
        <f t="shared" ca="1" si="142"/>
        <v>-0,140921778096023-0,140921778096017i</v>
      </c>
      <c r="DO132" s="223" t="str">
        <f t="shared" ca="1" si="143"/>
        <v>-0,199293489817123-4,88302293313434E-15i</v>
      </c>
      <c r="DP132" s="223" t="str">
        <f t="shared" ca="1" si="144"/>
        <v>-0,140921778096016+0,140921778096024i</v>
      </c>
      <c r="DQ132" s="223" t="str">
        <f t="shared" ca="1" si="145"/>
        <v>-3,12514937026754E-15+0,199293489817123i</v>
      </c>
      <c r="DR132" s="223" t="str">
        <f t="shared" ca="1" si="146"/>
        <v>0,140921778096023+0,140921778096016i</v>
      </c>
      <c r="DS132" s="223" t="str">
        <f t="shared" ca="1" si="147"/>
        <v>0,199293489817123+4,19940663687745E-15i</v>
      </c>
      <c r="DT132" s="223" t="str">
        <f t="shared" ca="1" si="148"/>
        <v>0,140921778096015-0,140921778096024i</v>
      </c>
      <c r="DU132" s="223" t="str">
        <f t="shared" ca="1" si="149"/>
        <v>2,44153307401064E-15-0,199293489817123i</v>
      </c>
      <c r="DV132" s="223" t="str">
        <f t="shared" ca="1" si="150"/>
        <v>-0,140921778096026-0,140921778096014i</v>
      </c>
      <c r="DW132" s="223" t="str">
        <f t="shared" ca="1" si="151"/>
        <v>-0,199293489817123-3,51579034062054E-15i</v>
      </c>
      <c r="DX132" s="223" t="str">
        <f t="shared" ca="1" si="152"/>
        <v>-0,140921778096015+0,140921778096025i</v>
      </c>
      <c r="DY132" s="223" t="str">
        <f t="shared" ca="1" si="153"/>
        <v>-1,75791677775374E-15+0,199293489817123i</v>
      </c>
      <c r="DZ132" s="223" t="str">
        <f t="shared" ca="1" si="154"/>
        <v>0,140921778096026+0,140921778096013i</v>
      </c>
      <c r="EA132" s="223" t="str">
        <f t="shared" ca="1" si="155"/>
        <v>0,199293489817123+4,32148869243885E-20i</v>
      </c>
      <c r="EB132" s="223" t="str">
        <f t="shared" ca="1" si="156"/>
        <v>0,140921778096026-0,140921778096013i</v>
      </c>
      <c r="EC132" s="223" t="str">
        <f t="shared" ca="1" si="157"/>
        <v>1,07430048149683E-15-0,199293489817123i</v>
      </c>
      <c r="ED132" s="223" t="str">
        <f t="shared" ca="1" si="158"/>
        <v>-0,140921778096013-0,140921778096027i</v>
      </c>
      <c r="EE132" s="223" t="str">
        <f t="shared" ca="1" si="159"/>
        <v>-0,199293489817123+6,83573081369976E-16i</v>
      </c>
      <c r="EF132" s="223" t="str">
        <f t="shared" ca="1" si="160"/>
        <v>-0,140921778096026+0,140921778096014i</v>
      </c>
      <c r="EG132" s="223" t="str">
        <f t="shared" ca="1" si="161"/>
        <v>2,44144664423679E-15+0,199293489817123i</v>
      </c>
      <c r="EH132" s="223" t="str">
        <f t="shared" ca="1" si="162"/>
        <v>0,140921778096013+0,140921778096026i</v>
      </c>
      <c r="EI132" s="223" t="str">
        <f t="shared" ca="1" si="163"/>
        <v>0,199293489817123-1,36718937762688E-15i</v>
      </c>
      <c r="EJ132" s="223" t="str">
        <f t="shared" ca="1" si="164"/>
        <v>0,140921778096025-0,140921778096014i</v>
      </c>
      <c r="EK132" s="223" t="str">
        <f t="shared" ca="1" si="165"/>
        <v>-3,12506294049369E-15-0,199293489817123i</v>
      </c>
      <c r="EL132" s="223" t="str">
        <f t="shared" ca="1" si="166"/>
        <v>-0,140921778096016-0,140921778096024i</v>
      </c>
      <c r="EM132" s="223" t="str">
        <f t="shared" ca="1" si="167"/>
        <v>-0,199293489817123-7,72488575514645E-14i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0,110329620025836-0,598922512505343i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-1,21151320160838+4,09964076342307i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0,101399893755423-0,365026434020266i</v>
      </c>
      <c r="I133" s="229" t="str">
        <f t="shared" si="174"/>
        <v>-0,0944205261625343-0,192030628872566i</v>
      </c>
      <c r="J133" s="255" t="str">
        <f ca="1">IMPRODUCT(1/N_FFT2,AV100)</f>
        <v>-0,00250805762660596-0,0000031999700388953i</v>
      </c>
      <c r="K133" s="254" t="str">
        <f t="shared" ca="1" si="175"/>
        <v>0,000236197628491149+0,000481926026140555i</v>
      </c>
      <c r="N133" s="246">
        <f t="shared" ca="1" si="176"/>
        <v>0.20072442467960402</v>
      </c>
      <c r="O133" s="223">
        <f t="shared" ca="1" si="39"/>
        <v>-0.199275575320396</v>
      </c>
      <c r="P133" s="223" t="str">
        <f t="shared" ca="1" si="40"/>
        <v>-0,137408588759218+0,144324754129272i</v>
      </c>
      <c r="Q133" s="223" t="str">
        <f t="shared" ca="1" si="41"/>
        <v>0,00977798903123062+0,199035539162683i</v>
      </c>
      <c r="R133" s="223" t="str">
        <f t="shared" ca="1" si="42"/>
        <v>0,150893228525274+0,130161394063272i</v>
      </c>
      <c r="S133" s="223" t="str">
        <f t="shared" ca="1" si="43"/>
        <v>0,198316008957673-0,0195324220304323i</v>
      </c>
      <c r="T133" s="223" t="str">
        <f t="shared" ca="1" si="44"/>
        <v>0,122600629168237-0,15709818791707i</v>
      </c>
      <c r="U133" s="223" t="str">
        <f t="shared" ca="1" si="45"/>
        <v>-0,0292397997141265-0,197118718116653i</v>
      </c>
      <c r="V133" s="223" t="str">
        <f t="shared" ca="1" si="46"/>
        <v>-0,162924684014-0,114744508618988i</v>
      </c>
      <c r="W133" s="223" t="str">
        <f t="shared" ca="1" si="47"/>
        <v>-0,19544655101813+0,0388767361592056i</v>
      </c>
      <c r="X133" s="223" t="str">
        <f t="shared" ca="1" si="48"/>
        <v>-0,106611958498043+0,168358680276623i</v>
      </c>
      <c r="Y133" s="223" t="str">
        <f t="shared" ca="1" si="49"/>
        <v>0,0484200151416751+0,193303536059108i</v>
      </c>
      <c r="Z133" s="223" t="str">
        <f t="shared" ca="1" si="50"/>
        <v>0,17338708573198+0,0982225708309741i</v>
      </c>
      <c r="AA133" s="223" t="str">
        <f t="shared" ca="1" si="51"/>
        <v>0,190694835950329-0,0578466460665778i</v>
      </c>
      <c r="AB133" s="223" t="str">
        <f t="shared" ca="1" si="52"/>
        <v>0,0895965563874972-0,177997786510891i</v>
      </c>
      <c r="AC133" s="223" t="str">
        <f t="shared" ca="1" si="53"/>
        <v>-0,0671339193543459-0,187626735278848i</v>
      </c>
      <c r="AD133" s="223" t="str">
        <f t="shared" ca="1" si="54"/>
        <v>-0,182179675031341-0,0807546959919336i</v>
      </c>
      <c r="AE133" s="223" t="str">
        <f t="shared" ca="1" si="55"/>
        <v>-0,184106625367925+0,0762594611501378i</v>
      </c>
      <c r="AF133" s="223" t="str">
        <f t="shared" ca="1" si="56"/>
        <v>-0,0717182904604677+0,185922676757578i</v>
      </c>
      <c r="AG133" s="223" t="str">
        <f t="shared" ca="1" si="57"/>
        <v>0,0852012872244789+0,180142986470655i</v>
      </c>
      <c r="AH133" s="223" t="str">
        <f t="shared" ca="1" si="58"/>
        <v>0,189217774470609+0,0625091092854831i</v>
      </c>
      <c r="AI133" s="223" t="str">
        <f t="shared" ca="1" si="59"/>
        <v>0,175745367340307-0,0939378559351632i</v>
      </c>
      <c r="AJ133" s="223" t="str">
        <f t="shared" ca="1" si="60"/>
        <v>0,0531493381910974-0,192057029991415i</v>
      </c>
      <c r="AK133" s="223" t="str">
        <f t="shared" ca="1" si="61"/>
        <v>-0,102448120122897-0,170924362226569i</v>
      </c>
      <c r="AL133" s="223" t="str">
        <f t="shared" ca="1" si="62"/>
        <v>-0,194433603304762-0,0436615256856779i</v>
      </c>
      <c r="AM133" s="223" t="str">
        <f t="shared" ca="1" si="63"/>
        <v>-0,165691585353021+0,11071157781586i</v>
      </c>
      <c r="AN133" s="223" t="str">
        <f t="shared" ca="1" si="64"/>
        <v>-0,0340685287405635+0,196341769037381i</v>
      </c>
      <c r="AO133" s="223" t="str">
        <f t="shared" ca="1" si="65"/>
        <v>0,118708321620692+0,160059642937478i</v>
      </c>
      <c r="AP133" s="223" t="str">
        <f t="shared" ca="1" si="66"/>
        <v>0,197776930250877+0,0243934577256825i</v>
      </c>
      <c r="AQ133" s="223" t="str">
        <f t="shared" ca="1" si="67"/>
        <v>0,154042102822542-0,126419086681103i</v>
      </c>
      <c r="AR133" s="223" t="str">
        <f t="shared" ca="1" si="68"/>
        <v>0,154042102822542-0,126419086681103i</v>
      </c>
      <c r="AS133" s="223" t="str">
        <f t="shared" ca="1" si="69"/>
        <v>-0,13382529708871-0,147653461789399i</v>
      </c>
      <c r="AT133" s="223" t="str">
        <f t="shared" ca="1" si="70"/>
        <v>-0,199215557242807-0,0048904674329677i</v>
      </c>
      <c r="AU133" s="223" t="str">
        <f t="shared" ca="1" si="71"/>
        <v>-0,140909110633902+0,140909110633904i</v>
      </c>
      <c r="AV133" s="223" t="str">
        <f t="shared" ca="1" si="72"/>
        <v>0,00489046743296977+0,199215557242807i</v>
      </c>
      <c r="AW133" s="223" t="str">
        <f t="shared" ca="1" si="73"/>
        <v>0,1476534617894+0,133825297088708i</v>
      </c>
      <c r="AX133" s="223" t="str">
        <f t="shared" ca="1" si="74"/>
        <v>0,198735629516187-0,0146596207345076i</v>
      </c>
      <c r="AY133" s="223" t="str">
        <f t="shared" ca="1" si="75"/>
        <v>0,126419086681101-0,154042102822544i</v>
      </c>
      <c r="AZ133" s="223" t="str">
        <f t="shared" ca="1" si="76"/>
        <v>-0,0243934577256847-0,197776930250876i</v>
      </c>
      <c r="BA133" s="223" t="str">
        <f t="shared" ca="1" si="77"/>
        <v>-0,16005964293748-0,11870832162069i</v>
      </c>
      <c r="BB133" s="223" t="str">
        <f t="shared" ca="1" si="78"/>
        <v>-0,196341769037381+0,0340685287405655i</v>
      </c>
      <c r="BC133" s="223" t="str">
        <f t="shared" ca="1" si="79"/>
        <v>-0,110711577815874+0,165691585353012i</v>
      </c>
      <c r="BD133" s="223" t="str">
        <f t="shared" ca="1" si="80"/>
        <v>0,0436615256856799+0,194433603304762i</v>
      </c>
      <c r="BE133" s="223" t="str">
        <f t="shared" ca="1" si="81"/>
        <v>0,17092436222657+0,102448120122895i</v>
      </c>
      <c r="BF133" s="223" t="str">
        <f t="shared" ca="1" si="82"/>
        <v>0,192057029991414-0,0531493381910999i</v>
      </c>
      <c r="BG133" s="223" t="str">
        <f t="shared" ca="1" si="83"/>
        <v>0,0939378559351614-0,175745367340308i</v>
      </c>
      <c r="BH133" s="223" t="str">
        <f t="shared" ca="1" si="84"/>
        <v>-0,0625091092854859-0,189217774470608i</v>
      </c>
      <c r="BI133" s="223" t="str">
        <f t="shared" ca="1" si="85"/>
        <v>-0,180142986470648-0,0852012872244951i</v>
      </c>
      <c r="BJ133" s="223" t="str">
        <f t="shared" ca="1" si="86"/>
        <v>-0,185922676757577+0,0717182904604702i</v>
      </c>
      <c r="BK133" s="223" t="str">
        <f t="shared" ca="1" si="87"/>
        <v>-0,0762594611501356+0,184106625367926i</v>
      </c>
      <c r="BL133" s="223" t="str">
        <f t="shared" ca="1" si="88"/>
        <v>0,0807546959919352+0,182179675031341i</v>
      </c>
      <c r="BM133" s="223" t="str">
        <f t="shared" ca="1" si="89"/>
        <v>0,187626735278849+0,0671339193543437i</v>
      </c>
      <c r="BN133" s="223" t="str">
        <f t="shared" ca="1" si="90"/>
        <v>0,177997786510899-0,0895965563874813i</v>
      </c>
      <c r="BO133" s="223" t="str">
        <f t="shared" ca="1" si="91"/>
        <v>0,0578466460665714-0,190694835950331i</v>
      </c>
      <c r="BP133" s="223" t="str">
        <f t="shared" ca="1" si="92"/>
        <v>-0,0982225708309759-0,173387085731979i</v>
      </c>
      <c r="BQ133" s="223" t="str">
        <f t="shared" ca="1" si="93"/>
        <v>-0,193303536059107-0,0484200151416775i</v>
      </c>
      <c r="BR133" s="223" t="str">
        <f t="shared" ca="1" si="94"/>
        <v>-0,168358680276625+0,10661195849804i</v>
      </c>
      <c r="BS133" s="223" t="str">
        <f t="shared" ca="1" si="95"/>
        <v>-0,0388767361592134+0,195446551018128i</v>
      </c>
      <c r="BT133" s="223" t="str">
        <f t="shared" ca="1" si="96"/>
        <v>0,114744508618995+0,162924684013995i</v>
      </c>
      <c r="BU133" s="223" t="str">
        <f t="shared" ca="1" si="97"/>
        <v>0,197118718116654+0,0292397997141225i</v>
      </c>
      <c r="BV133" s="223" t="str">
        <f t="shared" ca="1" si="98"/>
        <v>0,15709818791707-0,122600629168238i</v>
      </c>
      <c r="BW133" s="223" t="str">
        <f t="shared" ca="1" si="99"/>
        <v>0,0195324220304359-0,198316008957673i</v>
      </c>
      <c r="BX133" s="223" t="str">
        <f t="shared" ca="1" si="100"/>
        <v>-0,130161394063267-0,150893228525278i</v>
      </c>
      <c r="BY133" s="223" t="str">
        <f t="shared" ca="1" si="101"/>
        <v>-0,199035539162683-0,00977798903123995i</v>
      </c>
      <c r="BZ133" s="223" t="str">
        <f t="shared" ca="1" si="102"/>
        <v>-0,144324754129268+0,137408588759222i</v>
      </c>
      <c r="CA133" s="223" t="str">
        <f t="shared" ca="1" si="103"/>
        <v>2,7830262110243E-15+0,199275575320396i</v>
      </c>
      <c r="CB133" s="223" t="str">
        <f t="shared" ca="1" si="104"/>
        <v>0,144324754129271+0,137408588759219i</v>
      </c>
      <c r="CC133" s="223" t="str">
        <f t="shared" ca="1" si="105"/>
        <v>0,199035539162683-0,00977798903122429i</v>
      </c>
      <c r="CD133" s="223" t="str">
        <f t="shared" ca="1" si="106"/>
        <v>0,130161394063279-0,150893228525267i</v>
      </c>
      <c r="CE133" s="223" t="str">
        <f t="shared" ca="1" si="107"/>
        <v>-0,0195324220304401-0,198316008957672i</v>
      </c>
      <c r="CF133" s="223" t="str">
        <f t="shared" ca="1" si="108"/>
        <v>-0,157098187917073-0,122600629168234i</v>
      </c>
      <c r="CG133" s="223" t="str">
        <f t="shared" ca="1" si="109"/>
        <v>-0,197118718116653+0,0292397997141267i</v>
      </c>
      <c r="CH133" s="223" t="str">
        <f t="shared" ca="1" si="110"/>
        <v>-0,11474450861899+0,162924684013999i</v>
      </c>
      <c r="CI133" s="223" t="str">
        <f t="shared" ca="1" si="111"/>
        <v>0,0388767361591981+0,195446551018131i</v>
      </c>
      <c r="CJ133" s="223" t="str">
        <f t="shared" ca="1" si="112"/>
        <v>0,168358680276617+0,106611958498054i</v>
      </c>
      <c r="CK133" s="223" t="str">
        <f t="shared" ca="1" si="113"/>
        <v>0,193303536059106-0,0484200151416814i</v>
      </c>
      <c r="CL133" s="223" t="str">
        <f t="shared" ca="1" si="114"/>
        <v>0,0982225708309723-0,173387085731981i</v>
      </c>
      <c r="CM133" s="223" t="str">
        <f t="shared" ca="1" si="115"/>
        <v>-0,0578466460665768-0,190694835950329i</v>
      </c>
      <c r="CN133" s="223" t="str">
        <f t="shared" ca="1" si="116"/>
        <v>-0,177997786510892-0,0895965563874954i</v>
      </c>
      <c r="CO133" s="223" t="str">
        <f t="shared" ca="1" si="117"/>
        <v>-0,187626735278854+0,0671339193543287i</v>
      </c>
      <c r="CP133" s="223" t="str">
        <f t="shared" ca="1" si="118"/>
        <v>-0,0807546959919315+0,182179675031342i</v>
      </c>
      <c r="CQ133" s="223" t="str">
        <f t="shared" ca="1" si="119"/>
        <v>0,0762594611501407+0,184106625367924i</v>
      </c>
      <c r="CR133" s="223" t="str">
        <f t="shared" ca="1" si="120"/>
        <v>0,185922676757579+0,0717182904604665i</v>
      </c>
      <c r="CS133" s="223" t="str">
        <f t="shared" ca="1" si="121"/>
        <v>0,180142986470654-0,0852012872244809i</v>
      </c>
      <c r="CT133" s="223" t="str">
        <f t="shared" ca="1" si="122"/>
        <v>0,0625091092854993-0,189217774470604i</v>
      </c>
      <c r="CU133" s="223" t="str">
        <f t="shared" ca="1" si="123"/>
        <v>-0,0939378559351662-0,175745367340305i</v>
      </c>
      <c r="CV133" s="223" t="str">
        <f t="shared" ca="1" si="124"/>
        <v>-0,192057029991415-0,053149338191096i</v>
      </c>
      <c r="CW133" s="223" t="str">
        <f t="shared" ca="1" si="125"/>
        <v>-0,170924362226567+0,102448120122899i</v>
      </c>
      <c r="CX133" s="223" t="str">
        <f t="shared" ca="1" si="126"/>
        <v>-0,0436615256856745+0,194433603304763i</v>
      </c>
      <c r="CY133" s="223" t="str">
        <f t="shared" ca="1" si="127"/>
        <v>0,110711577815861+0,165691585353021i</v>
      </c>
      <c r="CZ133" s="223" t="str">
        <f t="shared" ca="1" si="128"/>
        <v>0,196341769037381+0,0340685287405614i</v>
      </c>
      <c r="DA133" s="223" t="str">
        <f t="shared" ca="1" si="129"/>
        <v>0,160059642937477-0,118708321620695i</v>
      </c>
      <c r="DB133" s="223" t="str">
        <f t="shared" ca="1" si="130"/>
        <v>0,0243934577256811-0,197776930250877i</v>
      </c>
      <c r="DC133" s="223" t="str">
        <f t="shared" ca="1" si="131"/>
        <v>-0,126419086681104-0,154042102822541i</v>
      </c>
      <c r="DD133" s="223" t="str">
        <f t="shared" ca="1" si="132"/>
        <v>-0,198735629516186-0,0146596207345225i</v>
      </c>
      <c r="DE133" s="223" t="str">
        <f t="shared" ca="1" si="133"/>
        <v>-0,147653461789409+0,133825297088698i</v>
      </c>
      <c r="DF133" s="223" t="str">
        <f t="shared" ca="1" si="134"/>
        <v>-0,00489046743296634+0,199215557242807i</v>
      </c>
      <c r="DG133" s="223" t="str">
        <f t="shared" ca="1" si="135"/>
        <v>0,140909110633905+0,1409091106339i</v>
      </c>
      <c r="DH133" s="223" t="str">
        <f t="shared" ca="1" si="136"/>
        <v>0,199215557242806-0,00489046743297328i</v>
      </c>
      <c r="DI133" s="223" t="str">
        <f t="shared" ca="1" si="137"/>
        <v>0,133825297088707-0,147653461789401i</v>
      </c>
      <c r="DJ133" s="223" t="str">
        <f t="shared" ca="1" si="138"/>
        <v>-0,0146596207345097-0,198735629516187i</v>
      </c>
      <c r="DK133" s="223" t="str">
        <f t="shared" ca="1" si="139"/>
        <v>-0,154042102822545-0,126419086681099i</v>
      </c>
      <c r="DL133" s="223" t="str">
        <f t="shared" ca="1" si="140"/>
        <v>-0,197776930250876+0,0243934577256881i</v>
      </c>
      <c r="DM133" s="223" t="str">
        <f t="shared" ca="1" si="141"/>
        <v>-0,118708321620689+0,160059642937481i</v>
      </c>
      <c r="DN133" s="223" t="str">
        <f t="shared" ca="1" si="142"/>
        <v>0,0340685287405683+0,19634176903738i</v>
      </c>
      <c r="DO133" s="223" t="str">
        <f t="shared" ca="1" si="143"/>
        <v>0,165691585353013+0,110711577815872i</v>
      </c>
      <c r="DP133" s="223" t="str">
        <f t="shared" ca="1" si="144"/>
        <v>0,194433603304762-0,0436615256856811i</v>
      </c>
      <c r="DQ133" s="223" t="str">
        <f t="shared" ca="1" si="145"/>
        <v>0,102448120122894-0,170924362226571i</v>
      </c>
      <c r="DR133" s="223" t="str">
        <f t="shared" ca="1" si="146"/>
        <v>-0,0531493381911027-0,192057029991413i</v>
      </c>
      <c r="DS133" s="223" t="str">
        <f t="shared" ca="1" si="147"/>
        <v>-0,175745367340308-0,0939378559351603i</v>
      </c>
      <c r="DT133" s="223" t="str">
        <f t="shared" ca="1" si="148"/>
        <v>-0,189217774470608+0,0625091092854871i</v>
      </c>
      <c r="DU133" s="223" t="str">
        <f t="shared" ca="1" si="149"/>
        <v>-0,0852012872244925+0,180142986470649i</v>
      </c>
      <c r="DV133" s="223" t="str">
        <f t="shared" ca="1" si="150"/>
        <v>0,0717182904604728+0,185922676757576i</v>
      </c>
      <c r="DW133" s="223" t="str">
        <f t="shared" ca="1" si="151"/>
        <v>0,184106625367926+0,0762594611501342i</v>
      </c>
      <c r="DX133" s="223" t="str">
        <f t="shared" ca="1" si="152"/>
        <v>0,18217967503134-0,0807546959919378i</v>
      </c>
      <c r="DY133" s="223" t="str">
        <f t="shared" ca="1" si="153"/>
        <v>0,0671339193543409-0,18762673527885i</v>
      </c>
      <c r="DZ133" s="223" t="str">
        <f t="shared" ca="1" si="154"/>
        <v>-0,0895965563874825-0,177997786510899i</v>
      </c>
      <c r="EA133" s="223" t="str">
        <f t="shared" ca="1" si="155"/>
        <v>-0,190694835950331-0,0578466460665702i</v>
      </c>
      <c r="EB133" s="223" t="str">
        <f t="shared" ca="1" si="156"/>
        <v>-0,173387085731978+0,0982225708309783i</v>
      </c>
      <c r="EC133" s="223" t="str">
        <f t="shared" ca="1" si="157"/>
        <v>-0,0484200151416733+0,193303536059108i</v>
      </c>
      <c r="ED133" s="223" t="str">
        <f t="shared" ca="1" si="158"/>
        <v>0,106611958498042+0,168358680276624i</v>
      </c>
      <c r="EE133" s="223" t="str">
        <f t="shared" ca="1" si="159"/>
        <v>0,195446551018129+0,0388767361592108i</v>
      </c>
      <c r="EF133" s="223" t="str">
        <f t="shared" ca="1" si="160"/>
        <v>0,162924684014005-0,114744508618981i</v>
      </c>
      <c r="EG133" s="223" t="str">
        <f t="shared" ca="1" si="161"/>
        <v>0,0292397997141212-0,197118718116654i</v>
      </c>
      <c r="EH133" s="223" t="str">
        <f t="shared" ca="1" si="162"/>
        <v>-0,122600629168239-0,157098187917069i</v>
      </c>
      <c r="EI133" s="223" t="str">
        <f t="shared" ca="1" si="163"/>
        <v>-0,198316008957679-0,019532422030374i</v>
      </c>
      <c r="EJ133" s="223" t="str">
        <f t="shared" ca="1" si="164"/>
        <v>-0,150893228525316+0,130161394063223i</v>
      </c>
      <c r="EK133" s="223" t="str">
        <f t="shared" ca="1" si="165"/>
        <v>-0,00977798903121879+0,199035539162684i</v>
      </c>
      <c r="EL133" s="223" t="str">
        <f t="shared" ca="1" si="166"/>
        <v>0,137408588759282+0,144324754129212i</v>
      </c>
      <c r="EM133" s="223" t="str">
        <f t="shared" ca="1" si="167"/>
        <v>0,199275575320396+3,40802150662816E-14i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0,110151851607389-0,581929850746202i</v>
      </c>
      <c r="G134" s="229" t="str">
        <f t="shared" si="178"/>
        <v>-1,21143212394966+3,98144773093225i</v>
      </c>
      <c r="H134" s="229" t="str">
        <f t="shared" si="179"/>
        <v>0,101319041990136-0,354290739173333i</v>
      </c>
      <c r="I134" s="229" t="str">
        <f t="shared" si="174"/>
        <v>-0,105318526897555-0,197599656913128i</v>
      </c>
      <c r="J134" s="255" t="str">
        <f ca="1">IMPRODUCT(1/N_FFT2,AW100)</f>
        <v>0,000772894808052086+7,55986034081496E-09i</v>
      </c>
      <c r="K134" s="254" t="str">
        <f t="shared" ca="1" si="175"/>
        <v>-0,0000813986488050046-0,000152724545094385i</v>
      </c>
      <c r="N134" s="246">
        <f t="shared" ca="1" si="176"/>
        <v>0.2007437332806114</v>
      </c>
      <c r="O134" s="223">
        <f t="shared" ca="1" si="39"/>
        <v>-0.19925626671938862</v>
      </c>
      <c r="P134" s="223" t="str">
        <f t="shared" ca="1" si="40"/>
        <v>-0,133812330224791+0,147639155059759i</v>
      </c>
      <c r="Q134" s="223" t="str">
        <f t="shared" ca="1" si="41"/>
        <v>0,0195305294565791+0,198296793332857i</v>
      </c>
      <c r="R134" s="223" t="str">
        <f t="shared" ca="1" si="42"/>
        <v>0,16004413412373+0,118696819500498i</v>
      </c>
      <c r="S134" s="223" t="str">
        <f t="shared" ca="1" si="43"/>
        <v>0,195427613426476-0,038872969238018i</v>
      </c>
      <c r="T134" s="223" t="str">
        <f t="shared" ca="1" si="44"/>
        <v>0,102438193518135-0,170907800687064i</v>
      </c>
      <c r="U134" s="223" t="str">
        <f t="shared" ca="1" si="45"/>
        <v>-0,0578410410755661-0,190676358771199i</v>
      </c>
      <c r="V134" s="223" t="str">
        <f t="shared" ca="1" si="46"/>
        <v>-0,180125531702076-0,0851930317337776i</v>
      </c>
      <c r="W134" s="223" t="str">
        <f t="shared" ca="1" si="47"/>
        <v>-0,184088786546653+0,0762520720684293i</v>
      </c>
      <c r="X134" s="223" t="str">
        <f t="shared" ca="1" si="48"/>
        <v>-0,0671274144825757+0,187608555380165i</v>
      </c>
      <c r="Y134" s="223" t="str">
        <f t="shared" ca="1" si="49"/>
        <v>0,0939287539236507+0,175728338674496i</v>
      </c>
      <c r="Z134" s="223" t="str">
        <f t="shared" ca="1" si="50"/>
        <v>0,193284806112675+0,0484153235343294i</v>
      </c>
      <c r="AA134" s="223" t="str">
        <f t="shared" ca="1" si="51"/>
        <v>0,165675530838019-0,110700850531912i</v>
      </c>
      <c r="AB134" s="223" t="str">
        <f t="shared" ca="1" si="52"/>
        <v>0,0292369665539313-0,197099618502098i</v>
      </c>
      <c r="AC134" s="223" t="str">
        <f t="shared" ca="1" si="53"/>
        <v>-0,126406837434294-0,154027177072127i</v>
      </c>
      <c r="AD134" s="223" t="str">
        <f t="shared" ca="1" si="54"/>
        <v>-0,199016253819731-0,00977704160309053i</v>
      </c>
      <c r="AE134" s="223" t="str">
        <f t="shared" ca="1" si="55"/>
        <v>-0,140895457391198+0,140895457391192i</v>
      </c>
      <c r="AF134" s="223" t="str">
        <f t="shared" ca="1" si="56"/>
        <v>0,00977704160308219+0,199016253819731i</v>
      </c>
      <c r="AG134" s="223" t="str">
        <f t="shared" ca="1" si="57"/>
        <v>0,154027177072121+0,1264068374343i</v>
      </c>
      <c r="AH134" s="223" t="str">
        <f t="shared" ca="1" si="58"/>
        <v>0,197099618502096-0,0292369665539426i</v>
      </c>
      <c r="AI134" s="223" t="str">
        <f t="shared" ca="1" si="59"/>
        <v>0,110700850531903-0,165675530838025i</v>
      </c>
      <c r="AJ134" s="223" t="str">
        <f t="shared" ca="1" si="60"/>
        <v>-0,0484153235343364-0,193284806112673i</v>
      </c>
      <c r="AK134" s="223" t="str">
        <f t="shared" ca="1" si="61"/>
        <v>-0,175728338674501-0,0939287539236421i</v>
      </c>
      <c r="AL134" s="223" t="str">
        <f t="shared" ca="1" si="62"/>
        <v>-0,187608555380168+0,067127414482568i</v>
      </c>
      <c r="AM134" s="223" t="str">
        <f t="shared" ca="1" si="63"/>
        <v>-0,0762520720684355+0,18408878654665i</v>
      </c>
      <c r="AN134" s="223" t="str">
        <f t="shared" ca="1" si="64"/>
        <v>0,0851930317337738+0,180125531702078i</v>
      </c>
      <c r="AO134" s="223" t="str">
        <f t="shared" ca="1" si="65"/>
        <v>0,190676358771198+0,0578410410755687i</v>
      </c>
      <c r="AP134" s="223" t="str">
        <f t="shared" ca="1" si="66"/>
        <v>0,170907800687064-0,102438193518135i</v>
      </c>
      <c r="AQ134" s="223" t="str">
        <f t="shared" ca="1" si="67"/>
        <v>0,0388729692380146-0,195427613426477i</v>
      </c>
      <c r="AR134" s="223" t="str">
        <f t="shared" ca="1" si="68"/>
        <v>0,0388729692380146-0,195427613426477i</v>
      </c>
      <c r="AS134" s="223" t="str">
        <f t="shared" ca="1" si="69"/>
        <v>-0,198296793332858-0,0195305294565718i</v>
      </c>
      <c r="AT134" s="223" t="str">
        <f t="shared" ca="1" si="70"/>
        <v>-0,147639155059753+0,133812330224798i</v>
      </c>
      <c r="AU134" s="223" t="str">
        <f t="shared" ca="1" si="71"/>
        <v>-8,34835607135477E-15+0,199256266719389i</v>
      </c>
      <c r="AV134" s="223" t="str">
        <f t="shared" ca="1" si="72"/>
        <v>0,147639155059754+0,133812330224796i</v>
      </c>
      <c r="AW134" s="223" t="str">
        <f t="shared" ca="1" si="73"/>
        <v>0,198296793332858-0,0195305294565749i</v>
      </c>
      <c r="AX134" s="223" t="str">
        <f t="shared" ca="1" si="74"/>
        <v>0,1186968195005-0,160044134123728i</v>
      </c>
      <c r="AY134" s="223" t="str">
        <f t="shared" ca="1" si="75"/>
        <v>-0,0388729692380178-0,195427613426476i</v>
      </c>
      <c r="AZ134" s="223" t="str">
        <f t="shared" ca="1" si="76"/>
        <v>-0,170907800687066-0,102438193518132i</v>
      </c>
      <c r="BA134" s="223" t="str">
        <f t="shared" ca="1" si="77"/>
        <v>-0,190676358771197+0,0578410410755717i</v>
      </c>
      <c r="BB134" s="223" t="str">
        <f t="shared" ca="1" si="78"/>
        <v>-0,0851930317337716+0,180125531702079i</v>
      </c>
      <c r="BC134" s="223" t="str">
        <f t="shared" ca="1" si="79"/>
        <v>0,0762520720684385+0,184088786546649i</v>
      </c>
      <c r="BD134" s="223" t="str">
        <f t="shared" ca="1" si="80"/>
        <v>0,187608555380163+0,0671274144825837i</v>
      </c>
      <c r="BE134" s="223" t="str">
        <f t="shared" ca="1" si="81"/>
        <v>0,175728338674499-0,0939287539236449i</v>
      </c>
      <c r="BF134" s="223" t="str">
        <f t="shared" ca="1" si="82"/>
        <v>0,048415323534334-0,193284806112674i</v>
      </c>
      <c r="BG134" s="223" t="str">
        <f t="shared" ca="1" si="83"/>
        <v>-0,110700850531906-0,165675530838023i</v>
      </c>
      <c r="BH134" s="223" t="str">
        <f t="shared" ca="1" si="84"/>
        <v>-0,197099618502097-0,0292369665539391i</v>
      </c>
      <c r="BI134" s="223" t="str">
        <f t="shared" ca="1" si="85"/>
        <v>-0,154027177072119+0,126406837434302i</v>
      </c>
      <c r="BJ134" s="223" t="str">
        <f t="shared" ca="1" si="86"/>
        <v>-0,00977704160307942+0,199016253819732i</v>
      </c>
      <c r="BK134" s="223" t="str">
        <f t="shared" ca="1" si="87"/>
        <v>0,1408954573912+0,14089545739119i</v>
      </c>
      <c r="BL134" s="223" t="str">
        <f t="shared" ca="1" si="88"/>
        <v>0,199016253819732-0,00977704160307422i</v>
      </c>
      <c r="BM134" s="223" t="str">
        <f t="shared" ca="1" si="89"/>
        <v>0,126406837434307-0,154027177072116i</v>
      </c>
      <c r="BN134" s="223" t="str">
        <f t="shared" ca="1" si="90"/>
        <v>-0,0292369665539339-0,197099618502097i</v>
      </c>
      <c r="BO134" s="223" t="str">
        <f t="shared" ca="1" si="91"/>
        <v>-0,16567553083802-0,11070085053191i</v>
      </c>
      <c r="BP134" s="223" t="str">
        <f t="shared" ca="1" si="92"/>
        <v>-0,193284806112675+0,0484153235343276i</v>
      </c>
      <c r="BQ134" s="223" t="str">
        <f t="shared" ca="1" si="93"/>
        <v>-0,0939287539236495+0,175728338674497i</v>
      </c>
      <c r="BR134" s="223" t="str">
        <f t="shared" ca="1" si="94"/>
        <v>0,0671274144825787+0,187608555380164i</v>
      </c>
      <c r="BS134" s="223" t="str">
        <f t="shared" ca="1" si="95"/>
        <v>0,184088786546655+0,0762520720684249i</v>
      </c>
      <c r="BT134" s="223" t="str">
        <f t="shared" ca="1" si="96"/>
        <v>0,180125531702074-0,0851930317337836i</v>
      </c>
      <c r="BU134" s="223" t="str">
        <f t="shared" ca="1" si="97"/>
        <v>0,0578410410755572-0,190676358771201i</v>
      </c>
      <c r="BV134" s="223" t="str">
        <f t="shared" ca="1" si="98"/>
        <v>-0,102438193518127-0,170907800687069i</v>
      </c>
      <c r="BW134" s="223" t="str">
        <f t="shared" ca="1" si="99"/>
        <v>-0,195427613426475-0,0388729692380228i</v>
      </c>
      <c r="BX134" s="223" t="str">
        <f t="shared" ca="1" si="100"/>
        <v>-0,160044134123732+0,118696819500495i</v>
      </c>
      <c r="BY134" s="223" t="str">
        <f t="shared" ca="1" si="101"/>
        <v>-0,0195305294565808+0,198296793332857i</v>
      </c>
      <c r="BZ134" s="223" t="str">
        <f t="shared" ca="1" si="102"/>
        <v>0,133812330224792+0,147639155059758i</v>
      </c>
      <c r="CA134" s="223" t="str">
        <f t="shared" ca="1" si="103"/>
        <v>0,199256266719389-3,12450085938987E-15i</v>
      </c>
      <c r="CB134" s="223" t="str">
        <f t="shared" ca="1" si="104"/>
        <v>0,133812330224788-0,147639155059762i</v>
      </c>
      <c r="CC134" s="223" t="str">
        <f t="shared" ca="1" si="105"/>
        <v>-0,0195305294565856-0,198296793332856i</v>
      </c>
      <c r="CD134" s="223" t="str">
        <f t="shared" ca="1" si="106"/>
        <v>-0,160044134123723-0,118696819500507i</v>
      </c>
      <c r="CE134" s="223" t="str">
        <f t="shared" ca="1" si="107"/>
        <v>-0,195427613426478+0,0388729692380096i</v>
      </c>
      <c r="CF134" s="223" t="str">
        <f t="shared" ca="1" si="108"/>
        <v>-0,102438193518139+0,170907800687062i</v>
      </c>
      <c r="CG134" s="223" t="str">
        <f t="shared" ca="1" si="109"/>
        <v>0,0578410410755631+0,190676358771199i</v>
      </c>
      <c r="CH134" s="223" t="str">
        <f t="shared" ca="1" si="110"/>
        <v>0,180125531702076+0,0851930317337792i</v>
      </c>
      <c r="CI134" s="223" t="str">
        <f t="shared" ca="1" si="111"/>
        <v>0,184088786546652-0,0762520720684307i</v>
      </c>
      <c r="CJ134" s="223" t="str">
        <f t="shared" ca="1" si="112"/>
        <v>0,0671274144825727-0,187608555380166i</v>
      </c>
      <c r="CK134" s="223" t="str">
        <f t="shared" ca="1" si="113"/>
        <v>-0,0939287539236551-0,175728338674494i</v>
      </c>
      <c r="CL134" s="223" t="str">
        <f t="shared" ca="1" si="114"/>
        <v>-0,193284806112677-0,0484153235343228i</v>
      </c>
      <c r="CM134" s="223" t="str">
        <f t="shared" ca="1" si="115"/>
        <v>-0,165675530838029+0,110700850531898i</v>
      </c>
      <c r="CN134" s="223" t="str">
        <f t="shared" ca="1" si="116"/>
        <v>-0,0292369665539474+0,197099618502095i</v>
      </c>
      <c r="CO134" s="223" t="str">
        <f t="shared" ca="1" si="117"/>
        <v>0,126406837434295+0,154027177072125i</v>
      </c>
      <c r="CP134" s="223" t="str">
        <f t="shared" ca="1" si="118"/>
        <v>0,199016253819731+0,00977704160308777i</v>
      </c>
      <c r="CQ134" s="223" t="str">
        <f t="shared" ca="1" si="119"/>
        <v>0,140895457391195-0,140895457391195i</v>
      </c>
      <c r="CR134" s="223" t="str">
        <f t="shared" ca="1" si="120"/>
        <v>-0,00977704160308426-0,199016253819731i</v>
      </c>
      <c r="CS134" s="223" t="str">
        <f t="shared" ca="1" si="121"/>
        <v>-0,154027177072123-0,126406837434298i</v>
      </c>
      <c r="CT134" s="223" t="str">
        <f t="shared" ca="1" si="122"/>
        <v>-0,197099618502095+0,0292369665539466i</v>
      </c>
      <c r="CU134" s="223" t="str">
        <f t="shared" ca="1" si="123"/>
        <v>-0,110700850531901+0,165675530838027i</v>
      </c>
      <c r="CV134" s="223" t="str">
        <f t="shared" ca="1" si="124"/>
        <v>0,0484153235343208+0,193284806112677i</v>
      </c>
      <c r="CW134" s="223" t="str">
        <f t="shared" ca="1" si="125"/>
        <v>0,175728338674492+0,0939287539236581i</v>
      </c>
      <c r="CX134" s="223" t="str">
        <f t="shared" ca="1" si="126"/>
        <v>0,187608555380167-0,0671274144825709i</v>
      </c>
      <c r="CY134" s="223" t="str">
        <f t="shared" ca="1" si="127"/>
        <v>0,0762520720684313-0,184088786546652i</v>
      </c>
      <c r="CZ134" s="223" t="str">
        <f t="shared" ca="1" si="128"/>
        <v>-0,085193031733776-0,180125531702077i</v>
      </c>
      <c r="DA134" s="223" t="str">
        <f t="shared" ca="1" si="129"/>
        <v>-0,190676358771199-0,0578410410755651i</v>
      </c>
      <c r="DB134" s="223" t="str">
        <f t="shared" ca="1" si="130"/>
        <v>-0,170907800687063+0,102438193518136i</v>
      </c>
      <c r="DC134" s="223" t="str">
        <f t="shared" ca="1" si="131"/>
        <v>-0,0388729692380116+0,195427613426478i</v>
      </c>
      <c r="DD134" s="223" t="str">
        <f t="shared" ca="1" si="132"/>
        <v>0,11869681950049+0,160044134123736i</v>
      </c>
      <c r="DE134" s="223" t="str">
        <f t="shared" ca="1" si="133"/>
        <v>0,198296793332858+0,0195305294565693i</v>
      </c>
      <c r="DF134" s="223" t="str">
        <f t="shared" ca="1" si="134"/>
        <v>0,147639155059764-0,133812330224786i</v>
      </c>
      <c r="DG134" s="223" t="str">
        <f t="shared" ca="1" si="135"/>
        <v>6,63965614068629E-15-0,199256266719389i</v>
      </c>
      <c r="DH134" s="223" t="str">
        <f t="shared" ca="1" si="136"/>
        <v>-0,147639155059757-0,133812330224794i</v>
      </c>
      <c r="DI134" s="223" t="str">
        <f t="shared" ca="1" si="137"/>
        <v>-0,198296793332857+0,0195305294565787i</v>
      </c>
      <c r="DJ134" s="223" t="str">
        <f t="shared" ca="1" si="138"/>
        <v>-0,118696819500498+0,160044134123729i</v>
      </c>
      <c r="DK134" s="223" t="str">
        <f t="shared" ca="1" si="139"/>
        <v>0,0388729692380208+0,195427613426476i</v>
      </c>
      <c r="DL134" s="223" t="str">
        <f t="shared" ca="1" si="140"/>
        <v>0,170907800687067+0,10243819351813i</v>
      </c>
      <c r="DM134" s="223" t="str">
        <f t="shared" ca="1" si="141"/>
        <v>0,190676358771196-0,0578410410755741i</v>
      </c>
      <c r="DN134" s="223" t="str">
        <f t="shared" ca="1" si="142"/>
        <v>0,0851930317337854-0,180125531702073i</v>
      </c>
      <c r="DO134" s="223" t="str">
        <f t="shared" ca="1" si="143"/>
        <v>-0,0762520720684217-0,184088786546656i</v>
      </c>
      <c r="DP134" s="223" t="str">
        <f t="shared" ca="1" si="144"/>
        <v>-0,187608555380164-0,0671274144825807i</v>
      </c>
      <c r="DQ134" s="223" t="str">
        <f t="shared" ca="1" si="145"/>
        <v>-0,175728338674498+0,0939287539236463i</v>
      </c>
      <c r="DR134" s="223" t="str">
        <f t="shared" ca="1" si="146"/>
        <v>-0,048415323534331+0,193284806112675i</v>
      </c>
      <c r="DS134" s="223" t="str">
        <f t="shared" ca="1" si="147"/>
        <v>0,110700850531908+0,165675530838021i</v>
      </c>
      <c r="DT134" s="223" t="str">
        <f t="shared" ca="1" si="148"/>
        <v>0,197099618502097+0,0292369665539375i</v>
      </c>
      <c r="DU134" s="223" t="str">
        <f t="shared" ca="1" si="149"/>
        <v>0,154027177072117-0,126406837434305i</v>
      </c>
      <c r="DV134" s="223" t="str">
        <f t="shared" ca="1" si="150"/>
        <v>0,00977704160307489-0,199016253819732i</v>
      </c>
      <c r="DW134" s="223" t="str">
        <f t="shared" ca="1" si="151"/>
        <v>-0,140895457391188-0,140895457391202i</v>
      </c>
      <c r="DX134" s="223" t="str">
        <f t="shared" ca="1" si="152"/>
        <v>-0,199016253819732+0,00977704160307732i</v>
      </c>
      <c r="DY134" s="223" t="str">
        <f t="shared" ca="1" si="153"/>
        <v>-0,126406837434305+0,154027177072117i</v>
      </c>
      <c r="DZ134" s="223" t="str">
        <f t="shared" ca="1" si="154"/>
        <v>0,0292369665539371+0,197099618502097i</v>
      </c>
      <c r="EA134" s="223" t="str">
        <f t="shared" ca="1" si="155"/>
        <v>0,165675530838023+0,110700850531906i</v>
      </c>
      <c r="EB134" s="223" t="str">
        <f t="shared" ca="1" si="156"/>
        <v>0,193284806112675-0,0484153235343306i</v>
      </c>
      <c r="EC134" s="223" t="str">
        <f t="shared" ca="1" si="157"/>
        <v>0,0939287539236467-0,175728338674498i</v>
      </c>
      <c r="ED134" s="223" t="str">
        <f t="shared" ca="1" si="158"/>
        <v>-0,0671274144825803-0,187608555380164i</v>
      </c>
      <c r="EE134" s="223" t="str">
        <f t="shared" ca="1" si="159"/>
        <v>-0,184088786546679-0,0762520720683671i</v>
      </c>
      <c r="EF134" s="223" t="str">
        <f t="shared" ca="1" si="160"/>
        <v>-0,180125531702115+0,0851930317336955i</v>
      </c>
      <c r="EG134" s="223" t="str">
        <f t="shared" ca="1" si="161"/>
        <v>-0,0578410410756124+0,190676358771184i</v>
      </c>
      <c r="EH134" s="223" t="str">
        <f t="shared" ca="1" si="162"/>
        <v>0,10243819351813+0,170907800687067i</v>
      </c>
      <c r="EI134" s="223" t="str">
        <f t="shared" ca="1" si="163"/>
        <v>0,195427613426484+0,0388729692379796i</v>
      </c>
      <c r="EJ134" s="223" t="str">
        <f t="shared" ca="1" si="164"/>
        <v>0,160044134123683-0,118696819500561i</v>
      </c>
      <c r="EK134" s="223" t="str">
        <f t="shared" ca="1" si="165"/>
        <v>0,0195305294566551-0,19829679333285i</v>
      </c>
      <c r="EL134" s="223" t="str">
        <f t="shared" ca="1" si="166"/>
        <v>-0,133812330224764-0,147639155059784i</v>
      </c>
      <c r="EM134" s="223" t="str">
        <f t="shared" ca="1" si="167"/>
        <v>-0,199256266719389+6,24900171877973E-15i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0,109983706087311-0,565925804856961i</v>
      </c>
      <c r="G135" s="229" t="str">
        <f t="shared" si="178"/>
        <v>-1,21134863740412+3,87007741134945i</v>
      </c>
      <c r="H135" s="229" t="str">
        <f t="shared" si="179"/>
        <v>0,101245020010044-0,34416849016741i</v>
      </c>
      <c r="I135" s="229" t="str">
        <f t="shared" si="174"/>
        <v>-0,11710828905338-0,202507802520862i</v>
      </c>
      <c r="J135" s="255" t="str">
        <f ca="1">IMPRODUCT(1/N_FFT2,AX100)</f>
        <v>0,00384100552650936+0,0000031999704840711i</v>
      </c>
      <c r="K135" s="254" t="str">
        <f t="shared" ca="1" si="175"/>
        <v>-0,000449165566463227-0,000778208331712308i</v>
      </c>
      <c r="N135" s="246">
        <f t="shared" ca="1" si="176"/>
        <v>0.20076457530007552</v>
      </c>
      <c r="O135" s="223">
        <f t="shared" ca="1" si="39"/>
        <v>-0.1992354246999245</v>
      </c>
      <c r="P135" s="223" t="str">
        <f t="shared" ca="1" si="40"/>
        <v>-0,130135168768353+0,150862826120259i</v>
      </c>
      <c r="Q135" s="223" t="str">
        <f t="shared" ca="1" si="41"/>
        <v>0,0292339083945359+0,197079002066022i</v>
      </c>
      <c r="R135" s="223" t="str">
        <f t="shared" ca="1" si="42"/>
        <v>0,168324758881771+0,106590478011654i</v>
      </c>
      <c r="S135" s="223" t="str">
        <f t="shared" ca="1" si="43"/>
        <v>0,190656414202095-0,057834990956674i</v>
      </c>
      <c r="T135" s="223" t="str">
        <f t="shared" ca="1" si="44"/>
        <v>0,0807384253017406-0,182142968942407i</v>
      </c>
      <c r="U135" s="223" t="str">
        <f t="shared" ca="1" si="45"/>
        <v>-0,0851841206221973-0,180106690739634i</v>
      </c>
      <c r="V135" s="223" t="str">
        <f t="shared" ca="1" si="46"/>
        <v>-0,192018333784377-0,0531386295084001i</v>
      </c>
      <c r="W135" s="223" t="str">
        <f t="shared" ca="1" si="47"/>
        <v>-0,165658201332179+0,110689271326296i</v>
      </c>
      <c r="X135" s="223" t="str">
        <f t="shared" ca="1" si="48"/>
        <v>-0,0243885428611207+0,197737081581757i</v>
      </c>
      <c r="Y135" s="223" t="str">
        <f t="shared" ca="1" si="49"/>
        <v>0,133798333579983+0,147623712141982i</v>
      </c>
      <c r="Z135" s="223" t="str">
        <f t="shared" ca="1" si="50"/>
        <v>0,199175418714951-0,00488948208742041i</v>
      </c>
      <c r="AA135" s="223" t="str">
        <f t="shared" ca="1" si="51"/>
        <v>0,126393615397125-0,154011065973205i</v>
      </c>
      <c r="AB135" s="223" t="str">
        <f t="shared" ca="1" si="52"/>
        <v>-0,0340616645146662-0,1963022095287i</v>
      </c>
      <c r="AC135" s="223" t="str">
        <f t="shared" ca="1" si="53"/>
        <v>-0,170889923890677-0,102427478578738i</v>
      </c>
      <c r="AD135" s="223" t="str">
        <f t="shared" ca="1" si="54"/>
        <v>-0,189179650324999+0,0624965147689871i</v>
      </c>
      <c r="AE135" s="223" t="str">
        <f t="shared" ca="1" si="55"/>
        <v>-0,0762440961728919+0,18406953103145i</v>
      </c>
      <c r="AF135" s="223" t="str">
        <f t="shared" ca="1" si="56"/>
        <v>0,0895785042136324+0,177961923000982i</v>
      </c>
      <c r="AG135" s="223" t="str">
        <f t="shared" ca="1" si="57"/>
        <v>0,193264588702417+0,0484102593366839i</v>
      </c>
      <c r="AH135" s="223" t="str">
        <f t="shared" ca="1" si="58"/>
        <v>0,162891857476467-0,114721389562826i</v>
      </c>
      <c r="AI135" s="223" t="str">
        <f t="shared" ca="1" si="59"/>
        <v>0,0195284865814283-0,198276051673414i</v>
      </c>
      <c r="AJ135" s="223" t="str">
        <f t="shared" ca="1" si="60"/>
        <v>-0,137380903278501-0,144295675159522i</v>
      </c>
      <c r="AK135" s="223" t="str">
        <f t="shared" ca="1" si="61"/>
        <v>-0,198995436905392+0,00977601893366089i</v>
      </c>
      <c r="AL135" s="223" t="str">
        <f t="shared" ca="1" si="62"/>
        <v>-0,122575927238135+0,15706653531886i</v>
      </c>
      <c r="AM135" s="223" t="str">
        <f t="shared" ca="1" si="63"/>
        <v>0,0388689031617249+0,195407171880573i</v>
      </c>
      <c r="AN135" s="223" t="str">
        <f t="shared" ca="1" si="64"/>
        <v>0,173352151199426+0,0982027806627221i</v>
      </c>
      <c r="AO135" s="223" t="str">
        <f t="shared" ca="1" si="65"/>
        <v>0,187588931700435-0,0671203930176875i</v>
      </c>
      <c r="AP135" s="223" t="str">
        <f t="shared" ca="1" si="66"/>
        <v>0,0717038404514424-0,185885216517811i</v>
      </c>
      <c r="AQ135" s="223" t="str">
        <f t="shared" ca="1" si="67"/>
        <v>-0,0939189290636942-0,175709957654335i</v>
      </c>
      <c r="AR135" s="223" t="str">
        <f t="shared" ca="1" si="68"/>
        <v>-0,0939189290636942-0,175709957654335i</v>
      </c>
      <c r="AS135" s="223" t="str">
        <f t="shared" ca="1" si="69"/>
        <v>-0,160027393656721+0,118684403924004i</v>
      </c>
      <c r="AT135" s="223" t="str">
        <f t="shared" ca="1" si="70"/>
        <v>-0,0146566670716507+0,19869558768556i</v>
      </c>
      <c r="AU135" s="223" t="str">
        <f t="shared" ca="1" si="71"/>
        <v>0,1408807198579+0,140880719857897i</v>
      </c>
      <c r="AV135" s="223" t="str">
        <f t="shared" ca="1" si="72"/>
        <v>0,198695587685561-0,0146566670716344i</v>
      </c>
      <c r="AW135" s="223" t="str">
        <f t="shared" ca="1" si="73"/>
        <v>0,118684403924001-0,160027393656723i</v>
      </c>
      <c r="AX135" s="223" t="str">
        <f t="shared" ca="1" si="74"/>
        <v>-0,0436527286349401-0,194394428258846i</v>
      </c>
      <c r="AY135" s="223" t="str">
        <f t="shared" ca="1" si="75"/>
        <v>-0,175709957654336-0,093918929063691i</v>
      </c>
      <c r="AZ135" s="223" t="str">
        <f t="shared" ca="1" si="76"/>
        <v>-0,185885216517809+0,0717038404514456i</v>
      </c>
      <c r="BA135" s="223" t="str">
        <f t="shared" ca="1" si="77"/>
        <v>-0,0671203930177022+0,18758893170043i</v>
      </c>
      <c r="BB135" s="223" t="str">
        <f t="shared" ca="1" si="78"/>
        <v>0,0982027806627256+0,173352151199424i</v>
      </c>
      <c r="BC135" s="223" t="str">
        <f t="shared" ca="1" si="79"/>
        <v>0,195407171880574+0,0388689031617209i</v>
      </c>
      <c r="BD135" s="223" t="str">
        <f t="shared" ca="1" si="80"/>
        <v>0,157066535318858-0,122575927238138i</v>
      </c>
      <c r="BE135" s="223" t="str">
        <f t="shared" ca="1" si="81"/>
        <v>0,00977601893365672-0,198995436905392i</v>
      </c>
      <c r="BF135" s="223" t="str">
        <f t="shared" ca="1" si="82"/>
        <v>-0,144295675159512-0,137380903278512i</v>
      </c>
      <c r="BG135" s="223" t="str">
        <f t="shared" ca="1" si="83"/>
        <v>-0,198276051673413+0,0195284865814324i</v>
      </c>
      <c r="BH135" s="223" t="str">
        <f t="shared" ca="1" si="84"/>
        <v>-0,114721389562823+0,162891857476469i</v>
      </c>
      <c r="BI135" s="223" t="str">
        <f t="shared" ca="1" si="85"/>
        <v>0,0484102593366877+0,193264588702416i</v>
      </c>
      <c r="BJ135" s="223" t="str">
        <f t="shared" ca="1" si="86"/>
        <v>0,177961923000984+0,089578504213629i</v>
      </c>
      <c r="BK135" s="223" t="str">
        <f t="shared" ca="1" si="87"/>
        <v>0,184069531031457-0,0762440961728772i</v>
      </c>
      <c r="BL135" s="223" t="str">
        <f t="shared" ca="1" si="88"/>
        <v>0,0624965147689835-0,189179650325001i</v>
      </c>
      <c r="BM135" s="223" t="str">
        <f t="shared" ca="1" si="89"/>
        <v>-0,102427478578741-0,170889923890675i</v>
      </c>
      <c r="BN135" s="223" t="str">
        <f t="shared" ca="1" si="90"/>
        <v>-0,196302209528701-0,0340616645146624i</v>
      </c>
      <c r="BO135" s="223" t="str">
        <f t="shared" ca="1" si="91"/>
        <v>-0,154011065973202+0,126393615397128i</v>
      </c>
      <c r="BP135" s="223" t="str">
        <f t="shared" ca="1" si="92"/>
        <v>-0,00488948208742651+0,199175418714951i</v>
      </c>
      <c r="BQ135" s="223" t="str">
        <f t="shared" ca="1" si="93"/>
        <v>0,147623712141984+0,133798333579982i</v>
      </c>
      <c r="BR135" s="223" t="str">
        <f t="shared" ca="1" si="94"/>
        <v>0,197737081581756-0,0243885428611303i</v>
      </c>
      <c r="BS135" s="223" t="str">
        <f t="shared" ca="1" si="95"/>
        <v>0,110689271326298-0,165658201332178i</v>
      </c>
      <c r="BT135" s="223" t="str">
        <f t="shared" ca="1" si="96"/>
        <v>-0,0531386295084054-0,192018333784375i</v>
      </c>
      <c r="BU135" s="223" t="str">
        <f t="shared" ca="1" si="97"/>
        <v>-0,180106690739632-0,0851841206222031i</v>
      </c>
      <c r="BV135" s="223" t="str">
        <f t="shared" ca="1" si="98"/>
        <v>-0,182142968942406+0,080738425301742i</v>
      </c>
      <c r="BW135" s="223" t="str">
        <f t="shared" ca="1" si="99"/>
        <v>-0,057834990956682+0,190656414202092i</v>
      </c>
      <c r="BX135" s="223" t="str">
        <f t="shared" ca="1" si="100"/>
        <v>0,106590478011654+0,168324758881771i</v>
      </c>
      <c r="BY135" s="223" t="str">
        <f t="shared" ca="1" si="101"/>
        <v>0,197079002066023+0,0292339083945283i</v>
      </c>
      <c r="BZ135" s="223" t="str">
        <f t="shared" ca="1" si="102"/>
        <v>0,150862826120262-0,130135168768349i</v>
      </c>
      <c r="CA135" s="223" t="str">
        <f t="shared" ca="1" si="103"/>
        <v>-3,46588260019697E-15-0,199235424699925i</v>
      </c>
      <c r="CB135" s="223" t="str">
        <f t="shared" ca="1" si="104"/>
        <v>-0,150862826120254-0,130135168768359i</v>
      </c>
      <c r="CC135" s="223" t="str">
        <f t="shared" ca="1" si="105"/>
        <v>-0,197079002066022+0,0292339083945353i</v>
      </c>
      <c r="CD135" s="223" t="str">
        <f t="shared" ca="1" si="106"/>
        <v>-0,106590478011648+0,168324758881775i</v>
      </c>
      <c r="CE135" s="223" t="str">
        <f t="shared" ca="1" si="107"/>
        <v>0,0578349909566697+0,190656414202096i</v>
      </c>
      <c r="CF135" s="223" t="str">
        <f t="shared" ca="1" si="108"/>
        <v>0,182142968942409+0,0807384253017357i</v>
      </c>
      <c r="CG135" s="223" t="str">
        <f t="shared" ca="1" si="109"/>
        <v>0,180106690739637-0,0851841206221914i</v>
      </c>
      <c r="CH135" s="223" t="str">
        <f t="shared" ca="1" si="110"/>
        <v>0,0531386295083989-0,192018333784377i</v>
      </c>
      <c r="CI135" s="223" t="str">
        <f t="shared" ca="1" si="111"/>
        <v>-0,110689271326304-0,165658201332174i</v>
      </c>
      <c r="CJ135" s="223" t="str">
        <f t="shared" ca="1" si="112"/>
        <v>-0,197737081581757-0,0243885428611233i</v>
      </c>
      <c r="CK135" s="223" t="str">
        <f t="shared" ca="1" si="113"/>
        <v>-0,147623712141979+0,133798333579987i</v>
      </c>
      <c r="CL135" s="223" t="str">
        <f t="shared" ca="1" si="114"/>
        <v>0,00488948208741362+0,199175418714951i</v>
      </c>
      <c r="CM135" s="223" t="str">
        <f t="shared" ca="1" si="115"/>
        <v>0,154011065973208+0,126393615397122i</v>
      </c>
      <c r="CN135" s="223" t="str">
        <f t="shared" ca="1" si="116"/>
        <v>0,196302209528699-0,0340616645146692i</v>
      </c>
      <c r="CO135" s="223" t="str">
        <f t="shared" ca="1" si="117"/>
        <v>0,102427478578734-0,17088992389068i</v>
      </c>
      <c r="CP135" s="223" t="str">
        <f t="shared" ca="1" si="118"/>
        <v>-0,0624965147689901-0,189179650324999i</v>
      </c>
      <c r="CQ135" s="223" t="str">
        <f t="shared" ca="1" si="119"/>
        <v>-0,184069531031452-0,0762440961728877i</v>
      </c>
      <c r="CR135" s="223" t="str">
        <f t="shared" ca="1" si="120"/>
        <v>-0,177961923000981+0,0895785042136352i</v>
      </c>
      <c r="CS135" s="223" t="str">
        <f t="shared" ca="1" si="121"/>
        <v>-0,0484102593366988+0,193264588702413i</v>
      </c>
      <c r="CT135" s="223" t="str">
        <f t="shared" ca="1" si="122"/>
        <v>0,114721389562829+0,162891857476465i</v>
      </c>
      <c r="CU135" s="223" t="str">
        <f t="shared" ca="1" si="123"/>
        <v>0,198276051673414+0,0195284865814241i</v>
      </c>
      <c r="CV135" s="223" t="str">
        <f t="shared" ca="1" si="124"/>
        <v>0,144295675159521-0,137380903278503i</v>
      </c>
      <c r="CW135" s="223" t="str">
        <f t="shared" ca="1" si="125"/>
        <v>-0,00977601893366505-0,198995436905392i</v>
      </c>
      <c r="CX135" s="223" t="str">
        <f t="shared" ca="1" si="126"/>
        <v>-0,15706653531885-0,122575927238148i</v>
      </c>
      <c r="CY135" s="223" t="str">
        <f t="shared" ca="1" si="127"/>
        <v>-0,195407171880572+0,0388689031617291i</v>
      </c>
      <c r="CZ135" s="223" t="str">
        <f t="shared" ca="1" si="128"/>
        <v>-0,0982027806627197+0,173352151199427i</v>
      </c>
      <c r="DA135" s="223" t="str">
        <f t="shared" ca="1" si="129"/>
        <v>0,0671203930176915+0,187588931700434i</v>
      </c>
      <c r="DB135" s="223" t="str">
        <f t="shared" ca="1" si="130"/>
        <v>0,185885216517812+0,0717038404514398i</v>
      </c>
      <c r="DC135" s="223" t="str">
        <f t="shared" ca="1" si="131"/>
        <v>0,175709957654342-0,0939189290636803i</v>
      </c>
      <c r="DD135" s="223" t="str">
        <f t="shared" ca="1" si="132"/>
        <v>0,0436527286349339-0,194394428258847i</v>
      </c>
      <c r="DE135" s="223" t="str">
        <f t="shared" ca="1" si="133"/>
        <v>-0,118684403924007-0,160027393656719i</v>
      </c>
      <c r="DF135" s="223" t="str">
        <f t="shared" ca="1" si="134"/>
        <v>-0,19869558768556-0,0146566670716479i</v>
      </c>
      <c r="DG135" s="223" t="str">
        <f t="shared" ca="1" si="135"/>
        <v>-0,140880719857894+0,140880719857902i</v>
      </c>
      <c r="DH135" s="223" t="str">
        <f t="shared" ca="1" si="136"/>
        <v>0,0146566670716371+0,198695587685561i</v>
      </c>
      <c r="DI135" s="223" t="str">
        <f t="shared" ca="1" si="137"/>
        <v>0,160027393656726+0,118684403923998i</v>
      </c>
      <c r="DJ135" s="223" t="str">
        <f t="shared" ca="1" si="138"/>
        <v>0,194394428258845-0,0436527286349427i</v>
      </c>
      <c r="DK135" s="223" t="str">
        <f t="shared" ca="1" si="139"/>
        <v>0,0939189290636875-0,175709957654338i</v>
      </c>
      <c r="DL135" s="223" t="str">
        <f t="shared" ca="1" si="140"/>
        <v>-0,0717038404514482-0,185885216517808i</v>
      </c>
      <c r="DM135" s="223" t="str">
        <f t="shared" ca="1" si="141"/>
        <v>-0,187588931700431-0,067120393017699i</v>
      </c>
      <c r="DN135" s="223" t="str">
        <f t="shared" ca="1" si="142"/>
        <v>-0,173352151199423+0,0982027806627274i</v>
      </c>
      <c r="DO135" s="223" t="str">
        <f t="shared" ca="1" si="143"/>
        <v>-0,0388689031617369+0,19540717188057i</v>
      </c>
      <c r="DP135" s="223" t="str">
        <f t="shared" ca="1" si="144"/>
        <v>0,12257592723814+0,157066535318857i</v>
      </c>
      <c r="DQ135" s="223" t="str">
        <f t="shared" ca="1" si="145"/>
        <v>0,198995436905393+0,00977601893365326i</v>
      </c>
      <c r="DR135" s="223" t="str">
        <f t="shared" ca="1" si="146"/>
        <v>0,137380903278511-0,144295675159513i</v>
      </c>
      <c r="DS135" s="223" t="str">
        <f t="shared" ca="1" si="147"/>
        <v>-0,0195284865814359-0,198276051673413i</v>
      </c>
      <c r="DT135" s="223" t="str">
        <f t="shared" ca="1" si="148"/>
        <v>-0,162891857476459-0,114721389562838i</v>
      </c>
      <c r="DU135" s="223" t="str">
        <f t="shared" ca="1" si="149"/>
        <v>-0,193264588702415+0,0484102593366911i</v>
      </c>
      <c r="DV135" s="223" t="str">
        <f t="shared" ca="1" si="150"/>
        <v>-0,0895785042136272+0,177961923000985i</v>
      </c>
      <c r="DW135" s="223" t="str">
        <f t="shared" ca="1" si="151"/>
        <v>0,0762440961728804+0,184069531031455i</v>
      </c>
      <c r="DX135" s="223" t="str">
        <f t="shared" ca="1" si="152"/>
        <v>0,189179650325001+0,0624965147689815i</v>
      </c>
      <c r="DY135" s="223" t="str">
        <f t="shared" ca="1" si="153"/>
        <v>0,170889923890684-0,102427478578727i</v>
      </c>
      <c r="DZ135" s="223" t="str">
        <f t="shared" ca="1" si="154"/>
        <v>0,0340616645146576-0,196302209528701i</v>
      </c>
      <c r="EA135" s="223" t="str">
        <f t="shared" ca="1" si="155"/>
        <v>-0,126393615397131-0,1540110659732i</v>
      </c>
      <c r="EB135" s="223" t="str">
        <f t="shared" ca="1" si="156"/>
        <v>-0,19917541871495-0,00488948208746409i</v>
      </c>
      <c r="EC135" s="223" t="str">
        <f t="shared" ca="1" si="157"/>
        <v>-0,133798333580009+0,147623712141959i</v>
      </c>
      <c r="ED135" s="223" t="str">
        <f t="shared" ca="1" si="158"/>
        <v>0,024388542861093+0,197737081581761i</v>
      </c>
      <c r="EE135" s="223" t="str">
        <f t="shared" ca="1" si="159"/>
        <v>0,165658201332169+0,110689271326312i</v>
      </c>
      <c r="EF135" s="223" t="str">
        <f t="shared" ca="1" si="160"/>
        <v>0,192018333784379-0,0531386295083911i</v>
      </c>
      <c r="EG135" s="223" t="str">
        <f t="shared" ca="1" si="161"/>
        <v>0,0851841206221999-0,180106690739633i</v>
      </c>
      <c r="EH135" s="223" t="str">
        <f t="shared" ca="1" si="162"/>
        <v>-0,0807384253017466-0,182142968942404i</v>
      </c>
      <c r="EI135" s="223" t="str">
        <f t="shared" ca="1" si="163"/>
        <v>-0,190656414202099-0,0578349909566597i</v>
      </c>
      <c r="EJ135" s="223" t="str">
        <f t="shared" ca="1" si="164"/>
        <v>-0,168324758881758+0,106590478011675i</v>
      </c>
      <c r="EK135" s="223" t="str">
        <f t="shared" ca="1" si="165"/>
        <v>-0,0292339083945054+0,197079002066027i</v>
      </c>
      <c r="EL135" s="223" t="str">
        <f t="shared" ca="1" si="166"/>
        <v>0,130135168768383+0,150862826120233i</v>
      </c>
      <c r="EM135" s="223" t="str">
        <f t="shared" ca="1" si="167"/>
        <v>0,199235424699925-4,65700446438446E-14i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0,109823979771471-0,550827960719818i</v>
      </c>
      <c r="G136" s="229" t="str">
        <f t="shared" si="178"/>
        <v>-1,21126274297005+3,76496121753608i</v>
      </c>
      <c r="H136" s="229" t="str">
        <f t="shared" si="179"/>
        <v>0,101177079588243-0,334608569131892i</v>
      </c>
      <c r="I136" s="229" t="str">
        <f t="shared" si="174"/>
        <v>-0,12976805637975-0,206597147439409i</v>
      </c>
      <c r="J136" s="255" t="str">
        <f ca="1">IMPRODUCT(1/N_FFT2,AY100)</f>
        <v>0,000785694740588461-7,39901136073781E-09i</v>
      </c>
      <c r="K136" s="254" t="str">
        <f t="shared" ca="1" si="175"/>
        <v>-0,000101959608008597-0,000162321332008399i</v>
      </c>
      <c r="N136" s="246">
        <f t="shared" ca="1" si="176"/>
        <v>0.20078711020827572</v>
      </c>
      <c r="O136" s="223">
        <f t="shared" ca="1" si="39"/>
        <v>-0.1992128897917243</v>
      </c>
      <c r="P136" s="223" t="str">
        <f t="shared" ca="1" si="40"/>
        <v>-0,126379319402702+0,153993646253602i</v>
      </c>
      <c r="Q136" s="223" t="str">
        <f t="shared" ca="1" si="41"/>
        <v>0,0388645068192311+0,195385069974314i</v>
      </c>
      <c r="R136" s="223" t="str">
        <f t="shared" ca="1" si="42"/>
        <v>0,175690083639607+0,0939083061814956i</v>
      </c>
      <c r="S136" s="223" t="str">
        <f t="shared" ca="1" si="43"/>
        <v>0,184048711491001-0,0762354724368658i</v>
      </c>
      <c r="T136" s="223" t="str">
        <f t="shared" ca="1" si="44"/>
        <v>0,0578284494181188-0,190634849639476i</v>
      </c>
      <c r="U136" s="223" t="str">
        <f t="shared" ca="1" si="45"/>
        <v>-0,110676751602097-0,165639464240794i</v>
      </c>
      <c r="V136" s="223" t="str">
        <f t="shared" ca="1" si="46"/>
        <v>-0,198253625276956-0,0195262777741718i</v>
      </c>
      <c r="W136" s="223" t="str">
        <f t="shared" ca="1" si="47"/>
        <v>-0,140864785271497+0,140864785271496i</v>
      </c>
      <c r="X136" s="223" t="str">
        <f t="shared" ca="1" si="48"/>
        <v>0,0195262777741719+0,198253625276956i</v>
      </c>
      <c r="Y136" s="223" t="str">
        <f t="shared" ca="1" si="49"/>
        <v>0,165639464240794+0,110676751602097i</v>
      </c>
      <c r="Z136" s="223" t="str">
        <f t="shared" ca="1" si="50"/>
        <v>0,190634849639476-0,0578284494181188i</v>
      </c>
      <c r="AA136" s="223" t="str">
        <f t="shared" ca="1" si="51"/>
        <v>0,0762354724368567-0,184048711491004i</v>
      </c>
      <c r="AB136" s="223" t="str">
        <f t="shared" ca="1" si="52"/>
        <v>-0,0939083061814994-0,175690083639605i</v>
      </c>
      <c r="AC136" s="223" t="str">
        <f t="shared" ca="1" si="53"/>
        <v>-0,195385069974314-0,0388645068192331i</v>
      </c>
      <c r="AD136" s="223" t="str">
        <f t="shared" ca="1" si="54"/>
        <v>-0,153993646253607+0,126379319402696i</v>
      </c>
      <c r="AE136" s="223" t="str">
        <f t="shared" ca="1" si="55"/>
        <v>5,90601463387291E-15+0,199212889791724i</v>
      </c>
      <c r="AF136" s="223" t="str">
        <f t="shared" ca="1" si="56"/>
        <v>0,153993646253602+0,126379319402702i</v>
      </c>
      <c r="AG136" s="223" t="str">
        <f t="shared" ca="1" si="57"/>
        <v>0,195385069974315-0,0388645068192255i</v>
      </c>
      <c r="AH136" s="223" t="str">
        <f t="shared" ca="1" si="58"/>
        <v>0,0939083061814886-0,175690083639611i</v>
      </c>
      <c r="AI136" s="223" t="str">
        <f t="shared" ca="1" si="59"/>
        <v>-0,076235472436868-0,184048711491i</v>
      </c>
      <c r="AJ136" s="223" t="str">
        <f t="shared" ca="1" si="60"/>
        <v>-0,190634849639475-0,0578284494181228i</v>
      </c>
      <c r="AK136" s="223" t="str">
        <f t="shared" ca="1" si="61"/>
        <v>-0,1656394642408+0,110676751602089i</v>
      </c>
      <c r="AL136" s="223" t="str">
        <f t="shared" ca="1" si="62"/>
        <v>-0,0195262777741675+0,198253625276956i</v>
      </c>
      <c r="AM136" s="223" t="str">
        <f t="shared" ca="1" si="63"/>
        <v>0,140864785271496+0,140864785271497i</v>
      </c>
      <c r="AN136" s="223" t="str">
        <f t="shared" ca="1" si="64"/>
        <v>0,198253625276956-0,0195262777741662i</v>
      </c>
      <c r="AO136" s="223" t="str">
        <f t="shared" ca="1" si="65"/>
        <v>0,11067675160209-0,165639464240799i</v>
      </c>
      <c r="AP136" s="223" t="str">
        <f t="shared" ca="1" si="66"/>
        <v>-0,0578284494181208-0,190634849639476i</v>
      </c>
      <c r="AQ136" s="223" t="str">
        <f t="shared" ca="1" si="67"/>
        <v>-0,184048711490999-0,0762354724368692i</v>
      </c>
      <c r="AR136" s="223" t="str">
        <f t="shared" ca="1" si="68"/>
        <v>-0,184048711490999-0,0762354724368692i</v>
      </c>
      <c r="AS136" s="223" t="str">
        <f t="shared" ca="1" si="69"/>
        <v>-0,0388645068192271+0,195385069974315i</v>
      </c>
      <c r="AT136" s="223" t="str">
        <f t="shared" ca="1" si="70"/>
        <v>0,126379319402701+0,153993646253603i</v>
      </c>
      <c r="AU136" s="223" t="str">
        <f t="shared" ca="1" si="71"/>
        <v>0,199212889791724+8,00486877183439E-15i</v>
      </c>
      <c r="AV136" s="223" t="str">
        <f t="shared" ca="1" si="72"/>
        <v>0,126379319402697-0,153993646253606i</v>
      </c>
      <c r="AW136" s="223" t="str">
        <f t="shared" ca="1" si="73"/>
        <v>-0,0388645068192317-0,195385069974314i</v>
      </c>
      <c r="AX136" s="223" t="str">
        <f t="shared" ca="1" si="74"/>
        <v>-0,175690083639604-0,0939083061815008i</v>
      </c>
      <c r="AY136" s="223" t="str">
        <f t="shared" ca="1" si="75"/>
        <v>-0,184048711490997+0,0762354724368734i</v>
      </c>
      <c r="AZ136" s="223" t="str">
        <f t="shared" ca="1" si="76"/>
        <v>-0,0578284494181172+0,190634849639477i</v>
      </c>
      <c r="BA136" s="223" t="str">
        <f t="shared" ca="1" si="77"/>
        <v>0,110676751602094+0,165639464240796i</v>
      </c>
      <c r="BB136" s="223" t="str">
        <f t="shared" ca="1" si="78"/>
        <v>0,198253625276955+0,0195262777741814i</v>
      </c>
      <c r="BC136" s="223" t="str">
        <f t="shared" ca="1" si="79"/>
        <v>0,140864785271493-0,1408647852715i</v>
      </c>
      <c r="BD136" s="223" t="str">
        <f t="shared" ca="1" si="80"/>
        <v>-0,0195262777741727-0,198253625276956i</v>
      </c>
      <c r="BE136" s="223" t="str">
        <f t="shared" ca="1" si="81"/>
        <v>-0,165639464240791-0,110676751602102i</v>
      </c>
      <c r="BF136" s="223" t="str">
        <f t="shared" ca="1" si="82"/>
        <v>-0,190634849639474+0,0578284494181264i</v>
      </c>
      <c r="BG136" s="223" t="str">
        <f t="shared" ca="1" si="83"/>
        <v>-0,0762354724368639+0,184048711491001i</v>
      </c>
      <c r="BH136" s="223" t="str">
        <f t="shared" ca="1" si="84"/>
        <v>0,0939083061814926+0,175690083639609i</v>
      </c>
      <c r="BI136" s="223" t="str">
        <f t="shared" ca="1" si="85"/>
        <v>0,195385069974312+0,0388645068192401i</v>
      </c>
      <c r="BJ136" s="223" t="str">
        <f t="shared" ca="1" si="86"/>
        <v>0,1539936462536-0,126379319402705i</v>
      </c>
      <c r="BK136" s="223" t="str">
        <f t="shared" ca="1" si="87"/>
        <v>2,09885413796148E-15-0,199212889791724i</v>
      </c>
      <c r="BL136" s="223" t="str">
        <f t="shared" ca="1" si="88"/>
        <v>-0,153993646253597-0,126379319402708i</v>
      </c>
      <c r="BM136" s="223" t="str">
        <f t="shared" ca="1" si="89"/>
        <v>-0,195385069974313+0,0388645068192375i</v>
      </c>
      <c r="BN136" s="223" t="str">
        <f t="shared" ca="1" si="90"/>
        <v>-0,093908306181495+0,175690083639607i</v>
      </c>
      <c r="BO136" s="223" t="str">
        <f t="shared" ca="1" si="91"/>
        <v>0,0762354724368613+0,184048711491002i</v>
      </c>
      <c r="BP136" s="223" t="str">
        <f t="shared" ca="1" si="92"/>
        <v>0,190634849639479+0,0578284494181114i</v>
      </c>
      <c r="BQ136" s="223" t="str">
        <f t="shared" ca="1" si="93"/>
        <v>0,165639464240793-0,110676751602099i</v>
      </c>
      <c r="BR136" s="223" t="str">
        <f t="shared" ca="1" si="94"/>
        <v>0,0195262777741755-0,198253625276955i</v>
      </c>
      <c r="BS136" s="223" t="str">
        <f t="shared" ca="1" si="95"/>
        <v>-0,140864785271491-0,140864785271502i</v>
      </c>
      <c r="BT136" s="223" t="str">
        <f t="shared" ca="1" si="96"/>
        <v>-0,198253625276955+0,0195262777741786i</v>
      </c>
      <c r="BU136" s="223" t="str">
        <f t="shared" ca="1" si="97"/>
        <v>-0,110676751602098+0,165639464240794i</v>
      </c>
      <c r="BV136" s="223" t="str">
        <f t="shared" ca="1" si="98"/>
        <v>0,0578284494181132+0,190634849639478i</v>
      </c>
      <c r="BW136" s="223" t="str">
        <f t="shared" ca="1" si="99"/>
        <v>0,184048711491004+0,0762354724368583i</v>
      </c>
      <c r="BX136" s="223" t="str">
        <f t="shared" ca="1" si="100"/>
        <v>0,175690083639606-0,0939083061814978i</v>
      </c>
      <c r="BY136" s="223" t="str">
        <f t="shared" ca="1" si="101"/>
        <v>0,0388645068192343-0,195385069974313i</v>
      </c>
      <c r="BZ136" s="223" t="str">
        <f t="shared" ca="1" si="102"/>
        <v>-0,126379319402694-0,153993646253608i</v>
      </c>
      <c r="CA136" s="223" t="str">
        <f t="shared" ca="1" si="103"/>
        <v>-0,199212889791724+3,80716049591143E-15i</v>
      </c>
      <c r="CB136" s="223" t="str">
        <f t="shared" ca="1" si="104"/>
        <v>-0,126379319402704+0,153993646253601i</v>
      </c>
      <c r="CC136" s="223" t="str">
        <f t="shared" ca="1" si="105"/>
        <v>0,0388645068192237+0,195385069974316i</v>
      </c>
      <c r="CD136" s="223" t="str">
        <f t="shared" ca="1" si="106"/>
        <v>0,17569008363961+0,0939083061814898i</v>
      </c>
      <c r="CE136" s="223" t="str">
        <f t="shared" ca="1" si="107"/>
        <v>0,184048711491-0,0762354724368667i</v>
      </c>
      <c r="CF136" s="223" t="str">
        <f t="shared" ca="1" si="108"/>
        <v>0,0578284494181248-0,190634849639475i</v>
      </c>
      <c r="CG136" s="223" t="str">
        <f t="shared" ca="1" si="109"/>
        <v>-0,110676751602087-0,165639464240801i</v>
      </c>
      <c r="CH136" s="223" t="str">
        <f t="shared" ca="1" si="110"/>
        <v>-0,198253625276956-0,0195262777741696i</v>
      </c>
      <c r="CI136" s="223" t="str">
        <f t="shared" ca="1" si="111"/>
        <v>-0,140864785271498+0,140864785271495i</v>
      </c>
      <c r="CJ136" s="223" t="str">
        <f t="shared" ca="1" si="112"/>
        <v>0,0195262777741648+0,198253625276956i</v>
      </c>
      <c r="CK136" s="223" t="str">
        <f t="shared" ca="1" si="113"/>
        <v>0,165639464240797+0,110676751602093i</v>
      </c>
      <c r="CL136" s="223" t="str">
        <f t="shared" ca="1" si="114"/>
        <v>0,190634849639476-0,0578284494181202i</v>
      </c>
      <c r="CM136" s="223" t="str">
        <f t="shared" ca="1" si="115"/>
        <v>0,0762354724368712-0,184048711490998i</v>
      </c>
      <c r="CN136" s="223" t="str">
        <f t="shared" ca="1" si="116"/>
        <v>-0,0939083061815042-0,175690083639603i</v>
      </c>
      <c r="CO136" s="223" t="str">
        <f t="shared" ca="1" si="117"/>
        <v>-0,195385069974315-0,0388645068192285i</v>
      </c>
      <c r="CP136" s="223" t="str">
        <f t="shared" ca="1" si="118"/>
        <v>-0,153993646253605+0,126379319402699i</v>
      </c>
      <c r="CQ136" s="223" t="str">
        <f t="shared" ca="1" si="119"/>
        <v>-8,688230192683E-15+0,199212889791724i</v>
      </c>
      <c r="CR136" s="223" t="str">
        <f t="shared" ca="1" si="120"/>
        <v>0,153993646253604+0,126379319402699i</v>
      </c>
      <c r="CS136" s="223" t="str">
        <f t="shared" ca="1" si="121"/>
        <v>0,195385069974314-0,0388645068192309i</v>
      </c>
      <c r="CT136" s="223" t="str">
        <f t="shared" ca="1" si="122"/>
        <v>0,093908306181502-0,175690083639604i</v>
      </c>
      <c r="CU136" s="223" t="str">
        <f t="shared" ca="1" si="123"/>
        <v>-0,0762354724368708-0,184048711490998i</v>
      </c>
      <c r="CV136" s="223" t="str">
        <f t="shared" ca="1" si="124"/>
        <v>-0,190634849639477-0,0578284494181178i</v>
      </c>
      <c r="CW136" s="223" t="str">
        <f t="shared" ca="1" si="125"/>
        <v>-0,165639464240798+0,110676751602092i</v>
      </c>
      <c r="CX136" s="223" t="str">
        <f t="shared" ca="1" si="126"/>
        <v>-0,0195262777741821+0,198253625276955i</v>
      </c>
      <c r="CY136" s="223" t="str">
        <f t="shared" ca="1" si="127"/>
        <v>0,140864785271499+0,140864785271494i</v>
      </c>
      <c r="CZ136" s="223" t="str">
        <f t="shared" ca="1" si="128"/>
        <v>0,198253625276956-0,0195262777741692i</v>
      </c>
      <c r="DA136" s="223" t="str">
        <f t="shared" ca="1" si="129"/>
        <v>0,110676751602103-0,16563946424079i</v>
      </c>
      <c r="DB136" s="223" t="str">
        <f t="shared" ca="1" si="130"/>
        <v>-0,0578284494181244-0,190634849639475i</v>
      </c>
      <c r="DC136" s="223" t="str">
        <f t="shared" ca="1" si="131"/>
        <v>-0,184048711491001-0,0762354724368645i</v>
      </c>
      <c r="DD136" s="223" t="str">
        <f t="shared" ca="1" si="132"/>
        <v>-0,17569008363961+0,0939083061814906i</v>
      </c>
      <c r="DE136" s="223" t="str">
        <f t="shared" ca="1" si="133"/>
        <v>-0,0388645068192241+0,195385069974315i</v>
      </c>
      <c r="DF136" s="223" t="str">
        <f t="shared" ca="1" si="134"/>
        <v>0,126379319402704+0,1539936462536i</v>
      </c>
      <c r="DG136" s="223" t="str">
        <f t="shared" ca="1" si="135"/>
        <v>0,199212889791724+4,19770827592296E-15i</v>
      </c>
      <c r="DH136" s="223" t="str">
        <f t="shared" ca="1" si="136"/>
        <v>0,126379319402709-0,153993646253596i</v>
      </c>
      <c r="DI136" s="223" t="str">
        <f t="shared" ca="1" si="137"/>
        <v>-0,0388645068192353-0,195385069974313i</v>
      </c>
      <c r="DJ136" s="223" t="str">
        <f t="shared" ca="1" si="138"/>
        <v>-0,175690083639606-0,0939083061814982i</v>
      </c>
      <c r="DK136" s="223" t="str">
        <f t="shared" ca="1" si="139"/>
        <v>-0,184048711491003+0,0762354724368593i</v>
      </c>
      <c r="DL136" s="223" t="str">
        <f t="shared" ca="1" si="140"/>
        <v>-0,0578284494181134+0,190634849639478i</v>
      </c>
      <c r="DM136" s="223" t="str">
        <f t="shared" ca="1" si="141"/>
        <v>0,110676751602098+0,165639464240793i</v>
      </c>
      <c r="DN136" s="223" t="str">
        <f t="shared" ca="1" si="142"/>
        <v>0,198253625276955+0,0195262777741776i</v>
      </c>
      <c r="DO136" s="223" t="str">
        <f t="shared" ca="1" si="143"/>
        <v>0,140864785271503-0,14086478527149i</v>
      </c>
      <c r="DP136" s="223" t="str">
        <f t="shared" ca="1" si="144"/>
        <v>-0,0195262777741765-0,198253625276955i</v>
      </c>
      <c r="DQ136" s="223" t="str">
        <f t="shared" ca="1" si="145"/>
        <v>-0,165639464240793-0,110676751602099i</v>
      </c>
      <c r="DR136" s="223" t="str">
        <f t="shared" ca="1" si="146"/>
        <v>-0,190634849639478+0,0578284494181124i</v>
      </c>
      <c r="DS136" s="223" t="str">
        <f t="shared" ca="1" si="147"/>
        <v>-0,0762354724368603+0,184048711491003i</v>
      </c>
      <c r="DT136" s="223" t="str">
        <f t="shared" ca="1" si="148"/>
        <v>0,0939083061814972+0,175690083639606i</v>
      </c>
      <c r="DU136" s="223" t="str">
        <f t="shared" ca="1" si="149"/>
        <v>0,195385069974313+0,0388645068192365i</v>
      </c>
      <c r="DV136" s="223" t="str">
        <f t="shared" ca="1" si="150"/>
        <v>0,153993646253597-0,126379319402708i</v>
      </c>
      <c r="DW136" s="223" t="str">
        <f t="shared" ca="1" si="151"/>
        <v>-3,12379907506283E-15-0,199212889791724i</v>
      </c>
      <c r="DX136" s="223" t="str">
        <f t="shared" ca="1" si="152"/>
        <v>-0,153993646253599-0,126379319402705i</v>
      </c>
      <c r="DY136" s="223" t="str">
        <f t="shared" ca="1" si="153"/>
        <v>-0,195385069974304+0,0388645068192815i</v>
      </c>
      <c r="DZ136" s="223" t="str">
        <f t="shared" ca="1" si="154"/>
        <v>-0,0939083061814741+0,175690083639619i</v>
      </c>
      <c r="EA136" s="223" t="str">
        <f t="shared" ca="1" si="155"/>
        <v>0,0762354724368635+0,184048711491002i</v>
      </c>
      <c r="EB136" s="223" t="str">
        <f t="shared" ca="1" si="156"/>
        <v>0,190634849639469+0,0578284494181445i</v>
      </c>
      <c r="EC136" s="223" t="str">
        <f t="shared" ca="1" si="157"/>
        <v>0,165639464240824-0,110676751602053i</v>
      </c>
      <c r="ED136" s="223" t="str">
        <f t="shared" ca="1" si="158"/>
        <v>0,0195262777742492-0,198253625276948i</v>
      </c>
      <c r="EE136" s="223" t="str">
        <f t="shared" ca="1" si="159"/>
        <v>-0,140864785271563-0,14086478527143i</v>
      </c>
      <c r="EF136" s="223" t="str">
        <f t="shared" ca="1" si="160"/>
        <v>-0,198253625276949+0,019526277774243i</v>
      </c>
      <c r="EG136" s="223" t="str">
        <f t="shared" ca="1" si="161"/>
        <v>-0,11067675160206+0,165639464240819i</v>
      </c>
      <c r="EH136" s="223" t="str">
        <f t="shared" ca="1" si="162"/>
        <v>0,0578284494181357+0,190634849639471i</v>
      </c>
      <c r="EI136" s="223" t="str">
        <f t="shared" ca="1" si="163"/>
        <v>0,184048711490998+0,0762354724368718i</v>
      </c>
      <c r="EJ136" s="223" t="str">
        <f t="shared" ca="1" si="164"/>
        <v>0,175690083639623-0,0939083061814661i</v>
      </c>
      <c r="EK136" s="223" t="str">
        <f t="shared" ca="1" si="165"/>
        <v>0,0388645068192903-0,195385069974302i</v>
      </c>
      <c r="EL136" s="223" t="str">
        <f t="shared" ca="1" si="166"/>
        <v>-0,126379319402637-0,153993646253655i</v>
      </c>
      <c r="EM136" s="223" t="str">
        <f t="shared" ca="1" si="167"/>
        <v>-0,199212889791724+8,97128985843694E-14i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0,109671629795134-0,536562812403049i</v>
      </c>
      <c r="G137" s="229" t="str">
        <f t="shared" si="178"/>
        <v>-1,21117444167429+3,66559203046114i</v>
      </c>
      <c r="H137" s="229" t="str">
        <f t="shared" si="179"/>
        <v>0,101114572221021-0,325565384112448i</v>
      </c>
      <c r="I137" s="229" t="str">
        <f t="shared" si="174"/>
        <v>-0,143245795589927-0,209700180719498i</v>
      </c>
      <c r="J137" s="255" t="str">
        <f ca="1">IMPRODUCT(1/N_FFT2,AZ100)</f>
        <v>-0,00208051502284026-0,0000031999709173713i</v>
      </c>
      <c r="K137" s="254" t="str">
        <f t="shared" ca="1" si="175"/>
        <v>0,000297353995203878+0,000436742758659156i</v>
      </c>
      <c r="N137" s="246">
        <f t="shared" ca="1" si="176"/>
        <v>0.20081152135103691</v>
      </c>
      <c r="O137" s="223">
        <f t="shared" ca="1" si="39"/>
        <v>-0.19918847864896311</v>
      </c>
      <c r="P137" s="223" t="str">
        <f t="shared" ca="1" si="40"/>
        <v>-0,122547044544537+0,157029525567289i</v>
      </c>
      <c r="Q137" s="223" t="str">
        <f t="shared" ca="1" si="41"/>
        <v>0,0483988523767827+0,193219049565768i</v>
      </c>
      <c r="R137" s="223" t="str">
        <f t="shared" ca="1" si="42"/>
        <v>0,182100050404627+0,0807194008223605i</v>
      </c>
      <c r="S137" s="223" t="str">
        <f t="shared" ca="1" si="43"/>
        <v>0,175668554933719-0,0938967988484564i</v>
      </c>
      <c r="T137" s="223" t="str">
        <f t="shared" ca="1" si="44"/>
        <v>0,0340536385291172-0,19625595463429i</v>
      </c>
      <c r="U137" s="223" t="str">
        <f t="shared" ca="1" si="45"/>
        <v>-0,133766806539066-0,147588927412691i</v>
      </c>
      <c r="V137" s="223" t="str">
        <f t="shared" ca="1" si="46"/>
        <v>-0,198648768836958+0,0146532135058933i</v>
      </c>
      <c r="W137" s="223" t="str">
        <f t="shared" ca="1" si="47"/>
        <v>-0,110663189497824+0,165619167117388i</v>
      </c>
      <c r="X137" s="223" t="str">
        <f t="shared" ca="1" si="48"/>
        <v>0,0624817886500147+0,189135073726645i</v>
      </c>
      <c r="Y137" s="223" t="str">
        <f t="shared" ca="1" si="49"/>
        <v>0,187544729924766+0,0671045773694677i</v>
      </c>
      <c r="Z137" s="223" t="str">
        <f t="shared" ca="1" si="50"/>
        <v>0,168285096343242-0,106565361986126i</v>
      </c>
      <c r="AA137" s="223" t="str">
        <f t="shared" ca="1" si="51"/>
        <v>0,0195238850637661-0,198229331680519i</v>
      </c>
      <c r="AB137" s="223" t="str">
        <f t="shared" ca="1" si="52"/>
        <v>-0,144261674619053-0,137348532072953i</v>
      </c>
      <c r="AC137" s="223" t="str">
        <f t="shared" ca="1" si="53"/>
        <v>-0,197032564135175+0,0292270199782053i</v>
      </c>
      <c r="AD137" s="223" t="str">
        <f t="shared" ca="1" si="54"/>
        <v>-0,0981796410390738+0,173311304051199i</v>
      </c>
      <c r="AE137" s="223" t="str">
        <f t="shared" ca="1" si="55"/>
        <v>0,0762261306969668+0,184026158535838i</v>
      </c>
      <c r="AF137" s="223" t="str">
        <f t="shared" ca="1" si="56"/>
        <v>0,191973088304077+0,0531261083976936i</v>
      </c>
      <c r="AG137" s="223" t="str">
        <f t="shared" ca="1" si="57"/>
        <v>0,159989686235018-0,118656438194094i</v>
      </c>
      <c r="AH137" s="223" t="str">
        <f t="shared" ca="1" si="58"/>
        <v>0,00488832997365361-0,199128486803262i</v>
      </c>
      <c r="AI137" s="223" t="str">
        <f t="shared" ca="1" si="59"/>
        <v>-0,15397477618507-0,126363833137675i</v>
      </c>
      <c r="AJ137" s="223" t="str">
        <f t="shared" ca="1" si="60"/>
        <v>-0,194348622896927+0,0436424426969496i</v>
      </c>
      <c r="AK137" s="223" t="str">
        <f t="shared" ca="1" si="61"/>
        <v>-0,0851640485989918+0,180064252012211i</v>
      </c>
      <c r="AL137" s="223" t="str">
        <f t="shared" ca="1" si="62"/>
        <v>0,0895573967372398+0,177919989647417i</v>
      </c>
      <c r="AM137" s="223" t="str">
        <f t="shared" ca="1" si="63"/>
        <v>0,195361127884817+0,0388597444415269i</v>
      </c>
      <c r="AN137" s="223" t="str">
        <f t="shared" ca="1" si="64"/>
        <v>0,150827278155162-0,130104504882782i</v>
      </c>
      <c r="AO137" s="223" t="str">
        <f t="shared" ca="1" si="65"/>
        <v>-0,00977371540012309-0,198948547403005i</v>
      </c>
      <c r="AP137" s="223" t="str">
        <f t="shared" ca="1" si="66"/>
        <v>-0,162853475098162-0,11469435764213i</v>
      </c>
      <c r="AQ137" s="223" t="str">
        <f t="shared" ca="1" si="67"/>
        <v>-0,190611489632326+0,0578213632374239i</v>
      </c>
      <c r="AR137" s="223" t="str">
        <f t="shared" ca="1" si="68"/>
        <v>-0,190611489632326+0,0578213632374239i</v>
      </c>
      <c r="AS137" s="223" t="str">
        <f t="shared" ca="1" si="69"/>
        <v>0,102403343485107+0,170849656919643i</v>
      </c>
      <c r="AT137" s="223" t="str">
        <f t="shared" ca="1" si="70"/>
        <v>0,197690488586948+0,024382796163322i</v>
      </c>
      <c r="AU137" s="223" t="str">
        <f t="shared" ca="1" si="71"/>
        <v>0,140847523986912-0,140847523986916i</v>
      </c>
      <c r="AV137" s="223" t="str">
        <f t="shared" ca="1" si="72"/>
        <v>-0,024382796163327-0,197690488586948i</v>
      </c>
      <c r="AW137" s="223" t="str">
        <f t="shared" ca="1" si="73"/>
        <v>-0,170849656919645-0,102403343485103i</v>
      </c>
      <c r="AX137" s="223" t="str">
        <f t="shared" ca="1" si="74"/>
        <v>-0,185841416190329+0,0716869448007196i</v>
      </c>
      <c r="AY137" s="223" t="str">
        <f t="shared" ca="1" si="75"/>
        <v>-0,0578213632374194+0,190611489632327i</v>
      </c>
      <c r="AZ137" s="223" t="str">
        <f t="shared" ca="1" si="76"/>
        <v>0,114694357642134+0,162853475098159i</v>
      </c>
      <c r="BA137" s="223" t="str">
        <f t="shared" ca="1" si="77"/>
        <v>0,198948547403005+0,00977371540011753i</v>
      </c>
      <c r="BB137" s="223" t="str">
        <f t="shared" ca="1" si="78"/>
        <v>0,130104504882779-0,150827278155165i</v>
      </c>
      <c r="BC137" s="223" t="str">
        <f t="shared" ca="1" si="79"/>
        <v>-0,0388597444415322-0,195361127884815i</v>
      </c>
      <c r="BD137" s="223" t="str">
        <f t="shared" ca="1" si="80"/>
        <v>-0,177919989647419-0,0895573967372362i</v>
      </c>
      <c r="BE137" s="223" t="str">
        <f t="shared" ca="1" si="81"/>
        <v>-0,180064252012209+0,0851640485989962i</v>
      </c>
      <c r="BF137" s="223" t="str">
        <f t="shared" ca="1" si="82"/>
        <v>-0,0436424426969443+0,194348622896928i</v>
      </c>
      <c r="BG137" s="223" t="str">
        <f t="shared" ca="1" si="83"/>
        <v>0,126363833137678+0,153974776185067i</v>
      </c>
      <c r="BH137" s="223" t="str">
        <f t="shared" ca="1" si="84"/>
        <v>0,199128486803262-0,00488832997365917i</v>
      </c>
      <c r="BI137" s="223" t="str">
        <f t="shared" ca="1" si="85"/>
        <v>0,118656438194091-0,159989686235021i</v>
      </c>
      <c r="BJ137" s="223" t="str">
        <f t="shared" ca="1" si="86"/>
        <v>-0,0531261083976984-0,191973088304076i</v>
      </c>
      <c r="BK137" s="223" t="str">
        <f t="shared" ca="1" si="87"/>
        <v>-0,18402615853584-0,0762261306969617i</v>
      </c>
      <c r="BL137" s="223" t="str">
        <f t="shared" ca="1" si="88"/>
        <v>-0,173311304051196+0,0981796410390778i</v>
      </c>
      <c r="BM137" s="223" t="str">
        <f t="shared" ca="1" si="89"/>
        <v>-0,0292270199782001+0,197032564135176i</v>
      </c>
      <c r="BN137" s="223" t="str">
        <f t="shared" ca="1" si="90"/>
        <v>0,137348532072957+0,144261674619049i</v>
      </c>
      <c r="BO137" s="223" t="str">
        <f t="shared" ca="1" si="91"/>
        <v>0,198229331680519-0,0195238850637709i</v>
      </c>
      <c r="BP137" s="223" t="str">
        <f t="shared" ca="1" si="92"/>
        <v>0,106565361986123-0,168285096343244i</v>
      </c>
      <c r="BQ137" s="223" t="str">
        <f t="shared" ca="1" si="93"/>
        <v>-0,0671045773694719-0,187544729924765i</v>
      </c>
      <c r="BR137" s="223" t="str">
        <f t="shared" ca="1" si="94"/>
        <v>-0,189135073726646-0,0624817886500101i</v>
      </c>
      <c r="BS137" s="223" t="str">
        <f t="shared" ca="1" si="95"/>
        <v>-0,165619167117385+0,110663189497828i</v>
      </c>
      <c r="BT137" s="223" t="str">
        <f t="shared" ca="1" si="96"/>
        <v>-0,0146532135058886+0,198648768836958i</v>
      </c>
      <c r="BU137" s="223" t="str">
        <f t="shared" ca="1" si="97"/>
        <v>0,147588927412695+0,133766806539062i</v>
      </c>
      <c r="BV137" s="223" t="str">
        <f t="shared" ca="1" si="98"/>
        <v>0,196255954634289-0,0340536385291228i</v>
      </c>
      <c r="BW137" s="223" t="str">
        <f t="shared" ca="1" si="99"/>
        <v>0,0938967988484522-0,175668554933721i</v>
      </c>
      <c r="BX137" s="223" t="str">
        <f t="shared" ca="1" si="100"/>
        <v>-0,0807194008223653-0,182100050404624i</v>
      </c>
      <c r="BY137" s="223" t="str">
        <f t="shared" ca="1" si="101"/>
        <v>-0,193219049565769-0,0483988523767783i</v>
      </c>
      <c r="BZ137" s="223" t="str">
        <f t="shared" ca="1" si="102"/>
        <v>-0,157029525567286+0,122547044544541i</v>
      </c>
      <c r="CA137" s="223" t="str">
        <f t="shared" ca="1" si="103"/>
        <v>5,56364128324598E-15+0,199188478648963i</v>
      </c>
      <c r="CB137" s="223" t="str">
        <f t="shared" ca="1" si="104"/>
        <v>0,157029525567292+0,122547044544533i</v>
      </c>
      <c r="CC137" s="223" t="str">
        <f t="shared" ca="1" si="105"/>
        <v>0,193219049565767-0,0483988523767877i</v>
      </c>
      <c r="CD137" s="223" t="str">
        <f t="shared" ca="1" si="106"/>
        <v>0,0807194008223565-0,182100050404628i</v>
      </c>
      <c r="CE137" s="223" t="str">
        <f t="shared" ca="1" si="107"/>
        <v>-0,0938967988484608-0,175668554933716i</v>
      </c>
      <c r="CF137" s="223" t="str">
        <f t="shared" ca="1" si="108"/>
        <v>-0,196255954634291-0,0340536385291118i</v>
      </c>
      <c r="CG137" s="223" t="str">
        <f t="shared" ca="1" si="109"/>
        <v>-0,147588927412688+0,133766806539069i</v>
      </c>
      <c r="CH137" s="223" t="str">
        <f t="shared" ca="1" si="110"/>
        <v>0,0146532135058983+0,198648768836958i</v>
      </c>
      <c r="CI137" s="223" t="str">
        <f t="shared" ca="1" si="111"/>
        <v>0,16561916711739+0,11066318949782i</v>
      </c>
      <c r="CJ137" s="223" t="str">
        <f t="shared" ca="1" si="112"/>
        <v>0,189135073726643-0,0624817886500207i</v>
      </c>
      <c r="CK137" s="223" t="str">
        <f t="shared" ca="1" si="113"/>
        <v>0,0671045773694628-0,187544729924768i</v>
      </c>
      <c r="CL137" s="223" t="str">
        <f t="shared" ca="1" si="114"/>
        <v>-0,106565361986132-0,168285096343239i</v>
      </c>
      <c r="CM137" s="223" t="str">
        <f t="shared" ca="1" si="115"/>
        <v>-0,19822933168052-0,0195238850637598i</v>
      </c>
      <c r="CN137" s="223" t="str">
        <f t="shared" ca="1" si="116"/>
        <v>-0,137348532072949+0,144261674619056i</v>
      </c>
      <c r="CO137" s="223" t="str">
        <f t="shared" ca="1" si="117"/>
        <v>0,0292270199782097+0,197032564135175i</v>
      </c>
      <c r="CP137" s="223" t="str">
        <f t="shared" ca="1" si="118"/>
        <v>0,173311304051201+0,0981796410390707i</v>
      </c>
      <c r="CQ137" s="223" t="str">
        <f t="shared" ca="1" si="119"/>
        <v>0,184026158535836-0,076226130696972i</v>
      </c>
      <c r="CR137" s="223" t="str">
        <f t="shared" ca="1" si="120"/>
        <v>0,053126108397689-0,191973088304078i</v>
      </c>
      <c r="CS137" s="223" t="str">
        <f t="shared" ca="1" si="121"/>
        <v>-0,118656438194098-0,159989686235016i</v>
      </c>
      <c r="CT137" s="223" t="str">
        <f t="shared" ca="1" si="122"/>
        <v>-0,199128486803263-0,00488832997364805i</v>
      </c>
      <c r="CU137" s="223" t="str">
        <f t="shared" ca="1" si="123"/>
        <v>-0,126363833137671+0,153974776185073i</v>
      </c>
      <c r="CV137" s="223" t="str">
        <f t="shared" ca="1" si="124"/>
        <v>0,0436424426969536+0,194348622896926i</v>
      </c>
      <c r="CW137" s="223" t="str">
        <f t="shared" ca="1" si="125"/>
        <v>0,180064252012214+0,0851640485989862i</v>
      </c>
      <c r="CX137" s="223" t="str">
        <f t="shared" ca="1" si="126"/>
        <v>0,177919989647415-0,0895573967372448i</v>
      </c>
      <c r="CY137" s="223" t="str">
        <f t="shared" ca="1" si="127"/>
        <v>0,0388597444415229-0,195361127884817i</v>
      </c>
      <c r="CZ137" s="223" t="str">
        <f t="shared" ca="1" si="128"/>
        <v>-0,130104504882787-0,150827278155157i</v>
      </c>
      <c r="DA137" s="223" t="str">
        <f t="shared" ca="1" si="129"/>
        <v>-0,198948547403005+0,00977371540012864i</v>
      </c>
      <c r="DB137" s="223" t="str">
        <f t="shared" ca="1" si="130"/>
        <v>-0,114694357642126+0,162853475098165i</v>
      </c>
      <c r="DC137" s="223" t="str">
        <f t="shared" ca="1" si="131"/>
        <v>0,0578213632374273+0,190611489632325i</v>
      </c>
      <c r="DD137" s="223" t="str">
        <f t="shared" ca="1" si="132"/>
        <v>0,185841416190325+0,0716869448007284i</v>
      </c>
      <c r="DE137" s="223" t="str">
        <f t="shared" ca="1" si="133"/>
        <v>0,17084965691964-0,102403343485111i</v>
      </c>
      <c r="DF137" s="223" t="str">
        <f t="shared" ca="1" si="134"/>
        <v>0,024382796163318-0,197690488586949i</v>
      </c>
      <c r="DG137" s="223" t="str">
        <f t="shared" ca="1" si="135"/>
        <v>-0,14084752398692-0,140847523986908i</v>
      </c>
      <c r="DH137" s="223" t="str">
        <f t="shared" ca="1" si="136"/>
        <v>-0,197690488586947+0,0243827961633318i</v>
      </c>
      <c r="DI137" s="223" t="str">
        <f t="shared" ca="1" si="137"/>
        <v>-0,102403343485099+0,170849656919647i</v>
      </c>
      <c r="DJ137" s="223" t="str">
        <f t="shared" ca="1" si="138"/>
        <v>0,0716869448007254+0,185841416190327i</v>
      </c>
      <c r="DK137" s="223" t="str">
        <f t="shared" ca="1" si="139"/>
        <v>0,190611489632329+0,057821363237414i</v>
      </c>
      <c r="DL137" s="223" t="str">
        <f t="shared" ca="1" si="140"/>
        <v>0,162853475098157-0,114694357642137i</v>
      </c>
      <c r="DM137" s="223" t="str">
        <f t="shared" ca="1" si="141"/>
        <v>0,00977371540013175-0,198948547403005i</v>
      </c>
      <c r="DN137" s="223" t="str">
        <f t="shared" ca="1" si="142"/>
        <v>-0,150827278155155-0,13010450488279i</v>
      </c>
      <c r="DO137" s="223" t="str">
        <f t="shared" ca="1" si="143"/>
        <v>-0,195361127884815+0,0388597444415364i</v>
      </c>
      <c r="DP137" s="223" t="str">
        <f t="shared" ca="1" si="144"/>
        <v>-0,0895573967372324+0,177919989647421i</v>
      </c>
      <c r="DQ137" s="223" t="str">
        <f t="shared" ca="1" si="145"/>
        <v>0,0851640485990011+0,180064252012206i</v>
      </c>
      <c r="DR137" s="223" t="str">
        <f t="shared" ca="1" si="146"/>
        <v>0,194348622896929+0,0436424426969401i</v>
      </c>
      <c r="DS137" s="223" t="str">
        <f t="shared" ca="1" si="147"/>
        <v>0,153974776185064-0,126363833137682i</v>
      </c>
      <c r="DT137" s="223" t="str">
        <f t="shared" ca="1" si="148"/>
        <v>-0,00488832997364492-0,199128486803263i</v>
      </c>
      <c r="DU137" s="223" t="str">
        <f t="shared" ca="1" si="149"/>
        <v>-0,159989686235024-0,118656438194086i</v>
      </c>
      <c r="DV137" s="223" t="str">
        <f t="shared" ca="1" si="150"/>
        <v>-0,19197308830409+0,053126108397645i</v>
      </c>
      <c r="DW137" s="223" t="str">
        <f t="shared" ca="1" si="151"/>
        <v>-0,0762261306968834+0,184026158535873i</v>
      </c>
      <c r="DX137" s="223" t="str">
        <f t="shared" ca="1" si="152"/>
        <v>0,0981796410390999+0,173311304051184i</v>
      </c>
      <c r="DY137" s="223" t="str">
        <f t="shared" ca="1" si="153"/>
        <v>0,197032564135171+0,0292270199782352i</v>
      </c>
      <c r="DZ137" s="223" t="str">
        <f t="shared" ca="1" si="154"/>
        <v>0,144261674619115-0,137348532072887i</v>
      </c>
      <c r="EA137" s="223" t="str">
        <f t="shared" ca="1" si="155"/>
        <v>-0,0195238850638159-0,198229331680514i</v>
      </c>
      <c r="EB137" s="223" t="str">
        <f t="shared" ca="1" si="156"/>
        <v>-0,168285096343236-0,106565361986137i</v>
      </c>
      <c r="EC137" s="223" t="str">
        <f t="shared" ca="1" si="157"/>
        <v>-0,18754472992479+0,0671045773694012i</v>
      </c>
      <c r="ED137" s="223" t="str">
        <f t="shared" ca="1" si="158"/>
        <v>-0,0624817886499484+0,189135073726667i</v>
      </c>
      <c r="EE137" s="223" t="str">
        <f t="shared" ca="1" si="159"/>
        <v>0,110663189497832+0,165619167117382i</v>
      </c>
      <c r="EF137" s="223" t="str">
        <f t="shared" ca="1" si="160"/>
        <v>0,198648768836954+0,0146532135059437i</v>
      </c>
      <c r="EG137" s="223" t="str">
        <f t="shared" ca="1" si="161"/>
        <v>0,133766806538999-0,147588927412752i</v>
      </c>
      <c r="EH137" s="223" t="str">
        <f t="shared" ca="1" si="162"/>
        <v>-0,0340536385291465-0,196255954634285i</v>
      </c>
      <c r="EI137" s="223" t="str">
        <f t="shared" ca="1" si="163"/>
        <v>-0,175668554933704-0,0938967988484835i</v>
      </c>
      <c r="EJ137" s="223" t="str">
        <f t="shared" ca="1" si="164"/>
        <v>-0,182100050404663+0,0807194008222772i</v>
      </c>
      <c r="EK137" s="223" t="str">
        <f t="shared" ca="1" si="165"/>
        <v>-0,0483988523767345+0,19321904956578i</v>
      </c>
      <c r="EL137" s="223" t="str">
        <f t="shared" ca="1" si="166"/>
        <v>0,122547044544528+0,157029525567295i</v>
      </c>
      <c r="EM137" s="223" t="str">
        <f t="shared" ca="1" si="167"/>
        <v>0,199188478648963+7,09612348331613E-14i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0,109525749080418-0,523064590118408i</v>
      </c>
      <c r="G138" s="229" t="str">
        <f t="shared" si="178"/>
        <v>-1,21108373457222+3,57151611129297i</v>
      </c>
      <c r="H138" s="229" t="str">
        <f t="shared" si="179"/>
        <v>0,101056933593643-0,316998142028319i</v>
      </c>
      <c r="I138" s="229" t="str">
        <f t="shared" si="174"/>
        <v>-0,157454008139819-0,211645938461611i</v>
      </c>
      <c r="J138" s="255" t="str">
        <f ca="1">IMPRODUCT(1/N_FFT2,BA100)</f>
        <v>0,000772894807061496+7,2381639969893E-09i</v>
      </c>
      <c r="K138" s="254" t="str">
        <f t="shared" ca="1" si="175"/>
        <v>-0,000121693853314273-0,000163581186450569i</v>
      </c>
      <c r="N138" s="246">
        <f t="shared" ca="1" si="176"/>
        <v>0.20083802052787592</v>
      </c>
      <c r="O138" s="223">
        <f t="shared" ca="1" si="39"/>
        <v>-0.19916197947212411</v>
      </c>
      <c r="P138" s="223" t="str">
        <f t="shared" ca="1" si="40"/>
        <v>-0,118640652652881+0,159968401896604i</v>
      </c>
      <c r="Q138" s="223" t="str">
        <f t="shared" ca="1" si="41"/>
        <v>0,0578136709324255+0,190586131501146i</v>
      </c>
      <c r="R138" s="223" t="str">
        <f t="shared" ca="1" si="42"/>
        <v>0,187519779782081+0,067095650065668i</v>
      </c>
      <c r="S138" s="223" t="str">
        <f t="shared" ca="1" si="43"/>
        <v>0,165597133857094-0,110648467343973i</v>
      </c>
      <c r="T138" s="223" t="str">
        <f t="shared" ca="1" si="44"/>
        <v>0,00977241514714191-0,198922080145585i</v>
      </c>
      <c r="U138" s="223" t="str">
        <f t="shared" ca="1" si="45"/>
        <v>-0,153954292044367-0,126347022237853i</v>
      </c>
      <c r="V138" s="223" t="str">
        <f t="shared" ca="1" si="46"/>
        <v>-0,193193344536051+0,0483924136020271i</v>
      </c>
      <c r="W138" s="223" t="str">
        <f t="shared" ca="1" si="47"/>
        <v>-0,0762159899010179+0,184001676488729i</v>
      </c>
      <c r="X138" s="223" t="str">
        <f t="shared" ca="1" si="48"/>
        <v>0,102389720185573+0,170826927817528i</v>
      </c>
      <c r="Y138" s="223" t="str">
        <f t="shared" ca="1" si="49"/>
        <v>0,19820296010446+0,0195212876902319i</v>
      </c>
      <c r="Z138" s="223" t="str">
        <f t="shared" ca="1" si="50"/>
        <v>0,133749010779558-0,147569292817796i</v>
      </c>
      <c r="AA138" s="223" t="str">
        <f t="shared" ca="1" si="51"/>
        <v>-0,0388545747085788-0,195335137882231i</v>
      </c>
      <c r="AB138" s="223" t="str">
        <f t="shared" ca="1" si="52"/>
        <v>-0,180040297040071-0,0851527187409653i</v>
      </c>
      <c r="AC138" s="223" t="str">
        <f t="shared" ca="1" si="53"/>
        <v>-0,175645184746175+0,0938843072229697i</v>
      </c>
      <c r="AD138" s="223" t="str">
        <f t="shared" ca="1" si="54"/>
        <v>-0,0292231317414232+0,197006351771912i</v>
      </c>
      <c r="AE138" s="223" t="str">
        <f t="shared" ca="1" si="55"/>
        <v>0,140828786239272+0,140828786239277i</v>
      </c>
      <c r="AF138" s="223" t="str">
        <f t="shared" ca="1" si="56"/>
        <v>0,197006351771913-0,0292231317414164i</v>
      </c>
      <c r="AG138" s="223" t="str">
        <f t="shared" ca="1" si="57"/>
        <v>0,0938843072229583-0,175645184746181i</v>
      </c>
      <c r="AH138" s="223" t="str">
        <f t="shared" ca="1" si="58"/>
        <v>-0,0851527187409591-0,180040297040074i</v>
      </c>
      <c r="AI138" s="223" t="str">
        <f t="shared" ca="1" si="59"/>
        <v>-0,19533513788223-0,0388545747085856i</v>
      </c>
      <c r="AJ138" s="223" t="str">
        <f t="shared" ca="1" si="60"/>
        <v>-0,147569292817787+0,133749010779568i</v>
      </c>
      <c r="AK138" s="223" t="str">
        <f t="shared" ca="1" si="61"/>
        <v>0,0195212876902246+0,19820296010446i</v>
      </c>
      <c r="AL138" s="223" t="str">
        <f t="shared" ca="1" si="62"/>
        <v>0,170826927817527+0,102389720185575i</v>
      </c>
      <c r="AM138" s="223" t="str">
        <f t="shared" ca="1" si="63"/>
        <v>0,184001676488727-0,0762159899010222i</v>
      </c>
      <c r="AN138" s="223" t="str">
        <f t="shared" ca="1" si="64"/>
        <v>0,0483924136020358-0,193193344536048i</v>
      </c>
      <c r="AO138" s="223" t="str">
        <f t="shared" ca="1" si="65"/>
        <v>-0,126347022237851-0,153954292044369i</v>
      </c>
      <c r="AP138" s="223" t="str">
        <f t="shared" ca="1" si="66"/>
        <v>-0,198922080145585+0,00977241514714504i</v>
      </c>
      <c r="AQ138" s="223" t="str">
        <f t="shared" ca="1" si="67"/>
        <v>-0,110648467343966+0,165597133857099i</v>
      </c>
      <c r="AR138" s="223" t="str">
        <f t="shared" ca="1" si="68"/>
        <v>-0,110648467343966+0,165597133857099i</v>
      </c>
      <c r="AS138" s="223" t="str">
        <f t="shared" ca="1" si="69"/>
        <v>0,190586131501146+0,0578136709324247i</v>
      </c>
      <c r="AT138" s="223" t="str">
        <f t="shared" ca="1" si="70"/>
        <v>0,1599684018966-0,118640652652886i</v>
      </c>
      <c r="AU138" s="223" t="str">
        <f t="shared" ca="1" si="71"/>
        <v>6,95367498514766E-15-0,199161979472124i</v>
      </c>
      <c r="AV138" s="223" t="str">
        <f t="shared" ca="1" si="72"/>
        <v>-0,159968401896603-0,118640652652881i</v>
      </c>
      <c r="AW138" s="223" t="str">
        <f t="shared" ca="1" si="73"/>
        <v>-0,190586131501144+0,0578136709324303i</v>
      </c>
      <c r="AX138" s="223" t="str">
        <f t="shared" ca="1" si="74"/>
        <v>-0,0670956500656762+0,187519779782078i</v>
      </c>
      <c r="AY138" s="223" t="str">
        <f t="shared" ca="1" si="75"/>
        <v>0,110648467343971+0,165597133857096i</v>
      </c>
      <c r="AZ138" s="223" t="str">
        <f t="shared" ca="1" si="76"/>
        <v>0,198922080145585+0,00977241514713845i</v>
      </c>
      <c r="BA138" s="223" t="str">
        <f t="shared" ca="1" si="77"/>
        <v>0,126347022237846-0,153954292044373i</v>
      </c>
      <c r="BB138" s="223" t="str">
        <f t="shared" ca="1" si="78"/>
        <v>-0,0483924136020217-0,193193344536052i</v>
      </c>
      <c r="BC138" s="223" t="str">
        <f t="shared" ca="1" si="79"/>
        <v>-0,184001676488729-0,0762159899010167i</v>
      </c>
      <c r="BD138" s="223" t="str">
        <f t="shared" ca="1" si="80"/>
        <v>-0,170826927817524+0,102389720185579i</v>
      </c>
      <c r="BE138" s="223" t="str">
        <f t="shared" ca="1" si="81"/>
        <v>-0,0195212876902385+0,198202960104459i</v>
      </c>
      <c r="BF138" s="223" t="str">
        <f t="shared" ca="1" si="82"/>
        <v>0,147569292817791+0,133749010779564i</v>
      </c>
      <c r="BG138" s="223" t="str">
        <f t="shared" ca="1" si="83"/>
        <v>0,195335137882229-0,0388545747085906i</v>
      </c>
      <c r="BH138" s="223" t="str">
        <f t="shared" ca="1" si="84"/>
        <v>0,0851527187409717-0,180040297040068i</v>
      </c>
      <c r="BI138" s="223" t="str">
        <f t="shared" ca="1" si="85"/>
        <v>-0,0938843072229629-0,175645184746178i</v>
      </c>
      <c r="BJ138" s="223" t="str">
        <f t="shared" ca="1" si="86"/>
        <v>-0,197006351771914-0,0292231317414103i</v>
      </c>
      <c r="BK138" s="223" t="str">
        <f t="shared" ca="1" si="87"/>
        <v>-0,140828786239283+0,140828786239267i</v>
      </c>
      <c r="BL138" s="223" t="str">
        <f t="shared" ca="1" si="88"/>
        <v>0,0292231317414099+0,197006351771914i</v>
      </c>
      <c r="BM138" s="223" t="str">
        <f t="shared" ca="1" si="89"/>
        <v>0,175645184746177+0,0938843072229645i</v>
      </c>
      <c r="BN138" s="223" t="str">
        <f t="shared" ca="1" si="90"/>
        <v>0,180040297040068-0,0851527187409701i</v>
      </c>
      <c r="BO138" s="223" t="str">
        <f t="shared" ca="1" si="91"/>
        <v>0,0388545747085923-0,195335137882228i</v>
      </c>
      <c r="BP138" s="223" t="str">
        <f t="shared" ca="1" si="92"/>
        <v>-0,133749010779562-0,147569292817792i</v>
      </c>
      <c r="BQ138" s="223" t="str">
        <f t="shared" ca="1" si="93"/>
        <v>-0,198202960104459+0,0195212876902381i</v>
      </c>
      <c r="BR138" s="223" t="str">
        <f t="shared" ca="1" si="94"/>
        <v>-0,10238972018558+0,170826927817523i</v>
      </c>
      <c r="BS138" s="223" t="str">
        <f t="shared" ca="1" si="95"/>
        <v>0,0762159899010151+0,18400167648873i</v>
      </c>
      <c r="BT138" s="223" t="str">
        <f t="shared" ca="1" si="96"/>
        <v>0,193193344536051+0,0483924136020233i</v>
      </c>
      <c r="BU138" s="223" t="str">
        <f t="shared" ca="1" si="97"/>
        <v>0,153954292044361-0,12634702223786i</v>
      </c>
      <c r="BV138" s="223" t="str">
        <f t="shared" ca="1" si="98"/>
        <v>-0,00977241514713811-0,198922080145585i</v>
      </c>
      <c r="BW138" s="223" t="str">
        <f t="shared" ca="1" si="99"/>
        <v>-0,165597133857095-0,110648467343972i</v>
      </c>
      <c r="BX138" s="223" t="str">
        <f t="shared" ca="1" si="100"/>
        <v>-0,187519779782078+0,067095650065676i</v>
      </c>
      <c r="BY138" s="223" t="str">
        <f t="shared" ca="1" si="101"/>
        <v>-0,0578136709324313+0,190586131501144i</v>
      </c>
      <c r="BZ138" s="223" t="str">
        <f t="shared" ca="1" si="102"/>
        <v>0,11864065265288+0,159968401896604i</v>
      </c>
      <c r="CA138" s="223" t="str">
        <f t="shared" ca="1" si="103"/>
        <v>0,199161979472124-5,90448371519744E-15i</v>
      </c>
      <c r="CB138" s="223" t="str">
        <f t="shared" ca="1" si="104"/>
        <v>0,118640652652888-0,159968401896598i</v>
      </c>
      <c r="CC138" s="223" t="str">
        <f t="shared" ca="1" si="105"/>
        <v>-0,0578136709324237-0,190586131501146i</v>
      </c>
      <c r="CD138" s="223" t="str">
        <f t="shared" ca="1" si="106"/>
        <v>-0,187519779782082-0,0670956500656648i</v>
      </c>
      <c r="CE138" s="223" t="str">
        <f t="shared" ca="1" si="107"/>
        <v>-0,165597133857089+0,110648467343982i</v>
      </c>
      <c r="CF138" s="223" t="str">
        <f t="shared" ca="1" si="108"/>
        <v>-0,00977241514714751+0,198922080145585i</v>
      </c>
      <c r="CG138" s="223" t="str">
        <f t="shared" ca="1" si="109"/>
        <v>0,153954292044369+0,126347022237851i</v>
      </c>
      <c r="CH138" s="223" t="str">
        <f t="shared" ca="1" si="110"/>
        <v>0,193193344536049-0,0483924136020349i</v>
      </c>
      <c r="CI138" s="223" t="str">
        <f t="shared" ca="1" si="111"/>
        <v>0,0762159899010238-0,184001676488726i</v>
      </c>
      <c r="CJ138" s="223" t="str">
        <f t="shared" ca="1" si="112"/>
        <v>-0,102389720185572-0,170826927817528i</v>
      </c>
      <c r="CK138" s="223" t="str">
        <f t="shared" ca="1" si="113"/>
        <v>-0,19820296010446-0,019521287690225i</v>
      </c>
      <c r="CL138" s="223" t="str">
        <f t="shared" ca="1" si="114"/>
        <v>-0,133749010779568+0,147569292817787i</v>
      </c>
      <c r="CM138" s="223" t="str">
        <f t="shared" ca="1" si="115"/>
        <v>0,0388545747085846+0,19533513788223i</v>
      </c>
      <c r="CN138" s="223" t="str">
        <f t="shared" ca="1" si="116"/>
        <v>0,180040297040073+0,0851527187409607i</v>
      </c>
      <c r="CO138" s="223" t="str">
        <f t="shared" ca="1" si="117"/>
        <v>0,175645184746182-0,0938843072229561i</v>
      </c>
      <c r="CP138" s="223" t="str">
        <f t="shared" ca="1" si="118"/>
        <v>0,0292231317414164-0,197006351771913i</v>
      </c>
      <c r="CQ138" s="223" t="str">
        <f t="shared" ca="1" si="119"/>
        <v>-0,140828786239277-0,140828786239273i</v>
      </c>
      <c r="CR138" s="223" t="str">
        <f t="shared" ca="1" si="120"/>
        <v>-0,197006351771912+0,0292231317414218i</v>
      </c>
      <c r="CS138" s="223" t="str">
        <f t="shared" ca="1" si="121"/>
        <v>-0,0938843072229711+0,175645184746174i</v>
      </c>
      <c r="CT138" s="223" t="str">
        <f t="shared" ca="1" si="122"/>
        <v>0,0851527187409631+0,180040297040072i</v>
      </c>
      <c r="CU138" s="223" t="str">
        <f t="shared" ca="1" si="123"/>
        <v>0,195335137882231+0,038854574708579i</v>
      </c>
      <c r="CV138" s="223" t="str">
        <f t="shared" ca="1" si="124"/>
        <v>0,147569292817796-0,133749010779558i</v>
      </c>
      <c r="CW138" s="223" t="str">
        <f t="shared" ca="1" si="125"/>
        <v>-0,0195212876902305-0,19820296010446i</v>
      </c>
      <c r="CX138" s="223" t="str">
        <f t="shared" ca="1" si="126"/>
        <v>-0,17082692781753-0,10238972018557i</v>
      </c>
      <c r="CY138" s="223" t="str">
        <f t="shared" ca="1" si="127"/>
        <v>-0,184001676488733+0,0762159899010081i</v>
      </c>
      <c r="CZ138" s="223" t="str">
        <f t="shared" ca="1" si="128"/>
        <v>-0,0483924136020295+0,19319334453605i</v>
      </c>
      <c r="DA138" s="223" t="str">
        <f t="shared" ca="1" si="129"/>
        <v>0,126347022237855+0,153954292044365i</v>
      </c>
      <c r="DB138" s="223" t="str">
        <f t="shared" ca="1" si="130"/>
        <v>0,198922080145585-0,00977241514715024i</v>
      </c>
      <c r="DC138" s="223" t="str">
        <f t="shared" ca="1" si="131"/>
        <v>0,110648467343978-0,165597133857091i</v>
      </c>
      <c r="DD138" s="223" t="str">
        <f t="shared" ca="1" si="132"/>
        <v>-0,0670956500656674-0,187519779782081i</v>
      </c>
      <c r="DE138" s="223" t="str">
        <f t="shared" ca="1" si="133"/>
        <v>-0,190586131501148-0,0578136709324184i</v>
      </c>
      <c r="DF138" s="223" t="str">
        <f t="shared" ca="1" si="134"/>
        <v>-0,159968401896608+0,118640652652875i</v>
      </c>
      <c r="DG138" s="223" t="str">
        <f t="shared" ca="1" si="135"/>
        <v>-1,75675675871782E-15+0,199161979472124i</v>
      </c>
      <c r="DH138" s="223" t="str">
        <f t="shared" ca="1" si="136"/>
        <v>0,159968401896606+0,118640652652878i</v>
      </c>
      <c r="DI138" s="223" t="str">
        <f t="shared" ca="1" si="137"/>
        <v>0,190586131501148-0,0578136709324178i</v>
      </c>
      <c r="DJ138" s="223" t="str">
        <f t="shared" ca="1" si="138"/>
        <v>0,0670956500656706-0,18751977978208i</v>
      </c>
      <c r="DK138" s="223" t="str">
        <f t="shared" ca="1" si="139"/>
        <v>-0,110648467343976-0,165597133857093i</v>
      </c>
      <c r="DL138" s="223" t="str">
        <f t="shared" ca="1" si="140"/>
        <v>-0,198922080145586-0,00977241514713397i</v>
      </c>
      <c r="DM138" s="223" t="str">
        <f t="shared" ca="1" si="141"/>
        <v>-0,126347022237858+0,153954292044363i</v>
      </c>
      <c r="DN138" s="223" t="str">
        <f t="shared" ca="1" si="142"/>
        <v>0,0483924136020287+0,19319334453605i</v>
      </c>
      <c r="DO138" s="223" t="str">
        <f t="shared" ca="1" si="143"/>
        <v>0,184001676488731+0,0762159899010113i</v>
      </c>
      <c r="DP138" s="223" t="str">
        <f t="shared" ca="1" si="144"/>
        <v>0,170826927817532-0,102389720185567i</v>
      </c>
      <c r="DQ138" s="223" t="str">
        <f t="shared" ca="1" si="145"/>
        <v>0,019521287690234-0,198202960104459i</v>
      </c>
      <c r="DR138" s="223" t="str">
        <f t="shared" ca="1" si="146"/>
        <v>-0,147569292817794-0,13374901077956i</v>
      </c>
      <c r="DS138" s="223" t="str">
        <f t="shared" ca="1" si="147"/>
        <v>-0,19533513788222+0,0388545747086367i</v>
      </c>
      <c r="DT138" s="223" t="str">
        <f t="shared" ca="1" si="148"/>
        <v>-0,0851527187410022+0,180040297040053i</v>
      </c>
      <c r="DU138" s="223" t="str">
        <f t="shared" ca="1" si="149"/>
        <v>0,0938843072230205+0,175645184746148i</v>
      </c>
      <c r="DV138" s="223" t="str">
        <f t="shared" ca="1" si="150"/>
        <v>0,197006351771909+0,0292231317414449i</v>
      </c>
      <c r="DW138" s="223" t="str">
        <f t="shared" ca="1" si="151"/>
        <v>0,140828786239221-0,140828786239329i</v>
      </c>
      <c r="DX138" s="223" t="str">
        <f t="shared" ca="1" si="152"/>
        <v>-0,0292231317413961-0,197006351771916i</v>
      </c>
      <c r="DY138" s="223" t="str">
        <f t="shared" ca="1" si="153"/>
        <v>-0,175645184746218-0,0938843072228892i</v>
      </c>
      <c r="DZ138" s="223" t="str">
        <f t="shared" ca="1" si="154"/>
        <v>-0,180040297040074+0,0851527187409576i</v>
      </c>
      <c r="EA138" s="223" t="str">
        <f t="shared" ca="1" si="155"/>
        <v>-0,0388545747084908+0,195335137882249i</v>
      </c>
      <c r="EB138" s="223" t="str">
        <f t="shared" ca="1" si="156"/>
        <v>0,133749010779568+0,147569292817787i</v>
      </c>
      <c r="EC138" s="223" t="str">
        <f t="shared" ca="1" si="157"/>
        <v>0,198202960104468-0,0195212876901454i</v>
      </c>
      <c r="ED138" s="223" t="str">
        <f t="shared" ca="1" si="158"/>
        <v>0,102389720185558-0,170826927817536i</v>
      </c>
      <c r="EE138" s="223" t="str">
        <f t="shared" ca="1" si="159"/>
        <v>-0,0762159899009473-0,184001676488758i</v>
      </c>
      <c r="EF138" s="223" t="str">
        <f t="shared" ca="1" si="160"/>
        <v>-0,193193344536057-0,0483924136019998i</v>
      </c>
      <c r="EG138" s="223" t="str">
        <f t="shared" ca="1" si="161"/>
        <v>-0,153954292044408+0,126347022237802i</v>
      </c>
      <c r="EH138" s="223" t="str">
        <f t="shared" ca="1" si="162"/>
        <v>0,00977241514718358+0,198922080145583i</v>
      </c>
      <c r="EI138" s="223" t="str">
        <f t="shared" ca="1" si="163"/>
        <v>0,165597133857066+0,110648467344017i</v>
      </c>
      <c r="EJ138" s="223" t="str">
        <f t="shared" ca="1" si="164"/>
        <v>0,187519779782063-0,0670956500657174i</v>
      </c>
      <c r="EK138" s="223" t="str">
        <f t="shared" ca="1" si="165"/>
        <v>0,057813670932465-0,190586131501134i</v>
      </c>
      <c r="EL138" s="223" t="str">
        <f t="shared" ca="1" si="166"/>
        <v>-0,118640652652934-0,159968401896564i</v>
      </c>
      <c r="EM138" s="223" t="str">
        <f t="shared" ca="1" si="167"/>
        <v>-0,199161979472124-2,78146999405907E-14i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0,109385545729393-0,510274268478573i</v>
      </c>
      <c r="G139" s="229" t="str">
        <f t="shared" si="178"/>
        <v>-1,21099062274773+3,48232625778486i</v>
      </c>
      <c r="H139" s="229" t="str">
        <f t="shared" si="179"/>
        <v>0,101003670797675-0,308870233473457i</v>
      </c>
      <c r="I139" s="229" t="str">
        <f t="shared" si="174"/>
        <v>-0,172265779071312-0,212268299742328i</v>
      </c>
      <c r="J139" s="255" t="str">
        <f ca="1">IMPRODUCT(1/N_FFT2,BB100)</f>
        <v>0,00345727476513337+3,19997134351274E-06i</v>
      </c>
      <c r="K139" s="254" t="str">
        <f t="shared" ca="1" si="175"/>
        <v>-0,000594890878402976-0,000734421081693413i</v>
      </c>
      <c r="N139" s="246">
        <f t="shared" ca="1" si="176"/>
        <v>0.20086685366913348</v>
      </c>
      <c r="O139" s="223">
        <f t="shared" ca="1" si="39"/>
        <v>-0.19913314633086654</v>
      </c>
      <c r="P139" s="223" t="str">
        <f t="shared" ca="1" si="40"/>
        <v>-0,114662496840121+0,162808236235209i</v>
      </c>
      <c r="Q139" s="223" t="str">
        <f t="shared" ca="1" si="41"/>
        <v>0,0670859364729371+0,187492632109049i</v>
      </c>
      <c r="R139" s="223" t="str">
        <f t="shared" ca="1" si="42"/>
        <v>0,19191976034023+0,053111350562558i</v>
      </c>
      <c r="S139" s="223" t="str">
        <f t="shared" ca="1" si="43"/>
        <v>0,153932003724771-0,126328730686678i</v>
      </c>
      <c r="T139" s="223" t="str">
        <f t="shared" ca="1" si="44"/>
        <v>-0,0146491430080588-0,198593586444174i</v>
      </c>
      <c r="U139" s="223" t="str">
        <f t="shared" ca="1" si="45"/>
        <v>-0,170802196807355-0,102374896988529i</v>
      </c>
      <c r="V139" s="223" t="str">
        <f t="shared" ca="1" si="46"/>
        <v>-0,182049465059617+0,0806969778810681i</v>
      </c>
      <c r="W139" s="223" t="str">
        <f t="shared" ca="1" si="47"/>
        <v>-0,0388489496417739+0,195306858761696i</v>
      </c>
      <c r="X139" s="223" t="str">
        <f t="shared" ca="1" si="48"/>
        <v>0,137310378196191+0,144221600349078i</v>
      </c>
      <c r="Y139" s="223" t="str">
        <f t="shared" ca="1" si="49"/>
        <v>0,196977830705873-0,0292189010409169i</v>
      </c>
      <c r="Z139" s="223" t="str">
        <f t="shared" ca="1" si="50"/>
        <v>0,0895325187001335-0,177870565476249i</v>
      </c>
      <c r="AA139" s="223" t="str">
        <f t="shared" ca="1" si="51"/>
        <v>-0,0938707153742678-0,175619756185782i</v>
      </c>
      <c r="AB139" s="223" t="str">
        <f t="shared" ca="1" si="52"/>
        <v>-0,197635572393635-0,02437602289691i</v>
      </c>
      <c r="AC139" s="223" t="str">
        <f t="shared" ca="1" si="53"/>
        <v>-0,13372964762535+0,147547928869334i</v>
      </c>
      <c r="AD139" s="223" t="str">
        <f t="shared" ca="1" si="54"/>
        <v>0,0436303193174319+0,194294635036301i</v>
      </c>
      <c r="AE139" s="223" t="str">
        <f t="shared" ca="1" si="55"/>
        <v>0,183975038139659+0,0762049559355633i</v>
      </c>
      <c r="AF139" s="223" t="str">
        <f t="shared" ca="1" si="56"/>
        <v>0,168238348637022-0,106535759327645i</v>
      </c>
      <c r="AG139" s="223" t="str">
        <f t="shared" ca="1" si="57"/>
        <v>0,00977100037196137-0,198893281735109i</v>
      </c>
      <c r="AH139" s="223" t="str">
        <f t="shared" ca="1" si="58"/>
        <v>-0,156985904531989-0,122513002354458i</v>
      </c>
      <c r="AI139" s="223" t="str">
        <f t="shared" ca="1" si="59"/>
        <v>-0,190558539905271+0,0578053011133209i</v>
      </c>
      <c r="AJ139" s="223" t="str">
        <f t="shared" ca="1" si="60"/>
        <v>-0,0624644319121816+0,189082534131312i</v>
      </c>
      <c r="AK139" s="223" t="str">
        <f t="shared" ca="1" si="61"/>
        <v>0,11862347677069+0,159945242900387i</v>
      </c>
      <c r="AL139" s="223" t="str">
        <f t="shared" ca="1" si="62"/>
        <v>0,199073171150226-0,00488697205058773i</v>
      </c>
      <c r="AM139" s="223" t="str">
        <f t="shared" ca="1" si="63"/>
        <v>0,11063244850896-0,165573159976316i</v>
      </c>
      <c r="AN139" s="223" t="str">
        <f t="shared" ca="1" si="64"/>
        <v>-0,0716670309740737-0,185789791536003i</v>
      </c>
      <c r="AO139" s="223" t="str">
        <f t="shared" ca="1" si="65"/>
        <v>-0,193165375487901-0,0483854077201855i</v>
      </c>
      <c r="AP139" s="223" t="str">
        <f t="shared" ca="1" si="66"/>
        <v>-0,1507853800344+0,130068363315265i</v>
      </c>
      <c r="AQ139" s="223" t="str">
        <f t="shared" ca="1" si="67"/>
        <v>0,0195184615481746+0,198174265802658i</v>
      </c>
      <c r="AR139" s="223" t="str">
        <f t="shared" ca="1" si="68"/>
        <v>0,0195184615481746+0,198174265802658i</v>
      </c>
      <c r="AS139" s="223" t="str">
        <f t="shared" ca="1" si="69"/>
        <v>0,180014232189088-0,0851403909845589i</v>
      </c>
      <c r="AT139" s="223" t="str">
        <f t="shared" ca="1" si="70"/>
        <v>0,0340441788115147-0,196201436938367i</v>
      </c>
      <c r="AU139" s="223" t="str">
        <f t="shared" ca="1" si="71"/>
        <v>-0,140808398129571-0,140808398129566i</v>
      </c>
      <c r="AV139" s="223" t="str">
        <f t="shared" ca="1" si="72"/>
        <v>-0,196201436938369+0,0340441788115014i</v>
      </c>
      <c r="AW139" s="223" t="str">
        <f t="shared" ca="1" si="73"/>
        <v>-0,0851403909845539+0,18001423218909i</v>
      </c>
      <c r="AX139" s="223" t="str">
        <f t="shared" ca="1" si="74"/>
        <v>0,0981523678395128+0,173263160121035i</v>
      </c>
      <c r="AY139" s="223" t="str">
        <f t="shared" ca="1" si="75"/>
        <v>0,198174265802657+0,0195184615481881i</v>
      </c>
      <c r="AZ139" s="223" t="str">
        <f t="shared" ca="1" si="76"/>
        <v>0,13006836331526-0,150785380034404i</v>
      </c>
      <c r="BA139" s="223" t="str">
        <f t="shared" ca="1" si="77"/>
        <v>-0,0483854077201718-0,193165375487904i</v>
      </c>
      <c r="BB139" s="223" t="str">
        <f t="shared" ca="1" si="78"/>
        <v>-0,185789791536006-0,0716670309740673i</v>
      </c>
      <c r="BC139" s="223" t="str">
        <f t="shared" ca="1" si="79"/>
        <v>-0,165573159976312+0,110632448508965i</v>
      </c>
      <c r="BD139" s="223" t="str">
        <f t="shared" ca="1" si="80"/>
        <v>-0,00488697205060127+0,199073171150225i</v>
      </c>
      <c r="BE139" s="223" t="str">
        <f t="shared" ca="1" si="81"/>
        <v>0,159945242900391+0,118623476770685i</v>
      </c>
      <c r="BF139" s="223" t="str">
        <f t="shared" ca="1" si="82"/>
        <v>0,189082534131317-0,0624644319121679i</v>
      </c>
      <c r="BG139" s="223" t="str">
        <f t="shared" ca="1" si="83"/>
        <v>0,0578053011133142-0,190558539905273i</v>
      </c>
      <c r="BH139" s="223" t="str">
        <f t="shared" ca="1" si="84"/>
        <v>-0,122513002354463-0,156985904531985i</v>
      </c>
      <c r="BI139" s="223" t="str">
        <f t="shared" ca="1" si="85"/>
        <v>-0,19889328173511+0,00977100037194783i</v>
      </c>
      <c r="BJ139" s="223" t="str">
        <f t="shared" ca="1" si="86"/>
        <v>-0,106535759327641+0,168238348637025i</v>
      </c>
      <c r="BK139" s="223" t="str">
        <f t="shared" ca="1" si="87"/>
        <v>0,0762049559355516+0,183975038139664i</v>
      </c>
      <c r="BL139" s="223" t="str">
        <f t="shared" ca="1" si="88"/>
        <v>0,194294635036302+0,0436303193174254i</v>
      </c>
      <c r="BM139" s="223" t="str">
        <f t="shared" ca="1" si="89"/>
        <v>0,14754792886933-0,133729647625354i</v>
      </c>
      <c r="BN139" s="223" t="str">
        <f t="shared" ca="1" si="90"/>
        <v>-0,0243760228968963-0,197635572393636i</v>
      </c>
      <c r="BO139" s="223" t="str">
        <f t="shared" ca="1" si="91"/>
        <v>-0,175619756185785-0,0938707153742624i</v>
      </c>
      <c r="BP139" s="223" t="str">
        <f t="shared" ca="1" si="92"/>
        <v>-0,177870565476255+0,089532518700122i</v>
      </c>
      <c r="BQ139" s="223" t="str">
        <f t="shared" ca="1" si="93"/>
        <v>-0,0292189010409103+0,196977830705874i</v>
      </c>
      <c r="BR139" s="223" t="str">
        <f t="shared" ca="1" si="94"/>
        <v>0,144221600349077+0,137310378196193i</v>
      </c>
      <c r="BS139" s="223" t="str">
        <f t="shared" ca="1" si="95"/>
        <v>0,195306858761698-0,0388489496417639i</v>
      </c>
      <c r="BT139" s="223" t="str">
        <f t="shared" ca="1" si="96"/>
        <v>0,0806969778810653-0,182049465059618i</v>
      </c>
      <c r="BU139" s="223" t="str">
        <f t="shared" ca="1" si="97"/>
        <v>-0,102374896988525-0,170802196807358i</v>
      </c>
      <c r="BV139" s="223" t="str">
        <f t="shared" ca="1" si="98"/>
        <v>-0,198593586444175-0,0146491430080524i</v>
      </c>
      <c r="BW139" s="223" t="str">
        <f t="shared" ca="1" si="99"/>
        <v>-0,12632873068668+0,15393200372477i</v>
      </c>
      <c r="BX139" s="223" t="str">
        <f t="shared" ca="1" si="100"/>
        <v>0,0531113505625482+0,191919760340233i</v>
      </c>
      <c r="BY139" s="223" t="str">
        <f t="shared" ca="1" si="101"/>
        <v>0,18749263210905+0,0670859364729343i</v>
      </c>
      <c r="BZ139" s="223" t="str">
        <f t="shared" ca="1" si="102"/>
        <v>0,162808236235212-0,114662496840117i</v>
      </c>
      <c r="CA139" s="223" t="str">
        <f t="shared" ca="1" si="103"/>
        <v>-6,24516205251709E-15-0,199133146330867i</v>
      </c>
      <c r="CB139" s="223" t="str">
        <f t="shared" ca="1" si="104"/>
        <v>-0,162808236235207-0,114662496840123i</v>
      </c>
      <c r="CC139" s="223" t="str">
        <f t="shared" ca="1" si="105"/>
        <v>-0,187492632109053+0,0670859364729274i</v>
      </c>
      <c r="CD139" s="223" t="str">
        <f t="shared" ca="1" si="106"/>
        <v>-0,0531113505625566+0,191919760340231i</v>
      </c>
      <c r="CE139" s="223" t="str">
        <f t="shared" ca="1" si="107"/>
        <v>0,126328730686673+0,153932003724776i</v>
      </c>
      <c r="CF139" s="223" t="str">
        <f t="shared" ca="1" si="108"/>
        <v>0,198593586444174-0,0146491430080663i</v>
      </c>
      <c r="CG139" s="223" t="str">
        <f t="shared" ca="1" si="109"/>
        <v>0,10237489698853-0,170802196807355i</v>
      </c>
      <c r="CH139" s="223" t="str">
        <f t="shared" ca="1" si="110"/>
        <v>-0,08069697788106-0,182049465059621i</v>
      </c>
      <c r="CI139" s="223" t="str">
        <f t="shared" ca="1" si="111"/>
        <v>-0,195306858761697-0,0388489496417711i</v>
      </c>
      <c r="CJ139" s="223" t="str">
        <f t="shared" ca="1" si="112"/>
        <v>-0,144221600349082+0,137310378196188i</v>
      </c>
      <c r="CK139" s="223" t="str">
        <f t="shared" ca="1" si="113"/>
        <v>0,0292189010409227+0,196977830705872i</v>
      </c>
      <c r="CL139" s="223" t="str">
        <f t="shared" ca="1" si="114"/>
        <v>0,177870565476251+0,0895325187001285i</v>
      </c>
      <c r="CM139" s="223" t="str">
        <f t="shared" ca="1" si="115"/>
        <v>0,175619756185789-0,0938707153742549i</v>
      </c>
      <c r="CN139" s="223" t="str">
        <f t="shared" ca="1" si="116"/>
        <v>0,0243760228969049-0,197635572393635i</v>
      </c>
      <c r="CO139" s="223" t="str">
        <f t="shared" ca="1" si="117"/>
        <v>-0,147547928869326-0,133729647625359i</v>
      </c>
      <c r="CP139" s="223" t="str">
        <f t="shared" ca="1" si="118"/>
        <v>-0,194294635036299+0,0436303193174389i</v>
      </c>
      <c r="CQ139" s="223" t="str">
        <f t="shared" ca="1" si="119"/>
        <v>-0,0762049559355569+0,183975038139662i</v>
      </c>
      <c r="CR139" s="223" t="str">
        <f t="shared" ca="1" si="120"/>
        <v>0,106535759327634+0,168238348637029i</v>
      </c>
      <c r="CS139" s="223" t="str">
        <f t="shared" ca="1" si="121"/>
        <v>0,198893281735109+0,00977100037195514i</v>
      </c>
      <c r="CT139" s="223" t="str">
        <f t="shared" ca="1" si="122"/>
        <v>0,122513002354469-0,156985904531981i</v>
      </c>
      <c r="CU139" s="223" t="str">
        <f t="shared" ca="1" si="123"/>
        <v>-0,0578053011133261-0,190558539905269i</v>
      </c>
      <c r="CV139" s="223" t="str">
        <f t="shared" ca="1" si="124"/>
        <v>-0,189082534131314-0,0624644319121762i</v>
      </c>
      <c r="CW139" s="223" t="str">
        <f t="shared" ca="1" si="125"/>
        <v>-0,159945242900384+0,118623476770694i</v>
      </c>
      <c r="CX139" s="223" t="str">
        <f t="shared" ca="1" si="126"/>
        <v>0,00488697205059538+0,199073171150226i</v>
      </c>
      <c r="CY139" s="223" t="str">
        <f t="shared" ca="1" si="127"/>
        <v>0,165573159976309+0,11063244850897i</v>
      </c>
      <c r="CZ139" s="223" t="str">
        <f t="shared" ca="1" si="128"/>
        <v>0,185789791536-0,0716670309740803i</v>
      </c>
      <c r="DA139" s="223" t="str">
        <f t="shared" ca="1" si="129"/>
        <v>0,0483854077201787-0,193165375487903i</v>
      </c>
      <c r="DB139" s="223" t="str">
        <f t="shared" ca="1" si="130"/>
        <v>-0,130068363315255-0,150785380034409i</v>
      </c>
      <c r="DC139" s="223" t="str">
        <f t="shared" ca="1" si="131"/>
        <v>-0,198174265802658+0,0195184615481808i</v>
      </c>
      <c r="DD139" s="223" t="str">
        <f t="shared" ca="1" si="132"/>
        <v>-0,0981523678395191+0,173263160121031i</v>
      </c>
      <c r="DE139" s="223" t="str">
        <f t="shared" ca="1" si="133"/>
        <v>0,0851403909845638+0,180014232189085i</v>
      </c>
      <c r="DF139" s="223" t="str">
        <f t="shared" ca="1" si="134"/>
        <v>0,196201436938368+0,0340441788115099i</v>
      </c>
      <c r="DG139" s="223" t="str">
        <f t="shared" ca="1" si="135"/>
        <v>0,140808398129575-0,140808398129562i</v>
      </c>
      <c r="DH139" s="223" t="str">
        <f t="shared" ca="1" si="136"/>
        <v>-0,0340441788115089-0,196201436938368i</v>
      </c>
      <c r="DI139" s="223" t="str">
        <f t="shared" ca="1" si="137"/>
        <v>-0,180014232189085-0,0851403909845648i</v>
      </c>
      <c r="DJ139" s="223" t="str">
        <f t="shared" ca="1" si="138"/>
        <v>-0,173263160121032+0,0981523678395181i</v>
      </c>
      <c r="DK139" s="223" t="str">
        <f t="shared" ca="1" si="139"/>
        <v>-0,0195184615481819+0,198174265802658i</v>
      </c>
      <c r="DL139" s="223" t="str">
        <f t="shared" ca="1" si="140"/>
        <v>0,150785380034408+0,130068363315256i</v>
      </c>
      <c r="DM139" s="223" t="str">
        <f t="shared" ca="1" si="141"/>
        <v>0,193165375487903-0,0483854077201777i</v>
      </c>
      <c r="DN139" s="223" t="str">
        <f t="shared" ca="1" si="142"/>
        <v>0,0716670309740813-0,185789791536i</v>
      </c>
      <c r="DO139" s="223" t="str">
        <f t="shared" ca="1" si="143"/>
        <v>-0,110632448508969-0,165573159976309i</v>
      </c>
      <c r="DP139" s="223" t="str">
        <f t="shared" ca="1" si="144"/>
        <v>-0,199073171150225-0,00488697205063606i</v>
      </c>
      <c r="DQ139" s="223" t="str">
        <f t="shared" ca="1" si="145"/>
        <v>-0,118623476770663+0,159945242900407i</v>
      </c>
      <c r="DR139" s="223" t="str">
        <f t="shared" ca="1" si="146"/>
        <v>0,0624644319120813+0,189082534131345i</v>
      </c>
      <c r="DS139" s="223" t="str">
        <f t="shared" ca="1" si="147"/>
        <v>0,190558539905263+0,0578053011133462i</v>
      </c>
      <c r="DT139" s="223" t="str">
        <f t="shared" ca="1" si="148"/>
        <v>0,156985904531957-0,122513002354499i</v>
      </c>
      <c r="DU139" s="223" t="str">
        <f t="shared" ca="1" si="149"/>
        <v>-0,00977100037187493-0,198893281735113i</v>
      </c>
      <c r="DV139" s="223" t="str">
        <f t="shared" ca="1" si="150"/>
        <v>-0,168238348637018-0,106535759327652i</v>
      </c>
      <c r="DW139" s="223" t="str">
        <f t="shared" ca="1" si="151"/>
        <v>-0,18397503813964+0,0762049559356109i</v>
      </c>
      <c r="DX139" s="223" t="str">
        <f t="shared" ca="1" si="152"/>
        <v>-0,043630319317498+0,194294635036286i</v>
      </c>
      <c r="DY139" s="223" t="str">
        <f t="shared" ca="1" si="153"/>
        <v>0,13372964762536+0,147547928869325i</v>
      </c>
      <c r="DZ139" s="223" t="str">
        <f t="shared" ca="1" si="154"/>
        <v>0,197635572393626-0,0243760228969825i</v>
      </c>
      <c r="EA139" s="223" t="str">
        <f t="shared" ca="1" si="155"/>
        <v>0,0938707153743083-0,17561975618576i</v>
      </c>
      <c r="EB139" s="223" t="str">
        <f t="shared" ca="1" si="156"/>
        <v>-0,0895325187001453-0,177870565476243i</v>
      </c>
      <c r="EC139" s="223" t="str">
        <f t="shared" ca="1" si="157"/>
        <v>-0,196977830705886-0,0292189010408257i</v>
      </c>
      <c r="ED139" s="223" t="str">
        <f t="shared" ca="1" si="158"/>
        <v>-0,137310378196217+0,144221600349054i</v>
      </c>
      <c r="EE139" s="223" t="str">
        <f t="shared" ca="1" si="159"/>
        <v>0,0388489496418089+0,195306858761689i</v>
      </c>
      <c r="EF139" s="223" t="str">
        <f t="shared" ca="1" si="160"/>
        <v>0,18204946505958+0,0806969778811516i</v>
      </c>
      <c r="EG139" s="223" t="str">
        <f t="shared" ca="1" si="161"/>
        <v>0,170802196807365-0,102374896988512i</v>
      </c>
      <c r="EH139" s="223" t="str">
        <f t="shared" ca="1" si="162"/>
        <v>0,0146491430080053-0,198593586444178i</v>
      </c>
      <c r="EI139" s="223" t="str">
        <f t="shared" ca="1" si="163"/>
        <v>-0,153932003724723-0,126328730686737i</v>
      </c>
      <c r="EJ139" s="223" t="str">
        <f t="shared" ca="1" si="164"/>
        <v>-0,191919760340231+0,0531113505625556i</v>
      </c>
      <c r="EK139" s="223" t="str">
        <f t="shared" ca="1" si="165"/>
        <v>-0,0670859364728726+0,187492632109073i</v>
      </c>
      <c r="EL139" s="223" t="str">
        <f t="shared" ca="1" si="166"/>
        <v>0,114662496840074+0,162808236235242i</v>
      </c>
      <c r="EM139" s="223" t="str">
        <f t="shared" ca="1" si="167"/>
        <v>0,199133146330867-1,24903241050342E-14i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0,10925032597711-0,498138723504801i</v>
      </c>
      <c r="G140" s="229" t="str">
        <f t="shared" si="178"/>
        <v>-1,21089510731324+3,39765598720279i</v>
      </c>
      <c r="H140" s="229" t="str">
        <f t="shared" si="179"/>
        <v>0,100954351756585-0,301148709790514i</v>
      </c>
      <c r="I140" s="229" t="str">
        <f t="shared" si="174"/>
        <v>-0,187512952663477-0,211416238095098i</v>
      </c>
      <c r="J140" s="255" t="str">
        <f ca="1">IMPRODUCT(1/N_FFT2,BC100)</f>
        <v>0,00078569474155502-7,07731692293957E-09i</v>
      </c>
      <c r="K140" s="254" t="str">
        <f t="shared" ca="1" si="175"/>
        <v>-0,000147329437140869-0,000166107299462069i</v>
      </c>
      <c r="N140" s="246">
        <f t="shared" ca="1" si="176"/>
        <v>0.20089830793237501</v>
      </c>
      <c r="O140" s="223">
        <f t="shared" ca="1" si="39"/>
        <v>-0.19910169206762501</v>
      </c>
      <c r="P140" s="223" t="str">
        <f t="shared" ca="1" si="40"/>
        <v>-0,110614973456608+0,165547006712249i</v>
      </c>
      <c r="Q140" s="223" t="str">
        <f t="shared" ca="1" si="41"/>
        <v>0,0761929189101358+0,183945978189644i</v>
      </c>
      <c r="R140" s="223" t="str">
        <f t="shared" ca="1" si="42"/>
        <v>0,195276008883303+0,0388428132194291i</v>
      </c>
      <c r="S140" s="223" t="str">
        <f t="shared" ca="1" si="43"/>
        <v>0,140786156606734-0,140786156606733i</v>
      </c>
      <c r="T140" s="223" t="str">
        <f t="shared" ca="1" si="44"/>
        <v>-0,0388428132194287-0,195276008883303i</v>
      </c>
      <c r="U140" s="223" t="str">
        <f t="shared" ca="1" si="45"/>
        <v>-0,183945978189643-0,0761929189101364i</v>
      </c>
      <c r="V140" s="223" t="str">
        <f t="shared" ca="1" si="46"/>
        <v>-0,165547006712249+0,110614973456607i</v>
      </c>
      <c r="W140" s="223" t="str">
        <f t="shared" ca="1" si="47"/>
        <v>-5,91495761262318E-16+0,199101692067625i</v>
      </c>
      <c r="X140" s="223" t="str">
        <f t="shared" ca="1" si="48"/>
        <v>0,165547006712248+0,110614973456608i</v>
      </c>
      <c r="Y140" s="223" t="str">
        <f t="shared" ca="1" si="49"/>
        <v>0,183945978189644-0,0761929189101354i</v>
      </c>
      <c r="Z140" s="223" t="str">
        <f t="shared" ca="1" si="50"/>
        <v>0,0388428132194317-0,195276008883303i</v>
      </c>
      <c r="AA140" s="223" t="str">
        <f t="shared" ca="1" si="51"/>
        <v>-0,14078615660673-0,140786156606737i</v>
      </c>
      <c r="AB140" s="223" t="str">
        <f t="shared" ca="1" si="52"/>
        <v>-0,195276008883305+0,0388428132194222i</v>
      </c>
      <c r="AC140" s="223" t="str">
        <f t="shared" ca="1" si="53"/>
        <v>-0,0761929189101443+0,18394597818964i</v>
      </c>
      <c r="AD140" s="223" t="str">
        <f t="shared" ca="1" si="54"/>
        <v>0,110614973456615+0,165547006712244i</v>
      </c>
      <c r="AE140" s="223" t="str">
        <f t="shared" ca="1" si="55"/>
        <v>0,199101692067625-6,5978728311661E-15i</v>
      </c>
      <c r="AF140" s="223" t="str">
        <f t="shared" ca="1" si="56"/>
        <v>0,110614973456603-0,165547006712252i</v>
      </c>
      <c r="AG140" s="223" t="str">
        <f t="shared" ca="1" si="57"/>
        <v>-0,0761929189101385-0,183945978189642i</v>
      </c>
      <c r="AH140" s="223" t="str">
        <f t="shared" ca="1" si="58"/>
        <v>-0,195276008883303-0,0388428132194283i</v>
      </c>
      <c r="AI140" s="223" t="str">
        <f t="shared" ca="1" si="59"/>
        <v>-0,140786156606734+0,140786156606733i</v>
      </c>
      <c r="AJ140" s="223" t="str">
        <f t="shared" ca="1" si="60"/>
        <v>0,0388428132194255+0,195276008883304i</v>
      </c>
      <c r="AK140" s="223" t="str">
        <f t="shared" ca="1" si="61"/>
        <v>0,183945978189641+0,0761929189101411i</v>
      </c>
      <c r="AL140" s="223" t="str">
        <f t="shared" ca="1" si="62"/>
        <v>0,165547006712253-0,110614973456601i</v>
      </c>
      <c r="AM140" s="223" t="str">
        <f t="shared" ca="1" si="63"/>
        <v>9,73218946369794E-15-0,199101692067625i</v>
      </c>
      <c r="AN140" s="223" t="str">
        <f t="shared" ca="1" si="64"/>
        <v>-0,165547006712253-0,110614973456601i</v>
      </c>
      <c r="AO140" s="223" t="str">
        <f t="shared" ca="1" si="65"/>
        <v>-0,183945978189641+0,0761929189101413i</v>
      </c>
      <c r="AP140" s="223" t="str">
        <f t="shared" ca="1" si="66"/>
        <v>-0,0388428132194251+0,195276008883304i</v>
      </c>
      <c r="AQ140" s="223" t="str">
        <f t="shared" ca="1" si="67"/>
        <v>0,140786156606735+0,140786156606732i</v>
      </c>
      <c r="AR140" s="223" t="str">
        <f t="shared" ca="1" si="68"/>
        <v>0,140786156606735+0,140786156606732i</v>
      </c>
      <c r="AS140" s="223" t="str">
        <f t="shared" ca="1" si="69"/>
        <v>0,0761929189101381-0,183945978189643i</v>
      </c>
      <c r="AT140" s="223" t="str">
        <f t="shared" ca="1" si="70"/>
        <v>-0,110614973456604-0,165547006712251i</v>
      </c>
      <c r="AU140" s="223" t="str">
        <f t="shared" ca="1" si="71"/>
        <v>-0,199101692067625-6,61009087433513E-15i</v>
      </c>
      <c r="AV140" s="223" t="str">
        <f t="shared" ca="1" si="72"/>
        <v>-0,110614973456614+0,165547006712244i</v>
      </c>
      <c r="AW140" s="223" t="str">
        <f t="shared" ca="1" si="73"/>
        <v>0,0761929189101449+0,18394597818964i</v>
      </c>
      <c r="AX140" s="223" t="str">
        <f t="shared" ca="1" si="74"/>
        <v>0,195276008883305+0,0388428132194216i</v>
      </c>
      <c r="AY140" s="223" t="str">
        <f t="shared" ca="1" si="75"/>
        <v>0,14078615660673-0,140786156606737i</v>
      </c>
      <c r="AZ140" s="223" t="str">
        <f t="shared" ca="1" si="76"/>
        <v>-0,0388428132194323-0,195276008883303i</v>
      </c>
      <c r="BA140" s="223" t="str">
        <f t="shared" ca="1" si="77"/>
        <v>-0,183945978189644-0,0761929189101346i</v>
      </c>
      <c r="BB140" s="223" t="str">
        <f t="shared" ca="1" si="78"/>
        <v>-0,165547006712249+0,110614973456607i</v>
      </c>
      <c r="BC140" s="223" t="str">
        <f t="shared" ca="1" si="79"/>
        <v>-2,78064098009134E-15+0,199101692067625i</v>
      </c>
      <c r="BD140" s="223" t="str">
        <f t="shared" ca="1" si="80"/>
        <v>0,165547006712246+0,110614973456611i</v>
      </c>
      <c r="BE140" s="223" t="str">
        <f t="shared" ca="1" si="81"/>
        <v>0,183945978189646-0,0761929189101296i</v>
      </c>
      <c r="BF140" s="223" t="str">
        <f t="shared" ca="1" si="82"/>
        <v>0,0388428132194379-0,195276008883302i</v>
      </c>
      <c r="BG140" s="223" t="str">
        <f t="shared" ca="1" si="83"/>
        <v>-0,14078615660674-0,140786156606727i</v>
      </c>
      <c r="BH140" s="223" t="str">
        <f t="shared" ca="1" si="84"/>
        <v>-0,195276008883302+0,0388428132194355i</v>
      </c>
      <c r="BI140" s="223" t="str">
        <f t="shared" ca="1" si="85"/>
        <v>-0,0761929189101318+0,183945978189645i</v>
      </c>
      <c r="BJ140" s="223" t="str">
        <f t="shared" ca="1" si="86"/>
        <v>0,110614973456609+0,165547006712247i</v>
      </c>
      <c r="BK140" s="223" t="str">
        <f t="shared" ca="1" si="87"/>
        <v>0,199101692067625-3,41457609271462E-16i</v>
      </c>
      <c r="BL140" s="223" t="str">
        <f t="shared" ca="1" si="88"/>
        <v>0,110614973456609-0,165547006712248i</v>
      </c>
      <c r="BM140" s="223" t="str">
        <f t="shared" ca="1" si="89"/>
        <v>-0,0761929189101324-0,183945978189645i</v>
      </c>
      <c r="BN140" s="223" t="str">
        <f t="shared" ca="1" si="90"/>
        <v>-0,195276008883302-0,0388428132194347i</v>
      </c>
      <c r="BO140" s="223" t="str">
        <f t="shared" ca="1" si="91"/>
        <v>-0,140786156606739+0,140786156606728i</v>
      </c>
      <c r="BP140" s="223" t="str">
        <f t="shared" ca="1" si="92"/>
        <v>0,0388428132194192+0,195276008883305i</v>
      </c>
      <c r="BQ140" s="223" t="str">
        <f t="shared" ca="1" si="93"/>
        <v>0,183945978189646+0,0761929189101288i</v>
      </c>
      <c r="BR140" s="223" t="str">
        <f t="shared" ca="1" si="94"/>
        <v>0,165547006712246-0,110614973456612i</v>
      </c>
      <c r="BS140" s="223" t="str">
        <f t="shared" ca="1" si="95"/>
        <v>-3,46355619863428E-15-0,199101692067625i</v>
      </c>
      <c r="BT140" s="223" t="str">
        <f t="shared" ca="1" si="96"/>
        <v>-0,16554700671225-0,110614973456606i</v>
      </c>
      <c r="BU140" s="223" t="str">
        <f t="shared" ca="1" si="97"/>
        <v>-0,183945978189644+0,0761929189101354i</v>
      </c>
      <c r="BV140" s="223" t="str">
        <f t="shared" ca="1" si="98"/>
        <v>-0,0388428132194317+0,195276008883303i</v>
      </c>
      <c r="BW140" s="223" t="str">
        <f t="shared" ca="1" si="99"/>
        <v>0,14078615660673+0,140786156606737i</v>
      </c>
      <c r="BX140" s="223" t="str">
        <f t="shared" ca="1" si="100"/>
        <v>0,195276008883305-0,0388428132194222i</v>
      </c>
      <c r="BY140" s="223" t="str">
        <f t="shared" ca="1" si="101"/>
        <v>0,0761929189101443-0,18394597818964i</v>
      </c>
      <c r="BZ140" s="223" t="str">
        <f t="shared" ca="1" si="102"/>
        <v>-0,110614973456615-0,165547006712244i</v>
      </c>
      <c r="CA140" s="223" t="str">
        <f t="shared" ca="1" si="103"/>
        <v>-0,199101692067625+6,58565478799709E-15i</v>
      </c>
      <c r="CB140" s="223" t="str">
        <f t="shared" ca="1" si="104"/>
        <v>-0,110614973456604+0,165547006712251i</v>
      </c>
      <c r="CC140" s="223" t="str">
        <f t="shared" ca="1" si="105"/>
        <v>0,0761929189101395+0,183945978189642i</v>
      </c>
      <c r="CD140" s="223" t="str">
        <f t="shared" ca="1" si="106"/>
        <v>0,195276008883304+0,0388428132194273i</v>
      </c>
      <c r="CE140" s="223" t="str">
        <f t="shared" ca="1" si="107"/>
        <v>0,140786156606734-0,140786156606733i</v>
      </c>
      <c r="CF140" s="223" t="str">
        <f t="shared" ca="1" si="108"/>
        <v>-0,0388428132194265-0,195276008883304i</v>
      </c>
      <c r="CG140" s="223" t="str">
        <f t="shared" ca="1" si="109"/>
        <v>-0,183945978189642-0,0761929189101401i</v>
      </c>
      <c r="CH140" s="223" t="str">
        <f t="shared" ca="1" si="110"/>
        <v>-0,165547006712253+0,110614973456602i</v>
      </c>
      <c r="CI140" s="223" t="str">
        <f t="shared" ca="1" si="111"/>
        <v>-8,68338054954551E-15+0,199101692067625i</v>
      </c>
      <c r="CJ140" s="223" t="str">
        <f t="shared" ca="1" si="112"/>
        <v>0,165547006712243+0,110614973456616i</v>
      </c>
      <c r="CK140" s="223" t="str">
        <f t="shared" ca="1" si="113"/>
        <v>0,183945978189641-0,0761929189101423i</v>
      </c>
      <c r="CL140" s="223" t="str">
        <f t="shared" ca="1" si="114"/>
        <v>0,0388428132194241-0,195276008883304i</v>
      </c>
      <c r="CM140" s="223" t="str">
        <f t="shared" ca="1" si="115"/>
        <v>-0,140786156606735-0,140786156606732i</v>
      </c>
      <c r="CN140" s="223" t="str">
        <f t="shared" ca="1" si="116"/>
        <v>-0,195276008883303+0,0388428132194297i</v>
      </c>
      <c r="CO140" s="223" t="str">
        <f t="shared" ca="1" si="117"/>
        <v>-0,0761929189101371+0,183945978189643i</v>
      </c>
      <c r="CP140" s="223" t="str">
        <f t="shared" ca="1" si="118"/>
        <v>0,110614973456605+0,165547006712251i</v>
      </c>
      <c r="CQ140" s="223" t="str">
        <f t="shared" ca="1" si="119"/>
        <v>0,199101692067625+5,5612819601827E-15i</v>
      </c>
      <c r="CR140" s="223" t="str">
        <f t="shared" ca="1" si="120"/>
        <v>0,110614973456614-0,165547006712245i</v>
      </c>
      <c r="CS140" s="223" t="str">
        <f t="shared" ca="1" si="121"/>
        <v>-0,076192918910127-0,183945978189647i</v>
      </c>
      <c r="CT140" s="223" t="str">
        <f t="shared" ca="1" si="122"/>
        <v>-0,195276008883305-0,0388428132194212i</v>
      </c>
      <c r="CU140" s="223" t="str">
        <f t="shared" ca="1" si="123"/>
        <v>-0,140786156606729+0,140786156606738i</v>
      </c>
      <c r="CV140" s="223" t="str">
        <f t="shared" ca="1" si="124"/>
        <v>0,0388428132194327+0,195276008883303i</v>
      </c>
      <c r="CW140" s="223" t="str">
        <f t="shared" ca="1" si="125"/>
        <v>0,183945978189644+0,0761929189101344i</v>
      </c>
      <c r="CX140" s="223" t="str">
        <f t="shared" ca="1" si="126"/>
        <v>0,165547006712249-0,110614973456607i</v>
      </c>
      <c r="CY140" s="223" t="str">
        <f t="shared" ca="1" si="127"/>
        <v>2,43918337081989E-15-0,199101692067625i</v>
      </c>
      <c r="CZ140" s="223" t="str">
        <f t="shared" ca="1" si="128"/>
        <v>-0,165547006712246-0,110614973456611i</v>
      </c>
      <c r="DA140" s="223" t="str">
        <f t="shared" ca="1" si="129"/>
        <v>-0,183945978189646+0,0761929189101298i</v>
      </c>
      <c r="DB140" s="223" t="str">
        <f t="shared" ca="1" si="130"/>
        <v>-0,0388428132194375+0,195276008883302i</v>
      </c>
      <c r="DC140" s="223" t="str">
        <f t="shared" ca="1" si="131"/>
        <v>0,140786156606726+0,140786156606741i</v>
      </c>
      <c r="DD140" s="223" t="str">
        <f t="shared" ca="1" si="132"/>
        <v>0,195276008883302-0,0388428132194357i</v>
      </c>
      <c r="DE140" s="223" t="str">
        <f t="shared" ca="1" si="133"/>
        <v>0,0761929189101314-0,183945978189645i</v>
      </c>
      <c r="DF140" s="223" t="str">
        <f t="shared" ca="1" si="134"/>
        <v>-0,11061497345661-0,165547006712247i</v>
      </c>
      <c r="DG140" s="223" t="str">
        <f t="shared" ca="1" si="135"/>
        <v>-0,199101692067625+6,82915218542925E-16i</v>
      </c>
      <c r="DH140" s="223" t="str">
        <f t="shared" ca="1" si="136"/>
        <v>-0,110614973456609+0,165547006712248i</v>
      </c>
      <c r="DI140" s="223" t="str">
        <f t="shared" ca="1" si="137"/>
        <v>0,0761929189101328+0,183945978189645i</v>
      </c>
      <c r="DJ140" s="223" t="str">
        <f t="shared" ca="1" si="138"/>
        <v>0,195276008883302+0,0388428132194345i</v>
      </c>
      <c r="DK140" s="223" t="str">
        <f t="shared" ca="1" si="139"/>
        <v>0,140786156606739-0,140786156606728i</v>
      </c>
      <c r="DL140" s="223" t="str">
        <f t="shared" ca="1" si="140"/>
        <v>-0,0388428132194194-0,195276008883305i</v>
      </c>
      <c r="DM140" s="223" t="str">
        <f t="shared" ca="1" si="141"/>
        <v>-0,183945978189669-0,0761929189100736i</v>
      </c>
      <c r="DN140" s="223" t="str">
        <f t="shared" ca="1" si="142"/>
        <v>-0,165547006712301+0,11061497345653i</v>
      </c>
      <c r="DO140" s="223" t="str">
        <f t="shared" ca="1" si="143"/>
        <v>-5,56124958020963E-14+0,199101692067625i</v>
      </c>
      <c r="DP140" s="223" t="str">
        <f t="shared" ca="1" si="144"/>
        <v>0,165547006712239+0,110614973456623i</v>
      </c>
      <c r="DQ140" s="223" t="str">
        <f t="shared" ca="1" si="145"/>
        <v>0,183945978189636-0,0761929189101539i</v>
      </c>
      <c r="DR140" s="223" t="str">
        <f t="shared" ca="1" si="146"/>
        <v>0,0388428132193732-0,195276008883314i</v>
      </c>
      <c r="DS140" s="223" t="str">
        <f t="shared" ca="1" si="147"/>
        <v>-0,1407861566068-0,140786156606667i</v>
      </c>
      <c r="DT140" s="223" t="str">
        <f t="shared" ca="1" si="148"/>
        <v>-0,195276008883316+0,0388428132193642i</v>
      </c>
      <c r="DU140" s="223" t="str">
        <f t="shared" ca="1" si="149"/>
        <v>-0,0761929189101622+0,183945978189633i</v>
      </c>
      <c r="DV140" s="223" t="str">
        <f t="shared" ca="1" si="150"/>
        <v>0,110614973456615+0,165547006712244i</v>
      </c>
      <c r="DW140" s="223" t="str">
        <f t="shared" ca="1" si="151"/>
        <v>0,199101692067625-4,65387854706032E-14i</v>
      </c>
      <c r="DX140" s="223" t="str">
        <f t="shared" ca="1" si="152"/>
        <v>0,110614973456538-0,165547006712296i</v>
      </c>
      <c r="DY140" s="223" t="str">
        <f t="shared" ca="1" si="153"/>
        <v>-0,0761929189100653-0,183945978189673i</v>
      </c>
      <c r="DZ140" s="223" t="str">
        <f t="shared" ca="1" si="154"/>
        <v>-0,195276008883296-0,0388428132194671i</v>
      </c>
      <c r="EA140" s="223" t="str">
        <f t="shared" ca="1" si="155"/>
        <v>-0,140786156606735+0,140786156606732i</v>
      </c>
      <c r="EB140" s="223" t="str">
        <f t="shared" ca="1" si="156"/>
        <v>0,0388428132194644+0,195276008883296i</v>
      </c>
      <c r="EC140" s="223" t="str">
        <f t="shared" ca="1" si="157"/>
        <v>0,183945978189672+0,0761929189100679i</v>
      </c>
      <c r="ED140" s="223" t="str">
        <f t="shared" ca="1" si="158"/>
        <v>0,165547006712297-0,110614973456535i</v>
      </c>
      <c r="EE140" s="223" t="str">
        <f t="shared" ca="1" si="159"/>
        <v>4,93682986233707E-14-0,199101692067625i</v>
      </c>
      <c r="EF140" s="223" t="str">
        <f t="shared" ca="1" si="160"/>
        <v>-0,165547006712242-0,110614973456617i</v>
      </c>
      <c r="EG140" s="223" t="str">
        <f t="shared" ca="1" si="161"/>
        <v>-0,183945978189634+0,0761929189101597i</v>
      </c>
      <c r="EH140" s="223" t="str">
        <f t="shared" ca="1" si="162"/>
        <v>-0,038842813219367+0,195276008883316i</v>
      </c>
      <c r="EI140" s="223" t="str">
        <f t="shared" ca="1" si="163"/>
        <v>0,140786156606665+0,140786156606802i</v>
      </c>
      <c r="EJ140" s="223" t="str">
        <f t="shared" ca="1" si="164"/>
        <v>0,195276008883315-0,0388428132193704i</v>
      </c>
      <c r="EK140" s="223" t="str">
        <f t="shared" ca="1" si="165"/>
        <v>0,0761929189101565-0,183945978189635i</v>
      </c>
      <c r="EL140" s="223" t="str">
        <f t="shared" ca="1" si="166"/>
        <v>-0,11061497345662-0,165547006712241i</v>
      </c>
      <c r="EM140" s="223" t="str">
        <f t="shared" ca="1" si="167"/>
        <v>-0,199101692067625+5,27829826493289E-14i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0,109119480018667-0,486610012990612i</v>
      </c>
      <c r="G141" s="229" t="str">
        <f t="shared" si="178"/>
        <v>-1,21079718940954+3,31717457053189i</v>
      </c>
      <c r="H141" s="229" t="str">
        <f t="shared" si="179"/>
        <v>0,100908596434202-0,293803836665125i</v>
      </c>
      <c r="I141" s="229" t="str">
        <f t="shared" si="174"/>
        <v>-0,20298733488491-0,208965440093102i</v>
      </c>
      <c r="J141" s="255" t="str">
        <f ca="1">IMPRODUCT(1/N_FFT2,BD100)</f>
        <v>-0,0017339724199597-3,19997175629821E-06i</v>
      </c>
      <c r="K141" s="254" t="str">
        <f t="shared" ca="1" si="175"/>
        <v>0,000351305756785217+0,000362989863584698i</v>
      </c>
      <c r="N141" s="246">
        <f t="shared" ca="1" si="176"/>
        <v>0.20093272064963638</v>
      </c>
      <c r="O141" s="223">
        <f t="shared" ca="1" si="39"/>
        <v>-0.19906727935036364</v>
      </c>
      <c r="P141" s="223" t="str">
        <f t="shared" ca="1" si="40"/>
        <v>-0,106500520649845+0,168182700683714i</v>
      </c>
      <c r="Q141" s="223" t="str">
        <f t="shared" ca="1" si="41"/>
        <v>0,0851122292215566+0,179954689143942i</v>
      </c>
      <c r="R141" s="223" t="str">
        <f t="shared" ca="1" si="42"/>
        <v>0,19757020076348+0,0243679600753494i</v>
      </c>
      <c r="S141" s="223" t="str">
        <f t="shared" ca="1" si="43"/>
        <v>0,126286945116599-0,153881087860311i</v>
      </c>
      <c r="T141" s="223" t="str">
        <f t="shared" ca="1" si="44"/>
        <v>-0,0624437706430939-0,189019991577157i</v>
      </c>
      <c r="U141" s="223" t="str">
        <f t="shared" ca="1" si="45"/>
        <v>-0,193101482458261-0,0483694033494055i</v>
      </c>
      <c r="V141" s="223" t="str">
        <f t="shared" ca="1" si="46"/>
        <v>-0,144173896380586+0,137264960242575i</v>
      </c>
      <c r="W141" s="223" t="str">
        <f t="shared" ca="1" si="47"/>
        <v>0,0388360996313362+0,195242257396755i</v>
      </c>
      <c r="X141" s="223" t="str">
        <f t="shared" ca="1" si="48"/>
        <v>0,185728338117513+0,0716433257747192i</v>
      </c>
      <c r="Y141" s="223" t="str">
        <f t="shared" ca="1" si="49"/>
        <v>0,159892338045574-0,118584239856211i</v>
      </c>
      <c r="Z141" s="223" t="str">
        <f t="shared" ca="1" si="50"/>
        <v>-0,0146442975323851-0,198527897933108i</v>
      </c>
      <c r="AA141" s="223" t="str">
        <f t="shared" ca="1" si="51"/>
        <v>-0,175561666695063-0,0938396658945852i</v>
      </c>
      <c r="AB141" s="223" t="str">
        <f t="shared" ca="1" si="52"/>
        <v>-0,17320585011816+0,0981199021238875i</v>
      </c>
      <c r="AC141" s="223" t="str">
        <f t="shared" ca="1" si="53"/>
        <v>-0,00976776843241452+0,198827494094269i</v>
      </c>
      <c r="AD141" s="223" t="str">
        <f t="shared" ca="1" si="54"/>
        <v>0,16275438439226+0,114624570093206i</v>
      </c>
      <c r="AE141" s="223" t="str">
        <f t="shared" ca="1" si="55"/>
        <v>0,183914184984507-0,076179749733379i</v>
      </c>
      <c r="AF141" s="223" t="str">
        <f t="shared" ca="1" si="56"/>
        <v>0,0340329180681069-0,196136539675108i</v>
      </c>
      <c r="AG141" s="223" t="str">
        <f t="shared" ca="1" si="57"/>
        <v>-0,147499124656009-0,133685414064762i</v>
      </c>
      <c r="AH141" s="223" t="str">
        <f t="shared" ca="1" si="58"/>
        <v>-0,191856279320897+0,0530937829985551i</v>
      </c>
      <c r="AI141" s="223" t="str">
        <f t="shared" ca="1" si="59"/>
        <v>-0,0577861809381465+0,190495509134834i</v>
      </c>
      <c r="AJ141" s="223" t="str">
        <f t="shared" ca="1" si="60"/>
        <v>0,130025340792351+0,150735504974072i</v>
      </c>
      <c r="AK141" s="223" t="str">
        <f t="shared" ca="1" si="61"/>
        <v>0,196912676635976-0,0292092363476219i</v>
      </c>
      <c r="AL141" s="223" t="str">
        <f t="shared" ca="1" si="62"/>
        <v>0,0806702858593314-0,181989248823466i</v>
      </c>
      <c r="AM141" s="223" t="str">
        <f t="shared" ca="1" si="63"/>
        <v>-0,110595854775254-0,165518393583573i</v>
      </c>
      <c r="AN141" s="223" t="str">
        <f t="shared" ca="1" si="64"/>
        <v>-0,199007324007626+0,00488535559396847i</v>
      </c>
      <c r="AO141" s="223" t="str">
        <f t="shared" ca="1" si="65"/>
        <v>-0,1023410345931+0,170745700813724i</v>
      </c>
      <c r="AP141" s="223" t="str">
        <f t="shared" ca="1" si="66"/>
        <v>0,0895029041594459+0,177811731488619i</v>
      </c>
      <c r="AQ141" s="223" t="str">
        <f t="shared" ca="1" si="67"/>
        <v>0,19810871598967+0,0195120054551001i</v>
      </c>
      <c r="AR141" s="223" t="str">
        <f t="shared" ca="1" si="68"/>
        <v>0,19810871598967+0,0195120054551001i</v>
      </c>
      <c r="AS141" s="223" t="str">
        <f t="shared" ca="1" si="69"/>
        <v>-0,0670637465555283-0,187430615444467i</v>
      </c>
      <c r="AT141" s="223" t="str">
        <f t="shared" ca="1" si="70"/>
        <v>-0,194230368483125-0,0436158877803186i</v>
      </c>
      <c r="AU141" s="223" t="str">
        <f t="shared" ca="1" si="71"/>
        <v>-0,140761823140996+0,140761823141001i</v>
      </c>
      <c r="AV141" s="223" t="str">
        <f t="shared" ca="1" si="72"/>
        <v>0,0436158877803261+0,194230368483123i</v>
      </c>
      <c r="AW141" s="223" t="str">
        <f t="shared" ca="1" si="73"/>
        <v>0,187430615444463+0,0670637465555399i</v>
      </c>
      <c r="AX141" s="223" t="str">
        <f t="shared" ca="1" si="74"/>
        <v>0,156933978533209-0,122472478907279i</v>
      </c>
      <c r="AY141" s="223" t="str">
        <f t="shared" ca="1" si="75"/>
        <v>-0,0195120054551084-0,19810871598967i</v>
      </c>
      <c r="AZ141" s="223" t="str">
        <f t="shared" ca="1" si="76"/>
        <v>-0,177811731488622-0,0895029041594397i</v>
      </c>
      <c r="BA141" s="223" t="str">
        <f t="shared" ca="1" si="77"/>
        <v>-0,17074570081372+0,102341034593106i</v>
      </c>
      <c r="BB141" s="223" t="str">
        <f t="shared" ca="1" si="78"/>
        <v>-0,00488535559398063+0,199007324007626i</v>
      </c>
      <c r="BC141" s="223" t="str">
        <f t="shared" ca="1" si="79"/>
        <v>0,165518393583567+0,110595854775264i</v>
      </c>
      <c r="BD141" s="223" t="str">
        <f t="shared" ca="1" si="80"/>
        <v>0,181989248823463-0,080670285859339i</v>
      </c>
      <c r="BE141" s="223" t="str">
        <f t="shared" ca="1" si="81"/>
        <v>0,029209236347615-0,196912676635977i</v>
      </c>
      <c r="BF141" s="223" t="str">
        <f t="shared" ca="1" si="82"/>
        <v>-0,150735504974077-0,130025340792346i</v>
      </c>
      <c r="BG141" s="223" t="str">
        <f t="shared" ca="1" si="83"/>
        <v>-0,190495509134837+0,057786180938135i</v>
      </c>
      <c r="BH141" s="223" t="str">
        <f t="shared" ca="1" si="84"/>
        <v>-0,0530937829985669+0,191856279320894i</v>
      </c>
      <c r="BI141" s="223" t="str">
        <f t="shared" ca="1" si="85"/>
        <v>0,133685414064769+0,147499124656003i</v>
      </c>
      <c r="BJ141" s="223" t="str">
        <f t="shared" ca="1" si="86"/>
        <v>0,196136539675107-0,0340329180681152i</v>
      </c>
      <c r="BK141" s="223" t="str">
        <f t="shared" ca="1" si="87"/>
        <v>0,0761797497333726-0,18391418498451i</v>
      </c>
      <c r="BL141" s="223" t="str">
        <f t="shared" ca="1" si="88"/>
        <v>-0,114624570093195-0,162754384392267i</v>
      </c>
      <c r="BM141" s="223" t="str">
        <f t="shared" ca="1" si="89"/>
        <v>-0,198827494094269+0,00976776843240235i</v>
      </c>
      <c r="BN141" s="223" t="str">
        <f t="shared" ca="1" si="90"/>
        <v>-0,0981199021238976+0,173205850118154i</v>
      </c>
      <c r="BO141" s="223" t="str">
        <f t="shared" ca="1" si="91"/>
        <v>0,0938396658945922+0,175561666695059i</v>
      </c>
      <c r="BP141" s="223" t="str">
        <f t="shared" ca="1" si="92"/>
        <v>0,198527897933109+0,0146442975323768i</v>
      </c>
      <c r="BQ141" s="223" t="str">
        <f t="shared" ca="1" si="93"/>
        <v>0,118584239856222-0,159892338045567i</v>
      </c>
      <c r="BR141" s="223" t="str">
        <f t="shared" ca="1" si="94"/>
        <v>-0,071643325774713-0,185728338117515i</v>
      </c>
      <c r="BS141" s="223" t="str">
        <f t="shared" ca="1" si="95"/>
        <v>-0,195242257396754-0,0388360996313401i</v>
      </c>
      <c r="BT141" s="223" t="str">
        <f t="shared" ca="1" si="96"/>
        <v>-0,137264960242575+0,144173896380586i</v>
      </c>
      <c r="BU141" s="223" t="str">
        <f t="shared" ca="1" si="97"/>
        <v>0,0483694033494094+0,19310148245826i</v>
      </c>
      <c r="BV141" s="223" t="str">
        <f t="shared" ca="1" si="98"/>
        <v>0,189019991577159+0,0624437706430871i</v>
      </c>
      <c r="BW141" s="223" t="str">
        <f t="shared" ca="1" si="99"/>
        <v>0,153881087860316-0,126286945116593i</v>
      </c>
      <c r="BX141" s="223" t="str">
        <f t="shared" ca="1" si="100"/>
        <v>-0,0243679600753452-0,197570200763481i</v>
      </c>
      <c r="BY141" s="223" t="str">
        <f t="shared" ca="1" si="101"/>
        <v>-0,179954689143942-0,0851122292215566i</v>
      </c>
      <c r="BZ141" s="223" t="str">
        <f t="shared" ca="1" si="102"/>
        <v>-0,168182700683712+0,106500520649848i</v>
      </c>
      <c r="CA141" s="223" t="str">
        <f t="shared" ca="1" si="103"/>
        <v>6,92593669874733E-15+0,199067279350364i</v>
      </c>
      <c r="CB141" s="223" t="str">
        <f t="shared" ca="1" si="104"/>
        <v>0,168182700683709+0,106500520649852i</v>
      </c>
      <c r="CC141" s="223" t="str">
        <f t="shared" ca="1" si="105"/>
        <v>0,179954689143944-0,0851122292215526i</v>
      </c>
      <c r="CD141" s="223" t="str">
        <f t="shared" ca="1" si="106"/>
        <v>0,0243679600753496-0,19757020076348i</v>
      </c>
      <c r="CE141" s="223" t="str">
        <f t="shared" ca="1" si="107"/>
        <v>-0,153881087860313-0,126286945116596i</v>
      </c>
      <c r="CF141" s="223" t="str">
        <f t="shared" ca="1" si="108"/>
        <v>-0,189019991577154+0,0624437706431014i</v>
      </c>
      <c r="CG141" s="223" t="str">
        <f t="shared" ca="1" si="109"/>
        <v>-0,0483694033494126+0,19310148245826i</v>
      </c>
      <c r="CH141" s="223" t="str">
        <f t="shared" ca="1" si="110"/>
        <v>0,137264960242573+0,144173896380588i</v>
      </c>
      <c r="CI141" s="223" t="str">
        <f t="shared" ca="1" si="111"/>
        <v>0,195242257396755-0,0388360996313369i</v>
      </c>
      <c r="CJ141" s="223" t="str">
        <f t="shared" ca="1" si="112"/>
        <v>0,0716433257747186-0,185728338117513i</v>
      </c>
      <c r="CK141" s="223" t="str">
        <f t="shared" ca="1" si="113"/>
        <v>-0,118584239856217-0,15989233804557i</v>
      </c>
      <c r="CL141" s="223" t="str">
        <f t="shared" ca="1" si="114"/>
        <v>-0,198527897933109+0,0146442975323723i</v>
      </c>
      <c r="CM141" s="223" t="str">
        <f t="shared" ca="1" si="115"/>
        <v>-0,0938396658945962+0,175561666695057i</v>
      </c>
      <c r="CN141" s="223" t="str">
        <f t="shared" ca="1" si="116"/>
        <v>0,0981199021238937+0,173205850118156i</v>
      </c>
      <c r="CO141" s="223" t="str">
        <f t="shared" ca="1" si="117"/>
        <v>0,198827494094269+0,00976776843240689i</v>
      </c>
      <c r="CP141" s="223" t="str">
        <f t="shared" ca="1" si="118"/>
        <v>0,114624570093199-0,162754384392265i</v>
      </c>
      <c r="CQ141" s="223" t="str">
        <f t="shared" ca="1" si="119"/>
        <v>-0,0761797497333684-0,183914184984512i</v>
      </c>
      <c r="CR141" s="223" t="str">
        <f t="shared" ca="1" si="120"/>
        <v>-0,196136539675106-0,0340329180681182i</v>
      </c>
      <c r="CS141" s="223" t="str">
        <f t="shared" ca="1" si="121"/>
        <v>-0,133685414064771+0,147499124656001i</v>
      </c>
      <c r="CT141" s="223" t="str">
        <f t="shared" ca="1" si="122"/>
        <v>0,0530937829985639+0,191856279320895i</v>
      </c>
      <c r="CU141" s="223" t="str">
        <f t="shared" ca="1" si="123"/>
        <v>0,190495509134835+0,0577861809381406i</v>
      </c>
      <c r="CV141" s="223" t="str">
        <f t="shared" ca="1" si="124"/>
        <v>0,150735504974068-0,130025340792357i</v>
      </c>
      <c r="CW141" s="223" t="str">
        <f t="shared" ca="1" si="125"/>
        <v>-0,0292092363476092-0,196912676635978i</v>
      </c>
      <c r="CX141" s="223" t="str">
        <f t="shared" ca="1" si="126"/>
        <v>-0,181989248823461-0,0806702858593432i</v>
      </c>
      <c r="CY141" s="223" t="str">
        <f t="shared" ca="1" si="127"/>
        <v>-0,165518393583569+0,11059585477526i</v>
      </c>
      <c r="CZ141" s="223" t="str">
        <f t="shared" ca="1" si="128"/>
        <v>0,00488535559397611+0,199007324007626i</v>
      </c>
      <c r="DA141" s="223" t="str">
        <f t="shared" ca="1" si="129"/>
        <v>0,170745700813728+0,102341034593093i</v>
      </c>
      <c r="DB141" s="223" t="str">
        <f t="shared" ca="1" si="130"/>
        <v>0,177811731488624-0,0895029041594355i</v>
      </c>
      <c r="DC141" s="223" t="str">
        <f t="shared" ca="1" si="131"/>
        <v>0,0195120054551115-0,198108715989669i</v>
      </c>
      <c r="DD141" s="223" t="str">
        <f t="shared" ca="1" si="132"/>
        <v>-0,156933978533207-0,122472478907281i</v>
      </c>
      <c r="DE141" s="223" t="str">
        <f t="shared" ca="1" si="133"/>
        <v>-0,187430615444464+0,0670637465555369i</v>
      </c>
      <c r="DF141" s="223" t="str">
        <f t="shared" ca="1" si="134"/>
        <v>-0,0436158877803126+0,194230368483126i</v>
      </c>
      <c r="DG141" s="223" t="str">
        <f t="shared" ca="1" si="135"/>
        <v>0,140761823140992+0,140761823141006i</v>
      </c>
      <c r="DH141" s="223" t="str">
        <f t="shared" ca="1" si="136"/>
        <v>0,194230368483126-0,0436158877803136i</v>
      </c>
      <c r="DI141" s="223" t="str">
        <f t="shared" ca="1" si="137"/>
        <v>0,0670637465555333-0,187430615444465i</v>
      </c>
      <c r="DJ141" s="223" t="str">
        <f t="shared" ca="1" si="138"/>
        <v>-0,122472478907284-0,156933978533205i</v>
      </c>
      <c r="DK141" s="223" t="str">
        <f t="shared" ca="1" si="139"/>
        <v>-0,198108715989671+0,0195120054550956i</v>
      </c>
      <c r="DL141" s="223" t="str">
        <f t="shared" ca="1" si="140"/>
        <v>-0,0895029041594499+0,177811731488617i</v>
      </c>
      <c r="DM141" s="223" t="str">
        <f t="shared" ca="1" si="141"/>
        <v>0,102341034593096+0,170745700813726i</v>
      </c>
      <c r="DN141" s="223" t="str">
        <f t="shared" ca="1" si="142"/>
        <v>0,199007324007626+0,00488535559397231i</v>
      </c>
      <c r="DO141" s="223" t="str">
        <f t="shared" ca="1" si="143"/>
        <v>0,110595854775257-0,165518393583571i</v>
      </c>
      <c r="DP141" s="223" t="str">
        <f t="shared" ca="1" si="144"/>
        <v>-0,0806702858593467-0,181989248823459i</v>
      </c>
      <c r="DQ141" s="223" t="str">
        <f t="shared" ca="1" si="145"/>
        <v>-0,196912676635979-0,0292092363476054i</v>
      </c>
      <c r="DR141" s="223" t="str">
        <f t="shared" ca="1" si="146"/>
        <v>-0,130025340792341+0,150735504974081i</v>
      </c>
      <c r="DS141" s="223" t="str">
        <f t="shared" ca="1" si="147"/>
        <v>0,0577861809381605+0,190495509134829i</v>
      </c>
      <c r="DT141" s="223" t="str">
        <f t="shared" ca="1" si="148"/>
        <v>0,191856279320901+0,053093782998541i</v>
      </c>
      <c r="DU141" s="223" t="str">
        <f t="shared" ca="1" si="149"/>
        <v>0,147499124655985-0,133685414064788i</v>
      </c>
      <c r="DV141" s="223" t="str">
        <f t="shared" ca="1" si="150"/>
        <v>-0,0340329180681415-0,196136539675102i</v>
      </c>
      <c r="DW141" s="223" t="str">
        <f t="shared" ca="1" si="151"/>
        <v>-0,18391418498452-0,0761797497333465i</v>
      </c>
      <c r="DX141" s="223" t="str">
        <f t="shared" ca="1" si="152"/>
        <v>-0,16275438439224+0,114624570093234i</v>
      </c>
      <c r="DY141" s="223" t="str">
        <f t="shared" ca="1" si="153"/>
        <v>0,00976776843245025+0,198827494094267i</v>
      </c>
      <c r="DZ141" s="223" t="str">
        <f t="shared" ca="1" si="154"/>
        <v>0,173205850118178+0,098119902123856i</v>
      </c>
      <c r="EA141" s="223" t="str">
        <f t="shared" ca="1" si="155"/>
        <v>0,175561666695036-0,0938396658946346i</v>
      </c>
      <c r="EB141" s="223" t="str">
        <f t="shared" ca="1" si="156"/>
        <v>0,014644297532329-0,198527897933112i</v>
      </c>
      <c r="EC141" s="223" t="str">
        <f t="shared" ca="1" si="157"/>
        <v>-0,159892338045608-0,118584239856166i</v>
      </c>
      <c r="ED141" s="223" t="str">
        <f t="shared" ca="1" si="158"/>
        <v>-0,185728338117491+0,0716433257747749i</v>
      </c>
      <c r="EE141" s="223" t="str">
        <f t="shared" ca="1" si="159"/>
        <v>-0,038836099631275+0,195242257396767i</v>
      </c>
      <c r="EF141" s="223" t="str">
        <f t="shared" ca="1" si="160"/>
        <v>0,144173896380632+0,137264960242527i</v>
      </c>
      <c r="EG141" s="223" t="str">
        <f t="shared" ca="1" si="161"/>
        <v>0,193101482458244-0,0483694033494739i</v>
      </c>
      <c r="EH141" s="223" t="str">
        <f t="shared" ca="1" si="162"/>
        <v>0,0624437706430228-0,18901999157718i</v>
      </c>
      <c r="EI141" s="223" t="str">
        <f t="shared" ca="1" si="163"/>
        <v>-0,12628694511666-0,153881087860261i</v>
      </c>
      <c r="EJ141" s="223" t="str">
        <f t="shared" ca="1" si="164"/>
        <v>-0,19757020076347+0,024367960075432i</v>
      </c>
      <c r="EK141" s="223" t="str">
        <f t="shared" ca="1" si="165"/>
        <v>-0,0851122292214775+0,17995468914398i</v>
      </c>
      <c r="EL141" s="223" t="str">
        <f t="shared" ca="1" si="166"/>
        <v>0,106500520649922+0,168182700683665i</v>
      </c>
      <c r="EM141" s="223" t="str">
        <f t="shared" ca="1" si="167"/>
        <v>0,199067279350364-9,3061526588654E-14i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0,108992470169573-0,475644759663718i</v>
      </c>
      <c r="G142" s="229" t="str">
        <f t="shared" si="178"/>
        <v>-1,21069687020589+3,24058277608223i</v>
      </c>
      <c r="H142" s="229" t="str">
        <f t="shared" si="179"/>
        <v>0,100866069490556-0,286808711488078i</v>
      </c>
      <c r="I142" s="229" t="str">
        <f t="shared" si="174"/>
        <v>-0,218445649673041-0,20483027331558i</v>
      </c>
      <c r="J142" s="255" t="str">
        <f ca="1">IMPRODUCT(1/N_FFT2,BE100)</f>
        <v>0,000772894806110121+6,9164656800241E-09i</v>
      </c>
      <c r="K142" s="254" t="str">
        <f t="shared" ca="1" si="175"/>
        <v>-0,000168834091348089-0,000158313765251567i</v>
      </c>
      <c r="N142" s="246">
        <f t="shared" ca="1" si="176"/>
        <v>0.2009704907140297</v>
      </c>
      <c r="O142" s="223">
        <f t="shared" ca="1" si="39"/>
        <v>-0.19902950928597032</v>
      </c>
      <c r="P142" s="223" t="str">
        <f t="shared" ca="1" si="40"/>
        <v>-0,102321616899348+0,170713304348892i</v>
      </c>
      <c r="Q142" s="223" t="str">
        <f t="shared" ca="1" si="41"/>
        <v>0,0938218612094857+0,175528356472116i</v>
      </c>
      <c r="R142" s="223" t="str">
        <f t="shared" ca="1" si="42"/>
        <v>0,198789769525572+0,00976591514319033i</v>
      </c>
      <c r="S142" s="223" t="str">
        <f t="shared" ca="1" si="43"/>
        <v>0,110574870851784-0,165486988922771i</v>
      </c>
      <c r="T142" s="223" t="str">
        <f t="shared" ca="1" si="44"/>
        <v>-0,0850960804381454-0,17992054541013i</v>
      </c>
      <c r="U142" s="223" t="str">
        <f t="shared" ca="1" si="45"/>
        <v>-0,19807112779846-0,0195083033414056i</v>
      </c>
      <c r="V142" s="223" t="str">
        <f t="shared" ca="1" si="46"/>
        <v>-0,118561740255122+0,159862000845389i</v>
      </c>
      <c r="W142" s="223" t="str">
        <f t="shared" ca="1" si="47"/>
        <v>0,0761652957554951+0,183879289995073i</v>
      </c>
      <c r="X142" s="223" t="str">
        <f t="shared" ca="1" si="48"/>
        <v>0,196875315375499+0,0292036943281479i</v>
      </c>
      <c r="Y142" s="223" t="str">
        <f t="shared" ca="1" si="49"/>
        <v>0,126262984041407-0,15385189120571i</v>
      </c>
      <c r="Z142" s="223" t="str">
        <f t="shared" ca="1" si="50"/>
        <v>-0,0670510222040834-0,187395053264492i</v>
      </c>
      <c r="AA142" s="223" t="str">
        <f t="shared" ca="1" si="51"/>
        <v>-0,195205213073557-0,0388287310573141i</v>
      </c>
      <c r="AB142" s="223" t="str">
        <f t="shared" ca="1" si="52"/>
        <v>-0,133660049239796+0,14747113888429i</v>
      </c>
      <c r="AC142" s="223" t="str">
        <f t="shared" ca="1" si="53"/>
        <v>0,0577752168671897+0,190459365436734i</v>
      </c>
      <c r="AD142" s="223" t="str">
        <f t="shared" ca="1" si="54"/>
        <v>0,193064844315367+0,0483602259723565i</v>
      </c>
      <c r="AE142" s="223" t="str">
        <f t="shared" ca="1" si="55"/>
        <v>0,140735115672342-0,140735115672339i</v>
      </c>
      <c r="AF142" s="223" t="str">
        <f t="shared" ca="1" si="56"/>
        <v>-0,04836022597237-0,193064844315363i</v>
      </c>
      <c r="AG142" s="223" t="str">
        <f t="shared" ca="1" si="57"/>
        <v>-0,190459365436732-0,0577752168671952i</v>
      </c>
      <c r="AH142" s="223" t="str">
        <f t="shared" ca="1" si="58"/>
        <v>-0,14747113888428+0,133660049239806i</v>
      </c>
      <c r="AI142" s="223" t="str">
        <f t="shared" ca="1" si="59"/>
        <v>0,0388287310573085+0,195205213073558i</v>
      </c>
      <c r="AJ142" s="223" t="str">
        <f t="shared" ca="1" si="60"/>
        <v>0,187395053264496+0,0670510222040703i</v>
      </c>
      <c r="AK142" s="223" t="str">
        <f t="shared" ca="1" si="61"/>
        <v>0,153851891205714-0,126262984041402i</v>
      </c>
      <c r="AL142" s="223" t="str">
        <f t="shared" ca="1" si="62"/>
        <v>-0,0292036943281543-0,196875315375498i</v>
      </c>
      <c r="AM142" s="223" t="str">
        <f t="shared" ca="1" si="63"/>
        <v>-0,183879289995072-0,0761652957554984i</v>
      </c>
      <c r="AN142" s="223" t="str">
        <f t="shared" ca="1" si="64"/>
        <v>-0,159862000845385+0,118561740255127i</v>
      </c>
      <c r="AO142" s="223" t="str">
        <f t="shared" ca="1" si="65"/>
        <v>0,0195083033414017+0,19807112779846i</v>
      </c>
      <c r="AP142" s="223" t="str">
        <f t="shared" ca="1" si="66"/>
        <v>0,179920545410132+0,0850960804381414i</v>
      </c>
      <c r="AQ142" s="223" t="str">
        <f t="shared" ca="1" si="67"/>
        <v>0,165486988922774-0,11057487085178i</v>
      </c>
      <c r="AR142" s="223" t="str">
        <f t="shared" ca="1" si="68"/>
        <v>0,165486988922774-0,11057487085178i</v>
      </c>
      <c r="AS142" s="223" t="str">
        <f t="shared" ca="1" si="69"/>
        <v>-0,175528356472113-0,0938218612094909i</v>
      </c>
      <c r="AT142" s="223" t="str">
        <f t="shared" ca="1" si="70"/>
        <v>-0,170713304348889+0,102321616899352i</v>
      </c>
      <c r="AU142" s="223" t="str">
        <f t="shared" ca="1" si="71"/>
        <v>-5,55924418151121E-15+0,19902950928597i</v>
      </c>
      <c r="AV142" s="223" t="str">
        <f t="shared" ca="1" si="72"/>
        <v>0,170713304348894+0,102321616899344i</v>
      </c>
      <c r="AW142" s="223" t="str">
        <f t="shared" ca="1" si="73"/>
        <v>0,175528356472119-0,0938218612094805i</v>
      </c>
      <c r="AX142" s="223" t="str">
        <f t="shared" ca="1" si="74"/>
        <v>0,00976591514318583-0,198789769525572i</v>
      </c>
      <c r="AY142" s="223" t="str">
        <f t="shared" ca="1" si="75"/>
        <v>-0,165486988922768-0,110574870851789i</v>
      </c>
      <c r="AZ142" s="223" t="str">
        <f t="shared" ca="1" si="76"/>
        <v>-0,179920545410129+0,0850960804381492i</v>
      </c>
      <c r="BA142" s="223" t="str">
        <f t="shared" ca="1" si="77"/>
        <v>-0,0195083033414127+0,198071127798459i</v>
      </c>
      <c r="BB142" s="223" t="str">
        <f t="shared" ca="1" si="78"/>
        <v>0,15986200084539+0,118561740255121i</v>
      </c>
      <c r="BC142" s="223" t="str">
        <f t="shared" ca="1" si="79"/>
        <v>0,183879289995076-0,0761652957554883i</v>
      </c>
      <c r="BD142" s="223" t="str">
        <f t="shared" ca="1" si="80"/>
        <v>0,0292036943281463-0,196875315375499i</v>
      </c>
      <c r="BE142" s="223" t="str">
        <f t="shared" ca="1" si="81"/>
        <v>-0,153851891205706-0,126262984041411i</v>
      </c>
      <c r="BF142" s="223" t="str">
        <f t="shared" ca="1" si="82"/>
        <v>-0,187395053264493+0,0670510222040784i</v>
      </c>
      <c r="BG142" s="223" t="str">
        <f t="shared" ca="1" si="83"/>
        <v>-0,03882873105732+0,195205213073556i</v>
      </c>
      <c r="BH142" s="223" t="str">
        <f t="shared" ca="1" si="84"/>
        <v>0,147471138884286+0,1336600492398i</v>
      </c>
      <c r="BI142" s="223" t="str">
        <f t="shared" ca="1" si="85"/>
        <v>0,190459365436735-0,0577752168671847i</v>
      </c>
      <c r="BJ142" s="223" t="str">
        <f t="shared" ca="1" si="86"/>
        <v>0,0483602259723622-0,193064844315365i</v>
      </c>
      <c r="BK142" s="223" t="str">
        <f t="shared" ca="1" si="87"/>
        <v>-0,140735115672335-0,140735115672346i</v>
      </c>
      <c r="BL142" s="223" t="str">
        <f t="shared" ca="1" si="88"/>
        <v>-0,193064844315365+0,0483602259723638i</v>
      </c>
      <c r="BM142" s="223" t="str">
        <f t="shared" ca="1" si="89"/>
        <v>-0,0577752168672006+0,190459365436731i</v>
      </c>
      <c r="BN142" s="223" t="str">
        <f t="shared" ca="1" si="90"/>
        <v>0,133660049239802+0,147471138884284i</v>
      </c>
      <c r="BO142" s="223" t="str">
        <f t="shared" ca="1" si="91"/>
        <v>0,19520521307356-0,0388287310573023i</v>
      </c>
      <c r="BP142" s="223" t="str">
        <f t="shared" ca="1" si="92"/>
        <v>0,0670510222040756-0,187395053264495i</v>
      </c>
      <c r="BQ142" s="223" t="str">
        <f t="shared" ca="1" si="93"/>
        <v>-0,126262984041397-0,153851891205718i</v>
      </c>
      <c r="BR142" s="223" t="str">
        <f t="shared" ca="1" si="94"/>
        <v>-0,196875315375499+0,0292036943281481i</v>
      </c>
      <c r="BS142" s="223" t="str">
        <f t="shared" ca="1" si="95"/>
        <v>-0,0761652957554853+0,183879289995077i</v>
      </c>
      <c r="BT142" s="223" t="str">
        <f t="shared" ca="1" si="96"/>
        <v>0,118561740255122+0,159862000845389i</v>
      </c>
      <c r="BU142" s="223" t="str">
        <f t="shared" ca="1" si="97"/>
        <v>0,198071127798461-0,0195083033413962i</v>
      </c>
      <c r="BV142" s="223" t="str">
        <f t="shared" ca="1" si="98"/>
        <v>0,0850960804381464-0,17992054541013i</v>
      </c>
      <c r="BW142" s="223" t="str">
        <f t="shared" ca="1" si="99"/>
        <v>-0,110574870851774-0,165486988922778i</v>
      </c>
      <c r="BX142" s="223" t="str">
        <f t="shared" ca="1" si="100"/>
        <v>-0,198789769525572+0,00976591514318893i</v>
      </c>
      <c r="BY142" s="223" t="str">
        <f t="shared" ca="1" si="101"/>
        <v>-0,0938218612094777+0,17552835647212i</v>
      </c>
      <c r="BZ142" s="223" t="str">
        <f t="shared" ca="1" si="102"/>
        <v>0,102321616899346+0,170713304348892i</v>
      </c>
      <c r="CA142" s="223" t="str">
        <f t="shared" ca="1" si="103"/>
        <v>0,19902950928597-8,68016772048369E-15i</v>
      </c>
      <c r="CB142" s="223" t="str">
        <f t="shared" ca="1" si="104"/>
        <v>0,102321616899348-0,170713304348891i</v>
      </c>
      <c r="CC142" s="223" t="str">
        <f t="shared" ca="1" si="105"/>
        <v>-0,0938218612094942-0,175528356472111i</v>
      </c>
      <c r="CD142" s="223" t="str">
        <f t="shared" ca="1" si="106"/>
        <v>-0,198789769525572-0,00976591514319279i</v>
      </c>
      <c r="CE142" s="223" t="str">
        <f t="shared" ca="1" si="107"/>
        <v>-0,110574870851778+0,165486988922776i</v>
      </c>
      <c r="CF142" s="223" t="str">
        <f t="shared" ca="1" si="108"/>
        <v>0,0850960804381442+0,179920545410131i</v>
      </c>
      <c r="CG142" s="223" t="str">
        <f t="shared" ca="1" si="109"/>
        <v>0,198071127798461+0,0195083033413986i</v>
      </c>
      <c r="CH142" s="223" t="str">
        <f t="shared" ca="1" si="110"/>
        <v>0,118561740255124-0,159862000845387i</v>
      </c>
      <c r="CI142" s="223" t="str">
        <f t="shared" ca="1" si="111"/>
        <v>-0,0761652957555-0,183879289995071i</v>
      </c>
      <c r="CJ142" s="223" t="str">
        <f t="shared" ca="1" si="112"/>
        <v>-0,196875315375499-0,0292036943281519i</v>
      </c>
      <c r="CK142" s="223" t="str">
        <f t="shared" ca="1" si="113"/>
        <v>-0,1262629840414+0,153851891205715i</v>
      </c>
      <c r="CL142" s="223" t="str">
        <f t="shared" ca="1" si="114"/>
        <v>0,0670510222040732+0,187395053264495i</v>
      </c>
      <c r="CM142" s="223" t="str">
        <f t="shared" ca="1" si="115"/>
        <v>0,195205213073559+0,0388287310573047i</v>
      </c>
      <c r="CN142" s="223" t="str">
        <f t="shared" ca="1" si="116"/>
        <v>0,133660049239805-0,147471138884282i</v>
      </c>
      <c r="CO142" s="223" t="str">
        <f t="shared" ca="1" si="117"/>
        <v>-0,0577752168671968-0,190459365436732i</v>
      </c>
      <c r="CP142" s="223" t="str">
        <f t="shared" ca="1" si="118"/>
        <v>-0,193064844315364-0,0483602259723676i</v>
      </c>
      <c r="CQ142" s="223" t="str">
        <f t="shared" ca="1" si="119"/>
        <v>-0,140735115672336+0,140735115672345i</v>
      </c>
      <c r="CR142" s="223" t="str">
        <f t="shared" ca="1" si="120"/>
        <v>0,0483602259723598+0,193064844315366i</v>
      </c>
      <c r="CS142" s="223" t="str">
        <f t="shared" ca="1" si="121"/>
        <v>0,190459365436734+0,0577752168671883i</v>
      </c>
      <c r="CT142" s="223" t="str">
        <f t="shared" ca="1" si="122"/>
        <v>0,147471138884289-0,133660049239797i</v>
      </c>
      <c r="CU142" s="223" t="str">
        <f t="shared" ca="1" si="123"/>
        <v>-0,0388287310573163-0,195205213073557i</v>
      </c>
      <c r="CV142" s="223" t="str">
        <f t="shared" ca="1" si="124"/>
        <v>-0,187395053264493-0,0670510222040808i</v>
      </c>
      <c r="CW142" s="223" t="str">
        <f t="shared" ca="1" si="125"/>
        <v>-0,153851891205708+0,12626298404141i</v>
      </c>
      <c r="CX142" s="223" t="str">
        <f t="shared" ca="1" si="126"/>
        <v>0,0292036943281439+0,1968753153755i</v>
      </c>
      <c r="CY142" s="223" t="str">
        <f t="shared" ca="1" si="127"/>
        <v>0,183879289995074+0,0761652957554917i</v>
      </c>
      <c r="CZ142" s="223" t="str">
        <f t="shared" ca="1" si="128"/>
        <v>0,159862000845392-0,118561740255118i</v>
      </c>
      <c r="DA142" s="223" t="str">
        <f t="shared" ca="1" si="129"/>
        <v>-0,0195083033414103-0,198071127798459i</v>
      </c>
      <c r="DB142" s="223" t="str">
        <f t="shared" ca="1" si="130"/>
        <v>-0,179920545410128-0,0850960804381514i</v>
      </c>
      <c r="DC142" s="223" t="str">
        <f t="shared" ca="1" si="131"/>
        <v>-0,165486988922769+0,110574870851787i</v>
      </c>
      <c r="DD142" s="223" t="str">
        <f t="shared" ca="1" si="132"/>
        <v>0,00976591514318197+0,198789769525573i</v>
      </c>
      <c r="DE142" s="223" t="str">
        <f t="shared" ca="1" si="133"/>
        <v>0,175528356472117+0,0938218612094839i</v>
      </c>
      <c r="DF142" s="223" t="str">
        <f t="shared" ca="1" si="134"/>
        <v>0,170713304348895-0,102321616899342i</v>
      </c>
      <c r="DG142" s="223" t="str">
        <f t="shared" ca="1" si="135"/>
        <v>-3,12092353897248E-15-0,19902950928597i</v>
      </c>
      <c r="DH142" s="223" t="str">
        <f t="shared" ca="1" si="136"/>
        <v>-0,170713304348888-0,102321616899353i</v>
      </c>
      <c r="DI142" s="223" t="str">
        <f t="shared" ca="1" si="137"/>
        <v>-0,175528356472095+0,0938218612095243i</v>
      </c>
      <c r="DJ142" s="223" t="str">
        <f t="shared" ca="1" si="138"/>
        <v>-0,00976591514317856+0,198789769525573i</v>
      </c>
      <c r="DK142" s="223" t="str">
        <f t="shared" ca="1" si="139"/>
        <v>0,165486988922762+0,110574870851799i</v>
      </c>
      <c r="DL142" s="223" t="str">
        <f t="shared" ca="1" si="140"/>
        <v>0,17992054541015-0,0850960804381034i</v>
      </c>
      <c r="DM142" s="223" t="str">
        <f t="shared" ca="1" si="141"/>
        <v>0,0195083033414829-0,198071127798452i</v>
      </c>
      <c r="DN142" s="223" t="str">
        <f t="shared" ca="1" si="142"/>
        <v>-0,159862000845443-0,118561740255049i</v>
      </c>
      <c r="DO142" s="223" t="str">
        <f t="shared" ca="1" si="143"/>
        <v>-0,18387928999505+0,0761652957555498i</v>
      </c>
      <c r="DP142" s="223" t="str">
        <f t="shared" ca="1" si="144"/>
        <v>-0,0292036943281183+0,196875315375503i</v>
      </c>
      <c r="DQ142" s="223" t="str">
        <f t="shared" ca="1" si="145"/>
        <v>0,153851891205712+0,126262984041405i</v>
      </c>
      <c r="DR142" s="223" t="str">
        <f t="shared" ca="1" si="146"/>
        <v>0,187395053264504-0,0670510222040494i</v>
      </c>
      <c r="DS142" s="223" t="str">
        <f t="shared" ca="1" si="147"/>
        <v>0,0388287310573712-0,195205213073546i</v>
      </c>
      <c r="DT142" s="223" t="str">
        <f t="shared" ca="1" si="148"/>
        <v>-0,147471138884225-0,133660049239868i</v>
      </c>
      <c r="DU142" s="223" t="str">
        <f t="shared" ca="1" si="149"/>
        <v>-0,19045936543671+0,0577752168672673i</v>
      </c>
      <c r="DV142" s="223" t="str">
        <f t="shared" ca="1" si="150"/>
        <v>-0,0483602259723155+0,193064844315377i</v>
      </c>
      <c r="DW142" s="223" t="str">
        <f t="shared" ca="1" si="151"/>
        <v>0,140735115672355+0,140735115672326i</v>
      </c>
      <c r="DX142" s="223" t="str">
        <f t="shared" ca="1" si="152"/>
        <v>0,193064844315367-0,0483602259723545i</v>
      </c>
      <c r="DY142" s="223" t="str">
        <f t="shared" ca="1" si="153"/>
        <v>0,0577752168672315-0,190459365436721i</v>
      </c>
      <c r="DZ142" s="223" t="str">
        <f t="shared" ca="1" si="154"/>
        <v>-0,133660049239749-0,147471138884333i</v>
      </c>
      <c r="EA142" s="223" t="str">
        <f t="shared" ca="1" si="155"/>
        <v>-0,195205213073577+0,0388287310572138i</v>
      </c>
      <c r="EB142" s="223" t="str">
        <f t="shared" ca="1" si="156"/>
        <v>-0,0670510222040115+0,187395053264517i</v>
      </c>
      <c r="EC142" s="223" t="str">
        <f t="shared" ca="1" si="157"/>
        <v>0,126262984041436+0,153851891205686i</v>
      </c>
      <c r="ED142" s="223" t="str">
        <f t="shared" ca="1" si="158"/>
        <v>0,196875315375498-0,0292036943281553i</v>
      </c>
      <c r="EE142" s="223" t="str">
        <f t="shared" ca="1" si="159"/>
        <v>0,0761652957555152-0,183879289995065i</v>
      </c>
      <c r="EF142" s="223" t="str">
        <f t="shared" ca="1" si="160"/>
        <v>-0,118561740255081-0,159862000845419i</v>
      </c>
      <c r="EG142" s="223" t="str">
        <f t="shared" ca="1" si="161"/>
        <v>-0,198071127798468+0,019508303341326i</v>
      </c>
      <c r="EH142" s="223" t="str">
        <f t="shared" ca="1" si="162"/>
        <v>-0,085096080438067+0,179920545410168i</v>
      </c>
      <c r="EI142" s="223" t="str">
        <f t="shared" ca="1" si="163"/>
        <v>0,110574870851832+0,165486988922739i</v>
      </c>
      <c r="EJ142" s="223" t="str">
        <f t="shared" ca="1" si="164"/>
        <v>0,198789769525571-0,00976591514321596i</v>
      </c>
      <c r="EK142" s="223" t="str">
        <f t="shared" ca="1" si="165"/>
        <v>0,0938218612094889-0,175528356472114i</v>
      </c>
      <c r="EL142" s="223" t="str">
        <f t="shared" ca="1" si="166"/>
        <v>-0,10232161689932-0,170713304348908i</v>
      </c>
      <c r="EM142" s="223" t="str">
        <f t="shared" ca="1" si="167"/>
        <v>-0,19902950928597-6,1834288893057E-14i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0,108868820930505-0,465203620412889i</v>
      </c>
      <c r="G143" s="229" t="str">
        <f t="shared" si="178"/>
        <v>-1,21059415089993+3,16760920700987i</v>
      </c>
      <c r="H143" s="229" t="str">
        <f t="shared" si="179"/>
        <v>0,100826474119056-0,280138934105338i</v>
      </c>
      <c r="I143" s="229" t="str">
        <f t="shared" si="174"/>
        <v>-0,233618583458358-0,198974710528209i</v>
      </c>
      <c r="J143" s="255" t="str">
        <f ca="1">IMPRODUCT(1/N_FFT2,BF100)</f>
        <v>0,00314256104139354+3,19997216197923E-06i</v>
      </c>
      <c r="K143" s="254" t="str">
        <f t="shared" ca="1" si="175"/>
        <v>-0,000733523945387153-0,000626037746492094i</v>
      </c>
      <c r="N143" s="246">
        <f t="shared" ca="1" si="176"/>
        <v>0.20101209321803179</v>
      </c>
      <c r="O143" s="223">
        <f t="shared" ca="1" si="39"/>
        <v>-0.19898790678196823</v>
      </c>
      <c r="P143" s="223" t="str">
        <f t="shared" ca="1" si="40"/>
        <v>-0,0980807795284211+0,173136789078943i</v>
      </c>
      <c r="Q143" s="223" t="str">
        <f t="shared" ca="1" si="41"/>
        <v>0,102300228937875+0,170677620690962i</v>
      </c>
      <c r="R143" s="223" t="str">
        <f t="shared" ca="1" si="42"/>
        <v>0,198927975344764-0,0048834076936316i</v>
      </c>
      <c r="S143" s="223" t="str">
        <f t="shared" ca="1" si="43"/>
        <v>0,0938022499248565-0,175491666339186i</v>
      </c>
      <c r="T143" s="223" t="str">
        <f t="shared" ca="1" si="44"/>
        <v>-0,106458056514669-0,168115642486322i</v>
      </c>
      <c r="U143" s="223" t="str">
        <f t="shared" ca="1" si="45"/>
        <v>-0,198748217133608+0,00976387380507287i</v>
      </c>
      <c r="V143" s="223" t="str">
        <f t="shared" ca="1" si="46"/>
        <v>-0,0894672173534273+0,177740833981682i</v>
      </c>
      <c r="W143" s="223" t="str">
        <f t="shared" ca="1" si="47"/>
        <v>0,110551757738941+0,165452397704898i</v>
      </c>
      <c r="X143" s="223" t="str">
        <f t="shared" ca="1" si="48"/>
        <v>0,198448740428126-0,0146384585240268i</v>
      </c>
      <c r="Y143" s="223" t="str">
        <f t="shared" ca="1" si="49"/>
        <v>0,0850782930756627-0,179882937191944i</v>
      </c>
      <c r="Z143" s="223" t="str">
        <f t="shared" ca="1" si="50"/>
        <v>-0,114578866718142-0,162689490585764i</v>
      </c>
      <c r="AA143" s="223" t="str">
        <f t="shared" ca="1" si="51"/>
        <v>-0,198029725621885+0,0195042255829427i</v>
      </c>
      <c r="AB143" s="223" t="str">
        <f t="shared" ca="1" si="52"/>
        <v>-0,0806381208154227+0,181916685647102i</v>
      </c>
      <c r="AC143" s="223" t="str">
        <f t="shared" ca="1" si="53"/>
        <v>0,118536957672424+0,159828585400845i</v>
      </c>
      <c r="AD143" s="223" t="str">
        <f t="shared" ca="1" si="54"/>
        <v>0,19749142511374-0,0243582440256558i</v>
      </c>
      <c r="AE143" s="223" t="str">
        <f t="shared" ca="1" si="55"/>
        <v>0,0761493751664755-0,183840854293121i</v>
      </c>
      <c r="AF143" s="223" t="str">
        <f t="shared" ca="1" si="56"/>
        <v>-0,122423646395786-0,156871405452456i</v>
      </c>
      <c r="AG143" s="223" t="str">
        <f t="shared" ca="1" si="57"/>
        <v>-0,196834163155784+0,0291975899730011i</v>
      </c>
      <c r="AH143" s="223" t="str">
        <f t="shared" ca="1" si="58"/>
        <v>-0,0716147599813176+0,185654284082774i</v>
      </c>
      <c r="AI143" s="223" t="str">
        <f t="shared" ca="1" si="59"/>
        <v>0,126236591692259+0,153819732035234i</v>
      </c>
      <c r="AJ143" s="223" t="str">
        <f t="shared" ca="1" si="60"/>
        <v>0,19605833565805-0,0340193483838956i</v>
      </c>
      <c r="AK143" s="223" t="str">
        <f t="shared" ca="1" si="61"/>
        <v>0,0670370067425953-0,187355882673757i</v>
      </c>
      <c r="AL143" s="223" t="str">
        <f t="shared" ca="1" si="62"/>
        <v>-0,129973496786201-0,150675403363113i</v>
      </c>
      <c r="AM143" s="223" t="str">
        <f t="shared" ca="1" si="63"/>
        <v>-0,195164409950005+0,0388206148114079i</v>
      </c>
      <c r="AN143" s="223" t="str">
        <f t="shared" ca="1" si="64"/>
        <v>-0,0624188729177057+0,188944625086697i</v>
      </c>
      <c r="AO143" s="223" t="str">
        <f t="shared" ca="1" si="65"/>
        <v>0,133632110705702+0,14744031346212i</v>
      </c>
      <c r="AP143" s="223" t="str">
        <f t="shared" ca="1" si="66"/>
        <v>0,194152924499073-0,0435984971521545i</v>
      </c>
      <c r="AQ143" s="223" t="str">
        <f t="shared" ca="1" si="67"/>
        <v>0,057763140297743-0,190419554322587i</v>
      </c>
      <c r="AR143" s="223" t="str">
        <f t="shared" ca="1" si="68"/>
        <v>0,057763140297743-0,190419554322587i</v>
      </c>
      <c r="AS143" s="223" t="str">
        <f t="shared" ca="1" si="69"/>
        <v>-0,193024488586274+0,0483501173884496i</v>
      </c>
      <c r="AT143" s="223" t="str">
        <f t="shared" ca="1" si="70"/>
        <v>-0,0530726133219685+0,191779781939197i</v>
      </c>
      <c r="AU143" s="223" t="str">
        <f t="shared" ca="1" si="71"/>
        <v>0,14070569825965+0,140705698259643i</v>
      </c>
      <c r="AV143" s="223" t="str">
        <f t="shared" ca="1" si="72"/>
        <v>0,191779781939195-0,0530726133219771i</v>
      </c>
      <c r="AW143" s="223" t="str">
        <f t="shared" ca="1" si="73"/>
        <v>0,0483501173884607-0,193024488586271i</v>
      </c>
      <c r="AX143" s="223" t="str">
        <f t="shared" ca="1" si="74"/>
        <v>-0,144116411029454-0,137210229638533i</v>
      </c>
      <c r="AY143" s="223" t="str">
        <f t="shared" ca="1" si="75"/>
        <v>-0,190419554322584+0,0577631402977516i</v>
      </c>
      <c r="AZ143" s="223" t="str">
        <f t="shared" ca="1" si="76"/>
        <v>-0,0435984971521451+0,194152924499075i</v>
      </c>
      <c r="BA143" s="223" t="str">
        <f t="shared" ca="1" si="77"/>
        <v>0,147440313462126+0,133632110705695i</v>
      </c>
      <c r="BB143" s="223" t="str">
        <f t="shared" ca="1" si="78"/>
        <v>0,188944625086701-0,0624188729176947i</v>
      </c>
      <c r="BC143" s="223" t="str">
        <f t="shared" ca="1" si="79"/>
        <v>0,0388206148114184-0,195164409950003i</v>
      </c>
      <c r="BD143" s="223" t="str">
        <f t="shared" ca="1" si="80"/>
        <v>-0,150675403363118-0,129973496786195i</v>
      </c>
      <c r="BE143" s="223" t="str">
        <f t="shared" ca="1" si="81"/>
        <v>-0,187355882673753+0,0670370067426044i</v>
      </c>
      <c r="BF143" s="223" t="str">
        <f t="shared" ca="1" si="82"/>
        <v>-0,0340193483839062+0,196058335658048i</v>
      </c>
      <c r="BG143" s="223" t="str">
        <f t="shared" ca="1" si="83"/>
        <v>0,153819732035228+0,126236591692266i</v>
      </c>
      <c r="BH143" s="223" t="str">
        <f t="shared" ca="1" si="84"/>
        <v>0,185654284082771-0,071614759981326i</v>
      </c>
      <c r="BI143" s="223" t="str">
        <f t="shared" ca="1" si="85"/>
        <v>0,029197589972993-0,196834163155785i</v>
      </c>
      <c r="BJ143" s="223" t="str">
        <f t="shared" ca="1" si="86"/>
        <v>-0,156871405452462-0,122423646395779i</v>
      </c>
      <c r="BK143" s="223" t="str">
        <f t="shared" ca="1" si="87"/>
        <v>-0,183840854293126+0,076149375166465i</v>
      </c>
      <c r="BL143" s="223" t="str">
        <f t="shared" ca="1" si="88"/>
        <v>-0,0243582440256662+0,197491425113739i</v>
      </c>
      <c r="BM143" s="223" t="str">
        <f t="shared" ca="1" si="89"/>
        <v>0,15982858540085+0,118536957672417i</v>
      </c>
      <c r="BN143" s="223" t="str">
        <f t="shared" ca="1" si="90"/>
        <v>0,181916685647098-0,0806381208154316i</v>
      </c>
      <c r="BO143" s="223" t="str">
        <f t="shared" ca="1" si="91"/>
        <v>0,0195042255829337-0,198029725621886i</v>
      </c>
      <c r="BP143" s="223" t="str">
        <f t="shared" ca="1" si="92"/>
        <v>-0,162689490585758-0,114578866718152i</v>
      </c>
      <c r="BQ143" s="223" t="str">
        <f t="shared" ca="1" si="93"/>
        <v>-0,179882937191949+0,0850782930756533i</v>
      </c>
      <c r="BR143" s="223" t="str">
        <f t="shared" ca="1" si="94"/>
        <v>-0,01463845852402+0,198448740428126i</v>
      </c>
      <c r="BS143" s="223" t="str">
        <f t="shared" ca="1" si="95"/>
        <v>0,1654523977049+0,110551757738938i</v>
      </c>
      <c r="BT143" s="223" t="str">
        <f t="shared" ca="1" si="96"/>
        <v>0,177740833981682-0,0894672173534265i</v>
      </c>
      <c r="BU143" s="223" t="str">
        <f t="shared" ca="1" si="97"/>
        <v>0,00976387380507832-0,198748217133608i</v>
      </c>
      <c r="BV143" s="223" t="str">
        <f t="shared" ca="1" si="98"/>
        <v>-0,168115642486317-0,106458056514676i</v>
      </c>
      <c r="BW143" s="223" t="str">
        <f t="shared" ca="1" si="99"/>
        <v>-0,175491666339183+0,0938022499248605i</v>
      </c>
      <c r="BX143" s="223" t="str">
        <f t="shared" ca="1" si="100"/>
        <v>-0,0048834076936315+0,198927975344764i</v>
      </c>
      <c r="BY143" s="223" t="str">
        <f t="shared" ca="1" si="101"/>
        <v>0,17067762069096+0,102300228937877i</v>
      </c>
      <c r="BZ143" s="223" t="str">
        <f t="shared" ca="1" si="102"/>
        <v>0,173136789078946-0,0980807795284157i</v>
      </c>
      <c r="CA143" s="223" t="str">
        <f t="shared" ca="1" si="103"/>
        <v>-1,0433531492213E-14-0,198987906781968i</v>
      </c>
      <c r="CB143" s="223" t="str">
        <f t="shared" ca="1" si="104"/>
        <v>-0,173136789078946-0,0980807795284171i</v>
      </c>
      <c r="CC143" s="223" t="str">
        <f t="shared" ca="1" si="105"/>
        <v>-0,170677620690961+0,102300228937876i</v>
      </c>
      <c r="CD143" s="223" t="str">
        <f t="shared" ca="1" si="106"/>
        <v>0,00488340769362975+0,198927975344764i</v>
      </c>
      <c r="CE143" s="223" t="str">
        <f t="shared" ca="1" si="107"/>
        <v>0,175491666339182+0,0938022499248633i</v>
      </c>
      <c r="CF143" s="223" t="str">
        <f t="shared" ca="1" si="108"/>
        <v>0,168115642486318-0,106458056514675i</v>
      </c>
      <c r="CG143" s="223" t="str">
        <f t="shared" ca="1" si="109"/>
        <v>-0,00976387380507657-0,198748217133608i</v>
      </c>
      <c r="CH143" s="223" t="str">
        <f t="shared" ca="1" si="110"/>
        <v>-0,177740833981681-0,0894672173534293i</v>
      </c>
      <c r="CI143" s="223" t="str">
        <f t="shared" ca="1" si="111"/>
        <v>-0,165452397704901+0,110551757738937i</v>
      </c>
      <c r="CJ143" s="223" t="str">
        <f t="shared" ca="1" si="112"/>
        <v>0,0146384585240182+0,198448740428126i</v>
      </c>
      <c r="CK143" s="223" t="str">
        <f t="shared" ca="1" si="113"/>
        <v>0,179882937191948+0,0850782930756537i</v>
      </c>
      <c r="CL143" s="223" t="str">
        <f t="shared" ca="1" si="114"/>
        <v>0,162689490585759-0,114578866718149i</v>
      </c>
      <c r="CM143" s="223" t="str">
        <f t="shared" ca="1" si="115"/>
        <v>-0,019504225582932-0,198029725621886i</v>
      </c>
      <c r="CN143" s="223" t="str">
        <f t="shared" ca="1" si="116"/>
        <v>-0,181916685647098-0,0806381208154318i</v>
      </c>
      <c r="CO143" s="223" t="str">
        <f t="shared" ca="1" si="117"/>
        <v>-0,15982858540084+0,118536957672431i</v>
      </c>
      <c r="CP143" s="223" t="str">
        <f t="shared" ca="1" si="118"/>
        <v>0,0243582440256646+0,197491425113739i</v>
      </c>
      <c r="CQ143" s="223" t="str">
        <f t="shared" ca="1" si="119"/>
        <v>0,183840854293125+0,0761493751664666i</v>
      </c>
      <c r="CR143" s="223" t="str">
        <f t="shared" ca="1" si="120"/>
        <v>0,156871405452462-0,122423646395778i</v>
      </c>
      <c r="CS143" s="223" t="str">
        <f t="shared" ca="1" si="121"/>
        <v>-0,0291975899729898-0,196834163155786i</v>
      </c>
      <c r="CT143" s="223" t="str">
        <f t="shared" ca="1" si="122"/>
        <v>-0,185654284082778-0,0716147599813093i</v>
      </c>
      <c r="CU143" s="223" t="str">
        <f t="shared" ca="1" si="123"/>
        <v>-0,153819732035228+0,126236591692266i</v>
      </c>
      <c r="CV143" s="223" t="str">
        <f t="shared" ca="1" si="124"/>
        <v>0,034019348383903+0,196058335658048i</v>
      </c>
      <c r="CW143" s="223" t="str">
        <f t="shared" ca="1" si="125"/>
        <v>0,187355882673753+0,0670370067426062i</v>
      </c>
      <c r="CX143" s="223" t="str">
        <f t="shared" ca="1" si="126"/>
        <v>0,150675403363119-0,129973496786193i</v>
      </c>
      <c r="CY143" s="223" t="str">
        <f t="shared" ca="1" si="127"/>
        <v>-0,0388206148113987-0,195164409950007i</v>
      </c>
      <c r="CZ143" s="223" t="str">
        <f t="shared" ca="1" si="128"/>
        <v>-0,1889446250867-0,0624188729176979i</v>
      </c>
      <c r="DA143" s="223" t="str">
        <f t="shared" ca="1" si="129"/>
        <v>-0,147440313462128+0,133632110705694i</v>
      </c>
      <c r="DB143" s="223" t="str">
        <f t="shared" ca="1" si="130"/>
        <v>0,0435984971521447+0,194152924499075i</v>
      </c>
      <c r="DC143" s="223" t="str">
        <f t="shared" ca="1" si="131"/>
        <v>0,190419554322583+0,0577631402977548i</v>
      </c>
      <c r="DD143" s="223" t="str">
        <f t="shared" ca="1" si="132"/>
        <v>0,144116411029455-0,137210229638531i</v>
      </c>
      <c r="DE143" s="223" t="str">
        <f t="shared" ca="1" si="133"/>
        <v>-0,0483501173884592-0,193024488586271i</v>
      </c>
      <c r="DF143" s="223" t="str">
        <f t="shared" ca="1" si="134"/>
        <v>-0,191779781939221-0,0530726133218822i</v>
      </c>
      <c r="DG143" s="223" t="str">
        <f t="shared" ca="1" si="135"/>
        <v>-0,140705698259623+0,140705698259669i</v>
      </c>
      <c r="DH143" s="223" t="str">
        <f t="shared" ca="1" si="136"/>
        <v>0,0530726133219476+0,191779781939203i</v>
      </c>
      <c r="DI143" s="223" t="str">
        <f t="shared" ca="1" si="137"/>
        <v>0,193024488586248+0,0483501173885495i</v>
      </c>
      <c r="DJ143" s="223" t="str">
        <f t="shared" ca="1" si="138"/>
        <v>0,137210229638498-0,144116411029486i</v>
      </c>
      <c r="DK143" s="223" t="str">
        <f t="shared" ca="1" si="139"/>
        <v>-0,0577631402977223-0,190419554322593i</v>
      </c>
      <c r="DL143" s="223" t="str">
        <f t="shared" ca="1" si="140"/>
        <v>-0,194152924499056-0,0435984971522329i</v>
      </c>
      <c r="DM143" s="223" t="str">
        <f t="shared" ca="1" si="141"/>
        <v>-0,133632110705658+0,14744031346216i</v>
      </c>
      <c r="DN143" s="223" t="str">
        <f t="shared" ca="1" si="142"/>
        <v>0,0624188729176846+0,188944625086704i</v>
      </c>
      <c r="DO143" s="223" t="str">
        <f t="shared" ca="1" si="143"/>
        <v>0,195164409949989+0,0388206148114872i</v>
      </c>
      <c r="DP143" s="223" t="str">
        <f t="shared" ca="1" si="144"/>
        <v>0,129973496786157-0,150675403363151i</v>
      </c>
      <c r="DQ143" s="223" t="str">
        <f t="shared" ca="1" si="145"/>
        <v>-0,0670370067425931-0,187355882673758i</v>
      </c>
      <c r="DR143" s="223" t="str">
        <f t="shared" ca="1" si="146"/>
        <v>-0,196058335658036-0,0340193483839752i</v>
      </c>
      <c r="DS143" s="223" t="str">
        <f t="shared" ca="1" si="147"/>
        <v>-0,126236591692214+0,153819732035271i</v>
      </c>
      <c r="DT143" s="223" t="str">
        <f t="shared" ca="1" si="148"/>
        <v>0,0716147599813147+0,185654284082776i</v>
      </c>
      <c r="DU143" s="223" t="str">
        <f t="shared" ca="1" si="149"/>
        <v>0,196834163155775+0,0291975899730622i</v>
      </c>
      <c r="DV143" s="223" t="str">
        <f t="shared" ca="1" si="150"/>
        <v>0,122423646395725-0,156871405452504i</v>
      </c>
      <c r="DW143" s="223" t="str">
        <f t="shared" ca="1" si="151"/>
        <v>-0,0761493751664745-0,183840854293122i</v>
      </c>
      <c r="DX143" s="223" t="str">
        <f t="shared" ca="1" si="152"/>
        <v>-0,197491425113732-0,0243582440257177i</v>
      </c>
      <c r="DY143" s="223" t="str">
        <f t="shared" ca="1" si="153"/>
        <v>-0,118536957672362+0,159828585400891i</v>
      </c>
      <c r="DZ143" s="223" t="str">
        <f t="shared" ca="1" si="154"/>
        <v>0,0806381208154398+0,181916685647095i</v>
      </c>
      <c r="EA143" s="223" t="str">
        <f t="shared" ca="1" si="155"/>
        <v>0,19802972562188+0,0195042255829852i</v>
      </c>
      <c r="EB143" s="223" t="str">
        <f t="shared" ca="1" si="156"/>
        <v>0,11457886671808-0,162689490585808i</v>
      </c>
      <c r="EC143" s="223" t="str">
        <f t="shared" ca="1" si="157"/>
        <v>-0,0850782930756794-0,179882937191936i</v>
      </c>
      <c r="ED143" s="223" t="str">
        <f t="shared" ca="1" si="158"/>
        <v>-0,198448740428123-0,0146384585240716i</v>
      </c>
      <c r="EE143" s="223" t="str">
        <f t="shared" ca="1" si="159"/>
        <v>-0,110551757738866+0,165452397704948i</v>
      </c>
      <c r="EF143" s="223" t="str">
        <f t="shared" ca="1" si="160"/>
        <v>0,0894672173534522+0,17774083398167i</v>
      </c>
      <c r="EG143" s="223" t="str">
        <f t="shared" ca="1" si="161"/>
        <v>0,198748217133606+0,00976387380511028i</v>
      </c>
      <c r="EH143" s="223" t="str">
        <f t="shared" ca="1" si="162"/>
        <v>0,106458056514751-0,16811564248627i</v>
      </c>
      <c r="EI143" s="223" t="str">
        <f t="shared" ca="1" si="163"/>
        <v>-0,0938022499248859-0,17549166633917i</v>
      </c>
      <c r="EJ143" s="223" t="str">
        <f t="shared" ca="1" si="164"/>
        <v>-0,198927975344763-0,00488340769366347i</v>
      </c>
      <c r="EK143" s="223" t="str">
        <f t="shared" ca="1" si="165"/>
        <v>-0,102300228937953+0,170677620690915i</v>
      </c>
      <c r="EL143" s="223" t="str">
        <f t="shared" ca="1" si="166"/>
        <v>0,0980807795284567+0,173136789078923i</v>
      </c>
      <c r="EM143" s="223" t="str">
        <f t="shared" ca="1" si="167"/>
        <v>0,198987906781968+2,43775487493455E-14i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0,108748110614237-0,455250827888596i</v>
      </c>
      <c r="G144" s="229" t="str">
        <f t="shared" si="178"/>
        <v>-1,2104890327176+3,09800713826708i</v>
      </c>
      <c r="H144" s="229" t="str">
        <f t="shared" si="179"/>
        <v>0,100789546852735-0,273772322463043i</v>
      </c>
      <c r="I144" s="229" t="str">
        <f t="shared" si="174"/>
        <v>-0,248223658765184-0,191420617402893i</v>
      </c>
      <c r="J144" s="255" t="str">
        <f ca="1">IMPRODUCT(1/N_FFT2,BG100)</f>
        <v>0,000785694742482371-6,75562124600668E-09i</v>
      </c>
      <c r="K144" s="254" t="str">
        <f t="shared" ca="1" si="175"/>
        <v>-0,000195029316816733-0,00015039649579116i</v>
      </c>
      <c r="N144" s="246">
        <f t="shared" ca="1" si="176"/>
        <v>0.20105809848062003</v>
      </c>
      <c r="O144" s="223">
        <f t="shared" ca="1" si="39"/>
        <v>-0.19894190151937999</v>
      </c>
      <c r="P144" s="223" t="str">
        <f t="shared" ca="1" si="40"/>
        <v>-0,093780563194195+0,175451093319837i</v>
      </c>
      <c r="Q144" s="223" t="str">
        <f t="shared" ca="1" si="41"/>
        <v>0,110526198584484+0,16541414572705i</v>
      </c>
      <c r="R144" s="223" t="str">
        <f t="shared" ca="1" si="42"/>
        <v>0,197983941887211-0,0194997162786538i</v>
      </c>
      <c r="S144" s="223" t="str">
        <f t="shared" ca="1" si="43"/>
        <v>0,0761317697146731-0,183798350972632i</v>
      </c>
      <c r="T144" s="223" t="str">
        <f t="shared" ca="1" si="44"/>
        <v>-0,126207406262641-0,15378416948634i</v>
      </c>
      <c r="U144" s="223" t="str">
        <f t="shared" ca="1" si="45"/>
        <v>-0,195119288665637+0,0388116396299171i</v>
      </c>
      <c r="V144" s="223" t="str">
        <f t="shared" ca="1" si="46"/>
        <v>-0,0577497856749424+0,19037553003116i</v>
      </c>
      <c r="W144" s="223" t="str">
        <f t="shared" ca="1" si="47"/>
        <v>0,1406731676265+0,1406731676265i</v>
      </c>
      <c r="X144" s="223" t="str">
        <f t="shared" ca="1" si="48"/>
        <v>0,19037553003116-0,0577497856749416i</v>
      </c>
      <c r="Y144" s="223" t="str">
        <f t="shared" ca="1" si="49"/>
        <v>0,0388116396299195-0,195119288665636i</v>
      </c>
      <c r="Z144" s="223" t="str">
        <f t="shared" ca="1" si="50"/>
        <v>-0,15378416948634-0,126207406262641i</v>
      </c>
      <c r="AA144" s="223" t="str">
        <f t="shared" ca="1" si="51"/>
        <v>-0,183798350972631+0,0761317697146746i</v>
      </c>
      <c r="AB144" s="223" t="str">
        <f t="shared" ca="1" si="52"/>
        <v>-0,0194997162786523+0,197983941887212i</v>
      </c>
      <c r="AC144" s="223" t="str">
        <f t="shared" ca="1" si="53"/>
        <v>0,165414145727052+0,110526198584481i</v>
      </c>
      <c r="AD144" s="223" t="str">
        <f t="shared" ca="1" si="54"/>
        <v>0,175451093319835-0,0937805631942i</v>
      </c>
      <c r="AE144" s="223" t="str">
        <f t="shared" ca="1" si="55"/>
        <v>-7,28717460575739E-15-0,19894190151938i</v>
      </c>
      <c r="AF144" s="223" t="str">
        <f t="shared" ca="1" si="56"/>
        <v>-0,175451093319842-0,0937805631941864i</v>
      </c>
      <c r="AG144" s="223" t="str">
        <f t="shared" ca="1" si="57"/>
        <v>-0,165414145727055+0,110526198584477i</v>
      </c>
      <c r="AH144" s="223" t="str">
        <f t="shared" ca="1" si="58"/>
        <v>0,0194997162786471+0,197983941887212i</v>
      </c>
      <c r="AI144" s="223" t="str">
        <f t="shared" ca="1" si="59"/>
        <v>0,183798350972629+0,0761317697146792i</v>
      </c>
      <c r="AJ144" s="223" t="str">
        <f t="shared" ca="1" si="60"/>
        <v>0,153784169486343-0,126207406262637i</v>
      </c>
      <c r="AK144" s="223" t="str">
        <f t="shared" ca="1" si="61"/>
        <v>-0,0388116396299147-0,195119288665637i</v>
      </c>
      <c r="AL144" s="223" t="str">
        <f t="shared" ca="1" si="62"/>
        <v>-0,190375530031159-0,057749785674943i</v>
      </c>
      <c r="AM144" s="223" t="str">
        <f t="shared" ca="1" si="63"/>
        <v>-0,140673167626499+0,140673167626501i</v>
      </c>
      <c r="AN144" s="223" t="str">
        <f t="shared" ca="1" si="64"/>
        <v>0,057749785674945+0,190375530031159i</v>
      </c>
      <c r="AO144" s="223" t="str">
        <f t="shared" ca="1" si="65"/>
        <v>0,195119288665638+0,0388116396299119i</v>
      </c>
      <c r="AP144" s="223" t="str">
        <f t="shared" ca="1" si="66"/>
        <v>0,126207406262635-0,153784169486345i</v>
      </c>
      <c r="AQ144" s="223" t="str">
        <f t="shared" ca="1" si="67"/>
        <v>-0,076131769714681-0,183798350972628i</v>
      </c>
      <c r="AR144" s="223" t="str">
        <f t="shared" ca="1" si="68"/>
        <v>-0,076131769714681-0,183798350972628i</v>
      </c>
      <c r="AS144" s="223" t="str">
        <f t="shared" ca="1" si="69"/>
        <v>-0,110526198584491+0,165414145727046i</v>
      </c>
      <c r="AT144" s="223" t="str">
        <f t="shared" ca="1" si="70"/>
        <v>0,0937805631941888+0,175451093319841i</v>
      </c>
      <c r="AU144" s="223" t="str">
        <f t="shared" ca="1" si="71"/>
        <v>0,19894190151938+5,21559200329074E-15i</v>
      </c>
      <c r="AV144" s="223" t="str">
        <f t="shared" ca="1" si="72"/>
        <v>0,0937805631941982-0,175451093319836i</v>
      </c>
      <c r="AW144" s="223" t="str">
        <f t="shared" ca="1" si="73"/>
        <v>-0,110526198584484-0,165414145727051i</v>
      </c>
      <c r="AX144" s="223" t="str">
        <f t="shared" ca="1" si="74"/>
        <v>-0,197983941887211+0,019499716278655i</v>
      </c>
      <c r="AY144" s="223" t="str">
        <f t="shared" ca="1" si="75"/>
        <v>-0,0761317697146725+0,183798350972632i</v>
      </c>
      <c r="AZ144" s="223" t="str">
        <f t="shared" ca="1" si="76"/>
        <v>0,126207406262643+0,153784169486339i</v>
      </c>
      <c r="BA144" s="223" t="str">
        <f t="shared" ca="1" si="77"/>
        <v>0,195119288665636-0,038811639629921i</v>
      </c>
      <c r="BB144" s="223" t="str">
        <f t="shared" ca="1" si="78"/>
        <v>0,0577497856749352-0,190375530031162i</v>
      </c>
      <c r="BC144" s="223" t="str">
        <f t="shared" ca="1" si="79"/>
        <v>-0,140673167626506-0,140673167626494i</v>
      </c>
      <c r="BD144" s="223" t="str">
        <f t="shared" ca="1" si="80"/>
        <v>-0,190375530031162+0,057749785674933i</v>
      </c>
      <c r="BE144" s="223" t="str">
        <f t="shared" ca="1" si="81"/>
        <v>-0,0388116396299248+0,195119288665635i</v>
      </c>
      <c r="BF144" s="223" t="str">
        <f t="shared" ca="1" si="82"/>
        <v>0,153784169486337+0,126207406262644i</v>
      </c>
      <c r="BG144" s="223" t="str">
        <f t="shared" ca="1" si="83"/>
        <v>0,183798350972633-0,0761317697146701i</v>
      </c>
      <c r="BH144" s="223" t="str">
        <f t="shared" ca="1" si="84"/>
        <v>0,0194997162786575-0,197983941887211i</v>
      </c>
      <c r="BI144" s="223" t="str">
        <f t="shared" ca="1" si="85"/>
        <v>-0,165414145727049-0,110526198584486i</v>
      </c>
      <c r="BJ144" s="223" t="str">
        <f t="shared" ca="1" si="86"/>
        <v>-0,175451093319838+0,0937805631941948i</v>
      </c>
      <c r="BK144" s="223" t="str">
        <f t="shared" ca="1" si="87"/>
        <v>2,77836621728113E-15+0,19894190151938i</v>
      </c>
      <c r="BL144" s="223" t="str">
        <f t="shared" ca="1" si="88"/>
        <v>0,17545109331984+0,093780563194191i</v>
      </c>
      <c r="BM144" s="223" t="str">
        <f t="shared" ca="1" si="89"/>
        <v>0,165414145727047-0,110526198584489i</v>
      </c>
      <c r="BN144" s="223" t="str">
        <f t="shared" ca="1" si="90"/>
        <v>-0,0194997162786616-0,197983941887211i</v>
      </c>
      <c r="BO144" s="223" t="str">
        <f t="shared" ca="1" si="91"/>
        <v>-0,183798350972635-0,0761317697146651i</v>
      </c>
      <c r="BP144" s="223" t="str">
        <f t="shared" ca="1" si="92"/>
        <v>-0,153784169486346+0,126207406262633i</v>
      </c>
      <c r="BQ144" s="223" t="str">
        <f t="shared" ca="1" si="93"/>
        <v>0,0388116396299095+0,195119288665638i</v>
      </c>
      <c r="BR144" s="223" t="str">
        <f t="shared" ca="1" si="94"/>
        <v>0,190375530031158+0,0577497856749479i</v>
      </c>
      <c r="BS144" s="223" t="str">
        <f t="shared" ca="1" si="95"/>
        <v>0,140673167626503-0,140673167626497i</v>
      </c>
      <c r="BT144" s="223" t="str">
        <f t="shared" ca="1" si="96"/>
        <v>-0,0577497856749406-0,19037553003116i</v>
      </c>
      <c r="BU144" s="223" t="str">
        <f t="shared" ca="1" si="97"/>
        <v>-0,195119288665637-0,0388116396299171i</v>
      </c>
      <c r="BV144" s="223" t="str">
        <f t="shared" ca="1" si="98"/>
        <v>-0,126207406262639+0,153784169486341i</v>
      </c>
      <c r="BW144" s="223" t="str">
        <f t="shared" ca="1" si="99"/>
        <v>0,0761317697146776+0,18379835097263i</v>
      </c>
      <c r="BX144" s="223" t="str">
        <f t="shared" ca="1" si="100"/>
        <v>0,197983941887212+0,0194997162786509i</v>
      </c>
      <c r="BY144" s="223" t="str">
        <f t="shared" ca="1" si="101"/>
        <v>0,110526198584479-0,165414145727054i</v>
      </c>
      <c r="BZ144" s="223" t="str">
        <f t="shared" ca="1" si="102"/>
        <v>-0,0937805631942029-0,175451093319833i</v>
      </c>
      <c r="CA144" s="223" t="str">
        <f t="shared" ca="1" si="103"/>
        <v>-0,19894190151938-1,04311840065815E-14i</v>
      </c>
      <c r="CB144" s="223" t="str">
        <f t="shared" ca="1" si="104"/>
        <v>-0,0937805631942015+0,175451093319834i</v>
      </c>
      <c r="CC144" s="223" t="str">
        <f t="shared" ca="1" si="105"/>
        <v>0,110526198584478+0,165414145727054i</v>
      </c>
      <c r="CD144" s="223" t="str">
        <f t="shared" ca="1" si="106"/>
        <v>0,197983941887212-0,0194997162786498i</v>
      </c>
      <c r="CE144" s="223" t="str">
        <f t="shared" ca="1" si="107"/>
        <v>0,0761317697146758-0,18379835097263i</v>
      </c>
      <c r="CF144" s="223" t="str">
        <f t="shared" ca="1" si="108"/>
        <v>-0,126207406262638-0,153784169486342i</v>
      </c>
      <c r="CG144" s="223" t="str">
        <f t="shared" ca="1" si="109"/>
        <v>-0,195119288665637+0,0388116396299175i</v>
      </c>
      <c r="CH144" s="223" t="str">
        <f t="shared" ca="1" si="110"/>
        <v>-0,0577497856749416+0,19037553003116i</v>
      </c>
      <c r="CI144" s="223" t="str">
        <f t="shared" ca="1" si="111"/>
        <v>0,140673167626502+0,140673167626497i</v>
      </c>
      <c r="CJ144" s="223" t="str">
        <f t="shared" ca="1" si="112"/>
        <v>0,190375530031158-0,0577497856749481i</v>
      </c>
      <c r="CK144" s="223" t="str">
        <f t="shared" ca="1" si="113"/>
        <v>0,0388116396299107-0,195119288665638i</v>
      </c>
      <c r="CL144" s="223" t="str">
        <f t="shared" ca="1" si="114"/>
        <v>-0,153784169486334-0,126207406262648i</v>
      </c>
      <c r="CM144" s="223" t="str">
        <f t="shared" ca="1" si="115"/>
        <v>-0,183798350972635+0,0761317697146641i</v>
      </c>
      <c r="CN144" s="223" t="str">
        <f t="shared" ca="1" si="116"/>
        <v>-0,0194997162786627+0,197983941887211i</v>
      </c>
      <c r="CO144" s="223" t="str">
        <f t="shared" ca="1" si="117"/>
        <v>0,165414145727047+0,110526198584489i</v>
      </c>
      <c r="CP144" s="223" t="str">
        <f t="shared" ca="1" si="118"/>
        <v>0,17545109331984-0,09378056319419i</v>
      </c>
      <c r="CQ144" s="223" t="str">
        <f t="shared" ca="1" si="119"/>
        <v>2,43722578600961E-15-0,19894190151938i</v>
      </c>
      <c r="CR144" s="223" t="str">
        <f t="shared" ca="1" si="120"/>
        <v>-0,175451093319836-0,093780563194197i</v>
      </c>
      <c r="CS144" s="223" t="str">
        <f t="shared" ca="1" si="121"/>
        <v>-0,16541414572705+0,110526198584485i</v>
      </c>
      <c r="CT144" s="223" t="str">
        <f t="shared" ca="1" si="122"/>
        <v>0,0194997162786578+0,197983941887211i</v>
      </c>
      <c r="CU144" s="223" t="str">
        <f t="shared" ca="1" si="123"/>
        <v>0,183798350972632+0,0761317697146711i</v>
      </c>
      <c r="CV144" s="223" t="str">
        <f t="shared" ca="1" si="124"/>
        <v>0,153784169486337-0,126207406262644i</v>
      </c>
      <c r="CW144" s="223" t="str">
        <f t="shared" ca="1" si="125"/>
        <v>-0,0388116396299059-0,195119288665639i</v>
      </c>
      <c r="CX144" s="223" t="str">
        <f t="shared" ca="1" si="126"/>
        <v>-0,190375530031156-0,0577497856749529i</v>
      </c>
      <c r="CY144" s="223" t="str">
        <f t="shared" ca="1" si="127"/>
        <v>-0,140673167626506+0,140673167626494i</v>
      </c>
      <c r="CZ144" s="223" t="str">
        <f t="shared" ca="1" si="128"/>
        <v>0,0577497856749342+0,190375530031162i</v>
      </c>
      <c r="DA144" s="223" t="str">
        <f t="shared" ca="1" si="129"/>
        <v>0,195119288665636+0,0388116396299222i</v>
      </c>
      <c r="DB144" s="223" t="str">
        <f t="shared" ca="1" si="130"/>
        <v>0,126207406262642-0,153784169486339i</v>
      </c>
      <c r="DC144" s="223" t="str">
        <f t="shared" ca="1" si="131"/>
        <v>-0,0761317697146715-0,183798350972632i</v>
      </c>
      <c r="DD144" s="223" t="str">
        <f t="shared" ca="1" si="132"/>
        <v>-0,197983941887217-0,0194997162785956i</v>
      </c>
      <c r="DE144" s="223" t="str">
        <f t="shared" ca="1" si="133"/>
        <v>-0,110526198584518+0,165414145727028i</v>
      </c>
      <c r="DF144" s="223" t="str">
        <f t="shared" ca="1" si="134"/>
        <v>0,0937805631942495+0,175451093319808i</v>
      </c>
      <c r="DG144" s="223" t="str">
        <f t="shared" ca="1" si="135"/>
        <v>0,19894190151938+3,40231499950488E-14i</v>
      </c>
      <c r="DH144" s="223" t="str">
        <f t="shared" ca="1" si="136"/>
        <v>0,0937805631941375-0,175451093319868i</v>
      </c>
      <c r="DI144" s="223" t="str">
        <f t="shared" ca="1" si="137"/>
        <v>-0,110526198584459-0,165414145727067i</v>
      </c>
      <c r="DJ144" s="223" t="str">
        <f t="shared" ca="1" si="138"/>
        <v>-0,197983941887204+0,0194997162787248i</v>
      </c>
      <c r="DK144" s="223" t="str">
        <f t="shared" ca="1" si="139"/>
        <v>-0,0761317697147003+0,18379835097262i</v>
      </c>
      <c r="DL144" s="223" t="str">
        <f t="shared" ca="1" si="140"/>
        <v>0,126207406262697+0,153784169486294i</v>
      </c>
      <c r="DM144" s="223" t="str">
        <f t="shared" ca="1" si="141"/>
        <v>0,195119288665642-0,0388116396298914i</v>
      </c>
      <c r="DN144" s="223" t="str">
        <f t="shared" ca="1" si="142"/>
        <v>0,0577497856748696-0,190375530031182i</v>
      </c>
      <c r="DO144" s="223" t="str">
        <f t="shared" ca="1" si="143"/>
        <v>-0,140673167626486-0,140673167626514i</v>
      </c>
      <c r="DP144" s="223" t="str">
        <f t="shared" ca="1" si="144"/>
        <v>-0,190375530031137+0,0577497856750176i</v>
      </c>
      <c r="DQ144" s="223" t="str">
        <f t="shared" ca="1" si="145"/>
        <v>-0,0388116396299338+0,195119288665633i</v>
      </c>
      <c r="DR144" s="223" t="str">
        <f t="shared" ca="1" si="146"/>
        <v>0,153784169486394+0,126207406262575i</v>
      </c>
      <c r="DS144" s="223" t="str">
        <f t="shared" ca="1" si="147"/>
        <v>0,183798350972637-0,0761317697146605i</v>
      </c>
      <c r="DT144" s="223" t="str">
        <f t="shared" ca="1" si="148"/>
        <v>0,019499716278568-0,19798394188722i</v>
      </c>
      <c r="DU144" s="223" t="str">
        <f t="shared" ca="1" si="149"/>
        <v>-0,165414145727043-0,110526198584495i</v>
      </c>
      <c r="DV144" s="223" t="str">
        <f t="shared" ca="1" si="150"/>
        <v>-0,175451093319795+0,093780563194274i</v>
      </c>
      <c r="DW144" s="223" t="str">
        <f t="shared" ca="1" si="151"/>
        <v>-9,0663850189293E-15+0,19894190151938i</v>
      </c>
      <c r="DX144" s="223" t="str">
        <f t="shared" ca="1" si="152"/>
        <v>0,175451093319881+0,093780563194113i</v>
      </c>
      <c r="DY144" s="223" t="str">
        <f t="shared" ca="1" si="153"/>
        <v>0,165414145727052-0,110526198584482i</v>
      </c>
      <c r="DZ144" s="223" t="str">
        <f t="shared" ca="1" si="154"/>
        <v>-0,0194997162787497-0,197983941887202i</v>
      </c>
      <c r="EA144" s="223" t="str">
        <f t="shared" ca="1" si="155"/>
        <v>-0,183798350972631-0,0761317697146746i</v>
      </c>
      <c r="EB144" s="223" t="str">
        <f t="shared" ca="1" si="156"/>
        <v>-0,153784169486404+0,126207406262563i</v>
      </c>
      <c r="EC144" s="223" t="str">
        <f t="shared" ca="1" si="157"/>
        <v>0,0388116396299187+0,195119288665636i</v>
      </c>
      <c r="ED144" s="223" t="str">
        <f t="shared" ca="1" si="158"/>
        <v>0,190375530031132+0,0577497856750323i</v>
      </c>
      <c r="EE144" s="223" t="str">
        <f t="shared" ca="1" si="159"/>
        <v>0,140673167626494-0,140673167626505i</v>
      </c>
      <c r="EF144" s="223" t="str">
        <f t="shared" ca="1" si="160"/>
        <v>-0,0577497856748521-0,190375530031187i</v>
      </c>
      <c r="EG144" s="223" t="str">
        <f t="shared" ca="1" si="161"/>
        <v>-0,195119288665638-0,0388116396299093i</v>
      </c>
      <c r="EH144" s="223" t="str">
        <f t="shared" ca="1" si="162"/>
        <v>-0,126207406262709+0,153784169486285i</v>
      </c>
      <c r="EI144" s="223" t="str">
        <f t="shared" ca="1" si="163"/>
        <v>0,0761317697146862+0,183798350972626i</v>
      </c>
      <c r="EJ144" s="223" t="str">
        <f t="shared" ca="1" si="164"/>
        <v>0,197983941887203+0,0194997162787373i</v>
      </c>
      <c r="EK144" s="223" t="str">
        <f t="shared" ca="1" si="165"/>
        <v>0,110526198584469-0,165414145727061i</v>
      </c>
      <c r="EL144" s="223" t="str">
        <f t="shared" ca="1" si="166"/>
        <v>-0,0937805631941216-0,175451093319877i</v>
      </c>
      <c r="EM144" s="223" t="str">
        <f t="shared" ca="1" si="167"/>
        <v>-0,19894190151938+1,87175144164481E-14i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0,10862996426019-0,445753793220017i</v>
      </c>
      <c r="G145" s="229" t="str">
        <f t="shared" si="178"/>
        <v>-1,21038151691319+3,03155177529243i</v>
      </c>
      <c r="H145" s="229" t="str">
        <f t="shared" si="179"/>
        <v>0,100755053169223-0,26768866616423i</v>
      </c>
      <c r="I145" s="229" t="str">
        <f t="shared" si="174"/>
        <v>-0,261980975802135-0,182251900931608i</v>
      </c>
      <c r="J145" s="255" t="str">
        <f ca="1">IMPRODUCT(1/N_FFT2,BH100)</f>
        <v>-0,00144670427287771-3,19997255869369E-06i</v>
      </c>
      <c r="K145" s="254" t="str">
        <f t="shared" ca="1" si="175"/>
        <v>0,00037842579602387+0,000264502935751309i</v>
      </c>
      <c r="N145" s="246">
        <f t="shared" ca="1" si="176"/>
        <v>0.2011091970785476</v>
      </c>
      <c r="O145" s="223">
        <f t="shared" ca="1" si="39"/>
        <v>-0.19889080292145242</v>
      </c>
      <c r="P145" s="223" t="str">
        <f t="shared" ca="1" si="40"/>
        <v>-0,0894235583575868+0,177654098453729i</v>
      </c>
      <c r="Q145" s="223" t="str">
        <f t="shared" ca="1" si="41"/>
        <v>0,11847911297025+0,159750590848744i</v>
      </c>
      <c r="R145" s="223" t="str">
        <f t="shared" ca="1" si="42"/>
        <v>0,195962661395292-0,0340027473245033i</v>
      </c>
      <c r="S145" s="223" t="str">
        <f t="shared" ca="1" si="43"/>
        <v>0,057734952534934-0,190326631721703i</v>
      </c>
      <c r="T145" s="223" t="str">
        <f t="shared" ca="1" si="44"/>
        <v>-0,144046083841737-0,137143272589651i</v>
      </c>
      <c r="U145" s="223" t="str">
        <f t="shared" ca="1" si="45"/>
        <v>-0,187264455110179+0,067004293437269i</v>
      </c>
      <c r="V145" s="223" t="str">
        <f t="shared" ca="1" si="46"/>
        <v>-0,0243463574765296+0,197395051519447i</v>
      </c>
      <c r="W145" s="223" t="str">
        <f t="shared" ca="1" si="47"/>
        <v>0,165371658795642+0,110497809724528i</v>
      </c>
      <c r="X145" s="223" t="str">
        <f t="shared" ca="1" si="48"/>
        <v>0,173052300273123-0,0980329172111133i</v>
      </c>
      <c r="Y145" s="223" t="str">
        <f t="shared" ca="1" si="49"/>
        <v>-0,00975910914446522-0,198651230238945i</v>
      </c>
      <c r="Z145" s="223" t="str">
        <f t="shared" ca="1" si="50"/>
        <v>-0,181827912350502-0,0805987703193929i</v>
      </c>
      <c r="AA145" s="223" t="str">
        <f t="shared" ca="1" si="51"/>
        <v>-0,153744669735996+0,126174989655279i</v>
      </c>
      <c r="AB145" s="223" t="str">
        <f t="shared" ca="1" si="52"/>
        <v>0,0435772215758854+0,194058180055534i</v>
      </c>
      <c r="AC145" s="223" t="str">
        <f t="shared" ca="1" si="53"/>
        <v>0,192930294806767+0,0483265230749522i</v>
      </c>
      <c r="AD145" s="223" t="str">
        <f t="shared" ca="1" si="54"/>
        <v>0,129910071181568-0,150601875460898i</v>
      </c>
      <c r="AE145" s="223" t="str">
        <f t="shared" ca="1" si="55"/>
        <v>-0,0761122151278327-0,183751142023865i</v>
      </c>
      <c r="AF145" s="223" t="str">
        <f t="shared" ca="1" si="56"/>
        <v>-0,198351899674727-0,0146313151208938i</v>
      </c>
      <c r="AG145" s="223" t="str">
        <f t="shared" ca="1" si="57"/>
        <v>-0,102250307576714+0,170594331931654i</v>
      </c>
      <c r="AH145" s="223" t="str">
        <f t="shared" ca="1" si="58"/>
        <v>0,106406106180416+0,168033603943563i</v>
      </c>
      <c r="AI145" s="223" t="str">
        <f t="shared" ca="1" si="59"/>
        <v>0,197933089343-0,0194947077402044i</v>
      </c>
      <c r="AJ145" s="223" t="str">
        <f t="shared" ca="1" si="60"/>
        <v>0,0715798127838884-0,185563686880175i</v>
      </c>
      <c r="AK145" s="223" t="str">
        <f t="shared" ca="1" si="61"/>
        <v>-0,133566899738621-0,147368364247396i</v>
      </c>
      <c r="AL145" s="223" t="str">
        <f t="shared" ca="1" si="62"/>
        <v>-0,191686195562535+0,0530467144835735i</v>
      </c>
      <c r="AM145" s="223" t="str">
        <f t="shared" ca="1" si="63"/>
        <v>-0,0388016707879886+0,195069171912941i</v>
      </c>
      <c r="AN145" s="223" t="str">
        <f t="shared" ca="1" si="64"/>
        <v>0,156794853970909+0,12236390503323i</v>
      </c>
      <c r="AO145" s="223" t="str">
        <f t="shared" ca="1" si="65"/>
        <v>0,179795156341718-0,0850367758255046i</v>
      </c>
      <c r="AP145" s="223" t="str">
        <f t="shared" ca="1" si="66"/>
        <v>0,00488102464559419-0,198830900730116i</v>
      </c>
      <c r="AQ145" s="223" t="str">
        <f t="shared" ca="1" si="67"/>
        <v>-0,175406028379744-0,0937564754818801i</v>
      </c>
      <c r="AR145" s="223" t="str">
        <f t="shared" ca="1" si="68"/>
        <v>-0,175406028379744-0,0937564754818801i</v>
      </c>
      <c r="AS145" s="223" t="str">
        <f t="shared" ca="1" si="69"/>
        <v>0,0291833418774631+0,196738110297937i</v>
      </c>
      <c r="AT145" s="223" t="str">
        <f t="shared" ca="1" si="70"/>
        <v>0,188852422234694+0,062388413209736i</v>
      </c>
      <c r="AU145" s="223" t="str">
        <f t="shared" ca="1" si="71"/>
        <v>0,140637035461392-0,1406370354614i</v>
      </c>
      <c r="AV145" s="223" t="str">
        <f t="shared" ca="1" si="72"/>
        <v>-0,0623884132097279-0,188852422234697i</v>
      </c>
      <c r="AW145" s="223" t="str">
        <f t="shared" ca="1" si="73"/>
        <v>-0,196738110297936-0,0291833418774716i</v>
      </c>
      <c r="AX145" s="223" t="str">
        <f t="shared" ca="1" si="74"/>
        <v>-0,114522953519838+0,162610099944109i</v>
      </c>
      <c r="AY145" s="223" t="str">
        <f t="shared" ca="1" si="75"/>
        <v>0,093756475481872+0,175406028379749i</v>
      </c>
      <c r="AZ145" s="223" t="str">
        <f t="shared" ca="1" si="76"/>
        <v>0,198830900730116-0,0048810246456046i</v>
      </c>
      <c r="BA145" s="223" t="str">
        <f t="shared" ca="1" si="77"/>
        <v>0,0850367758255132-0,179795156341714i</v>
      </c>
      <c r="BB145" s="223" t="str">
        <f t="shared" ca="1" si="78"/>
        <v>-0,122363905033222-0,156794853970915i</v>
      </c>
      <c r="BC145" s="223" t="str">
        <f t="shared" ca="1" si="79"/>
        <v>-0,195069171912939+0,038801670787999i</v>
      </c>
      <c r="BD145" s="223" t="str">
        <f t="shared" ca="1" si="80"/>
        <v>-0,0530467144835826+0,191686195562532i</v>
      </c>
      <c r="BE145" s="223" t="str">
        <f t="shared" ca="1" si="81"/>
        <v>0,147368364247403+0,133566899738613i</v>
      </c>
      <c r="BF145" s="223" t="str">
        <f t="shared" ca="1" si="82"/>
        <v>0,185563686880171-0,071579812783898i</v>
      </c>
      <c r="BG145" s="223" t="str">
        <f t="shared" ca="1" si="83"/>
        <v>0,0194947077402137-0,197933089342999i</v>
      </c>
      <c r="BH145" s="223" t="str">
        <f t="shared" ca="1" si="84"/>
        <v>-0,168033603943569-0,106406106180407i</v>
      </c>
      <c r="BI145" s="223" t="str">
        <f t="shared" ca="1" si="85"/>
        <v>-0,170594331931659+0,102250307576705i</v>
      </c>
      <c r="BJ145" s="223" t="str">
        <f t="shared" ca="1" si="86"/>
        <v>0,0146313151209042+0,198351899674727i</v>
      </c>
      <c r="BK145" s="223" t="str">
        <f t="shared" ca="1" si="87"/>
        <v>0,183751142023869+0,0761122151278229i</v>
      </c>
      <c r="BL145" s="223" t="str">
        <f t="shared" ca="1" si="88"/>
        <v>0,150601875460905-0,129910071181561i</v>
      </c>
      <c r="BM145" s="223" t="str">
        <f t="shared" ca="1" si="89"/>
        <v>-0,0483265230749619-0,192930294806765i</v>
      </c>
      <c r="BN145" s="223" t="str">
        <f t="shared" ca="1" si="90"/>
        <v>-0,194058180055532-0,0435772215758948i</v>
      </c>
      <c r="BO145" s="223" t="str">
        <f t="shared" ca="1" si="91"/>
        <v>-0,126174989655286+0,15374466973599i</v>
      </c>
      <c r="BP145" s="223" t="str">
        <f t="shared" ca="1" si="92"/>
        <v>0,0805987703194023+0,181827912350498i</v>
      </c>
      <c r="BQ145" s="223" t="str">
        <f t="shared" ca="1" si="93"/>
        <v>0,198651230238945+0,00975910914447493i</v>
      </c>
      <c r="BR145" s="223" t="str">
        <f t="shared" ca="1" si="94"/>
        <v>0,0980329172111131-0,173052300273123i</v>
      </c>
      <c r="BS145" s="223" t="str">
        <f t="shared" ca="1" si="95"/>
        <v>-0,110497809724534-0,165371658795637i</v>
      </c>
      <c r="BT145" s="223" t="str">
        <f t="shared" ca="1" si="96"/>
        <v>-0,197395051519447+0,0243463574765256i</v>
      </c>
      <c r="BU145" s="223" t="str">
        <f t="shared" ca="1" si="97"/>
        <v>-0,0670042934372641+0,187264455110181i</v>
      </c>
      <c r="BV145" s="223" t="str">
        <f t="shared" ca="1" si="98"/>
        <v>0,137143272589645+0,144046083841743i</v>
      </c>
      <c r="BW145" s="223" t="str">
        <f t="shared" ca="1" si="99"/>
        <v>0,190326631721703-0,0577349525349354i</v>
      </c>
      <c r="BX145" s="223" t="str">
        <f t="shared" ca="1" si="100"/>
        <v>0,0340027473244975-0,195962661395293i</v>
      </c>
      <c r="BY145" s="223" t="str">
        <f t="shared" ca="1" si="101"/>
        <v>-0,159750590848741-0,118479112970254i</v>
      </c>
      <c r="BZ145" s="223" t="str">
        <f t="shared" ca="1" si="102"/>
        <v>-0,177654098453728+0,0894235583575884i</v>
      </c>
      <c r="CA145" s="223" t="str">
        <f t="shared" ca="1" si="103"/>
        <v>-8,67418308521978E-15+0,198890802921452i</v>
      </c>
      <c r="CB145" s="223" t="str">
        <f t="shared" ca="1" si="104"/>
        <v>0,177654098453728+0,0894235583575888i</v>
      </c>
      <c r="CC145" s="223" t="str">
        <f t="shared" ca="1" si="105"/>
        <v>0,159750590848739-0,118479112970256i</v>
      </c>
      <c r="CD145" s="223" t="str">
        <f t="shared" ca="1" si="106"/>
        <v>-0,0340027473244971-0,195962661395293i</v>
      </c>
      <c r="CE145" s="223" t="str">
        <f t="shared" ca="1" si="107"/>
        <v>-0,190326631721704-0,057734952534933i</v>
      </c>
      <c r="CF145" s="223" t="str">
        <f t="shared" ca="1" si="108"/>
        <v>-0,137143272589645+0,144046083841742i</v>
      </c>
      <c r="CG145" s="223" t="str">
        <f t="shared" ca="1" si="109"/>
        <v>0,0670042934372662+0,18726445511018i</v>
      </c>
      <c r="CH145" s="223" t="str">
        <f t="shared" ca="1" si="110"/>
        <v>0,197395051519447+0,024346357476526i</v>
      </c>
      <c r="CI145" s="223" t="str">
        <f t="shared" ca="1" si="111"/>
        <v>0,110497809724533-0,165371658795638i</v>
      </c>
      <c r="CJ145" s="223" t="str">
        <f t="shared" ca="1" si="112"/>
        <v>-0,0980329172111127-0,173052300273123i</v>
      </c>
      <c r="CK145" s="223" t="str">
        <f t="shared" ca="1" si="113"/>
        <v>-0,198651230238945+0,00975910914447596i</v>
      </c>
      <c r="CL145" s="223" t="str">
        <f t="shared" ca="1" si="114"/>
        <v>-0,0805987703194024+0,181827912350498i</v>
      </c>
      <c r="CM145" s="223" t="str">
        <f t="shared" ca="1" si="115"/>
        <v>0,126174989655287+0,153744669735989i</v>
      </c>
      <c r="CN145" s="223" t="str">
        <f t="shared" ca="1" si="116"/>
        <v>0,194058180055532-0,0435772215758944i</v>
      </c>
      <c r="CO145" s="223" t="str">
        <f t="shared" ca="1" si="117"/>
        <v>0,0483265230749609-0,192930294806765i</v>
      </c>
      <c r="CP145" s="223" t="str">
        <f t="shared" ca="1" si="118"/>
        <v>-0,150601875460904-0,129910071181561i</v>
      </c>
      <c r="CQ145" s="223" t="str">
        <f t="shared" ca="1" si="119"/>
        <v>-0,183751142023869+0,0761122151278239i</v>
      </c>
      <c r="CR145" s="223" t="str">
        <f t="shared" ca="1" si="120"/>
        <v>-0,0146313151209046+0,198351899674727i</v>
      </c>
      <c r="CS145" s="223" t="str">
        <f t="shared" ca="1" si="121"/>
        <v>0,17059433193165+0,102250307576722i</v>
      </c>
      <c r="CT145" s="223" t="str">
        <f t="shared" ca="1" si="122"/>
        <v>0,168033603943569-0,106406106180406i</v>
      </c>
      <c r="CU145" s="223" t="str">
        <f t="shared" ca="1" si="123"/>
        <v>-0,0194947077402148-0,197933089342999i</v>
      </c>
      <c r="CV145" s="223" t="str">
        <f t="shared" ca="1" si="124"/>
        <v>-0,185563686880171-0,0715798127838984i</v>
      </c>
      <c r="CW145" s="223" t="str">
        <f t="shared" ca="1" si="125"/>
        <v>-0,147368364247402+0,133566899738614i</v>
      </c>
      <c r="CX145" s="223" t="str">
        <f t="shared" ca="1" si="126"/>
        <v>0,0530467144835822+0,191686195562532i</v>
      </c>
      <c r="CY145" s="223" t="str">
        <f t="shared" ca="1" si="127"/>
        <v>0,195069171912939+0,038801670787998i</v>
      </c>
      <c r="CZ145" s="223" t="str">
        <f t="shared" ca="1" si="128"/>
        <v>0,12236390503322-0,156794853970917i</v>
      </c>
      <c r="DA145" s="223" t="str">
        <f t="shared" ca="1" si="129"/>
        <v>-0,0850367758255139-0,179795156341714i</v>
      </c>
      <c r="DB145" s="223" t="str">
        <f t="shared" ca="1" si="130"/>
        <v>-0,198830900730115-0,00488102464564455i</v>
      </c>
      <c r="DC145" s="223" t="str">
        <f t="shared" ca="1" si="131"/>
        <v>-0,0937564754818535+0,175406028379758i</v>
      </c>
      <c r="DD145" s="223" t="str">
        <f t="shared" ca="1" si="132"/>
        <v>0,114522953519921+0,162610099944051i</v>
      </c>
      <c r="DE145" s="223" t="str">
        <f t="shared" ca="1" si="133"/>
        <v>0,196738110297941-0,0291833418774336i</v>
      </c>
      <c r="DF145" s="223" t="str">
        <f t="shared" ca="1" si="134"/>
        <v>0,0623884132097068-0,188852422234704i</v>
      </c>
      <c r="DG145" s="223" t="str">
        <f t="shared" ca="1" si="135"/>
        <v>-0,140637035461463-0,140637035461329i</v>
      </c>
      <c r="DH145" s="223" t="str">
        <f t="shared" ca="1" si="136"/>
        <v>-0,188852422234706+0,0623884132097008i</v>
      </c>
      <c r="DI145" s="223" t="str">
        <f t="shared" ca="1" si="137"/>
        <v>-0,0291833418774426+0,19673811029794i</v>
      </c>
      <c r="DJ145" s="223" t="str">
        <f t="shared" ca="1" si="138"/>
        <v>0,162610099944161+0,114522953519764i</v>
      </c>
      <c r="DK145" s="223" t="str">
        <f t="shared" ca="1" si="139"/>
        <v>0,175406028379763-0,0937564754818455i</v>
      </c>
      <c r="DL145" s="223" t="str">
        <f t="shared" ca="1" si="140"/>
        <v>-0,00488102464563548-0,198830900730115i</v>
      </c>
      <c r="DM145" s="223" t="str">
        <f t="shared" ca="1" si="141"/>
        <v>-0,179795156341676-0,0850367758255937i</v>
      </c>
      <c r="DN145" s="223" t="str">
        <f t="shared" ca="1" si="142"/>
        <v>-0,156794853970932+0,1223639050332i</v>
      </c>
      <c r="DO145" s="223" t="str">
        <f t="shared" ca="1" si="143"/>
        <v>0,0388016707880278+0,195069171912933i</v>
      </c>
      <c r="DP145" s="223" t="str">
        <f t="shared" ca="1" si="144"/>
        <v>0,191686195562509+0,0530467144836672i</v>
      </c>
      <c r="DQ145" s="223" t="str">
        <f t="shared" ca="1" si="145"/>
        <v>0,133566899738636-0,147368364247383i</v>
      </c>
      <c r="DR145" s="223" t="str">
        <f t="shared" ca="1" si="146"/>
        <v>-0,0715798127839268-0,18556368688016i</v>
      </c>
      <c r="DS145" s="223" t="str">
        <f t="shared" ca="1" si="147"/>
        <v>-0,19793308934299-0,0194947077403026i</v>
      </c>
      <c r="DT145" s="223" t="str">
        <f t="shared" ca="1" si="148"/>
        <v>-0,106406106180431+0,168033603943553i</v>
      </c>
      <c r="DU145" s="223" t="str">
        <f t="shared" ca="1" si="149"/>
        <v>0,102250307576748+0,170594331931634i</v>
      </c>
      <c r="DV145" s="223" t="str">
        <f t="shared" ca="1" si="150"/>
        <v>0,198351899674733-0,0146313151208166i</v>
      </c>
      <c r="DW145" s="223" t="str">
        <f t="shared" ca="1" si="151"/>
        <v>0,0761122151278506-0,183751142023857i</v>
      </c>
      <c r="DX145" s="223" t="str">
        <f t="shared" ca="1" si="152"/>
        <v>-0,129910071181599-0,150601875460871i</v>
      </c>
      <c r="DY145" s="223" t="str">
        <f t="shared" ca="1" si="153"/>
        <v>-0,192930294806786+0,0483265230748754i</v>
      </c>
      <c r="DZ145" s="223" t="str">
        <f t="shared" ca="1" si="154"/>
        <v>-0,0435772215759034+0,19405818005553i</v>
      </c>
      <c r="EA145" s="223" t="str">
        <f t="shared" ca="1" si="155"/>
        <v>0,153744669736023+0,126174989655246i</v>
      </c>
      <c r="EB145" s="223" t="str">
        <f t="shared" ca="1" si="156"/>
        <v>0,181827912350533-0,0805987703193219i</v>
      </c>
      <c r="EC145" s="223" t="str">
        <f t="shared" ca="1" si="157"/>
        <v>0,00975910914448501-0,198651230238944i</v>
      </c>
      <c r="ED145" s="223" t="str">
        <f t="shared" ca="1" si="158"/>
        <v>-0,173052300273146-0,0980329172110716i</v>
      </c>
      <c r="EE145" s="223" t="str">
        <f t="shared" ca="1" si="159"/>
        <v>-0,165371658795685+0,110497809724462i</v>
      </c>
      <c r="EF145" s="223" t="str">
        <f t="shared" ca="1" si="160"/>
        <v>0,0243463574765171+0,197395051519448i</v>
      </c>
      <c r="EG145" s="223" t="str">
        <f t="shared" ca="1" si="161"/>
        <v>0,187264455110197+0,0670042934372189i</v>
      </c>
      <c r="EH145" s="223" t="str">
        <f t="shared" ca="1" si="162"/>
        <v>0,144046083841792-0,137143272589594i</v>
      </c>
      <c r="EI145" s="223" t="str">
        <f t="shared" ca="1" si="163"/>
        <v>-0,0577349525349271-0,190326631721705i</v>
      </c>
      <c r="EJ145" s="223" t="str">
        <f t="shared" ca="1" si="164"/>
        <v>-0,195962661395302-0,0340027473244476i</v>
      </c>
      <c r="EK145" s="223" t="str">
        <f t="shared" ca="1" si="165"/>
        <v>-0,118479112970311+0,159750590848699i</v>
      </c>
      <c r="EL145" s="223" t="str">
        <f t="shared" ca="1" si="166"/>
        <v>0,0894235583575783+0,177654098453733i</v>
      </c>
      <c r="EM145" s="223" t="str">
        <f t="shared" ca="1" si="167"/>
        <v>0,198890802921452-6,17910663557463E-14i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0,108514047615175-0,436682760548737i</v>
      </c>
      <c r="G146" s="229" t="str">
        <f t="shared" si="178"/>
        <v>-1,21027160476924+2,96803787026308i</v>
      </c>
      <c r="H146" s="229" t="str">
        <f t="shared" si="179"/>
        <v>0,100722783757106-0,261869512168552i</v>
      </c>
      <c r="I146" s="229" t="str">
        <f t="shared" si="174"/>
        <v>-0,27463021057065-0,171613450945234i</v>
      </c>
      <c r="J146" s="255" t="str">
        <f ca="1">IMPRODUCT(1/N_FFT2,BI100)</f>
        <v>0,000772894805202539+6,5947782279573E-09i</v>
      </c>
      <c r="K146" s="254" t="str">
        <f t="shared" ca="1" si="175"/>
        <v>-0,000212259131349085-0,000132640955863786i</v>
      </c>
      <c r="N146" s="246">
        <f t="shared" ca="1" si="176"/>
        <v>0.20116623321423319</v>
      </c>
      <c r="O146" s="223">
        <f t="shared" ca="1" si="39"/>
        <v>-0.19883376678576684</v>
      </c>
      <c r="P146" s="223" t="str">
        <f t="shared" ca="1" si="40"/>
        <v>-0,0850123897351838+0,179743596285737i</v>
      </c>
      <c r="Q146" s="223" t="str">
        <f t="shared" ca="1" si="41"/>
        <v>0,126138806313851+0,153700580206887i</v>
      </c>
      <c r="R146" s="223" t="str">
        <f t="shared" ca="1" si="42"/>
        <v>0,192874967972589-0,0483126644244501i</v>
      </c>
      <c r="S146" s="223" t="str">
        <f t="shared" ca="1" si="43"/>
        <v>0,0387905435899146-0,195013231710609i</v>
      </c>
      <c r="T146" s="223" t="str">
        <f t="shared" ca="1" si="44"/>
        <v>-0,159704778994994-0,118445136583892i</v>
      </c>
      <c r="U146" s="223" t="str">
        <f t="shared" ca="1" si="45"/>
        <v>-0,17535572699885+0,0937295888336316i</v>
      </c>
      <c r="V146" s="223" t="str">
        <f t="shared" ca="1" si="46"/>
        <v>0,00975631051393699+0,198594262805783i</v>
      </c>
      <c r="W146" s="223" t="str">
        <f t="shared" ca="1" si="47"/>
        <v>0,183698447505492+0,0760903883436581i</v>
      </c>
      <c r="X146" s="223" t="str">
        <f t="shared" ca="1" si="48"/>
        <v>0,147326103258478-0,133528596610947i</v>
      </c>
      <c r="Y146" s="223" t="str">
        <f t="shared" ca="1" si="49"/>
        <v>-0,0577183958186917-0,190272051542872i</v>
      </c>
      <c r="Z146" s="223" t="str">
        <f t="shared" ca="1" si="50"/>
        <v>-0,196681691492294-0,0291749729382325i</v>
      </c>
      <c r="AA146" s="223" t="str">
        <f t="shared" ca="1" si="51"/>
        <v>-0,110466122145331+0,165324234982018i</v>
      </c>
      <c r="AB146" s="223" t="str">
        <f t="shared" ca="1" si="52"/>
        <v>0,102220985142835+0,170545410406276i</v>
      </c>
      <c r="AC146" s="223" t="str">
        <f t="shared" ca="1" si="53"/>
        <v>0,197876327851898-0,0194891172212863i</v>
      </c>
      <c r="AD146" s="223" t="str">
        <f t="shared" ca="1" si="54"/>
        <v>0,0669850785418759-0,187210753075125i</v>
      </c>
      <c r="AE146" s="223" t="str">
        <f t="shared" ca="1" si="55"/>
        <v>-0,140596704823079-0,140596704823082i</v>
      </c>
      <c r="AF146" s="223" t="str">
        <f t="shared" ca="1" si="56"/>
        <v>-0,187210753075126+0,0669850785418719i</v>
      </c>
      <c r="AG146" s="223" t="str">
        <f t="shared" ca="1" si="57"/>
        <v>-0,0194891172212904+0,197876327851897i</v>
      </c>
      <c r="AH146" s="223" t="str">
        <f t="shared" ca="1" si="58"/>
        <v>0,170545410406273+0,102220985142839i</v>
      </c>
      <c r="AI146" s="223" t="str">
        <f t="shared" ca="1" si="59"/>
        <v>0,165324234982021-0,110466122145327i</v>
      </c>
      <c r="AJ146" s="223" t="str">
        <f t="shared" ca="1" si="60"/>
        <v>-0,0291749729382283-0,196681691492295i</v>
      </c>
      <c r="AK146" s="223" t="str">
        <f t="shared" ca="1" si="61"/>
        <v>-0,190272051542871-0,0577183958186961i</v>
      </c>
      <c r="AL146" s="223" t="str">
        <f t="shared" ca="1" si="62"/>
        <v>-0,13352859661095+0,147326103258475i</v>
      </c>
      <c r="AM146" s="223" t="str">
        <f t="shared" ca="1" si="63"/>
        <v>0,0760903883436634+0,18369844750549i</v>
      </c>
      <c r="AN146" s="223" t="str">
        <f t="shared" ca="1" si="64"/>
        <v>0,198594262805783+0,00975631051393763i</v>
      </c>
      <c r="AO146" s="223" t="str">
        <f t="shared" ca="1" si="65"/>
        <v>0,0937295888336372-0,175355726998847i</v>
      </c>
      <c r="AP146" s="223" t="str">
        <f t="shared" ca="1" si="66"/>
        <v>-0,118445136583898-0,15970477899499i</v>
      </c>
      <c r="AQ146" s="223" t="str">
        <f t="shared" ca="1" si="67"/>
        <v>-0,195013231710609+0,0387905435899159i</v>
      </c>
      <c r="AR146" s="223" t="str">
        <f t="shared" ca="1" si="68"/>
        <v>-0,195013231710609+0,0387905435899159i</v>
      </c>
      <c r="AS146" s="223" t="str">
        <f t="shared" ca="1" si="69"/>
        <v>0,153700580206892+0,126138806313844i</v>
      </c>
      <c r="AT146" s="223" t="str">
        <f t="shared" ca="1" si="70"/>
        <v>0,179743596285736-0,0850123897351858i</v>
      </c>
      <c r="AU146" s="223" t="str">
        <f t="shared" ca="1" si="71"/>
        <v>4,87173739442238E-15-0,198833766785767i</v>
      </c>
      <c r="AV146" s="223" t="str">
        <f t="shared" ca="1" si="72"/>
        <v>-0,179743596285741-0,0850123897351755i</v>
      </c>
      <c r="AW146" s="223" t="str">
        <f t="shared" ca="1" si="73"/>
        <v>-0,153700580206885+0,126138806313853i</v>
      </c>
      <c r="AX146" s="223" t="str">
        <f t="shared" ca="1" si="74"/>
        <v>0,0483126644244461+0,19287496797259i</v>
      </c>
      <c r="AY146" s="223" t="str">
        <f t="shared" ca="1" si="75"/>
        <v>0,195013231710607+0,0387905435899241i</v>
      </c>
      <c r="AZ146" s="223" t="str">
        <f t="shared" ca="1" si="76"/>
        <v>0,11844513658389-0,159704778994996i</v>
      </c>
      <c r="BA146" s="223" t="str">
        <f t="shared" ca="1" si="77"/>
        <v>-0,0937295888336292-0,175355726998851i</v>
      </c>
      <c r="BB146" s="223" t="str">
        <f t="shared" ca="1" si="78"/>
        <v>-0,198594262805783+0,0097563105139286i</v>
      </c>
      <c r="BC146" s="223" t="str">
        <f t="shared" ca="1" si="79"/>
        <v>-0,0760903883436529+0,183698447505494i</v>
      </c>
      <c r="BD146" s="223" t="str">
        <f t="shared" ca="1" si="80"/>
        <v>0,133528596610944+0,14732610325848i</v>
      </c>
      <c r="BE146" s="223" t="str">
        <f t="shared" ca="1" si="81"/>
        <v>0,190272051542874-0,0577183958186881i</v>
      </c>
      <c r="BF146" s="223" t="str">
        <f t="shared" ca="1" si="82"/>
        <v>0,0291749729382178-0,196681691492297i</v>
      </c>
      <c r="BG146" s="223" t="str">
        <f t="shared" ca="1" si="83"/>
        <v>-0,165324234982015-0,110466122145335i</v>
      </c>
      <c r="BH146" s="223" t="str">
        <f t="shared" ca="1" si="84"/>
        <v>-0,170545410406278+0,102220985142831i</v>
      </c>
      <c r="BI146" s="223" t="str">
        <f t="shared" ca="1" si="85"/>
        <v>0,0194891172213018+0,197876327851896i</v>
      </c>
      <c r="BJ146" s="223" t="str">
        <f t="shared" ca="1" si="86"/>
        <v>0,187210753075124+0,0669850785418797i</v>
      </c>
      <c r="BK146" s="223" t="str">
        <f t="shared" ca="1" si="87"/>
        <v>0,140596704823086-0,140596704823075i</v>
      </c>
      <c r="BL146" s="223" t="str">
        <f t="shared" ca="1" si="88"/>
        <v>-0,0669850785418858-0,187210753075121i</v>
      </c>
      <c r="BM146" s="223" t="str">
        <f t="shared" ca="1" si="89"/>
        <v>-0,197876327851897-0,0194891172212953i</v>
      </c>
      <c r="BN146" s="223" t="str">
        <f t="shared" ca="1" si="90"/>
        <v>-0,102220985142843+0,170545410406271i</v>
      </c>
      <c r="BO146" s="223" t="str">
        <f t="shared" ca="1" si="91"/>
        <v>0,11046612214534+0,165324234982012i</v>
      </c>
      <c r="BP146" s="223" t="str">
        <f t="shared" ca="1" si="92"/>
        <v>0,196681691492296-0,0291749729382242i</v>
      </c>
      <c r="BQ146" s="223" t="str">
        <f t="shared" ca="1" si="93"/>
        <v>0,0577183958187007-0,19027205154287i</v>
      </c>
      <c r="BR146" s="223" t="str">
        <f t="shared" ca="1" si="94"/>
        <v>-0,147326103258485-0,133528596610939i</v>
      </c>
      <c r="BS146" s="223" t="str">
        <f t="shared" ca="1" si="95"/>
        <v>-0,183698447505492+0,0760903883436589i</v>
      </c>
      <c r="BT146" s="223" t="str">
        <f t="shared" ca="1" si="96"/>
        <v>-0,0097563105139432+0,198594262805783i</v>
      </c>
      <c r="BU146" s="223" t="str">
        <f t="shared" ca="1" si="97"/>
        <v>0,175355726998854+0,0937295888336234i</v>
      </c>
      <c r="BV146" s="223" t="str">
        <f t="shared" ca="1" si="98"/>
        <v>0,159704778994993-0,118445136583894i</v>
      </c>
      <c r="BW146" s="223" t="str">
        <f t="shared" ca="1" si="99"/>
        <v>-0,0387905435899126-0,195013231710609i</v>
      </c>
      <c r="BX146" s="223" t="str">
        <f t="shared" ca="1" si="100"/>
        <v>-0,192874967972587-0,0483126644244588i</v>
      </c>
      <c r="BY146" s="223" t="str">
        <f t="shared" ca="1" si="101"/>
        <v>-0,126138806313847+0,15370058020689i</v>
      </c>
      <c r="BZ146" s="223" t="str">
        <f t="shared" ca="1" si="102"/>
        <v>0,0850123897351815+0,179743596285738i</v>
      </c>
      <c r="CA146" s="223" t="str">
        <f t="shared" ca="1" si="103"/>
        <v>0,198833766785767+9,74347478884475E-15i</v>
      </c>
      <c r="CB146" s="223" t="str">
        <f t="shared" ca="1" si="104"/>
        <v>0,0850123897351787-0,179743596285739i</v>
      </c>
      <c r="CC146" s="223" t="str">
        <f t="shared" ca="1" si="105"/>
        <v>-0,126138806313849-0,153700580206888i</v>
      </c>
      <c r="CD146" s="223" t="str">
        <f t="shared" ca="1" si="106"/>
        <v>-0,192874967972591+0,0483126644244427i</v>
      </c>
      <c r="CE146" s="223" t="str">
        <f t="shared" ca="1" si="107"/>
        <v>-0,0387905435899096+0,19501323171061i</v>
      </c>
      <c r="CF146" s="223" t="str">
        <f t="shared" ca="1" si="108"/>
        <v>0,159704778994993+0,118445136583894i</v>
      </c>
      <c r="CG146" s="223" t="str">
        <f t="shared" ca="1" si="109"/>
        <v>0,175355726998853-0,093729588833626i</v>
      </c>
      <c r="CH146" s="223" t="str">
        <f t="shared" ca="1" si="110"/>
        <v>-0,0097563105139435-0,198594262805783i</v>
      </c>
      <c r="CI146" s="223" t="str">
        <f t="shared" ca="1" si="111"/>
        <v>-0,183698447505493-0,0760903883436561i</v>
      </c>
      <c r="CJ146" s="223" t="str">
        <f t="shared" ca="1" si="112"/>
        <v>-0,147326103258484+0,133528596610941i</v>
      </c>
      <c r="CK146" s="223" t="str">
        <f t="shared" ca="1" si="113"/>
        <v>0,0577183958187011+0,19027205154287i</v>
      </c>
      <c r="CL146" s="223" t="str">
        <f t="shared" ca="1" si="114"/>
        <v>0,196681691492296+0,0291749729382212i</v>
      </c>
      <c r="CM146" s="223" t="str">
        <f t="shared" ca="1" si="115"/>
        <v>0,110466122145339-0,165324234982013i</v>
      </c>
      <c r="CN146" s="223" t="str">
        <f t="shared" ca="1" si="116"/>
        <v>-0,102220985142845-0,170545410406269i</v>
      </c>
      <c r="CO146" s="223" t="str">
        <f t="shared" ca="1" si="117"/>
        <v>-0,197876327851897+0,019489117221297i</v>
      </c>
      <c r="CP146" s="223" t="str">
        <f t="shared" ca="1" si="118"/>
        <v>-0,0669850785418856+0,187210753075121i</v>
      </c>
      <c r="CQ146" s="223" t="str">
        <f t="shared" ca="1" si="119"/>
        <v>0,140596704823087+0,140596704823074i</v>
      </c>
      <c r="CR146" s="223" t="str">
        <f t="shared" ca="1" si="120"/>
        <v>0,187210753075123-0,0669850785418812i</v>
      </c>
      <c r="CS146" s="223" t="str">
        <f t="shared" ca="1" si="121"/>
        <v>0,0194891172212987-0,197876327851896i</v>
      </c>
      <c r="CT146" s="223" t="str">
        <f t="shared" ca="1" si="122"/>
        <v>-0,170545410406279-0,10222098514283i</v>
      </c>
      <c r="CU146" s="223" t="str">
        <f t="shared" ca="1" si="123"/>
        <v>-0,165324234982014+0,110466122145337i</v>
      </c>
      <c r="CV146" s="223" t="str">
        <f t="shared" ca="1" si="124"/>
        <v>0,0291749729382194+0,196681691492296i</v>
      </c>
      <c r="CW146" s="223" t="str">
        <f t="shared" ca="1" si="125"/>
        <v>0,190272051542868+0,0577183958187054i</v>
      </c>
      <c r="CX146" s="223" t="str">
        <f t="shared" ca="1" si="126"/>
        <v>0,133528596610942-0,147326103258483i</v>
      </c>
      <c r="CY146" s="223" t="str">
        <f t="shared" ca="1" si="127"/>
        <v>-0,0760903883436545-0,183698447505494i</v>
      </c>
      <c r="CZ146" s="223" t="str">
        <f t="shared" ca="1" si="128"/>
        <v>-0,198594262805783-0,00975631051394524i</v>
      </c>
      <c r="DA146" s="223" t="str">
        <f t="shared" ca="1" si="129"/>
        <v>-0,0937295888336101+0,175355726998861i</v>
      </c>
      <c r="DB146" s="223" t="str">
        <f t="shared" ca="1" si="130"/>
        <v>0,11844513658394+0,159704778994959i</v>
      </c>
      <c r="DC146" s="223" t="str">
        <f t="shared" ca="1" si="131"/>
        <v>0,195013231710591-0,0387905435900048i</v>
      </c>
      <c r="DD146" s="223" t="str">
        <f t="shared" ca="1" si="132"/>
        <v>0,048312664424521-0,192874967972571i</v>
      </c>
      <c r="DE146" s="223" t="str">
        <f t="shared" ca="1" si="133"/>
        <v>-0,153700580206861-0,126138806313881i</v>
      </c>
      <c r="DF146" s="223" t="str">
        <f t="shared" ca="1" si="134"/>
        <v>-0,17974359628574+0,0850123897351771i</v>
      </c>
      <c r="DG146" s="223" t="str">
        <f t="shared" ca="1" si="135"/>
        <v>2,77687544007663E-14+0,198833766785767i</v>
      </c>
      <c r="DH146" s="223" t="str">
        <f t="shared" ca="1" si="136"/>
        <v>0,179743596285763+0,0850123897351294i</v>
      </c>
      <c r="DI146" s="223" t="str">
        <f t="shared" ca="1" si="137"/>
        <v>0,153700580206828-0,126138806313922i</v>
      </c>
      <c r="DJ146" s="223" t="str">
        <f t="shared" ca="1" si="138"/>
        <v>-0,0483126644243805-0,192874967972606i</v>
      </c>
      <c r="DK146" s="223" t="str">
        <f t="shared" ca="1" si="139"/>
        <v>-0,195013231710601-0,0387905435899531i</v>
      </c>
      <c r="DL146" s="223" t="str">
        <f t="shared" ca="1" si="140"/>
        <v>-0,118445136583895+0,159704778994992i</v>
      </c>
      <c r="DM146" s="223" t="str">
        <f t="shared" ca="1" si="141"/>
        <v>0,0937295888336566+0,175355726998836i</v>
      </c>
      <c r="DN146" s="223" t="str">
        <f t="shared" ca="1" si="142"/>
        <v>0,19859426280578-0,0097563105139979i</v>
      </c>
      <c r="DO146" s="223" t="str">
        <f t="shared" ca="1" si="143"/>
        <v>0,0760903883435692-0,183698447505529i</v>
      </c>
      <c r="DP146" s="223" t="str">
        <f t="shared" ca="1" si="144"/>
        <v>-0,133528596610893-0,147326103258527i</v>
      </c>
      <c r="DQ146" s="223" t="str">
        <f t="shared" ca="1" si="145"/>
        <v>-0,190272051542882+0,0577183958186611i</v>
      </c>
      <c r="DR146" s="223" t="str">
        <f t="shared" ca="1" si="146"/>
        <v>-0,0291749729382259+0,196681691492295i</v>
      </c>
      <c r="DS146" s="223" t="str">
        <f t="shared" ca="1" si="147"/>
        <v>0,165324234982032+0,11046612214531i</v>
      </c>
      <c r="DT146" s="223" t="str">
        <f t="shared" ca="1" si="148"/>
        <v>0,170545410406241-0,102220985142892i</v>
      </c>
      <c r="DU146" s="223" t="str">
        <f t="shared" ca="1" si="149"/>
        <v>-0,0194891172213906-0,197876327851887i</v>
      </c>
      <c r="DV146" s="223" t="str">
        <f t="shared" ca="1" si="150"/>
        <v>-0,187210753075101-0,0669850785419435i</v>
      </c>
      <c r="DW146" s="223" t="str">
        <f t="shared" ca="1" si="151"/>
        <v>-0,140596704823105+0,140596704823055i</v>
      </c>
      <c r="DX146" s="223" t="str">
        <f t="shared" ca="1" si="152"/>
        <v>0,0669850785418767+0,187210753075125i</v>
      </c>
      <c r="DY146" s="223" t="str">
        <f t="shared" ca="1" si="153"/>
        <v>0,1978763278519+0,019489117221267i</v>
      </c>
      <c r="DZ146" s="223" t="str">
        <f t="shared" ca="1" si="154"/>
        <v>0,102220985142783-0,170545410406307i</v>
      </c>
      <c r="EA146" s="223" t="str">
        <f t="shared" ca="1" si="155"/>
        <v>-0,110466122145416-0,165324234981962i</v>
      </c>
      <c r="EB146" s="223" t="str">
        <f t="shared" ca="1" si="156"/>
        <v>-0,196681691492305+0,0291749729381587i</v>
      </c>
      <c r="EC146" s="223" t="str">
        <f t="shared" ca="1" si="157"/>
        <v>-0,0577183958187289+0,190272051542861i</v>
      </c>
      <c r="ED146" s="223" t="str">
        <f t="shared" ca="1" si="158"/>
        <v>0,147326103258479+0,133528596610945i</v>
      </c>
      <c r="EE146" s="223" t="str">
        <f t="shared" ca="1" si="159"/>
        <v>0,183698447505479-0,0760903883436891i</v>
      </c>
      <c r="EF146" s="223" t="str">
        <f t="shared" ca="1" si="160"/>
        <v>0,0097563105138739-0,198594262805786i</v>
      </c>
      <c r="EG146" s="223" t="str">
        <f t="shared" ca="1" si="161"/>
        <v>-0,175355726998803-0,0937295888337191i</v>
      </c>
      <c r="EH146" s="223" t="str">
        <f t="shared" ca="1" si="162"/>
        <v>-0,159704778995032+0,118445136583841i</v>
      </c>
      <c r="EI146" s="223" t="str">
        <f t="shared" ca="1" si="163"/>
        <v>0,0387905435898809+0,195013231710616i</v>
      </c>
      <c r="EJ146" s="223" t="str">
        <f t="shared" ca="1" si="164"/>
        <v>0,192874967972589+0,0483126644244491i</v>
      </c>
      <c r="EK146" s="223" t="str">
        <f t="shared" ca="1" si="165"/>
        <v>0,126138806313824-0,153700580206909i</v>
      </c>
      <c r="EL146" s="223" t="str">
        <f t="shared" ca="1" si="166"/>
        <v>-0,0850123897352467-0,179743596285707i</v>
      </c>
      <c r="EM146" s="223" t="str">
        <f t="shared" ca="1" si="167"/>
        <v>-0,198833766785767-9,86036872012185E-14i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0,10840006200081-0,428010505662224i</v>
      </c>
      <c r="G147" s="229" t="str">
        <f t="shared" si="178"/>
        <v>-1,21015929759655+2,90727764265535i</v>
      </c>
      <c r="H147" s="229" t="str">
        <f t="shared" si="179"/>
        <v>0,100692551332329-0,256297977847977i</v>
      </c>
      <c r="I147" s="229" t="str">
        <f t="shared" si="174"/>
        <v>-0,285946845429055-0,159704545471768i</v>
      </c>
      <c r="J147" s="255" t="str">
        <f ca="1">IMPRODUCT(1/N_FFT2,BJ100)</f>
        <v>0,00287911824403264+3,19997294517132E-06i</v>
      </c>
      <c r="K147" s="254" t="str">
        <f t="shared" ca="1" si="175"/>
        <v>-0,000822763729273643-0,000460723292691838i</v>
      </c>
      <c r="N147" s="246">
        <f t="shared" ca="1" si="176"/>
        <v>0.20123024984893023</v>
      </c>
      <c r="O147" s="223">
        <f t="shared" ca="1" si="39"/>
        <v>-0.19876975015106979</v>
      </c>
      <c r="P147" s="223" t="str">
        <f t="shared" ca="1" si="40"/>
        <v>-0,0805497147356635+0,181717244726861i</v>
      </c>
      <c r="Q147" s="223" t="str">
        <f t="shared" ca="1" si="41"/>
        <v>0,133485605666655+0,14727867006096i</v>
      </c>
      <c r="R147" s="223" t="str">
        <f t="shared" ca="1" si="42"/>
        <v>0,188737479217878-0,0623504411660411i</v>
      </c>
      <c r="S147" s="223" t="str">
        <f t="shared" ca="1" si="43"/>
        <v>0,0194828424938289-0,197812619474793i</v>
      </c>
      <c r="T147" s="223" t="str">
        <f t="shared" ca="1" si="44"/>
        <v>-0,172946973832375-0,0979732505194283i</v>
      </c>
      <c r="U147" s="223" t="str">
        <f t="shared" ca="1" si="45"/>
        <v>-0,159653360351866+0,118407001919127i</v>
      </c>
      <c r="V147" s="223" t="str">
        <f t="shared" ca="1" si="46"/>
        <v>0,0435506987637716+0,193940068609625i</v>
      </c>
      <c r="W147" s="223" t="str">
        <f t="shared" ca="1" si="47"/>
        <v>0,194950445137597+0,0387780545640371i</v>
      </c>
      <c r="X147" s="223" t="str">
        <f t="shared" ca="1" si="48"/>
        <v>0,114453250343068-0,162511129037447i</v>
      </c>
      <c r="Y147" s="223" t="str">
        <f t="shared" ca="1" si="49"/>
        <v>-0,102188074015262-0,170490501507181i</v>
      </c>
      <c r="Z147" s="223" t="str">
        <f t="shared" ca="1" si="50"/>
        <v>-0,197274909122236+0,0243315393251669i</v>
      </c>
      <c r="AA147" s="223" t="str">
        <f t="shared" ca="1" si="51"/>
        <v>-0,0576998127705583+0,19021079144297i</v>
      </c>
      <c r="AB147" s="223" t="str">
        <f t="shared" ca="1" si="52"/>
        <v>0,15051021323227+0,129831002799391i</v>
      </c>
      <c r="AC147" s="223" t="str">
        <f t="shared" ca="1" si="53"/>
        <v>0,179685725933392-0,0849850190969487i</v>
      </c>
      <c r="AD147" s="223" t="str">
        <f t="shared" ca="1" si="54"/>
        <v>-0,00487805386189326-0,198709884418564i</v>
      </c>
      <c r="AE147" s="223" t="str">
        <f t="shared" ca="1" si="55"/>
        <v>-0,183639303846953-0,0760658902381691i</v>
      </c>
      <c r="AF147" s="223" t="str">
        <f t="shared" ca="1" si="56"/>
        <v>-0,143958411725909+0,137059801796414i</v>
      </c>
      <c r="AG147" s="223" t="str">
        <f t="shared" ca="1" si="57"/>
        <v>0,0669635119871944+0,187150478592654i</v>
      </c>
      <c r="AH147" s="223" t="str">
        <f t="shared" ca="1" si="58"/>
        <v>0,198231174902069+0,0146224099266864i</v>
      </c>
      <c r="AI147" s="223" t="str">
        <f t="shared" ca="1" si="59"/>
        <v>0,0936994116009408-0,175299269367434i</v>
      </c>
      <c r="AJ147" s="223" t="str">
        <f t="shared" ca="1" si="60"/>
        <v>-0,122289429544749-0,156699422451835i</v>
      </c>
      <c r="AK147" s="223" t="str">
        <f t="shared" ca="1" si="61"/>
        <v>-0,192812869836211+0,0482971096510242i</v>
      </c>
      <c r="AL147" s="223" t="str">
        <f t="shared" ca="1" si="62"/>
        <v>-0,0339820519142498+0,195843390807083i</v>
      </c>
      <c r="AM147" s="223" t="str">
        <f t="shared" ca="1" si="63"/>
        <v>0,165271007095589+0,11043055640867i</v>
      </c>
      <c r="AN147" s="223" t="str">
        <f t="shared" ca="1" si="64"/>
        <v>0,16793133207892-0,106341343236383i</v>
      </c>
      <c r="AO147" s="223" t="str">
        <f t="shared" ca="1" si="65"/>
        <v>-0,0291655797470482-0,196618367741006i</v>
      </c>
      <c r="AP147" s="223" t="str">
        <f t="shared" ca="1" si="66"/>
        <v>-0,191569527799743-0,0530144281653804i</v>
      </c>
      <c r="AQ147" s="223" t="str">
        <f t="shared" ca="1" si="67"/>
        <v>-0,126098194590719+0,153651094679081i</v>
      </c>
      <c r="AR147" s="223" t="str">
        <f t="shared" ca="1" si="68"/>
        <v>-0,126098194590719+0,153651094679081i</v>
      </c>
      <c r="AS147" s="223" t="str">
        <f t="shared" ca="1" si="69"/>
        <v>0,198530323281926-0,00975316936656205i</v>
      </c>
      <c r="AT147" s="223" t="str">
        <f t="shared" ca="1" si="70"/>
        <v>0,0715362464926643-0,18545074551713i</v>
      </c>
      <c r="AU147" s="223" t="str">
        <f t="shared" ca="1" si="71"/>
        <v>-0,140551438226581-0,140551438226573i</v>
      </c>
      <c r="AV147" s="223" t="str">
        <f t="shared" ca="1" si="72"/>
        <v>-0,185450745517126+0,0715362464926753i</v>
      </c>
      <c r="AW147" s="223" t="str">
        <f t="shared" ca="1" si="73"/>
        <v>-0,00975316936655027+0,198530323281926i</v>
      </c>
      <c r="AX147" s="223" t="str">
        <f t="shared" ca="1" si="74"/>
        <v>0,177545971177499+0,0893691316605321i</v>
      </c>
      <c r="AY147" s="223" t="str">
        <f t="shared" ca="1" si="75"/>
        <v>0,153651094679074-0,126098194590727i</v>
      </c>
      <c r="AZ147" s="223" t="str">
        <f t="shared" ca="1" si="76"/>
        <v>-0,0530144281653919-0,19156952779974i</v>
      </c>
      <c r="BA147" s="223" t="str">
        <f t="shared" ca="1" si="77"/>
        <v>-0,196618367741007-0,0291655797470367i</v>
      </c>
      <c r="BB147" s="223" t="str">
        <f t="shared" ca="1" si="78"/>
        <v>-0,106341343236373+0,167931332078926i</v>
      </c>
      <c r="BC147" s="223" t="str">
        <f t="shared" ca="1" si="79"/>
        <v>0,11043055640868+0,165271007095582i</v>
      </c>
      <c r="BD147" s="223" t="str">
        <f t="shared" ca="1" si="80"/>
        <v>0,195843390807084-0,0339820519142426i</v>
      </c>
      <c r="BE147" s="223" t="str">
        <f t="shared" ca="1" si="81"/>
        <v>0,0482971096510326-0,192812869836209i</v>
      </c>
      <c r="BF147" s="223" t="str">
        <f t="shared" ca="1" si="82"/>
        <v>-0,15669942245183-0,122289429544756i</v>
      </c>
      <c r="BG147" s="223" t="str">
        <f t="shared" ca="1" si="83"/>
        <v>-0,175299269367438+0,0936994116009332i</v>
      </c>
      <c r="BH147" s="223" t="str">
        <f t="shared" ca="1" si="84"/>
        <v>0,0146224099266785+0,19823117490207i</v>
      </c>
      <c r="BI147" s="223" t="str">
        <f t="shared" ca="1" si="85"/>
        <v>0,187150478592652+0,0669635119872019i</v>
      </c>
      <c r="BJ147" s="223" t="str">
        <f t="shared" ca="1" si="86"/>
        <v>0,13705980179642-0,143958411725903i</v>
      </c>
      <c r="BK147" s="223" t="str">
        <f t="shared" ca="1" si="87"/>
        <v>-0,0760658902381618-0,183639303846956i</v>
      </c>
      <c r="BL147" s="223" t="str">
        <f t="shared" ca="1" si="88"/>
        <v>-0,198709884418564-0,00487805386190054i</v>
      </c>
      <c r="BM147" s="223" t="str">
        <f t="shared" ca="1" si="89"/>
        <v>-0,0849850190969565+0,179685725933388i</v>
      </c>
      <c r="BN147" s="223" t="str">
        <f t="shared" ca="1" si="90"/>
        <v>0,129831002799385+0,150510213232275i</v>
      </c>
      <c r="BO147" s="223" t="str">
        <f t="shared" ca="1" si="91"/>
        <v>0,190210791442973-0,0576998127705502i</v>
      </c>
      <c r="BP147" s="223" t="str">
        <f t="shared" ca="1" si="92"/>
        <v>0,0243315393251753-0,197274909122235i</v>
      </c>
      <c r="BQ147" s="223" t="str">
        <f t="shared" ca="1" si="93"/>
        <v>-0,170490501507177-0,102188074015269i</v>
      </c>
      <c r="BR147" s="223" t="str">
        <f t="shared" ca="1" si="94"/>
        <v>-0,162511129037452+0,114453250343061i</v>
      </c>
      <c r="BS147" s="223" t="str">
        <f t="shared" ca="1" si="95"/>
        <v>0,0387780545640317+0,194950445137598i</v>
      </c>
      <c r="BT147" s="223" t="str">
        <f t="shared" ca="1" si="96"/>
        <v>0,193940068609624+0,043550698763775i</v>
      </c>
      <c r="BU147" s="223" t="str">
        <f t="shared" ca="1" si="97"/>
        <v>0,118407001919132-0,159653360351862i</v>
      </c>
      <c r="BV147" s="223" t="str">
        <f t="shared" ca="1" si="98"/>
        <v>-0,097973250519422-0,172946973832378i</v>
      </c>
      <c r="BW147" s="223" t="str">
        <f t="shared" ca="1" si="99"/>
        <v>-0,197812619474794+0,0194828424938236i</v>
      </c>
      <c r="BX147" s="223" t="str">
        <f t="shared" ca="1" si="100"/>
        <v>-0,0623504411660469+0,188737479217876i</v>
      </c>
      <c r="BY147" s="223" t="str">
        <f t="shared" ca="1" si="101"/>
        <v>0,147278670060954+0,133485605666661i</v>
      </c>
      <c r="BZ147" s="223" t="str">
        <f t="shared" ca="1" si="102"/>
        <v>0,181717244726864-0,0805497147356569i</v>
      </c>
      <c r="CA147" s="223" t="str">
        <f t="shared" ca="1" si="103"/>
        <v>7,98708387093973E-15-0,19876975015107i</v>
      </c>
      <c r="CB147" s="223" t="str">
        <f t="shared" ca="1" si="104"/>
        <v>-0,181717244726858-0,0805497147356716i</v>
      </c>
      <c r="CC147" s="223" t="str">
        <f t="shared" ca="1" si="105"/>
        <v>-0,147278670060964+0,13348560566665i</v>
      </c>
      <c r="CD147" s="223" t="str">
        <f t="shared" ca="1" si="106"/>
        <v>0,0623504411660318+0,188737479217881i</v>
      </c>
      <c r="CE147" s="223" t="str">
        <f t="shared" ca="1" si="107"/>
        <v>0,197812619474794+0,0194828424938198i</v>
      </c>
      <c r="CF147" s="223" t="str">
        <f t="shared" ca="1" si="108"/>
        <v>0,0979732505194383-0,172946973832369i</v>
      </c>
      <c r="CG147" s="223" t="str">
        <f t="shared" ca="1" si="109"/>
        <v>-0,118407001919119-0,159653360351871i</v>
      </c>
      <c r="CH147" s="223" t="str">
        <f t="shared" ca="1" si="110"/>
        <v>-0,193940068609623+0,0435506987637785i</v>
      </c>
      <c r="CI147" s="223" t="str">
        <f t="shared" ca="1" si="111"/>
        <v>-0,0387780545640308+0,194950445137598i</v>
      </c>
      <c r="CJ147" s="223" t="str">
        <f t="shared" ca="1" si="112"/>
        <v>0,162511129037454+0,114453250343058i</v>
      </c>
      <c r="CK147" s="223" t="str">
        <f t="shared" ca="1" si="113"/>
        <v>0,170490501507175-0,102188074015272i</v>
      </c>
      <c r="CL147" s="223" t="str">
        <f t="shared" ca="1" si="114"/>
        <v>-0,0243315393251777-0,197274909122235i</v>
      </c>
      <c r="CM147" s="223" t="str">
        <f t="shared" ca="1" si="115"/>
        <v>-0,190210791442974-0,0576998127705464i</v>
      </c>
      <c r="CN147" s="223" t="str">
        <f t="shared" ca="1" si="116"/>
        <v>-0,129831002799382+0,150510213232278i</v>
      </c>
      <c r="CO147" s="223" t="str">
        <f t="shared" ca="1" si="117"/>
        <v>0,0849850190969586+0,179685725933387i</v>
      </c>
      <c r="CP147" s="223" t="str">
        <f t="shared" ca="1" si="118"/>
        <v>0,198709884418564-0,00487805386190575i</v>
      </c>
      <c r="CQ147" s="223" t="str">
        <f t="shared" ca="1" si="119"/>
        <v>0,0760658902381582-0,183639303846957i</v>
      </c>
      <c r="CR147" s="223" t="str">
        <f t="shared" ca="1" si="120"/>
        <v>-0,137059801796422-0,143958411725902i</v>
      </c>
      <c r="CS147" s="223" t="str">
        <f t="shared" ca="1" si="121"/>
        <v>-0,18715047859265+0,0669635119872069i</v>
      </c>
      <c r="CT147" s="223" t="str">
        <f t="shared" ca="1" si="122"/>
        <v>-0,0146224099266747+0,19823117490207i</v>
      </c>
      <c r="CU147" s="223" t="str">
        <f t="shared" ca="1" si="123"/>
        <v>0,175299269367439+0,093699411600931i</v>
      </c>
      <c r="CV147" s="223" t="str">
        <f t="shared" ca="1" si="124"/>
        <v>0,156699422451827-0,122289429544759i</v>
      </c>
      <c r="CW147" s="223" t="str">
        <f t="shared" ca="1" si="125"/>
        <v>-0,0482971096510364-0,192812869836208i</v>
      </c>
      <c r="CX147" s="223" t="str">
        <f t="shared" ca="1" si="126"/>
        <v>-0,195843390807078-0,0339820519142778i</v>
      </c>
      <c r="CY147" s="223" t="str">
        <f t="shared" ca="1" si="127"/>
        <v>-0,110430556408711+0,165271007095562i</v>
      </c>
      <c r="CZ147" s="223" t="str">
        <f t="shared" ca="1" si="128"/>
        <v>0,106341343236343+0,167931332078945i</v>
      </c>
      <c r="DA147" s="223" t="str">
        <f t="shared" ca="1" si="129"/>
        <v>0,196618367741012-0,0291655797470013i</v>
      </c>
      <c r="DB147" s="223" t="str">
        <f t="shared" ca="1" si="130"/>
        <v>0,0530144281654277-0,19156952779973i</v>
      </c>
      <c r="DC147" s="223" t="str">
        <f t="shared" ca="1" si="131"/>
        <v>-0,153651094679052-0,126098194590755i</v>
      </c>
      <c r="DD147" s="223" t="str">
        <f t="shared" ca="1" si="132"/>
        <v>-0,177545971177515+0,0893691316605003i</v>
      </c>
      <c r="DE147" s="223" t="str">
        <f t="shared" ca="1" si="133"/>
        <v>0,00975316936651316+0,198530323281928i</v>
      </c>
      <c r="DF147" s="223" t="str">
        <f t="shared" ca="1" si="134"/>
        <v>0,185450745517114+0,0715362464927073i</v>
      </c>
      <c r="DG147" s="223" t="str">
        <f t="shared" ca="1" si="135"/>
        <v>0,140551438226607-0,140551438226548i</v>
      </c>
      <c r="DH147" s="223" t="str">
        <f t="shared" ca="1" si="136"/>
        <v>-0,0715362464926295-0,185450745517144i</v>
      </c>
      <c r="DI147" s="223" t="str">
        <f t="shared" ca="1" si="137"/>
        <v>-0,198530323281924-0,00975316936659916i</v>
      </c>
      <c r="DJ147" s="223" t="str">
        <f t="shared" ca="1" si="138"/>
        <v>-0,0893691316605747+0,177545971177477i</v>
      </c>
      <c r="DK147" s="223" t="str">
        <f t="shared" ca="1" si="139"/>
        <v>0,12609819459069+0,153651094679104i</v>
      </c>
      <c r="DL147" s="223" t="str">
        <f t="shared" ca="1" si="140"/>
        <v>0,191569527799753-0,0530144281653446i</v>
      </c>
      <c r="DM147" s="223" t="str">
        <f t="shared" ca="1" si="141"/>
        <v>0,0291655797470836-0,196618367741i</v>
      </c>
      <c r="DN147" s="223" t="str">
        <f t="shared" ca="1" si="142"/>
        <v>-0,167931332078901-0,106341343236413i</v>
      </c>
      <c r="DO147" s="223" t="str">
        <f t="shared" ca="1" si="143"/>
        <v>-0,16527100709561+0,110430556408639i</v>
      </c>
      <c r="DP147" s="223" t="str">
        <f t="shared" ca="1" si="144"/>
        <v>0,0339820519141957+0,195843390807093i</v>
      </c>
      <c r="DQ147" s="223" t="str">
        <f t="shared" ca="1" si="145"/>
        <v>0,192812869836197+0,0482971096510787i</v>
      </c>
      <c r="DR147" s="223" t="str">
        <f t="shared" ca="1" si="146"/>
        <v>0,122289429544794-0,1566994224518i</v>
      </c>
      <c r="DS147" s="223" t="str">
        <f t="shared" ca="1" si="147"/>
        <v>-0,0936994116008925-0,17529926936746i</v>
      </c>
      <c r="DT147" s="223" t="str">
        <f t="shared" ca="1" si="148"/>
        <v>-0,198231174902073+0,014622409926631i</v>
      </c>
      <c r="DU147" s="223" t="str">
        <f t="shared" ca="1" si="149"/>
        <v>-0,066963511987248+0,187150478592635i</v>
      </c>
      <c r="DV147" s="223" t="str">
        <f t="shared" ca="1" si="150"/>
        <v>0,14395841172587+0,137059801796456i</v>
      </c>
      <c r="DW147" s="223" t="str">
        <f t="shared" ca="1" si="151"/>
        <v>0,183639303846975-0,0760658902381152i</v>
      </c>
      <c r="DX147" s="223" t="str">
        <f t="shared" ca="1" si="152"/>
        <v>0,00487805386194663-0,198709884418563i</v>
      </c>
      <c r="DY147" s="223" t="str">
        <f t="shared" ca="1" si="153"/>
        <v>-0,179685725933368-0,0849850190969982i</v>
      </c>
      <c r="DZ147" s="223" t="str">
        <f t="shared" ca="1" si="154"/>
        <v>-0,150510213232306+0,129831002799348i</v>
      </c>
      <c r="EA147" s="223" t="str">
        <f t="shared" ca="1" si="155"/>
        <v>0,0576998127705046+0,190210791442987i</v>
      </c>
      <c r="EB147" s="223" t="str">
        <f t="shared" ca="1" si="156"/>
        <v>0,197274909122229+0,024331539325224i</v>
      </c>
      <c r="EC147" s="223" t="str">
        <f t="shared" ca="1" si="157"/>
        <v>0,102188074015312-0,170490501507151i</v>
      </c>
      <c r="ED147" s="223" t="str">
        <f t="shared" ca="1" si="158"/>
        <v>-0,114453250343019-0,162511129037481i</v>
      </c>
      <c r="EE147" s="223" t="str">
        <f t="shared" ca="1" si="159"/>
        <v>-0,194950445137607+0,0387780545639878i</v>
      </c>
      <c r="EF147" s="223" t="str">
        <f t="shared" ca="1" si="160"/>
        <v>-0,0435506987638213+0,193940068609613i</v>
      </c>
      <c r="EG147" s="223" t="str">
        <f t="shared" ca="1" si="161"/>
        <v>0,159653360351834+0,11840700191917i</v>
      </c>
      <c r="EH147" s="223" t="str">
        <f t="shared" ca="1" si="162"/>
        <v>0,172946973832402-0,0979732505193806i</v>
      </c>
      <c r="EI147" s="223" t="str">
        <f t="shared" ca="1" si="163"/>
        <v>-0,0194828424937735-0,197812619474799i</v>
      </c>
      <c r="EJ147" s="223" t="str">
        <f t="shared" ca="1" si="164"/>
        <v>-0,18873747921786-0,0623504411660948i</v>
      </c>
      <c r="EK147" s="223" t="str">
        <f t="shared" ca="1" si="165"/>
        <v>-0,133485605666695+0,147278670060924i</v>
      </c>
      <c r="EL147" s="223" t="str">
        <f t="shared" ca="1" si="166"/>
        <v>0,0805497147356136+0,181717244726883i</v>
      </c>
      <c r="EM147" s="223" t="str">
        <f t="shared" ca="1" si="167"/>
        <v>0,19876975015107+5,55198003183134E-14i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0,108287739921424-0,419712072296242i</v>
      </c>
      <c r="G148" s="229" t="str">
        <f t="shared" si="178"/>
        <v>-1,21004459673406+2,84909895973512i</v>
      </c>
      <c r="H148" s="229" t="str">
        <f t="shared" si="179"/>
        <v>0,100664187913922-0,250958587409341i</v>
      </c>
      <c r="I148" s="229" t="str">
        <f t="shared" si="174"/>
        <v>-0,295755579961864-0,146767282482903i</v>
      </c>
      <c r="J148" s="255" t="str">
        <f ca="1">IMPRODUCT(1/N_FFT2,BK100)</f>
        <v>0,000785694743365074-6,43392386373219E-09i</v>
      </c>
      <c r="K148" s="254" t="str">
        <f t="shared" ca="1" si="175"/>
        <v>-0,000232374548786447-0,00011531237947591i</v>
      </c>
      <c r="N148" s="246">
        <f t="shared" ca="1" si="176"/>
        <v>0.20130255074173045</v>
      </c>
      <c r="O148" s="223">
        <f t="shared" ca="1" si="39"/>
        <v>-0.19869744925826957</v>
      </c>
      <c r="P148" s="223" t="str">
        <f t="shared" ca="1" si="40"/>
        <v>-0,0760382218843433+0,183572506531915i</v>
      </c>
      <c r="Q148" s="223" t="str">
        <f t="shared" ca="1" si="41"/>
        <v>0,140500313774992+0,140500313774993i</v>
      </c>
      <c r="R148" s="223" t="str">
        <f t="shared" ca="1" si="42"/>
        <v>0,183572506531915-0,0760382218843433i</v>
      </c>
      <c r="S148" s="223" t="str">
        <f t="shared" ca="1" si="43"/>
        <v>3,65150809429579E-17-0,19869744925827i</v>
      </c>
      <c r="T148" s="223" t="str">
        <f t="shared" ca="1" si="44"/>
        <v>-0,183572506531915-0,0760382218843433i</v>
      </c>
      <c r="U148" s="223" t="str">
        <f t="shared" ca="1" si="45"/>
        <v>-0,140500313774993+0,140500313774992i</v>
      </c>
      <c r="V148" s="223" t="str">
        <f t="shared" ca="1" si="46"/>
        <v>0,0760382218843433+0,183572506531915i</v>
      </c>
      <c r="W148" s="223" t="str">
        <f t="shared" ca="1" si="47"/>
        <v>0,19869744925827+7,30301618859159E-17i</v>
      </c>
      <c r="X148" s="223" t="str">
        <f t="shared" ca="1" si="48"/>
        <v>0,0760382218843342-0,183572506531919i</v>
      </c>
      <c r="Y148" s="223" t="str">
        <f t="shared" ca="1" si="49"/>
        <v>-0,140500313774989-0,140500313774996i</v>
      </c>
      <c r="Z148" s="223" t="str">
        <f t="shared" ca="1" si="50"/>
        <v>-0,183572506531915+0,0760382218843435i</v>
      </c>
      <c r="AA148" s="223" t="str">
        <f t="shared" ca="1" si="51"/>
        <v>5,89073349751342E-15+0,19869744925827i</v>
      </c>
      <c r="AB148" s="223" t="str">
        <f t="shared" ca="1" si="52"/>
        <v>0,183572506531912+0,0760382218843505i</v>
      </c>
      <c r="AC148" s="223" t="str">
        <f t="shared" ca="1" si="53"/>
        <v>0,140500313774994-0,14050031377499i</v>
      </c>
      <c r="AD148" s="223" t="str">
        <f t="shared" ca="1" si="54"/>
        <v>-0,0760382218843455-0,183572506531914i</v>
      </c>
      <c r="AE148" s="223" t="str">
        <f t="shared" ca="1" si="55"/>
        <v>-0,19869744925827+8,32492142729963E-15i</v>
      </c>
      <c r="AF148" s="223" t="str">
        <f t="shared" ca="1" si="56"/>
        <v>-0,0760382218843489+0,183572506531913i</v>
      </c>
      <c r="AG148" s="223" t="str">
        <f t="shared" ca="1" si="57"/>
        <v>0,140500313774992+0,140500313774993i</v>
      </c>
      <c r="AH148" s="223" t="str">
        <f t="shared" ca="1" si="58"/>
        <v>0,183572506531913-0,0760382218843471i</v>
      </c>
      <c r="AI148" s="223" t="str">
        <f t="shared" ca="1" si="59"/>
        <v>9,71242987467019E-15-0,19869744925827i</v>
      </c>
      <c r="AJ148" s="223" t="str">
        <f t="shared" ca="1" si="60"/>
        <v>-0,183572506531914-0,0760382218843467i</v>
      </c>
      <c r="AK148" s="223" t="str">
        <f t="shared" ca="1" si="61"/>
        <v>-0,140500313774991+0,140500313774993i</v>
      </c>
      <c r="AL148" s="223" t="str">
        <f t="shared" ca="1" si="62"/>
        <v>0,0760382218843493+0,183572506531912i</v>
      </c>
      <c r="AM148" s="223" t="str">
        <f t="shared" ca="1" si="63"/>
        <v>0,19869744925827+7,9841570908066E-15i</v>
      </c>
      <c r="AN148" s="223" t="str">
        <f t="shared" ca="1" si="64"/>
        <v>0,0760382218843451-0,183572506531914i</v>
      </c>
      <c r="AO148" s="223" t="str">
        <f t="shared" ca="1" si="65"/>
        <v>-0,140500313774995-0,14050031377499i</v>
      </c>
      <c r="AP148" s="223" t="str">
        <f t="shared" ca="1" si="66"/>
        <v>-0,183572506531912+0,0760382218843509i</v>
      </c>
      <c r="AQ148" s="223" t="str">
        <f t="shared" ca="1" si="67"/>
        <v>-5,54996916102037E-15+0,19869744925827i</v>
      </c>
      <c r="AR148" s="223" t="str">
        <f t="shared" ca="1" si="68"/>
        <v>-5,54996916102037E-15+0,19869744925827i</v>
      </c>
      <c r="AS148" s="223" t="str">
        <f t="shared" ca="1" si="69"/>
        <v>0,140500313774988-0,140500313774996i</v>
      </c>
      <c r="AT148" s="223" t="str">
        <f t="shared" ca="1" si="70"/>
        <v>-0,0760382218843342-0,183572506531919i</v>
      </c>
      <c r="AU148" s="223" t="str">
        <f t="shared" ca="1" si="71"/>
        <v>-0,19869744925827-3,11578123123414E-15i</v>
      </c>
      <c r="AV148" s="223" t="str">
        <f t="shared" ca="1" si="72"/>
        <v>-0,0760382218843413+0,183572506531916i</v>
      </c>
      <c r="AW148" s="223" t="str">
        <f t="shared" ca="1" si="73"/>
        <v>0,140500313774997+0,140500313774988i</v>
      </c>
      <c r="AX148" s="223" t="str">
        <f t="shared" ca="1" si="74"/>
        <v>0,183572506531918-0,0760382218843365i</v>
      </c>
      <c r="AY148" s="223" t="str">
        <f t="shared" ca="1" si="75"/>
        <v>2,09342359329318E-15-0,19869744925827i</v>
      </c>
      <c r="AZ148" s="223" t="str">
        <f t="shared" ca="1" si="76"/>
        <v>-0,183572506531917-0,0760382218843389i</v>
      </c>
      <c r="BA148" s="223" t="str">
        <f t="shared" ca="1" si="77"/>
        <v>-0,140500313775+0,140500313774985i</v>
      </c>
      <c r="BB148" s="223" t="str">
        <f t="shared" ca="1" si="78"/>
        <v>0,0760382218843387+0,183572506531917i</v>
      </c>
      <c r="BC148" s="223" t="str">
        <f t="shared" ca="1" si="79"/>
        <v>0,19869744925827-3,40764336493043E-16i</v>
      </c>
      <c r="BD148" s="223" t="str">
        <f t="shared" ca="1" si="80"/>
        <v>0,0760382218843381-0,183572506531917i</v>
      </c>
      <c r="BE148" s="223" t="str">
        <f t="shared" ca="1" si="81"/>
        <v>-0,140500313774986-0,140500313774998i</v>
      </c>
      <c r="BF148" s="223" t="str">
        <f t="shared" ca="1" si="82"/>
        <v>-0,183572506531917+0,0760382218843397i</v>
      </c>
      <c r="BG148" s="223" t="str">
        <f t="shared" ca="1" si="83"/>
        <v>2,77495226627926E-15+0,19869744925827i</v>
      </c>
      <c r="BH148" s="223" t="str">
        <f t="shared" ca="1" si="84"/>
        <v>0,183572506531918+0,0760382218843357i</v>
      </c>
      <c r="BI148" s="223" t="str">
        <f t="shared" ca="1" si="85"/>
        <v>0,140500313774998-0,140500313774987i</v>
      </c>
      <c r="BJ148" s="223" t="str">
        <f t="shared" ca="1" si="86"/>
        <v>-0,0760382218843419-0,183572506531916i</v>
      </c>
      <c r="BK148" s="223" t="str">
        <f t="shared" ca="1" si="87"/>
        <v>-0,19869744925827+3,79730990422024E-15i</v>
      </c>
      <c r="BL148" s="223" t="str">
        <f t="shared" ca="1" si="88"/>
        <v>-0,0760382218843518+0,183572506531911i</v>
      </c>
      <c r="BM148" s="223" t="str">
        <f t="shared" ca="1" si="89"/>
        <v>0,140500313774989+0,140500313774996i</v>
      </c>
      <c r="BN148" s="223" t="str">
        <f t="shared" ca="1" si="90"/>
        <v>0,183572506531915-0,0760382218843441i</v>
      </c>
      <c r="BO148" s="223" t="str">
        <f t="shared" ca="1" si="91"/>
        <v>-6,23149783400645E-15-0,19869744925827i</v>
      </c>
      <c r="BP148" s="223" t="str">
        <f t="shared" ca="1" si="92"/>
        <v>-0,183572506531912-0,0760382218843509i</v>
      </c>
      <c r="BQ148" s="223" t="str">
        <f t="shared" ca="1" si="93"/>
        <v>-0,140500313774994+0,140500313774991i</v>
      </c>
      <c r="BR148" s="223" t="str">
        <f t="shared" ca="1" si="94"/>
        <v>0,0760382218843465+0,183572506531914i</v>
      </c>
      <c r="BS148" s="223" t="str">
        <f t="shared" ca="1" si="95"/>
        <v>0,19869744925827-8,66568576379268E-15i</v>
      </c>
      <c r="BT148" s="223" t="str">
        <f t="shared" ca="1" si="96"/>
        <v>0,0760382218843487-0,183572506531913i</v>
      </c>
      <c r="BU148" s="223" t="str">
        <f t="shared" ca="1" si="97"/>
        <v>-0,140500313774991-0,140500313774993i</v>
      </c>
      <c r="BV148" s="223" t="str">
        <f t="shared" ca="1" si="98"/>
        <v>-0,183572506531913+0,0760382218843487i</v>
      </c>
      <c r="BW148" s="223" t="str">
        <f t="shared" ca="1" si="99"/>
        <v>-8,66575039225454E-15+0,19869744925827i</v>
      </c>
      <c r="BX148" s="223" t="str">
        <f t="shared" ca="1" si="100"/>
        <v>0,183572506531914+0,0760382218843465i</v>
      </c>
      <c r="BY148" s="223" t="str">
        <f t="shared" ca="1" si="101"/>
        <v>0,140500313774992-0,140500313774993i</v>
      </c>
      <c r="BZ148" s="223" t="str">
        <f t="shared" ca="1" si="102"/>
        <v>-0,0760382218843483-0,183572506531913i</v>
      </c>
      <c r="CA148" s="223" t="str">
        <f t="shared" ca="1" si="103"/>
        <v>-0,19869744925827-6,23156246246831E-15i</v>
      </c>
      <c r="CB148" s="223" t="str">
        <f t="shared" ca="1" si="104"/>
        <v>-0,0760382218843441+0,183572506531915i</v>
      </c>
      <c r="CC148" s="223" t="str">
        <f t="shared" ca="1" si="105"/>
        <v>0,140500313774995+0,14050031377499i</v>
      </c>
      <c r="CD148" s="223" t="str">
        <f t="shared" ca="1" si="106"/>
        <v>0,183572506531912-0,0760382218843505i</v>
      </c>
      <c r="CE148" s="223" t="str">
        <f t="shared" ca="1" si="107"/>
        <v>6,62103511637257E-15-0,19869744925827i</v>
      </c>
      <c r="CF148" s="223" t="str">
        <f t="shared" ca="1" si="108"/>
        <v>-0,183572506531916-0,0760382218843419i</v>
      </c>
      <c r="CG148" s="223" t="str">
        <f t="shared" ca="1" si="109"/>
        <v>-0,140500313774988+0,140500313774996i</v>
      </c>
      <c r="CH148" s="223" t="str">
        <f t="shared" ca="1" si="110"/>
        <v>0,0760382218843346+0,183572506531919i</v>
      </c>
      <c r="CI148" s="223" t="str">
        <f t="shared" ca="1" si="111"/>
        <v>0,19869744925827+4,18684718658636E-15i</v>
      </c>
      <c r="CJ148" s="223" t="str">
        <f t="shared" ca="1" si="112"/>
        <v>0,0760382218843423-0,183572506531915i</v>
      </c>
      <c r="CK148" s="223" t="str">
        <f t="shared" ca="1" si="113"/>
        <v>-0,140500313774998-0,140500313774986i</v>
      </c>
      <c r="CL148" s="223" t="str">
        <f t="shared" ca="1" si="114"/>
        <v>-0,183572506531918+0,0760382218843367i</v>
      </c>
      <c r="CM148" s="223" t="str">
        <f t="shared" ca="1" si="115"/>
        <v>-1,75265925680014E-15+0,19869744925827i</v>
      </c>
      <c r="CN148" s="223" t="str">
        <f t="shared" ca="1" si="116"/>
        <v>0,183572506531916+0,0760382218843399i</v>
      </c>
      <c r="CO148" s="223" t="str">
        <f t="shared" ca="1" si="117"/>
        <v>0,140500313774999-0,140500313774986i</v>
      </c>
      <c r="CP148" s="223" t="str">
        <f t="shared" ca="1" si="118"/>
        <v>-0,0760382218843389-0,183572506531917i</v>
      </c>
      <c r="CQ148" s="223" t="str">
        <f t="shared" ca="1" si="119"/>
        <v>-0,19869744925827+6,81528672986086E-16i</v>
      </c>
      <c r="CR148" s="223" t="str">
        <f t="shared" ca="1" si="120"/>
        <v>-0,0760382218843377+0,183572506531917i</v>
      </c>
      <c r="CS148" s="223" t="str">
        <f t="shared" ca="1" si="121"/>
        <v>0,140500313774986+0,140500313774999i</v>
      </c>
      <c r="CT148" s="223" t="str">
        <f t="shared" ca="1" si="122"/>
        <v>0,183572506531916-0,0760382218843413i</v>
      </c>
      <c r="CU148" s="223" t="str">
        <f t="shared" ca="1" si="123"/>
        <v>-3,11571660277231E-15-0,19869744925827i</v>
      </c>
      <c r="CV148" s="223" t="str">
        <f t="shared" ca="1" si="124"/>
        <v>-0,183572506531941-0,0760382218842807i</v>
      </c>
      <c r="CW148" s="223" t="str">
        <f t="shared" ca="1" si="125"/>
        <v>-0,140500313774969+0,140500313775015i</v>
      </c>
      <c r="CX148" s="223" t="str">
        <f t="shared" ca="1" si="126"/>
        <v>0,0760382218843409+0,183572506531916i</v>
      </c>
      <c r="CY148" s="223" t="str">
        <f t="shared" ca="1" si="127"/>
        <v>0,19869744925827+3,39813436391083E-14i</v>
      </c>
      <c r="CZ148" s="223" t="str">
        <f t="shared" ca="1" si="128"/>
        <v>0,0760382218844063-0,183572506531889i</v>
      </c>
      <c r="DA148" s="223" t="str">
        <f t="shared" ca="1" si="129"/>
        <v>-0,140500313775059-0,140500313774926i</v>
      </c>
      <c r="DB148" s="223" t="str">
        <f t="shared" ca="1" si="130"/>
        <v>-0,183572506531892+0,0760382218843979i</v>
      </c>
      <c r="DC148" s="223" t="str">
        <f t="shared" ca="1" si="131"/>
        <v>2,77497165481783E-14+0,19869744925827i</v>
      </c>
      <c r="DD148" s="223" t="str">
        <f t="shared" ca="1" si="132"/>
        <v>0,183572506531912+0,0760382218843493i</v>
      </c>
      <c r="DE148" s="223" t="str">
        <f t="shared" ca="1" si="133"/>
        <v>0,140500313775022-0,140500313774963i</v>
      </c>
      <c r="DF148" s="223" t="str">
        <f t="shared" ca="1" si="134"/>
        <v>-0,0760382218842724-0,183572506531944i</v>
      </c>
      <c r="DG148" s="223" t="str">
        <f t="shared" ca="1" si="135"/>
        <v>-0,19869744925827+8,94807767354647E-14i</v>
      </c>
      <c r="DH148" s="223" t="str">
        <f t="shared" ca="1" si="136"/>
        <v>-0,0760382218842922+0,183572506531936i</v>
      </c>
      <c r="DI148" s="223" t="str">
        <f t="shared" ca="1" si="137"/>
        <v>0,140500313775007+0,140500313774978i</v>
      </c>
      <c r="DJ148" s="223" t="str">
        <f t="shared" ca="1" si="138"/>
        <v>0,183572506531921-0,0760382218843294i</v>
      </c>
      <c r="DK148" s="223" t="str">
        <f t="shared" ca="1" si="139"/>
        <v>4,92680645192737E-14-0,19869744925827i</v>
      </c>
      <c r="DL148" s="223" t="str">
        <f t="shared" ca="1" si="140"/>
        <v>-0,183572506531883-0,0760382218844204i</v>
      </c>
      <c r="DM148" s="223" t="str">
        <f t="shared" ca="1" si="141"/>
        <v>-0,140500313774934+0,14050031377505i</v>
      </c>
      <c r="DN148" s="223" t="str">
        <f t="shared" ca="1" si="142"/>
        <v>0,0760382218843864+0,183572506531897i</v>
      </c>
      <c r="DO148" s="223" t="str">
        <f t="shared" ca="1" si="143"/>
        <v>0,19869744925827-1,24629956680129E-14i</v>
      </c>
      <c r="DP148" s="223" t="str">
        <f t="shared" ca="1" si="144"/>
        <v>0,0760382218843634-0,183572506531907i</v>
      </c>
      <c r="DQ148" s="223" t="str">
        <f t="shared" ca="1" si="145"/>
        <v>-0,140500313774952-0,140500313775033i</v>
      </c>
      <c r="DR148" s="223" t="str">
        <f t="shared" ca="1" si="146"/>
        <v>-0,183572506531949+0,0760382218842608i</v>
      </c>
      <c r="DS148" s="223" t="str">
        <f t="shared" ca="1" si="147"/>
        <v>7,41940558552994E-14+0,19869744925827i</v>
      </c>
      <c r="DT148" s="223" t="str">
        <f t="shared" ca="1" si="148"/>
        <v>0,18357250653193+0,0760382218843063i</v>
      </c>
      <c r="DU148" s="223" t="str">
        <f t="shared" ca="1" si="149"/>
        <v>0,140500313774987-0,140500313774998i</v>
      </c>
      <c r="DV148" s="223" t="str">
        <f t="shared" ca="1" si="150"/>
        <v>-0,0760382218843153-0,183572506531927i</v>
      </c>
      <c r="DW148" s="223" t="str">
        <f t="shared" ca="1" si="151"/>
        <v>-0,19869744925827-6,17311248157483E-14i</v>
      </c>
      <c r="DX148" s="223" t="str">
        <f t="shared" ca="1" si="152"/>
        <v>-0,0760382218844345+0,183572506531877i</v>
      </c>
      <c r="DY148" s="223" t="str">
        <f t="shared" ca="1" si="153"/>
        <v>0,140500313775039+0,140500313774945i</v>
      </c>
      <c r="DZ148" s="223" t="str">
        <f t="shared" ca="1" si="154"/>
        <v>0,183572506531902-0,0760382218843749i</v>
      </c>
      <c r="EA148" s="223" t="str">
        <f t="shared" ca="1" si="155"/>
        <v>2,82372521215233E-15-0,19869744925827i</v>
      </c>
      <c r="EB148" s="223" t="str">
        <f t="shared" ca="1" si="156"/>
        <v>-0,183572506531902-0,0760382218843749i</v>
      </c>
      <c r="EC148" s="223" t="str">
        <f t="shared" ca="1" si="157"/>
        <v>-0,140500313775043+0,140500313774941i</v>
      </c>
      <c r="ED148" s="223" t="str">
        <f t="shared" ca="1" si="158"/>
        <v>0,0760382218844293+0,183572506531879i</v>
      </c>
      <c r="EE148" s="223" t="str">
        <f t="shared" ca="1" si="159"/>
        <v>0,19869744925827-6,17309955588247E-14i</v>
      </c>
      <c r="EF148" s="223" t="str">
        <f t="shared" ca="1" si="160"/>
        <v>0,0760382218843205-0,183572506531924i</v>
      </c>
      <c r="EG148" s="223" t="str">
        <f t="shared" ca="1" si="161"/>
        <v>-0,140500313774987-0,140500313774998i</v>
      </c>
      <c r="EH148" s="223" t="str">
        <f t="shared" ca="1" si="162"/>
        <v>-0,183572506531933+0,0760382218843012i</v>
      </c>
      <c r="EI148" s="223" t="str">
        <f t="shared" ca="1" si="163"/>
        <v>-7,70178456959137E-14+0,19869744925827i</v>
      </c>
      <c r="EJ148" s="223" t="str">
        <f t="shared" ca="1" si="164"/>
        <v>0,183572506531949+0,0760382218842608i</v>
      </c>
      <c r="EK148" s="223" t="str">
        <f t="shared" ca="1" si="165"/>
        <v>0,140500313774956-0,140500313775029i</v>
      </c>
      <c r="EL148" s="223" t="str">
        <f t="shared" ca="1" si="166"/>
        <v>-0,0760382218843608-0,183572506531908i</v>
      </c>
      <c r="EM148" s="223" t="str">
        <f t="shared" ca="1" si="167"/>
        <v>-0,19869744925827-1,24631249249366E-14i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0,10817684129281-0,411764540725241i</v>
      </c>
      <c r="G149" s="229" t="str">
        <f t="shared" si="178"/>
        <v>-1,20992750354892+2,79334373984553i</v>
      </c>
      <c r="H149" s="229" t="str">
        <f t="shared" si="179"/>
        <v>0,100637542484867-0,24583712834578i</v>
      </c>
      <c r="I149" s="229" t="str">
        <f t="shared" si="174"/>
        <v>-0,303939270017209-0,133071426904144i</v>
      </c>
      <c r="J149" s="255" t="str">
        <f ca="1">IMPRODUCT(1/N_FFT2,BL100)</f>
        <v>-0,00120407018025627-3,19997332369113E-06i</v>
      </c>
      <c r="K149" s="254" t="str">
        <f t="shared" ca="1" si="175"/>
        <v>0,000365538386620341+0,000161199934535509i</v>
      </c>
      <c r="N149" s="246">
        <f t="shared" ca="1" si="176"/>
        <v>0.20138478727215547</v>
      </c>
      <c r="O149" s="223">
        <f t="shared" ca="1" si="39"/>
        <v>-0.19861521272784455</v>
      </c>
      <c r="P149" s="223" t="str">
        <f t="shared" ca="1" si="40"/>
        <v>-0,0714806292410926+0,185306563214109i</v>
      </c>
      <c r="Q149" s="223" t="str">
        <f t="shared" ca="1" si="41"/>
        <v>0,147164165383312+0,133381824676229i</v>
      </c>
      <c r="R149" s="223" t="str">
        <f t="shared" ca="1" si="42"/>
        <v>0,177407934595628-0,089299649884199i</v>
      </c>
      <c r="S149" s="223" t="str">
        <f t="shared" ca="1" si="43"/>
        <v>-0,0194676951775306-0,1976588261915i</v>
      </c>
      <c r="T149" s="223" t="str">
        <f t="shared" ca="1" si="44"/>
        <v>-0,191420588329966-0,0529732110631077i</v>
      </c>
      <c r="U149" s="223" t="str">
        <f t="shared" ca="1" si="45"/>
        <v>-0,118314944083593+0,159529234729636i</v>
      </c>
      <c r="V149" s="223" t="str">
        <f t="shared" ca="1" si="46"/>
        <v>0,106258666082766+0,167800770585948i</v>
      </c>
      <c r="W149" s="223" t="str">
        <f t="shared" ca="1" si="47"/>
        <v>0,194798877107626-0,0387479058083768i</v>
      </c>
      <c r="X149" s="223" t="str">
        <f t="shared" ca="1" si="48"/>
        <v>0,0339556319044783-0,195691128539069i</v>
      </c>
      <c r="Y149" s="223" t="str">
        <f t="shared" ca="1" si="49"/>
        <v>-0,17035795033796-0,10210862590191i</v>
      </c>
      <c r="Z149" s="223" t="str">
        <f t="shared" ca="1" si="50"/>
        <v>-0,156577593426291+0,122194353240066i</v>
      </c>
      <c r="AA149" s="223" t="str">
        <f t="shared" ca="1" si="51"/>
        <v>0,0576549529245265+0,190062908349308i</v>
      </c>
      <c r="AB149" s="223" t="str">
        <f t="shared" ca="1" si="52"/>
        <v>0,198077056204688+0,0146110414485701i</v>
      </c>
      <c r="AC149" s="223" t="str">
        <f t="shared" ca="1" si="53"/>
        <v>0,0849189458345287-0,179546025757407i</v>
      </c>
      <c r="AD149" s="223" t="str">
        <f t="shared" ca="1" si="54"/>
        <v>-0,136953241977421-0,143846488447932i</v>
      </c>
      <c r="AE149" s="223" t="str">
        <f t="shared" ca="1" si="55"/>
        <v>-0,18349652988463+0,0760067513266168i</v>
      </c>
      <c r="AF149" s="223" t="str">
        <f t="shared" ca="1" si="56"/>
        <v>0,00487426132367593+0,198555393539122i</v>
      </c>
      <c r="AG149" s="223" t="str">
        <f t="shared" ca="1" si="57"/>
        <v>0,187004974798967+0,0669114498973424i</v>
      </c>
      <c r="AH149" s="223" t="str">
        <f t="shared" ca="1" si="58"/>
        <v>0,129730063151317-0,15039319612829i</v>
      </c>
      <c r="AI149" s="223" t="str">
        <f t="shared" ca="1" si="59"/>
        <v>-0,0936265631639153-0,175162979527754i</v>
      </c>
      <c r="AJ149" s="223" t="str">
        <f t="shared" ca="1" si="60"/>
        <v>-0,197121533892355+0,0243126222948516i</v>
      </c>
      <c r="AK149" s="223" t="str">
        <f t="shared" ca="1" si="61"/>
        <v>-0,0482595601201443+0,19266296370589i</v>
      </c>
      <c r="AL149" s="223" t="str">
        <f t="shared" ca="1" si="62"/>
        <v>0,162384781587159+0,114364266428888i</v>
      </c>
      <c r="AM149" s="223" t="str">
        <f t="shared" ca="1" si="63"/>
        <v>0,165142513924211-0,110344700016442i</v>
      </c>
      <c r="AN149" s="223" t="str">
        <f t="shared" ca="1" si="64"/>
        <v>-0,0435168394226972-0,193789286116612i</v>
      </c>
      <c r="AO149" s="223" t="str">
        <f t="shared" ca="1" si="65"/>
        <v>-0,196465502952042-0,0291429043976111i</v>
      </c>
      <c r="AP149" s="223" t="str">
        <f t="shared" ca="1" si="66"/>
        <v>-0,0978970793028979+0,172812512830782i</v>
      </c>
      <c r="AQ149" s="223" t="str">
        <f t="shared" ca="1" si="67"/>
        <v>0,126000157087279+0,153531635635487i</v>
      </c>
      <c r="AR149" s="223" t="str">
        <f t="shared" ca="1" si="68"/>
        <v>0,126000157087279+0,153531635635487i</v>
      </c>
      <c r="AS149" s="223" t="str">
        <f t="shared" ca="1" si="69"/>
        <v>0,00974558657459675-0,198375972005795i</v>
      </c>
      <c r="AT149" s="223" t="str">
        <f t="shared" ca="1" si="70"/>
        <v>-0,181575965106926-0,0804870897872167i</v>
      </c>
      <c r="AU149" s="223" t="str">
        <f t="shared" ca="1" si="71"/>
        <v>-0,140442163766663+0,140442163766672i</v>
      </c>
      <c r="AV149" s="223" t="str">
        <f t="shared" ca="1" si="72"/>
        <v>0,0804870897872099+0,181575965106929i</v>
      </c>
      <c r="AW149" s="223" t="str">
        <f t="shared" ca="1" si="73"/>
        <v>0,198375972005794-0,00974558657461059i</v>
      </c>
      <c r="AX149" s="223" t="str">
        <f t="shared" ca="1" si="74"/>
        <v>0,0623019655981653-0,188590741579569i</v>
      </c>
      <c r="AY149" s="223" t="str">
        <f t="shared" ca="1" si="75"/>
        <v>-0,153531635635483-0,126000157087284i</v>
      </c>
      <c r="AZ149" s="223" t="str">
        <f t="shared" ca="1" si="76"/>
        <v>-0,172812512830785+0,0978970793028915i</v>
      </c>
      <c r="BA149" s="223" t="str">
        <f t="shared" ca="1" si="77"/>
        <v>0,0291429043976053+0,196465502952042i</v>
      </c>
      <c r="BB149" s="223" t="str">
        <f t="shared" ca="1" si="78"/>
        <v>0,193789286116615+0,0435168394226843i</v>
      </c>
      <c r="BC149" s="223" t="str">
        <f t="shared" ca="1" si="79"/>
        <v>0,110344700016448-0,165142513924207i</v>
      </c>
      <c r="BD149" s="223" t="str">
        <f t="shared" ca="1" si="80"/>
        <v>-0,114364266428882-0,162384781587163i</v>
      </c>
      <c r="BE149" s="223" t="str">
        <f t="shared" ca="1" si="81"/>
        <v>-0,192662963705892+0,0482595601201371i</v>
      </c>
      <c r="BF149" s="223" t="str">
        <f t="shared" ca="1" si="82"/>
        <v>-0,0243126222948581+0,197121533892354i</v>
      </c>
      <c r="BG149" s="223" t="str">
        <f t="shared" ca="1" si="83"/>
        <v>0,17516297952776+0,0936265631639036i</v>
      </c>
      <c r="BH149" s="223" t="str">
        <f t="shared" ca="1" si="84"/>
        <v>0,150393196128294-0,129730063151312i</v>
      </c>
      <c r="BI149" s="223" t="str">
        <f t="shared" ca="1" si="85"/>
        <v>-0,0669114498973541-0,187004974798963i</v>
      </c>
      <c r="BJ149" s="223" t="str">
        <f t="shared" ca="1" si="86"/>
        <v>-0,198555393539121-0,00487426132368183i</v>
      </c>
      <c r="BK149" s="223" t="str">
        <f t="shared" ca="1" si="87"/>
        <v>-0,0760067513266047+0,183496529884635i</v>
      </c>
      <c r="BL149" s="223" t="str">
        <f t="shared" ca="1" si="88"/>
        <v>0,143846488447927+0,136953241977425i</v>
      </c>
      <c r="BM149" s="223" t="str">
        <f t="shared" ca="1" si="89"/>
        <v>0,17954602575741-0,0849189458345222i</v>
      </c>
      <c r="BN149" s="223" t="str">
        <f t="shared" ca="1" si="90"/>
        <v>-0,0146110414485825-0,198077056204687i</v>
      </c>
      <c r="BO149" s="223" t="str">
        <f t="shared" ca="1" si="91"/>
        <v>-0,190062908349307-0,0576549529245324i</v>
      </c>
      <c r="BP149" s="223" t="str">
        <f t="shared" ca="1" si="92"/>
        <v>-0,122194353240056+0,156577593426299i</v>
      </c>
      <c r="BQ149" s="223" t="str">
        <f t="shared" ca="1" si="93"/>
        <v>0,102108625901904+0,170357950337963i</v>
      </c>
      <c r="BR149" s="223" t="str">
        <f t="shared" ca="1" si="94"/>
        <v>0,195691128539067-0,0339556319044906i</v>
      </c>
      <c r="BS149" s="223" t="str">
        <f t="shared" ca="1" si="95"/>
        <v>0,0387479058083764-0,194798877107626i</v>
      </c>
      <c r="BT149" s="223" t="str">
        <f t="shared" ca="1" si="96"/>
        <v>-0,167800770585944-0,106258666082773i</v>
      </c>
      <c r="BU149" s="223" t="str">
        <f t="shared" ca="1" si="97"/>
        <v>-0,159529234729632+0,118314944083598i</v>
      </c>
      <c r="BV149" s="223" t="str">
        <f t="shared" ca="1" si="98"/>
        <v>0,0529732110631041+0,191420588329967i</v>
      </c>
      <c r="BW149" s="223" t="str">
        <f t="shared" ca="1" si="99"/>
        <v>0,197658826191501+0,0194676951775227i</v>
      </c>
      <c r="BX149" s="223" t="str">
        <f t="shared" ca="1" si="100"/>
        <v>0,0892996498841994-0,177407934595627i</v>
      </c>
      <c r="BY149" s="223" t="str">
        <f t="shared" ca="1" si="101"/>
        <v>-0,133381824676222-0,147164165383317i</v>
      </c>
      <c r="BZ149" s="223" t="str">
        <f t="shared" ca="1" si="102"/>
        <v>-0,185306563214108+0,0714806292410934i</v>
      </c>
      <c r="CA149" s="223" t="str">
        <f t="shared" ca="1" si="103"/>
        <v>-7,29958448566023E-15+0,198615212727845i</v>
      </c>
      <c r="CB149" s="223" t="str">
        <f t="shared" ca="1" si="104"/>
        <v>0,18530656321411+0,0714806292410887i</v>
      </c>
      <c r="CC149" s="223" t="str">
        <f t="shared" ca="1" si="105"/>
        <v>0,133381824676233-0,147164165383308i</v>
      </c>
      <c r="CD149" s="223" t="str">
        <f t="shared" ca="1" si="106"/>
        <v>-0,0892996498842066-0,177407934595624i</v>
      </c>
      <c r="CE149" s="223" t="str">
        <f t="shared" ca="1" si="107"/>
        <v>-0,1976588261915+0,0194676951775307i</v>
      </c>
      <c r="CF149" s="223" t="str">
        <f t="shared" ca="1" si="108"/>
        <v>-0,0529732110631154+0,191420588329964i</v>
      </c>
      <c r="CG149" s="223" t="str">
        <f t="shared" ca="1" si="109"/>
        <v>0,159529234729637+0,118314944083592i</v>
      </c>
      <c r="CH149" s="223" t="str">
        <f t="shared" ca="1" si="110"/>
        <v>0,167800770585952-0,106258666082761i</v>
      </c>
      <c r="CI149" s="223" t="str">
        <f t="shared" ca="1" si="111"/>
        <v>-0,0387479058083813-0,194798877107625i</v>
      </c>
      <c r="CJ149" s="223" t="str">
        <f t="shared" ca="1" si="112"/>
        <v>-0,195691128539068-0,0339556319044855i</v>
      </c>
      <c r="CK149" s="223" t="str">
        <f t="shared" ca="1" si="113"/>
        <v>-0,1021086259019+0,170357950337966i</v>
      </c>
      <c r="CL149" s="223" t="str">
        <f t="shared" ca="1" si="114"/>
        <v>0,12219435324006+0,156577593426296i</v>
      </c>
      <c r="CM149" s="223" t="str">
        <f t="shared" ca="1" si="115"/>
        <v>0,19006290834931-0,0576549529245211i</v>
      </c>
      <c r="CN149" s="223" t="str">
        <f t="shared" ca="1" si="116"/>
        <v>0,014611041448576-0,198077056204687i</v>
      </c>
      <c r="CO149" s="223" t="str">
        <f t="shared" ca="1" si="117"/>
        <v>-0,179546025757404-0,0849189458345341i</v>
      </c>
      <c r="CP149" s="223" t="str">
        <f t="shared" ca="1" si="118"/>
        <v>-0,143846488447923+0,13695324197743i</v>
      </c>
      <c r="CQ149" s="223" t="str">
        <f t="shared" ca="1" si="119"/>
        <v>0,0760067513266109+0,183496529884632i</v>
      </c>
      <c r="CR149" s="223" t="str">
        <f t="shared" ca="1" si="120"/>
        <v>0,198555393539121-0,00487426132368838i</v>
      </c>
      <c r="CS149" s="223" t="str">
        <f t="shared" ca="1" si="121"/>
        <v>0,0669114498973493-0,187004974798965i</v>
      </c>
      <c r="CT149" s="223" t="str">
        <f t="shared" ca="1" si="122"/>
        <v>-0,150393196128298-0,129730063151308i</v>
      </c>
      <c r="CU149" s="223" t="str">
        <f t="shared" ca="1" si="123"/>
        <v>-0,175162979527738+0,0936265631639455i</v>
      </c>
      <c r="CV149" s="223" t="str">
        <f t="shared" ca="1" si="124"/>
        <v>0,0243126222948242+0,197121533892358i</v>
      </c>
      <c r="CW149" s="223" t="str">
        <f t="shared" ca="1" si="125"/>
        <v>0,192662963705869+0,0482595601202295i</v>
      </c>
      <c r="CX149" s="223" t="str">
        <f t="shared" ca="1" si="126"/>
        <v>0,114364266428861-0,162384781587178i</v>
      </c>
      <c r="CY149" s="223" t="str">
        <f t="shared" ca="1" si="127"/>
        <v>-0,110344700016421-0,165142513924226i</v>
      </c>
      <c r="CZ149" s="223" t="str">
        <f t="shared" ca="1" si="128"/>
        <v>-0,193789286116592+0,0435168394227872i</v>
      </c>
      <c r="DA149" s="223" t="str">
        <f t="shared" ca="1" si="129"/>
        <v>-0,0291429043975793+0,196465502952046i</v>
      </c>
      <c r="DB149" s="223" t="str">
        <f t="shared" ca="1" si="130"/>
        <v>0,172812512830768+0,0978970793029213i</v>
      </c>
      <c r="DC149" s="223" t="str">
        <f t="shared" ca="1" si="131"/>
        <v>0,153531635635429-0,126000157087349i</v>
      </c>
      <c r="DD149" s="223" t="str">
        <f t="shared" ca="1" si="132"/>
        <v>-0,0623019655981889-0,188590741579562i</v>
      </c>
      <c r="DE149" s="223" t="str">
        <f t="shared" ca="1" si="133"/>
        <v>-0,198375972005793-0,00974558657464491i</v>
      </c>
      <c r="DF149" s="223" t="str">
        <f t="shared" ca="1" si="134"/>
        <v>-0,0804870897871317+0,181575965106963i</v>
      </c>
      <c r="DG149" s="223" t="str">
        <f t="shared" ca="1" si="135"/>
        <v>0,140442163766682+0,140442163766653i</v>
      </c>
      <c r="DH149" s="223" t="str">
        <f t="shared" ca="1" si="136"/>
        <v>0,181575965106947-0,0804870897871684i</v>
      </c>
      <c r="DI149" s="223" t="str">
        <f t="shared" ca="1" si="137"/>
        <v>-0,00974558657468223-0,198375972005791i</v>
      </c>
      <c r="DJ149" s="223" t="str">
        <f t="shared" ca="1" si="138"/>
        <v>-0,188590741579573-0,0623019655981535i</v>
      </c>
      <c r="DK149" s="223" t="str">
        <f t="shared" ca="1" si="139"/>
        <v>-0,12600015708732+0,153531635635453i</v>
      </c>
      <c r="DL149" s="223" t="str">
        <f t="shared" ca="1" si="140"/>
        <v>0,0978970793029539+0,17281251283075i</v>
      </c>
      <c r="DM149" s="223" t="str">
        <f t="shared" ca="1" si="141"/>
        <v>0,196465502952041-0,0291429043976162i</v>
      </c>
      <c r="DN149" s="223" t="str">
        <f t="shared" ca="1" si="142"/>
        <v>0,0435168394227507-0,1937892861166i</v>
      </c>
      <c r="DO149" s="223" t="str">
        <f t="shared" ca="1" si="143"/>
        <v>-0,165142513924248-0,110344700016387i</v>
      </c>
      <c r="DP149" s="223" t="str">
        <f t="shared" ca="1" si="144"/>
        <v>-0,162384781587155+0,114364266428893i</v>
      </c>
      <c r="DQ149" s="223" t="str">
        <f t="shared" ca="1" si="145"/>
        <v>0,048259560120074+0,192662963705908i</v>
      </c>
      <c r="DR149" s="223" t="str">
        <f t="shared" ca="1" si="146"/>
        <v>0,197121533892363+0,024312622294787i</v>
      </c>
      <c r="DS149" s="223" t="str">
        <f t="shared" ca="1" si="147"/>
        <v>0,0936265631639101-0,175162979527757i</v>
      </c>
      <c r="DT149" s="223" t="str">
        <f t="shared" ca="1" si="148"/>
        <v>-0,129730063151261-0,150393196128338i</v>
      </c>
      <c r="DU149" s="223" t="str">
        <f t="shared" ca="1" si="149"/>
        <v>-0,187004974798946+0,0669114498974031i</v>
      </c>
      <c r="DV149" s="223" t="str">
        <f t="shared" ca="1" si="150"/>
        <v>-0,00487426132369053+0,198555393539121i</v>
      </c>
      <c r="DW149" s="223" t="str">
        <f t="shared" ca="1" si="151"/>
        <v>0,183496529884601+0,0760067513266858i</v>
      </c>
      <c r="DX149" s="223" t="str">
        <f t="shared" ca="1" si="152"/>
        <v>0,136953241977389-0,143846488447962i</v>
      </c>
      <c r="DY149" s="223" t="str">
        <f t="shared" ca="1" si="153"/>
        <v>-0,0849189458345142-0,179546025757413i</v>
      </c>
      <c r="DZ149" s="223" t="str">
        <f t="shared" ca="1" si="154"/>
        <v>-0,198077056204693+0,014611041448495i</v>
      </c>
      <c r="EA149" s="223" t="str">
        <f t="shared" ca="1" si="155"/>
        <v>-0,05765495292448+0,190062908349322i</v>
      </c>
      <c r="EB149" s="223" t="str">
        <f t="shared" ca="1" si="156"/>
        <v>0,156577593426284+0,122194353240075i</v>
      </c>
      <c r="EC149" s="223" t="str">
        <f t="shared" ca="1" si="157"/>
        <v>0,170357950338006-0,102108625901832i</v>
      </c>
      <c r="ED149" s="223" t="str">
        <f t="shared" ca="1" si="158"/>
        <v>-0,0339556319045252-0,195691128539061i</v>
      </c>
      <c r="EE149" s="223" t="str">
        <f t="shared" ca="1" si="159"/>
        <v>-0,194798877107622-0,0387479058084002i</v>
      </c>
      <c r="EF149" s="223" t="str">
        <f t="shared" ca="1" si="160"/>
        <v>-0,106258666082844+0,167800770585899i</v>
      </c>
      <c r="EG149" s="223" t="str">
        <f t="shared" ca="1" si="161"/>
        <v>0,118314944083624+0,159529234729613i</v>
      </c>
      <c r="EH149" s="223" t="str">
        <f t="shared" ca="1" si="162"/>
        <v>0,191420588329974-0,0529732110630779i</v>
      </c>
      <c r="EI149" s="223" t="str">
        <f t="shared" ca="1" si="163"/>
        <v>0,0194676951776283-0,197658826191491i</v>
      </c>
      <c r="EJ149" s="223" t="str">
        <f t="shared" ca="1" si="164"/>
        <v>-0,177407934595642-0,0892996498841706i</v>
      </c>
      <c r="EK149" s="223" t="str">
        <f t="shared" ca="1" si="165"/>
        <v>-0,147164165383336+0,133381824676202i</v>
      </c>
      <c r="EL149" s="223" t="str">
        <f t="shared" ca="1" si="166"/>
        <v>0,0714806292411788+0,185306563214075i</v>
      </c>
      <c r="EM149" s="223" t="str">
        <f t="shared" ca="1" si="167"/>
        <v>0,198615212727845-2,49157180809402E-14i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0,108067150193505-0,404146824120665i</v>
      </c>
      <c r="G150" s="229" t="str">
        <f t="shared" si="178"/>
        <v>-1,20980801943634+2,73986654730001i</v>
      </c>
      <c r="H150" s="229" t="str">
        <f t="shared" si="179"/>
        <v>0,100612478977105-0,240920525113189i</v>
      </c>
      <c r="I150" s="229" t="str">
        <f t="shared" si="174"/>
        <v>-0,310442483602313-0,118897608757349i</v>
      </c>
      <c r="J150" s="255" t="str">
        <f ca="1">IMPRODUCT(1/N_FFT2,BM100)</f>
        <v>0,000772894804344418+6,27307680301816E-09i</v>
      </c>
      <c r="K150" s="254" t="str">
        <f t="shared" ca="1" si="175"/>
        <v>-0,000239938636770173-0,000091897291487073i</v>
      </c>
      <c r="N150" s="246">
        <f t="shared" ca="1" si="176"/>
        <v>0.20147908241745355</v>
      </c>
      <c r="O150" s="223">
        <f t="shared" ca="1" si="39"/>
        <v>-0.19852091758254647</v>
      </c>
      <c r="P150" s="223" t="str">
        <f t="shared" ca="1" si="40"/>
        <v>-0,0668796828196737+0,186916191764534i</v>
      </c>
      <c r="Q150" s="223" t="str">
        <f t="shared" ca="1" si="41"/>
        <v>0,153458744502471+0,125940336880371i</v>
      </c>
      <c r="R150" s="223" t="str">
        <f t="shared" ca="1" si="42"/>
        <v>0,170277070694056-0,102060148508944i</v>
      </c>
      <c r="S150" s="223" t="str">
        <f t="shared" ca="1" si="43"/>
        <v>-0,038729509738116-0,194706393817105i</v>
      </c>
      <c r="T150" s="223" t="str">
        <f t="shared" ca="1" si="44"/>
        <v>-0,196372228409309-0,0291290684262019i</v>
      </c>
      <c r="U150" s="223" t="str">
        <f t="shared" ca="1" si="45"/>
        <v>-0,0935821127401149+0,175079818633995i</v>
      </c>
      <c r="V150" s="223" t="str">
        <f t="shared" ca="1" si="46"/>
        <v>0,133318499927006+0,147094297289287i</v>
      </c>
      <c r="W150" s="223" t="str">
        <f t="shared" ca="1" si="47"/>
        <v>0,183409412529875-0,0759706661367554i</v>
      </c>
      <c r="X150" s="223" t="str">
        <f t="shared" ca="1" si="48"/>
        <v>-0,0097409597311173-0,198281790443129i</v>
      </c>
      <c r="Y150" s="223" t="str">
        <f t="shared" ca="1" si="49"/>
        <v>-0,189972673521306-0,0576275804887149i</v>
      </c>
      <c r="Z150" s="223" t="str">
        <f t="shared" ca="1" si="50"/>
        <v>-0,118258772531129+0,159453496158745i</v>
      </c>
      <c r="AA150" s="223" t="str">
        <f t="shared" ca="1" si="51"/>
        <v>0,110292312440608+0,165064110376301i</v>
      </c>
      <c r="AB150" s="223" t="str">
        <f t="shared" ca="1" si="52"/>
        <v>0,192571494467927-0,0482366482687739i</v>
      </c>
      <c r="AC150" s="223" t="str">
        <f t="shared" ca="1" si="53"/>
        <v>0,0194584526370378-0,197564985103101i</v>
      </c>
      <c r="AD150" s="223" t="str">
        <f t="shared" ca="1" si="54"/>
        <v>-0,179460783955664-0,08487862946487i</v>
      </c>
      <c r="AE150" s="223" t="str">
        <f t="shared" ca="1" si="55"/>
        <v>-0,140375487029995+0,140375487029993i</v>
      </c>
      <c r="AF150" s="223" t="str">
        <f t="shared" ca="1" si="56"/>
        <v>0,0848786294648674+0,179460783955665i</v>
      </c>
      <c r="AG150" s="223" t="str">
        <f t="shared" ca="1" si="57"/>
        <v>0,197564985103101-0,019458452637035i</v>
      </c>
      <c r="AH150" s="223" t="str">
        <f t="shared" ca="1" si="58"/>
        <v>0,0482366482687771-0,192571494467926i</v>
      </c>
      <c r="AI150" s="223" t="str">
        <f t="shared" ca="1" si="59"/>
        <v>-0,16506411037631-0,110292312440594i</v>
      </c>
      <c r="AJ150" s="223" t="str">
        <f t="shared" ca="1" si="60"/>
        <v>-0,159453496158747+0,118258772531127i</v>
      </c>
      <c r="AK150" s="223" t="str">
        <f t="shared" ca="1" si="61"/>
        <v>0,0576275804887119+0,189972673521307i</v>
      </c>
      <c r="AL150" s="223" t="str">
        <f t="shared" ca="1" si="62"/>
        <v>0,198281790443129+0,00974095973112042i</v>
      </c>
      <c r="AM150" s="223" t="str">
        <f t="shared" ca="1" si="63"/>
        <v>0,0759706661367582-0,183409412529874i</v>
      </c>
      <c r="AN150" s="223" t="str">
        <f t="shared" ca="1" si="64"/>
        <v>-0,147094297289283-0,13331849992701i</v>
      </c>
      <c r="AO150" s="223" t="str">
        <f t="shared" ca="1" si="65"/>
        <v>-0,175079818633999+0,0935821127401086i</v>
      </c>
      <c r="AP150" s="223" t="str">
        <f t="shared" ca="1" si="66"/>
        <v>0,0291290684261913+0,196372228409311i</v>
      </c>
      <c r="AQ150" s="223" t="str">
        <f t="shared" ca="1" si="67"/>
        <v>0,194706393817106+0,0387295097381089i</v>
      </c>
      <c r="AR150" s="223" t="str">
        <f t="shared" ca="1" si="68"/>
        <v>0,194706393817106+0,0387295097381089i</v>
      </c>
      <c r="AS150" s="223" t="str">
        <f t="shared" ca="1" si="69"/>
        <v>-0,125940336880374-0,153458744502469i</v>
      </c>
      <c r="AT150" s="223" t="str">
        <f t="shared" ca="1" si="70"/>
        <v>-0,186916191764534+0,0668796828196729i</v>
      </c>
      <c r="AU150" s="223" t="str">
        <f t="shared" ca="1" si="71"/>
        <v>-2,77252992228651E-15+0,198520917582546i</v>
      </c>
      <c r="AV150" s="223" t="str">
        <f t="shared" ca="1" si="72"/>
        <v>0,186916191764533+0,0668796828196782i</v>
      </c>
      <c r="AW150" s="223" t="str">
        <f t="shared" ca="1" si="73"/>
        <v>0,125940336880378-0,153458744502466i</v>
      </c>
      <c r="AX150" s="223" t="str">
        <f t="shared" ca="1" si="74"/>
        <v>-0,102060148508951-0,170277070694051i</v>
      </c>
      <c r="AY150" s="223" t="str">
        <f t="shared" ca="1" si="75"/>
        <v>-0,194706393817103+0,0387295097381228i</v>
      </c>
      <c r="AZ150" s="223" t="str">
        <f t="shared" ca="1" si="76"/>
        <v>-0,0291290684261969+0,19637222840931i</v>
      </c>
      <c r="BA150" s="223" t="str">
        <f t="shared" ca="1" si="77"/>
        <v>0,175079818633996+0,0935821127401141i</v>
      </c>
      <c r="BB150" s="223" t="str">
        <f t="shared" ca="1" si="78"/>
        <v>0,147094297289288-0,133318499927005i</v>
      </c>
      <c r="BC150" s="223" t="str">
        <f t="shared" ca="1" si="79"/>
        <v>-0,0759706661367525-0,183409412529876i</v>
      </c>
      <c r="BD150" s="223" t="str">
        <f t="shared" ca="1" si="80"/>
        <v>-0,198281790443129+0,00974095973111417i</v>
      </c>
      <c r="BE150" s="223" t="str">
        <f t="shared" ca="1" si="81"/>
        <v>-0,0576275804887179+0,189972673521306i</v>
      </c>
      <c r="BF150" s="223" t="str">
        <f t="shared" ca="1" si="82"/>
        <v>0,159453496158755+0,118258772531116i</v>
      </c>
      <c r="BG150" s="223" t="str">
        <f t="shared" ca="1" si="83"/>
        <v>0,165064110376302-0,110292312440605i</v>
      </c>
      <c r="BH150" s="223" t="str">
        <f t="shared" ca="1" si="84"/>
        <v>-0,048236648268771-0,192571494467928i</v>
      </c>
      <c r="BI150" s="223" t="str">
        <f t="shared" ca="1" si="85"/>
        <v>-0,1975649851031-0,0194584526370413i</v>
      </c>
      <c r="BJ150" s="223" t="str">
        <f t="shared" ca="1" si="86"/>
        <v>-0,084878629464873+0,179460783955662i</v>
      </c>
      <c r="BK150" s="223" t="str">
        <f t="shared" ca="1" si="87"/>
        <v>0,140375487029991+0,140375487029998i</v>
      </c>
      <c r="BL150" s="223" t="str">
        <f t="shared" ca="1" si="88"/>
        <v>0,179460783955667-0,0848786294648642i</v>
      </c>
      <c r="BM150" s="223" t="str">
        <f t="shared" ca="1" si="89"/>
        <v>-0,0194584526370316-0,197564985103101i</v>
      </c>
      <c r="BN150" s="223" t="str">
        <f t="shared" ca="1" si="90"/>
        <v>-0,19257149446793-0,0482366482687612i</v>
      </c>
      <c r="BO150" s="223" t="str">
        <f t="shared" ca="1" si="91"/>
        <v>-0,110292312440597+0,165064110376308i</v>
      </c>
      <c r="BP150" s="223" t="str">
        <f t="shared" ca="1" si="92"/>
        <v>0,118258772531125+0,159453496158748i</v>
      </c>
      <c r="BQ150" s="223" t="str">
        <f t="shared" ca="1" si="93"/>
        <v>0,189972673521308-0,0576275804887099i</v>
      </c>
      <c r="BR150" s="223" t="str">
        <f t="shared" ca="1" si="94"/>
        <v>0,00974095973112249-0,198281790443129i</v>
      </c>
      <c r="BS150" s="223" t="str">
        <f t="shared" ca="1" si="95"/>
        <v>-0,183409412529873-0,0759706661367602i</v>
      </c>
      <c r="BT150" s="223" t="str">
        <f t="shared" ca="1" si="96"/>
        <v>-0,133318499927011+0,147094297289282i</v>
      </c>
      <c r="BU150" s="223" t="str">
        <f t="shared" ca="1" si="97"/>
        <v>0,0935821127401068+0,175079818634i</v>
      </c>
      <c r="BV150" s="223" t="str">
        <f t="shared" ca="1" si="98"/>
        <v>0,196372228409308-0,0291290684262082i</v>
      </c>
      <c r="BW150" s="223" t="str">
        <f t="shared" ca="1" si="99"/>
        <v>0,0387295097381114-0,194706393817105i</v>
      </c>
      <c r="BX150" s="223" t="str">
        <f t="shared" ca="1" si="100"/>
        <v>-0,170277070694057-0,102060148508942i</v>
      </c>
      <c r="BY150" s="223" t="str">
        <f t="shared" ca="1" si="101"/>
        <v>-0,153458744502471+0,125940336880372i</v>
      </c>
      <c r="BZ150" s="223" t="str">
        <f t="shared" ca="1" si="102"/>
        <v>0,0668796828196703+0,186916191764535i</v>
      </c>
      <c r="CA150" s="223" t="str">
        <f t="shared" ca="1" si="103"/>
        <v>0,198520917582546+5,54505984457303E-15i</v>
      </c>
      <c r="CB150" s="223" t="str">
        <f t="shared" ca="1" si="104"/>
        <v>0,0668796828196808-0,186916191764532i</v>
      </c>
      <c r="CC150" s="223" t="str">
        <f t="shared" ca="1" si="105"/>
        <v>-0,153458744502477-0,125940336880365i</v>
      </c>
      <c r="CD150" s="223" t="str">
        <f t="shared" ca="1" si="106"/>
        <v>-0,170277070694053+0,102060148508949i</v>
      </c>
      <c r="CE150" s="223" t="str">
        <f t="shared" ca="1" si="107"/>
        <v>0,03872950973812+0,194706393817104i</v>
      </c>
      <c r="CF150" s="223" t="str">
        <f t="shared" ca="1" si="108"/>
        <v>0,196372228409309+0,0291290684261997i</v>
      </c>
      <c r="CG150" s="223" t="str">
        <f t="shared" ca="1" si="109"/>
        <v>0,0935821127401165-0,175079818633994i</v>
      </c>
      <c r="CH150" s="223" t="str">
        <f t="shared" ca="1" si="110"/>
        <v>-0,133318499927003-0,14709429728929i</v>
      </c>
      <c r="CI150" s="223" t="str">
        <f t="shared" ca="1" si="111"/>
        <v>-0,183409412529877+0,0759706661367499i</v>
      </c>
      <c r="CJ150" s="223" t="str">
        <f t="shared" ca="1" si="112"/>
        <v>0,00974095973111141+0,198281790443129i</v>
      </c>
      <c r="CK150" s="223" t="str">
        <f t="shared" ca="1" si="113"/>
        <v>0,18997267352131+0,0576275804887016i</v>
      </c>
      <c r="CL150" s="223" t="str">
        <f t="shared" ca="1" si="114"/>
        <v>0,118258772531118-0,159453496158753i</v>
      </c>
      <c r="CM150" s="223" t="str">
        <f t="shared" ca="1" si="115"/>
        <v>-0,110292312440603-0,165064110376304i</v>
      </c>
      <c r="CN150" s="223" t="str">
        <f t="shared" ca="1" si="116"/>
        <v>-0,192571494467928+0,0482366482687684i</v>
      </c>
      <c r="CO150" s="223" t="str">
        <f t="shared" ca="1" si="117"/>
        <v>-0,019458452637044+0,1975649851031i</v>
      </c>
      <c r="CP150" s="223" t="str">
        <f t="shared" ca="1" si="118"/>
        <v>0,179460783955661+0,0848786294648755i</v>
      </c>
      <c r="CQ150" s="223" t="str">
        <f t="shared" ca="1" si="119"/>
        <v>0,14037548703-0,140375487029989i</v>
      </c>
      <c r="CR150" s="223" t="str">
        <f t="shared" ca="1" si="120"/>
        <v>-0,0848786294648618-0,179460783955668i</v>
      </c>
      <c r="CS150" s="223" t="str">
        <f t="shared" ca="1" si="121"/>
        <v>-0,197564985103101+0,0194584526370288i</v>
      </c>
      <c r="CT150" s="223" t="str">
        <f t="shared" ca="1" si="122"/>
        <v>-0,0482366482686874+0,192571494467949i</v>
      </c>
      <c r="CU150" s="223" t="str">
        <f t="shared" ca="1" si="123"/>
        <v>0,165064110376295+0,110292312440616i</v>
      </c>
      <c r="CV150" s="223" t="str">
        <f t="shared" ca="1" si="124"/>
        <v>0,159453496158703-0,118258772531185i</v>
      </c>
      <c r="CW150" s="223" t="str">
        <f t="shared" ca="1" si="125"/>
        <v>-0,0576275804886869-0,189972673521315i</v>
      </c>
      <c r="CX150" s="223" t="str">
        <f t="shared" ca="1" si="126"/>
        <v>-0,198281790443132-0,00974095973104776i</v>
      </c>
      <c r="CY150" s="223" t="str">
        <f t="shared" ca="1" si="127"/>
        <v>-0,0759706661367822+0,183409412529864i</v>
      </c>
      <c r="CZ150" s="223" t="str">
        <f t="shared" ca="1" si="128"/>
        <v>0,147094297289332+0,133318499926956i</v>
      </c>
      <c r="DA150" s="223" t="str">
        <f t="shared" ca="1" si="129"/>
        <v>0,175079818634011-0,0935821127400855i</v>
      </c>
      <c r="DB150" s="223" t="str">
        <f t="shared" ca="1" si="130"/>
        <v>-0,0291290684262626-0,1963722284093i</v>
      </c>
      <c r="DC150" s="223" t="str">
        <f t="shared" ca="1" si="131"/>
        <v>-0,194706393817097-0,0387295097381543i</v>
      </c>
      <c r="DD150" s="223" t="str">
        <f t="shared" ca="1" si="132"/>
        <v>-0,102060148508894+0,170277070694086i</v>
      </c>
      <c r="DE150" s="223" t="str">
        <f t="shared" ca="1" si="133"/>
        <v>0,125940336880338+0,153458744502499i</v>
      </c>
      <c r="DF150" s="223" t="str">
        <f t="shared" ca="1" si="134"/>
        <v>0,186916191764517-0,0668796828197221i</v>
      </c>
      <c r="DG150" s="223" t="str">
        <f t="shared" ca="1" si="135"/>
        <v>4,92242925734249E-14-0,198520917582546i</v>
      </c>
      <c r="DH150" s="223" t="str">
        <f t="shared" ca="1" si="136"/>
        <v>-0,18691619176455-0,066879682819629i</v>
      </c>
      <c r="DI150" s="223" t="str">
        <f t="shared" ca="1" si="137"/>
        <v>-0,125940336880414+0,153458744502436i</v>
      </c>
      <c r="DJ150" s="223" t="str">
        <f t="shared" ca="1" si="138"/>
        <v>0,102060148508979+0,170277070694035i</v>
      </c>
      <c r="DK150" s="223" t="str">
        <f t="shared" ca="1" si="139"/>
        <v>0,194706393817116-0,0387295097380578i</v>
      </c>
      <c r="DL150" s="223" t="str">
        <f t="shared" ca="1" si="140"/>
        <v>0,0291290684261647-0,196372228409315i</v>
      </c>
      <c r="DM150" s="223" t="str">
        <f t="shared" ca="1" si="141"/>
        <v>-0,175079818633964-0,0935821127401725i</v>
      </c>
      <c r="DN150" s="223" t="str">
        <f t="shared" ca="1" si="142"/>
        <v>-0,147094297289266+0,133318499927029i</v>
      </c>
      <c r="DO150" s="223" t="str">
        <f t="shared" ca="1" si="143"/>
        <v>0,0759706661366913+0,183409412529902i</v>
      </c>
      <c r="DP150" s="223" t="str">
        <f t="shared" ca="1" si="144"/>
        <v>0,198281790443128-0,00974095973114667i</v>
      </c>
      <c r="DQ150" s="223" t="str">
        <f t="shared" ca="1" si="145"/>
        <v>0,0576275804887784-0,189972673521287i</v>
      </c>
      <c r="DR150" s="223" t="str">
        <f t="shared" ca="1" si="146"/>
        <v>-0,159453496158762-0,118258772531106i</v>
      </c>
      <c r="DS150" s="223" t="str">
        <f t="shared" ca="1" si="147"/>
        <v>-0,165064110376348+0,110292312440536i</v>
      </c>
      <c r="DT150" s="223" t="str">
        <f t="shared" ca="1" si="148"/>
        <v>0,0482366482687835+0,192571494467925i</v>
      </c>
      <c r="DU150" s="223" t="str">
        <f t="shared" ca="1" si="149"/>
        <v>0,197564985103092+0,019458452637124i</v>
      </c>
      <c r="DV150" s="223" t="str">
        <f t="shared" ca="1" si="150"/>
        <v>0,0848786294648614-0,179460783955668i</v>
      </c>
      <c r="DW150" s="223" t="str">
        <f t="shared" ca="1" si="151"/>
        <v>-0,140375487029932-0,140375487030057i</v>
      </c>
      <c r="DX150" s="223" t="str">
        <f t="shared" ca="1" si="152"/>
        <v>-0,179460783955661+0,0848786294648757i</v>
      </c>
      <c r="DY150" s="223" t="str">
        <f t="shared" ca="1" si="153"/>
        <v>0,0194584526369488+0,197564985103109i</v>
      </c>
      <c r="DZ150" s="223" t="str">
        <f t="shared" ca="1" si="154"/>
        <v>0,192571494467928+0,048236648268768i</v>
      </c>
      <c r="EA150" s="223" t="str">
        <f t="shared" ca="1" si="155"/>
        <v>0,110292312440682-0,165064110376251i</v>
      </c>
      <c r="EB150" s="223" t="str">
        <f t="shared" ca="1" si="156"/>
        <v>-0,118258772531119-0,159453496158753i</v>
      </c>
      <c r="EC150" s="223" t="str">
        <f t="shared" ca="1" si="157"/>
        <v>-0,189972673521281+0,0576275804887991i</v>
      </c>
      <c r="ED150" s="223" t="str">
        <f t="shared" ca="1" si="158"/>
        <v>-0,00974095973113084+0,198281790443128i</v>
      </c>
      <c r="EE150" s="223" t="str">
        <f t="shared" ca="1" si="159"/>
        <v>0,183409412529909+0,075970666136674i</v>
      </c>
      <c r="EF150" s="223" t="str">
        <f t="shared" ca="1" si="160"/>
        <v>0,133318499927017-0,147094297289277i</v>
      </c>
      <c r="EG150" s="223" t="str">
        <f t="shared" ca="1" si="161"/>
        <v>-0,0935821127401889-0,175079818633956i</v>
      </c>
      <c r="EH150" s="223" t="str">
        <f t="shared" ca="1" si="162"/>
        <v>-0,196372228409312+0,0291290684261804i</v>
      </c>
      <c r="EI150" s="223" t="str">
        <f t="shared" ca="1" si="163"/>
        <v>-0,0387295097380394+0,19470639381712i</v>
      </c>
      <c r="EJ150" s="223" t="str">
        <f t="shared" ca="1" si="164"/>
        <v>0,170277070694043+0,102060148508966i</v>
      </c>
      <c r="EK150" s="223" t="str">
        <f t="shared" ca="1" si="165"/>
        <v>0,153458744502424-0,125940336880429i</v>
      </c>
      <c r="EL150" s="223" t="str">
        <f t="shared" ca="1" si="166"/>
        <v>-0,0668796828196439-0,186916191764545i</v>
      </c>
      <c r="EM150" s="223" t="str">
        <f t="shared" ca="1" si="167"/>
        <v>-0,198520917582546+6,79021340062904E-14i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0,107958472057454-0,396839488866057i</v>
      </c>
      <c r="G151" s="229" t="str">
        <f t="shared" si="178"/>
        <v>-1,20968614581966+2,6885333525821i</v>
      </c>
      <c r="H151" s="229" t="str">
        <f t="shared" si="179"/>
        <v>0,100588874530337-0,236196727667591i</v>
      </c>
      <c r="I151" s="229" t="str">
        <f t="shared" si="174"/>
        <v>-0,315269652284997-0,104520945589342i</v>
      </c>
      <c r="J151" s="255" t="str">
        <f ca="1">IMPRODUCT(1/N_FFT2,BN100)</f>
        <v>0,00265475869703907+3,19997369063198E-06i</v>
      </c>
      <c r="K151" s="254" t="str">
        <f t="shared" ca="1" si="175"/>
        <v>-0,000836630387040073-0,00027848674391882i</v>
      </c>
      <c r="N151" s="246">
        <f t="shared" ca="1" si="176"/>
        <v>0.2015882118528701</v>
      </c>
      <c r="O151" s="223">
        <f t="shared" ca="1" si="39"/>
        <v>-0.19841178814712992</v>
      </c>
      <c r="P151" s="223" t="str">
        <f t="shared" ca="1" si="40"/>
        <v>-0,0622381550216486+0,188397584207555i</v>
      </c>
      <c r="Q151" s="223" t="str">
        <f t="shared" ca="1" si="41"/>
        <v>0,159365842574317+0,118193764202345i</v>
      </c>
      <c r="R151" s="223" t="str">
        <f t="shared" ca="1" si="42"/>
        <v>0,162218464739343-0,11424713288898i</v>
      </c>
      <c r="S151" s="223" t="str">
        <f t="shared" ca="1" si="43"/>
        <v>-0,0575959018857697-0,189868243162743i</v>
      </c>
      <c r="T151" s="223" t="str">
        <f t="shared" ca="1" si="44"/>
        <v>-0,198352030226087-0,0048692690345577i</v>
      </c>
      <c r="U151" s="223" t="str">
        <f t="shared" ca="1" si="45"/>
        <v>-0,0668429182201746+0,186813441592281i</v>
      </c>
      <c r="V151" s="223" t="str">
        <f t="shared" ca="1" si="46"/>
        <v>0,156417224384797+0,122069200011706i</v>
      </c>
      <c r="W151" s="223" t="str">
        <f t="shared" ca="1" si="47"/>
        <v>0,164973372566945-0,110231683374743i</v>
      </c>
      <c r="X151" s="223" t="str">
        <f t="shared" ca="1" si="48"/>
        <v>-0,0529189551322372-0,191224532587882i</v>
      </c>
      <c r="Y151" s="223" t="str">
        <f t="shared" ca="1" si="49"/>
        <v>-0,198172792458896-0,00973560500353043i</v>
      </c>
      <c r="Z151" s="223" t="str">
        <f t="shared" ca="1" si="50"/>
        <v>-0,0714074177441866+0,185116769545195i</v>
      </c>
      <c r="AA151" s="223" t="str">
        <f t="shared" ca="1" si="51"/>
        <v>0,153374386308124+0,125871105899439i</v>
      </c>
      <c r="AB151" s="223" t="str">
        <f t="shared" ca="1" si="52"/>
        <v>0,16762890660367-0,10614983441626i</v>
      </c>
      <c r="AC151" s="223" t="str">
        <f t="shared" ca="1" si="53"/>
        <v>-0,0482101319789245-0,192465635504929i</v>
      </c>
      <c r="AD151" s="223" t="str">
        <f t="shared" ca="1" si="54"/>
        <v>-0,197874182811686-0,0145960766080827i</v>
      </c>
      <c r="AE151" s="223" t="str">
        <f t="shared" ca="1" si="55"/>
        <v>-0,0759289041098447+0,183308590078096i</v>
      </c>
      <c r="AF151" s="223" t="str">
        <f t="shared" ca="1" si="56"/>
        <v>0,150239161236175+0,129597191739606i</v>
      </c>
      <c r="AG151" s="223" t="str">
        <f t="shared" ca="1" si="57"/>
        <v>0,170183467255106-0,102004044766724i</v>
      </c>
      <c r="AH151" s="223" t="str">
        <f t="shared" ca="1" si="58"/>
        <v>-0,0434722688447815-0,193590804319907i</v>
      </c>
      <c r="AI151" s="223" t="str">
        <f t="shared" ca="1" si="59"/>
        <v>-0,197456381155744-0,0194477560818494i</v>
      </c>
      <c r="AJ151" s="223" t="str">
        <f t="shared" ca="1" si="60"/>
        <v>-0,0804046537428312+0,181389992370685i</v>
      </c>
      <c r="AK151" s="223" t="str">
        <f t="shared" ca="1" si="61"/>
        <v>0,147013437711301+0,133245213077419i</v>
      </c>
      <c r="AL151" s="223" t="str">
        <f t="shared" ca="1" si="62"/>
        <v>0,172635515749437-0,0977968116947966i</v>
      </c>
      <c r="AM151" s="223" t="str">
        <f t="shared" ca="1" si="63"/>
        <v>-0,0387082196414201-0,194599361273189i</v>
      </c>
      <c r="AN151" s="223" t="str">
        <f t="shared" ca="1" si="64"/>
        <v>-0,196919639159162-0,0242877209545704i</v>
      </c>
      <c r="AO151" s="223" t="str">
        <f t="shared" ca="1" si="65"/>
        <v>-0,0848319706189097+0,179362132114485i</v>
      </c>
      <c r="AP151" s="223" t="str">
        <f t="shared" ca="1" si="66"/>
        <v>0,143699158788737+0,136812972481235i</v>
      </c>
      <c r="AQ151" s="223" t="str">
        <f t="shared" ca="1" si="67"/>
        <v>0,174983575064338-0,0935306694803627i</v>
      </c>
      <c r="AR151" s="223" t="str">
        <f t="shared" ca="1" si="68"/>
        <v>0,174983575064338-0,0935306694803627i</v>
      </c>
      <c r="AS151" s="223" t="str">
        <f t="shared" ca="1" si="69"/>
        <v>-0,19626428013525-0,0291130558123642i</v>
      </c>
      <c r="AT151" s="223" t="str">
        <f t="shared" ca="1" si="70"/>
        <v>-0,0892081878879753+0,177226230816675i</v>
      </c>
      <c r="AU151" s="223" t="str">
        <f t="shared" ca="1" si="71"/>
        <v>0,140298320866189+0,14029832086618i</v>
      </c>
      <c r="AV151" s="223" t="str">
        <f t="shared" ca="1" si="72"/>
        <v>0,177226230816677-0,0892081878879706i</v>
      </c>
      <c r="AW151" s="223" t="str">
        <f t="shared" ca="1" si="73"/>
        <v>-0,029113055812359-0,19626428013525i</v>
      </c>
      <c r="AX151" s="223" t="str">
        <f t="shared" ca="1" si="74"/>
        <v>-0,195490698847778-0,0339208540539446i</v>
      </c>
      <c r="AY151" s="223" t="str">
        <f t="shared" ca="1" si="75"/>
        <v>-0,0935306694803673+0,174983575064335i</v>
      </c>
      <c r="AZ151" s="223" t="str">
        <f t="shared" ca="1" si="76"/>
        <v>0,136812972481231+0,14369915878874i</v>
      </c>
      <c r="BA151" s="223" t="str">
        <f t="shared" ca="1" si="77"/>
        <v>0,17936213211448-0,0848319706189216i</v>
      </c>
      <c r="BB151" s="223" t="str">
        <f t="shared" ca="1" si="78"/>
        <v>-0,0242877209545647-0,196919639159163i</v>
      </c>
      <c r="BC151" s="223" t="str">
        <f t="shared" ca="1" si="79"/>
        <v>-0,194599361273188-0,0387082196414251i</v>
      </c>
      <c r="BD151" s="223" t="str">
        <f t="shared" ca="1" si="80"/>
        <v>-0,0977968116948012+0,172635515749434i</v>
      </c>
      <c r="BE151" s="223" t="str">
        <f t="shared" ca="1" si="81"/>
        <v>0,133245213077416+0,147013437711305i</v>
      </c>
      <c r="BF151" s="223" t="str">
        <f t="shared" ca="1" si="82"/>
        <v>0,181389992370686-0,080404653742827i</v>
      </c>
      <c r="BG151" s="223" t="str">
        <f t="shared" ca="1" si="83"/>
        <v>-0,0194477560818632-0,197456381155743i</v>
      </c>
      <c r="BH151" s="223" t="str">
        <f t="shared" ca="1" si="84"/>
        <v>-0,193590804319906-0,0434722688447873i</v>
      </c>
      <c r="BI151" s="223" t="str">
        <f t="shared" ca="1" si="85"/>
        <v>-0,102004044766728+0,170183467255103i</v>
      </c>
      <c r="BJ151" s="223" t="str">
        <f t="shared" ca="1" si="86"/>
        <v>0,129597191739602+0,150239161236179i</v>
      </c>
      <c r="BK151" s="223" t="str">
        <f t="shared" ca="1" si="87"/>
        <v>0,183308590078098-0,0759289041098399i</v>
      </c>
      <c r="BL151" s="223" t="str">
        <f t="shared" ca="1" si="88"/>
        <v>-0,0145960766080768-0,197874182811687i</v>
      </c>
      <c r="BM151" s="223" t="str">
        <f t="shared" ca="1" si="89"/>
        <v>-0,192465635504933-0,048210131978911i</v>
      </c>
      <c r="BN151" s="223" t="str">
        <f t="shared" ca="1" si="90"/>
        <v>-0,106149834416265+0,167628906603668i</v>
      </c>
      <c r="BO151" s="223" t="str">
        <f t="shared" ca="1" si="91"/>
        <v>0,125871105899434+0,153374386308129i</v>
      </c>
      <c r="BP151" s="223" t="str">
        <f t="shared" ca="1" si="92"/>
        <v>0,185116769545197-0,0714074177441805i</v>
      </c>
      <c r="BQ151" s="223" t="str">
        <f t="shared" ca="1" si="93"/>
        <v>-0,00973560500352418-0,198172792458897i</v>
      </c>
      <c r="BR151" s="223" t="str">
        <f t="shared" ca="1" si="94"/>
        <v>-0,19122453258788-0,0529189551322427i</v>
      </c>
      <c r="BS151" s="223" t="str">
        <f t="shared" ca="1" si="95"/>
        <v>-0,110231683374731+0,164973372566953i</v>
      </c>
      <c r="BT151" s="223" t="str">
        <f t="shared" ca="1" si="96"/>
        <v>0,122069200011698+0,156417224384802i</v>
      </c>
      <c r="BU151" s="223" t="str">
        <f t="shared" ca="1" si="97"/>
        <v>0,186813441592283-0,0668429182201699i</v>
      </c>
      <c r="BV151" s="223" t="str">
        <f t="shared" ca="1" si="98"/>
        <v>-0,00486926903455655-0,198352030226087i</v>
      </c>
      <c r="BW151" s="223" t="str">
        <f t="shared" ca="1" si="99"/>
        <v>-0,189868243162743-0,0575959018857687i</v>
      </c>
      <c r="BX151" s="223" t="str">
        <f t="shared" ca="1" si="100"/>
        <v>-0,114247132888975+0,162218464739346i</v>
      </c>
      <c r="BY151" s="223" t="str">
        <f t="shared" ca="1" si="101"/>
        <v>0,118193764202337+0,159365842574323i</v>
      </c>
      <c r="BZ151" s="223" t="str">
        <f t="shared" ca="1" si="102"/>
        <v>0,188397584207559-0,0622381550216382i</v>
      </c>
      <c r="CA151" s="223" t="str">
        <f t="shared" ca="1" si="103"/>
        <v>6,61151626117187E-15-0,19841178814713i</v>
      </c>
      <c r="CB151" s="223" t="str">
        <f t="shared" ca="1" si="104"/>
        <v>-0,188397584207554-0,0622381550216507i</v>
      </c>
      <c r="CC151" s="223" t="str">
        <f t="shared" ca="1" si="105"/>
        <v>-0,118193764202345+0,159365842574317i</v>
      </c>
      <c r="CD151" s="223" t="str">
        <f t="shared" ca="1" si="106"/>
        <v>0,114247132888983+0,162218464739341i</v>
      </c>
      <c r="CE151" s="223" t="str">
        <f t="shared" ca="1" si="107"/>
        <v>0,18986824316274-0,0575959018857776i</v>
      </c>
      <c r="CF151" s="223" t="str">
        <f t="shared" ca="1" si="108"/>
        <v>0,00486926903456695-0,198352030226087i</v>
      </c>
      <c r="CG151" s="223" t="str">
        <f t="shared" ca="1" si="109"/>
        <v>-0,186813441592279-0,0668429182201796i</v>
      </c>
      <c r="CH151" s="223" t="str">
        <f t="shared" ca="1" si="110"/>
        <v>-0,122069200011706+0,156417224384796i</v>
      </c>
      <c r="CI151" s="223" t="str">
        <f t="shared" ca="1" si="111"/>
        <v>0,110231683374739+0,164973372566948i</v>
      </c>
      <c r="CJ151" s="223" t="str">
        <f t="shared" ca="1" si="112"/>
        <v>0,191224532587878-0,0529189551322519i</v>
      </c>
      <c r="CK151" s="223" t="str">
        <f t="shared" ca="1" si="113"/>
        <v>0,00973560500351486-0,198172792458897i</v>
      </c>
      <c r="CL151" s="223" t="str">
        <f t="shared" ca="1" si="114"/>
        <v>-0,185116769545192-0,0714074177441927i</v>
      </c>
      <c r="CM151" s="223" t="str">
        <f t="shared" ca="1" si="115"/>
        <v>-0,125871105899444+0,15337438630812i</v>
      </c>
      <c r="CN151" s="223" t="str">
        <f t="shared" ca="1" si="116"/>
        <v>0,106149834416255+0,167628906603674i</v>
      </c>
      <c r="CO151" s="223" t="str">
        <f t="shared" ca="1" si="117"/>
        <v>0,192465635504931-0,0482101319789187i</v>
      </c>
      <c r="CP151" s="223" t="str">
        <f t="shared" ca="1" si="118"/>
        <v>0,0145960766080689-0,197874182811687i</v>
      </c>
      <c r="CQ151" s="223" t="str">
        <f t="shared" ca="1" si="119"/>
        <v>-0,183308590078125-0,0759289041097767i</v>
      </c>
      <c r="CR151" s="223" t="str">
        <f t="shared" ca="1" si="120"/>
        <v>-0,129597191739654+0,150239161236133i</v>
      </c>
      <c r="CS151" s="223" t="str">
        <f t="shared" ca="1" si="121"/>
        <v>0,10200404476672+0,170183467255109i</v>
      </c>
      <c r="CT151" s="223" t="str">
        <f t="shared" ca="1" si="122"/>
        <v>0,193590804319895-0,0434722688448349i</v>
      </c>
      <c r="CU151" s="223" t="str">
        <f t="shared" ca="1" si="123"/>
        <v>0,0194477560819324-0,197456381155736i</v>
      </c>
      <c r="CV151" s="223" t="str">
        <f t="shared" ca="1" si="124"/>
        <v>-0,181389992370683-0,0804046537428351i</v>
      </c>
      <c r="CW151" s="223" t="str">
        <f t="shared" ca="1" si="125"/>
        <v>-0,133245213077378+0,147013437711339i</v>
      </c>
      <c r="CX151" s="223" t="str">
        <f t="shared" ca="1" si="126"/>
        <v>0,0977968116947222+0,172635515749479i</v>
      </c>
      <c r="CY151" s="223" t="str">
        <f t="shared" ca="1" si="127"/>
        <v>0,194599361273194-0,0387082196413941i</v>
      </c>
      <c r="CZ151" s="223" t="str">
        <f t="shared" ca="1" si="128"/>
        <v>0,0242877209545373-0,196919639159166i</v>
      </c>
      <c r="DA151" s="223" t="str">
        <f t="shared" ca="1" si="129"/>
        <v>-0,179362132114441-0,0848319706190035i</v>
      </c>
      <c r="DB151" s="223" t="str">
        <f t="shared" ca="1" si="130"/>
        <v>-0,136812972481253+0,143699158788719i</v>
      </c>
      <c r="DC151" s="223" t="str">
        <f t="shared" ca="1" si="131"/>
        <v>0,0935306694803929+0,174983575064321i</v>
      </c>
      <c r="DD151" s="223" t="str">
        <f t="shared" ca="1" si="132"/>
        <v>0,195490698847763-0,0339208540540315i</v>
      </c>
      <c r="DE151" s="223" t="str">
        <f t="shared" ca="1" si="133"/>
        <v>0,0291130558124084-0,196264280135243i</v>
      </c>
      <c r="DF151" s="223" t="str">
        <f t="shared" ca="1" si="134"/>
        <v>-0,177226230816681-0,0892081878879622i</v>
      </c>
      <c r="DG151" s="223" t="str">
        <f t="shared" ca="1" si="135"/>
        <v>-0,140298320866126+0,140298320866242i</v>
      </c>
      <c r="DH151" s="223" t="str">
        <f t="shared" ca="1" si="136"/>
        <v>0,0892081878879295+0,177226230816698i</v>
      </c>
      <c r="DI151" s="223" t="str">
        <f t="shared" ca="1" si="137"/>
        <v>0,196264280135248-0,0291130558123721i</v>
      </c>
      <c r="DJ151" s="223" t="str">
        <f t="shared" ca="1" si="138"/>
        <v>0,0339208540538732-0,19549069884779i</v>
      </c>
      <c r="DK151" s="223" t="str">
        <f t="shared" ca="1" si="139"/>
        <v>-0,174983575064304-0,0935306694804254i</v>
      </c>
      <c r="DL151" s="223" t="str">
        <f t="shared" ca="1" si="140"/>
        <v>-0,143699158788745+0,136812972481226i</v>
      </c>
      <c r="DM151" s="223" t="str">
        <f t="shared" ca="1" si="141"/>
        <v>0,0848319706189704+0,179362132114456i</v>
      </c>
      <c r="DN151" s="223" t="str">
        <f t="shared" ca="1" si="142"/>
        <v>0,196919639159171-0,024287720954498i</v>
      </c>
      <c r="DO151" s="223" t="str">
        <f t="shared" ca="1" si="143"/>
        <v>0,038708219641433-0,194599361273186i</v>
      </c>
      <c r="DP151" s="223" t="str">
        <f t="shared" ca="1" si="144"/>
        <v>-0,17263551574946-0,0977968116947568i</v>
      </c>
      <c r="DQ151" s="223" t="str">
        <f t="shared" ca="1" si="145"/>
        <v>-0,147013437711363+0,133245213077351i</v>
      </c>
      <c r="DR151" s="223" t="str">
        <f t="shared" ca="1" si="146"/>
        <v>0,0804046537428016+0,181389992370698i</v>
      </c>
      <c r="DS151" s="223" t="str">
        <f t="shared" ca="1" si="147"/>
        <v>0,197456381155739-0,0194477560818959i</v>
      </c>
      <c r="DT151" s="223" t="str">
        <f t="shared" ca="1" si="148"/>
        <v>0,0434722688448708-0,193590804319887i</v>
      </c>
      <c r="DU151" s="223" t="str">
        <f t="shared" ca="1" si="149"/>
        <v>-0,17018346725509-0,102004044766751i</v>
      </c>
      <c r="DV151" s="223" t="str">
        <f t="shared" ca="1" si="150"/>
        <v>-0,150239161236157+0,129597191739627i</v>
      </c>
      <c r="DW151" s="223" t="str">
        <f t="shared" ca="1" si="151"/>
        <v>0,0759289041099251+0,183308590078063i</v>
      </c>
      <c r="DX151" s="223" t="str">
        <f t="shared" ca="1" si="152"/>
        <v>0,19787418281169-0,0145960766080322i</v>
      </c>
      <c r="DY151" s="223" t="str">
        <f t="shared" ca="1" si="153"/>
        <v>0,0482101319788969-0,192465635504936i</v>
      </c>
      <c r="DZ151" s="223" t="str">
        <f t="shared" ca="1" si="154"/>
        <v>-0,167628906603718-0,106149834416186i</v>
      </c>
      <c r="EA151" s="223" t="str">
        <f t="shared" ca="1" si="155"/>
        <v>-0,153374386308156+0,1258711058994i</v>
      </c>
      <c r="EB151" s="223" t="str">
        <f t="shared" ca="1" si="156"/>
        <v>0,0714074177441953+0,185116769545191i</v>
      </c>
      <c r="EC151" s="223" t="str">
        <f t="shared" ca="1" si="157"/>
        <v>0,198172792458893-0,00973560500359924i</v>
      </c>
      <c r="ED151" s="223" t="str">
        <f t="shared" ca="1" si="158"/>
        <v>0,0529189551323034-0,191224532587863i</v>
      </c>
      <c r="EE151" s="223" t="str">
        <f t="shared" ca="1" si="159"/>
        <v>-0,164973372566951-0,110231683374734i</v>
      </c>
      <c r="EF151" s="223" t="str">
        <f t="shared" ca="1" si="160"/>
        <v>-0,156417224384756+0,122069200011757i</v>
      </c>
      <c r="EG151" s="223" t="str">
        <f t="shared" ca="1" si="161"/>
        <v>0,0668429182201105+0,186813441592304i</v>
      </c>
      <c r="EH151" s="223" t="str">
        <f t="shared" ca="1" si="162"/>
        <v>0,198352030226087-0,00486926903455276i</v>
      </c>
      <c r="EI151" s="223" t="str">
        <f t="shared" ca="1" si="163"/>
        <v>0,0575959018857157-0,189868243162759i</v>
      </c>
      <c r="EJ151" s="223" t="str">
        <f t="shared" ca="1" si="164"/>
        <v>-0,162218464739295-0,114247132889048i</v>
      </c>
      <c r="EK151" s="223" t="str">
        <f t="shared" ca="1" si="165"/>
        <v>-0,159365842574329+0,118193764202329i</v>
      </c>
      <c r="EL151" s="223" t="str">
        <f t="shared" ca="1" si="166"/>
        <v>0,0622381550216936+0,18839758420754i</v>
      </c>
      <c r="EM151" s="223" t="str">
        <f t="shared" ca="1" si="167"/>
        <v>0,19841178814713+9,21718631863283E-14i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0,107850631240819-0,389824595604211i</v>
      </c>
      <c r="G152" s="229" t="str">
        <f t="shared" si="178"/>
        <v>-1,2095618841502+2,63922043559908i</v>
      </c>
      <c r="H152" s="229" t="str">
        <f t="shared" si="179"/>
        <v>0,100566617982933-0,231654612863011i</v>
      </c>
      <c r="I152" s="229" t="str">
        <f t="shared" si="174"/>
        <v>-0,318478610129279-0,0901968870970597i</v>
      </c>
      <c r="J152" s="255" t="str">
        <f ca="1">IMPRODUCT(1/N_FFT2,BO100)</f>
        <v>0,000785694744207359-6,11223125715141E-09i</v>
      </c>
      <c r="K152" s="254" t="str">
        <f t="shared" ca="1" si="175"/>
        <v>-0,000250227521425272-0,0000708652735211088i</v>
      </c>
      <c r="N152" s="246">
        <f t="shared" ca="1" si="176"/>
        <v>0.20171587542335684</v>
      </c>
      <c r="O152" s="223">
        <f t="shared" ca="1" si="39"/>
        <v>-0.19828412457664318</v>
      </c>
      <c r="P152" s="223" t="str">
        <f t="shared" ca="1" si="40"/>
        <v>-0,0575588431074152+0,18974607674274i</v>
      </c>
      <c r="Q152" s="223" t="str">
        <f t="shared" ca="1" si="41"/>
        <v>0,164867224187491+0,110160757295133i</v>
      </c>
      <c r="R152" s="223" t="str">
        <f t="shared" ca="1" si="42"/>
        <v>0,153275701033624-0,12579011698769i</v>
      </c>
      <c r="S152" s="223" t="str">
        <f t="shared" ca="1" si="43"/>
        <v>-0,0758800493764961-0,183190644318279i</v>
      </c>
      <c r="T152" s="223" t="str">
        <f t="shared" ca="1" si="44"/>
        <v>-0,197329332320243+0,0194352428637533i</v>
      </c>
      <c r="U152" s="223" t="str">
        <f t="shared" ca="1" si="45"/>
        <v>-0,0386833137143438+0,194474150722412i</v>
      </c>
      <c r="V152" s="223" t="str">
        <f t="shared" ca="1" si="46"/>
        <v>0,174870985846839+0,0934704892898299i</v>
      </c>
      <c r="W152" s="223" t="str">
        <f t="shared" ca="1" si="47"/>
        <v>0,140208049089786-0,140208049089779i</v>
      </c>
      <c r="X152" s="223" t="str">
        <f t="shared" ca="1" si="48"/>
        <v>-0,0934704892898326-0,174870985846838i</v>
      </c>
      <c r="Y152" s="223" t="str">
        <f t="shared" ca="1" si="49"/>
        <v>-0,194474150722413+0,0386833137143366i</v>
      </c>
      <c r="Z152" s="223" t="str">
        <f t="shared" ca="1" si="50"/>
        <v>-0,0194352428637505+0,197329332320243i</v>
      </c>
      <c r="AA152" s="223" t="str">
        <f t="shared" ca="1" si="51"/>
        <v>0,183190644318276+0,0758800493765044i</v>
      </c>
      <c r="AB152" s="223" t="str">
        <f t="shared" ca="1" si="52"/>
        <v>0,12579011698769-0,153275701033625i</v>
      </c>
      <c r="AC152" s="223" t="str">
        <f t="shared" ca="1" si="53"/>
        <v>-0,110160757295125-0,164867224187497i</v>
      </c>
      <c r="AD152" s="223" t="str">
        <f t="shared" ca="1" si="54"/>
        <v>-0,18974607674274+0,0575588431074142i</v>
      </c>
      <c r="AE152" s="223" t="str">
        <f t="shared" ca="1" si="55"/>
        <v>8,6476811531476E-15+0,198284124576643i</v>
      </c>
      <c r="AF152" s="223" t="str">
        <f t="shared" ca="1" si="56"/>
        <v>0,189746076742739+0,0575588431074164i</v>
      </c>
      <c r="AG152" s="223" t="str">
        <f t="shared" ca="1" si="57"/>
        <v>0,110160757295127-0,164867224187495i</v>
      </c>
      <c r="AH152" s="223" t="str">
        <f t="shared" ca="1" si="58"/>
        <v>-0,125790116987688-0,153275701033626i</v>
      </c>
      <c r="AI152" s="223" t="str">
        <f t="shared" ca="1" si="59"/>
        <v>-0,183190644318277+0,0758800493765023i</v>
      </c>
      <c r="AJ152" s="223" t="str">
        <f t="shared" ca="1" si="60"/>
        <v>0,0194352428637481+0,197329332320243i</v>
      </c>
      <c r="AK152" s="223" t="str">
        <f t="shared" ca="1" si="61"/>
        <v>0,194474150722413+0,0386833137143386i</v>
      </c>
      <c r="AL152" s="223" t="str">
        <f t="shared" ca="1" si="62"/>
        <v>0,0934704892898344-0,174870985846837i</v>
      </c>
      <c r="AM152" s="223" t="str">
        <f t="shared" ca="1" si="63"/>
        <v>-0,140208049089785-0,14020804908978i</v>
      </c>
      <c r="AN152" s="223" t="str">
        <f t="shared" ca="1" si="64"/>
        <v>-0,174870985846843+0,0934704892898225i</v>
      </c>
      <c r="AO152" s="223" t="str">
        <f t="shared" ca="1" si="65"/>
        <v>0,0386833137143447+0,194474150722412i</v>
      </c>
      <c r="AP152" s="223" t="str">
        <f t="shared" ca="1" si="66"/>
        <v>0,197329332320242+0,0194352428637615i</v>
      </c>
      <c r="AQ152" s="223" t="str">
        <f t="shared" ca="1" si="67"/>
        <v>0,0758800493764959-0,183190644318279i</v>
      </c>
      <c r="AR152" s="223" t="str">
        <f t="shared" ca="1" si="68"/>
        <v>0,0758800493764959-0,183190644318279i</v>
      </c>
      <c r="AS152" s="223" t="str">
        <f t="shared" ca="1" si="69"/>
        <v>-0,164867224187491+0,110160757295133i</v>
      </c>
      <c r="AT152" s="223" t="str">
        <f t="shared" ca="1" si="70"/>
        <v>0,0575588431074217+0,189746076742738i</v>
      </c>
      <c r="AU152" s="223" t="str">
        <f t="shared" ca="1" si="71"/>
        <v>0,198284124576643+2,42914590053264E-15i</v>
      </c>
      <c r="AV152" s="223" t="str">
        <f t="shared" ca="1" si="72"/>
        <v>0,0575588431074075-0,189746076742742i</v>
      </c>
      <c r="AW152" s="223" t="str">
        <f t="shared" ca="1" si="73"/>
        <v>-0,164867224187489-0,110160757295137i</v>
      </c>
      <c r="AX152" s="223" t="str">
        <f t="shared" ca="1" si="74"/>
        <v>-0,153275701033621+0,125790116987694i</v>
      </c>
      <c r="AY152" s="223" t="str">
        <f t="shared" ca="1" si="75"/>
        <v>0,0758800493764928+0,18319064431828i</v>
      </c>
      <c r="AZ152" s="223" t="str">
        <f t="shared" ca="1" si="76"/>
        <v>0,197329332320242-0,0194352428637567i</v>
      </c>
      <c r="BA152" s="223" t="str">
        <f t="shared" ca="1" si="77"/>
        <v>0,0386833137143495-0,194474150722411i</v>
      </c>
      <c r="BB152" s="223" t="str">
        <f t="shared" ca="1" si="78"/>
        <v>-0,174870985846841-0,0934704892898273i</v>
      </c>
      <c r="BC152" s="223" t="str">
        <f t="shared" ca="1" si="79"/>
        <v>-0,140208049089788+0,140208049089777i</v>
      </c>
      <c r="BD152" s="223" t="str">
        <f t="shared" ca="1" si="80"/>
        <v>0,0934704892898307+0,174870985846839i</v>
      </c>
      <c r="BE152" s="223" t="str">
        <f t="shared" ca="1" si="81"/>
        <v>0,194474150722414-0,0386833137143338i</v>
      </c>
      <c r="BF152" s="223" t="str">
        <f t="shared" ca="1" si="82"/>
        <v>0,0194352428637529-0,197329332320243i</v>
      </c>
      <c r="BG152" s="223" t="str">
        <f t="shared" ca="1" si="83"/>
        <v>-0,183190644318275-0,0758800493765062i</v>
      </c>
      <c r="BH152" s="223" t="str">
        <f t="shared" ca="1" si="84"/>
        <v>-0,125790116987691+0,153275701033623i</v>
      </c>
      <c r="BI152" s="223" t="str">
        <f t="shared" ca="1" si="85"/>
        <v>0,11016075729514+0,164867224187487i</v>
      </c>
      <c r="BJ152" s="223" t="str">
        <f t="shared" ca="1" si="86"/>
        <v>0,189746076742741-0,0575588431074112i</v>
      </c>
      <c r="BK152" s="223" t="str">
        <f t="shared" ca="1" si="87"/>
        <v>-6,21853525261494E-15-0,198284124576643i</v>
      </c>
      <c r="BL152" s="223" t="str">
        <f t="shared" ca="1" si="88"/>
        <v>-0,189746076742739-0,0575588431074182i</v>
      </c>
      <c r="BM152" s="223" t="str">
        <f t="shared" ca="1" si="89"/>
        <v>-0,11016075729513+0,164867224187494i</v>
      </c>
      <c r="BN152" s="223" t="str">
        <f t="shared" ca="1" si="90"/>
        <v>0,125790116987685+0,153275701033629i</v>
      </c>
      <c r="BO152" s="223" t="str">
        <f t="shared" ca="1" si="91"/>
        <v>0,183190644318278-0,0758800493764995i</v>
      </c>
      <c r="BP152" s="223" t="str">
        <f t="shared" ca="1" si="92"/>
        <v>-0,0194352428637457-0,197329332320243i</v>
      </c>
      <c r="BQ152" s="223" t="str">
        <f t="shared" ca="1" si="93"/>
        <v>-0,194474150722413-0,038683313714341i</v>
      </c>
      <c r="BR152" s="223" t="str">
        <f t="shared" ca="1" si="94"/>
        <v>-0,093470489289836+0,174870985846836i</v>
      </c>
      <c r="BS152" s="223" t="str">
        <f t="shared" ca="1" si="95"/>
        <v>0,140208049089784+0,140208049089781i</v>
      </c>
      <c r="BT152" s="223" t="str">
        <f t="shared" ca="1" si="96"/>
        <v>0,174870985846845-0,0934704892898198i</v>
      </c>
      <c r="BU152" s="223" t="str">
        <f t="shared" ca="1" si="97"/>
        <v>-0,0386833137143424-0,194474150722412i</v>
      </c>
      <c r="BV152" s="223" t="str">
        <f t="shared" ca="1" si="98"/>
        <v>-0,197329332320243-0,0194352428637443i</v>
      </c>
      <c r="BW152" s="223" t="str">
        <f t="shared" ca="1" si="99"/>
        <v>-0,0758800493764981+0,183190644318278i</v>
      </c>
      <c r="BX152" s="223" t="str">
        <f t="shared" ca="1" si="100"/>
        <v>0,15327570103363+0,125790116987684i</v>
      </c>
      <c r="BY152" s="223" t="str">
        <f t="shared" ca="1" si="101"/>
        <v>0,164867224187494-0,11016075729513i</v>
      </c>
      <c r="BZ152" s="223" t="str">
        <f t="shared" ca="1" si="102"/>
        <v>-0,0575588431074194-0,189746076742738i</v>
      </c>
      <c r="CA152" s="223" t="str">
        <f t="shared" ca="1" si="103"/>
        <v>-0,198284124576643-4,85829180106529E-15i</v>
      </c>
      <c r="CB152" s="223" t="str">
        <f t="shared" ca="1" si="104"/>
        <v>-0,0575588431074098+0,189746076742741i</v>
      </c>
      <c r="CC152" s="223" t="str">
        <f t="shared" ca="1" si="105"/>
        <v>0,164867224187488+0,110160757295138i</v>
      </c>
      <c r="CD152" s="223" t="str">
        <f t="shared" ca="1" si="106"/>
        <v>0,153275701033623-0,125790116987691i</v>
      </c>
      <c r="CE152" s="223" t="str">
        <f t="shared" ca="1" si="107"/>
        <v>-0,0758800493764892-0,183190644318282i</v>
      </c>
      <c r="CF152" s="223" t="str">
        <f t="shared" ca="1" si="108"/>
        <v>-0,197329332320242+0,0194352428637543i</v>
      </c>
      <c r="CG152" s="223" t="str">
        <f t="shared" ca="1" si="109"/>
        <v>-0,0386833137143519+0,19447415072241i</v>
      </c>
      <c r="CH152" s="223" t="str">
        <f t="shared" ca="1" si="110"/>
        <v>0,17487098584684+0,0934704892898283i</v>
      </c>
      <c r="CI152" s="223" t="str">
        <f t="shared" ca="1" si="111"/>
        <v>0,140208049089789-0,140208049089776i</v>
      </c>
      <c r="CJ152" s="223" t="str">
        <f t="shared" ca="1" si="112"/>
        <v>-0,0934704892898273-0,174870985846841i</v>
      </c>
      <c r="CK152" s="223" t="str">
        <f t="shared" ca="1" si="113"/>
        <v>-0,194474150722411+0,0386833137143509i</v>
      </c>
      <c r="CL152" s="223" t="str">
        <f t="shared" ca="1" si="114"/>
        <v>-0,0194352428637553+0,197329332320242i</v>
      </c>
      <c r="CM152" s="223" t="str">
        <f t="shared" ca="1" si="115"/>
        <v>0,183190644318282+0,0758800493764902i</v>
      </c>
      <c r="CN152" s="223" t="str">
        <f t="shared" ca="1" si="116"/>
        <v>0,125790116987692-0,153275701033623i</v>
      </c>
      <c r="CO152" s="223" t="str">
        <f t="shared" ca="1" si="117"/>
        <v>-0,110160757295137-0,164867224187489i</v>
      </c>
      <c r="CP152" s="223" t="str">
        <f t="shared" ca="1" si="118"/>
        <v>-0,189746076742765+0,0575588431073333i</v>
      </c>
      <c r="CQ152" s="223" t="str">
        <f t="shared" ca="1" si="119"/>
        <v>-5,53841352684012E-14+0,198284124576643i</v>
      </c>
      <c r="CR152" s="223" t="str">
        <f t="shared" ca="1" si="120"/>
        <v>0,189746076742733+0,0575588431074394i</v>
      </c>
      <c r="CS152" s="223" t="str">
        <f t="shared" ca="1" si="121"/>
        <v>0,110160757295131-0,164867224187493i</v>
      </c>
      <c r="CT152" s="223" t="str">
        <f t="shared" ca="1" si="122"/>
        <v>-0,125790116987716-0,153275701033604i</v>
      </c>
      <c r="CU152" s="223" t="str">
        <f t="shared" ca="1" si="123"/>
        <v>-0,183190644318256+0,0758800493765518i</v>
      </c>
      <c r="CV152" s="223" t="str">
        <f t="shared" ca="1" si="124"/>
        <v>0,0194352428638414+0,197329332320234i</v>
      </c>
      <c r="CW152" s="223" t="str">
        <f t="shared" ca="1" si="125"/>
        <v>0,194474150722397+0,0386833137144209i</v>
      </c>
      <c r="CX152" s="223" t="str">
        <f t="shared" ca="1" si="126"/>
        <v>0,0934704892898729-0,174870985846816i</v>
      </c>
      <c r="CY152" s="223" t="str">
        <f t="shared" ca="1" si="127"/>
        <v>-0,140208049089768-0,140208049089797i</v>
      </c>
      <c r="CZ152" s="223" t="str">
        <f t="shared" ca="1" si="128"/>
        <v>-0,174870985846837+0,093470489289835i</v>
      </c>
      <c r="DA152" s="223" t="str">
        <f t="shared" ca="1" si="129"/>
        <v>0,0386833137143787+0,194474150722405i</v>
      </c>
      <c r="DB152" s="223" t="str">
        <f t="shared" ca="1" si="130"/>
        <v>0,197329332320249+0,0194352428636878i</v>
      </c>
      <c r="DC152" s="223" t="str">
        <f t="shared" ca="1" si="131"/>
        <v>0,0758800493764093-0,183190644318315i</v>
      </c>
      <c r="DD152" s="223" t="str">
        <f t="shared" ca="1" si="132"/>
        <v>-0,153275701033576-0,125790116987749i</v>
      </c>
      <c r="DE152" s="223" t="str">
        <f t="shared" ca="1" si="133"/>
        <v>-0,164867224187517+0,110160757295095i</v>
      </c>
      <c r="DF152" s="223" t="str">
        <f t="shared" ca="1" si="134"/>
        <v>0,0575588431073981+0,189746076742745i</v>
      </c>
      <c r="DG152" s="223" t="str">
        <f t="shared" ca="1" si="135"/>
        <v>0,198284124576643-1,24370705052299E-14i</v>
      </c>
      <c r="DH152" s="223" t="str">
        <f t="shared" ca="1" si="136"/>
        <v>0,0575588431073744-0,189746076742752i</v>
      </c>
      <c r="DI152" s="223" t="str">
        <f t="shared" ca="1" si="137"/>
        <v>-0,164867224187531-0,110160757295074i</v>
      </c>
      <c r="DJ152" s="223" t="str">
        <f t="shared" ca="1" si="138"/>
        <v>-0,153275701033561+0,125790116987768i</v>
      </c>
      <c r="DK152" s="223" t="str">
        <f t="shared" ca="1" si="139"/>
        <v>0,0758800493764323+0,183190644318306i</v>
      </c>
      <c r="DL152" s="223" t="str">
        <f t="shared" ca="1" si="140"/>
        <v>0,197329332320246-0,0194352428637126i</v>
      </c>
      <c r="DM152" s="223" t="str">
        <f t="shared" ca="1" si="141"/>
        <v>0,038683313714357-0,194474150722409i</v>
      </c>
      <c r="DN152" s="223" t="str">
        <f t="shared" ca="1" si="142"/>
        <v>-0,174870985846849-0,093470489289813i</v>
      </c>
      <c r="DO152" s="223" t="str">
        <f t="shared" ca="1" si="143"/>
        <v>-0,140208049089751+0,140208049089814i</v>
      </c>
      <c r="DP152" s="223" t="str">
        <f t="shared" ca="1" si="144"/>
        <v>0,0934704892898973+0,174870985846804i</v>
      </c>
      <c r="DQ152" s="223" t="str">
        <f t="shared" ca="1" si="145"/>
        <v>0,19447415072243-0,0386833137142518i</v>
      </c>
      <c r="DR152" s="223" t="str">
        <f t="shared" ca="1" si="146"/>
        <v>0,0194352428638195-0,197329332320236i</v>
      </c>
      <c r="DS152" s="223" t="str">
        <f t="shared" ca="1" si="147"/>
        <v>-0,183190644318266-0,0758800493765288i</v>
      </c>
      <c r="DT152" s="223" t="str">
        <f t="shared" ca="1" si="148"/>
        <v>-0,125790116987696+0,153275701033619i</v>
      </c>
      <c r="DU152" s="223" t="str">
        <f t="shared" ca="1" si="149"/>
        <v>0,110160757295154+0,164867224187478i</v>
      </c>
      <c r="DV152" s="223" t="str">
        <f t="shared" ca="1" si="150"/>
        <v>0,189746076742725-0,0575588431074632i</v>
      </c>
      <c r="DW152" s="223" t="str">
        <f t="shared" ca="1" si="151"/>
        <v>-8,30760631655508E-14-0,198284124576643i</v>
      </c>
      <c r="DX152" s="223" t="str">
        <f t="shared" ca="1" si="152"/>
        <v>-0,189746076742715-0,0575588431074983i</v>
      </c>
      <c r="DY152" s="223" t="str">
        <f t="shared" ca="1" si="153"/>
        <v>-0,110160757295184+0,164867224187457i</v>
      </c>
      <c r="DZ152" s="223" t="str">
        <f t="shared" ca="1" si="154"/>
        <v>0,125790116987668+0,153275701033643i</v>
      </c>
      <c r="EA152" s="223" t="str">
        <f t="shared" ca="1" si="155"/>
        <v>0,18319064431828-0,0758800493764949i</v>
      </c>
      <c r="EB152" s="223" t="str">
        <f t="shared" ca="1" si="156"/>
        <v>-0,0194352428637829-0,19732933232024i</v>
      </c>
      <c r="EC152" s="223" t="str">
        <f t="shared" ca="1" si="157"/>
        <v>-0,194474150722423-0,0386833137142878i</v>
      </c>
      <c r="ED152" s="223" t="str">
        <f t="shared" ca="1" si="158"/>
        <v>-0,0934704892897557+0,174870985846879i</v>
      </c>
      <c r="EE152" s="223" t="str">
        <f t="shared" ca="1" si="159"/>
        <v>0,140208049089725+0,14020804908984i</v>
      </c>
      <c r="EF152" s="223" t="str">
        <f t="shared" ca="1" si="160"/>
        <v>0,174870985846866-0,0934704892897807i</v>
      </c>
      <c r="EG152" s="223" t="str">
        <f t="shared" ca="1" si="161"/>
        <v>-0,038683313714321-0,194474150722417i</v>
      </c>
      <c r="EH152" s="223" t="str">
        <f t="shared" ca="1" si="162"/>
        <v>-0,197329332320243-0,0194352428637491i</v>
      </c>
      <c r="EI152" s="223" t="str">
        <f t="shared" ca="1" si="163"/>
        <v>-0,0758800493764688+0,18319064431829i</v>
      </c>
      <c r="EJ152" s="223" t="str">
        <f t="shared" ca="1" si="164"/>
        <v>0,153275701033664+0,125790116987642i</v>
      </c>
      <c r="EK152" s="223" t="str">
        <f t="shared" ca="1" si="165"/>
        <v>0,164867224187441-0,110160757295208i</v>
      </c>
      <c r="EL152" s="223" t="str">
        <f t="shared" ca="1" si="166"/>
        <v>-0,057558843107342-0,189746076742762i</v>
      </c>
      <c r="EM152" s="223" t="str">
        <f t="shared" ca="1" si="167"/>
        <v>-0,198284124576643-4,91656000157863E-14i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0,107743468907007-0,38308555827829i</v>
      </c>
      <c r="G153" s="229" t="str">
        <f t="shared" si="178"/>
        <v>-1,20943523590727+2,59181341309573i</v>
      </c>
      <c r="H153" s="229" t="str">
        <f t="shared" si="179"/>
        <v>0,100545608560232-0,227283897011393i</v>
      </c>
      <c r="I153" s="229" t="str">
        <f t="shared" si="174"/>
        <v>-0,32017086918468-0,0761505068708126i</v>
      </c>
      <c r="J153" s="255" t="str">
        <f ca="1">IMPRODUCT(1/N_FFT2,BP100)</f>
        <v>-0,000995840433611453-3,19997404900439E-06i</v>
      </c>
      <c r="K153" s="254" t="str">
        <f t="shared" ca="1" si="175"/>
        <v>0,000318595417552822+0,0000768582922546001i</v>
      </c>
      <c r="N153" s="246">
        <f t="shared" ca="1" si="176"/>
        <v>0.20186711634824583</v>
      </c>
      <c r="O153" s="223">
        <f t="shared" ca="1" si="39"/>
        <v>-0.19813288365175419</v>
      </c>
      <c r="P153" s="223" t="str">
        <f t="shared" ca="1" si="40"/>
        <v>-0,0528445677452133+0,190955731110593i</v>
      </c>
      <c r="Q153" s="223" t="str">
        <f t="shared" ca="1" si="41"/>
        <v>0,169944242889965+0,101860659200283i</v>
      </c>
      <c r="R153" s="223" t="str">
        <f t="shared" ca="1" si="42"/>
        <v>0,143497163021546-0,136620656523556i</v>
      </c>
      <c r="S153" s="223" t="str">
        <f t="shared" ca="1" si="43"/>
        <v>-0,0933991948113611-0,174737603259141i</v>
      </c>
      <c r="T153" s="223" t="str">
        <f t="shared" ca="1" si="44"/>
        <v>-0,193318676609692+0,0434111605239564i</v>
      </c>
      <c r="U153" s="223" t="str">
        <f t="shared" ca="1" si="45"/>
        <v>-0,00972191980857703+0,1978942239162i</v>
      </c>
      <c r="V153" s="223" t="str">
        <f t="shared" ca="1" si="46"/>
        <v>0,188132756529502+0,0621506677741326i</v>
      </c>
      <c r="W153" s="223" t="str">
        <f t="shared" ca="1" si="47"/>
        <v>0,110076732339249-0,16474147195431i</v>
      </c>
      <c r="X153" s="223" t="str">
        <f t="shared" ca="1" si="48"/>
        <v>-0,129415018897444-0,15002797228495i</v>
      </c>
      <c r="Y153" s="223" t="str">
        <f t="shared" ca="1" si="49"/>
        <v>-0,179110005436862+0,0847127235813302i</v>
      </c>
      <c r="Z153" s="223" t="str">
        <f t="shared" ca="1" si="50"/>
        <v>0,0338731720146364+0,195215900484122i</v>
      </c>
      <c r="AA153" s="223" t="str">
        <f t="shared" ca="1" si="51"/>
        <v>0,197178819661745+0,0194204186607914i</v>
      </c>
      <c r="AB153" s="223" t="str">
        <f t="shared" ca="1" si="52"/>
        <v>0,0713070414006324-0,184856553659447i</v>
      </c>
      <c r="AC153" s="223" t="str">
        <f t="shared" ca="1" si="53"/>
        <v>-0,159141824383064-0,118027620988435i</v>
      </c>
      <c r="AD153" s="223" t="str">
        <f t="shared" ca="1" si="54"/>
        <v>-0,156197351022213+0,121897609155402i</v>
      </c>
      <c r="AE153" s="223" t="str">
        <f t="shared" ca="1" si="55"/>
        <v>0,0758221719802501+0,183050915923294i</v>
      </c>
      <c r="AF153" s="223" t="str">
        <f t="shared" ca="1" si="56"/>
        <v>0,196642832155394-0,0242535800669779i</v>
      </c>
      <c r="AG153" s="223" t="str">
        <f t="shared" ca="1" si="57"/>
        <v>0,0290721320234365-0,195988394359899i</v>
      </c>
      <c r="AH153" s="223" t="str">
        <f t="shared" ca="1" si="58"/>
        <v>-0,181135015160102-0,080291630118644i</v>
      </c>
      <c r="AI153" s="223" t="str">
        <f t="shared" ca="1" si="59"/>
        <v>-0,125694170760646+0,153158790217712i</v>
      </c>
      <c r="AJ153" s="223" t="str">
        <f t="shared" ca="1" si="60"/>
        <v>0,114086537395919+0,161990436659604i</v>
      </c>
      <c r="AK153" s="223" t="str">
        <f t="shared" ca="1" si="61"/>
        <v>0,186550840719909-0,0667489581256133i</v>
      </c>
      <c r="AL153" s="223" t="str">
        <f t="shared" ca="1" si="62"/>
        <v>-0,0145755591205761-0,197596034020124i</v>
      </c>
      <c r="AM153" s="223" t="str">
        <f t="shared" ca="1" si="63"/>
        <v>-0,194325815849488-0,0386538080735986i</v>
      </c>
      <c r="AN153" s="223" t="str">
        <f t="shared" ca="1" si="64"/>
        <v>-0,0890827892669652+0,176977106543691i</v>
      </c>
      <c r="AO153" s="223" t="str">
        <f t="shared" ca="1" si="65"/>
        <v>0,146806783111588+0,133057912266001i</v>
      </c>
      <c r="AP153" s="223" t="str">
        <f t="shared" ca="1" si="66"/>
        <v>0,167393273146395-0,106000621175048i</v>
      </c>
      <c r="AQ153" s="223" t="str">
        <f t="shared" ca="1" si="67"/>
        <v>-0,0575149401843521-0,189601348201298i</v>
      </c>
      <c r="AR153" s="223" t="str">
        <f t="shared" ca="1" si="68"/>
        <v>-0,0575149401843521-0,189601348201298i</v>
      </c>
      <c r="AS153" s="223" t="str">
        <f t="shared" ca="1" si="69"/>
        <v>-0,0481423637144579+0,192195089427759i</v>
      </c>
      <c r="AT153" s="223" t="str">
        <f t="shared" ca="1" si="70"/>
        <v>0,172392844576244+0,0976593401732303i</v>
      </c>
      <c r="AU153" s="223" t="str">
        <f t="shared" ca="1" si="71"/>
        <v>0,140101105606195-0,140101105606206i</v>
      </c>
      <c r="AV153" s="223" t="str">
        <f t="shared" ca="1" si="72"/>
        <v>-0,0976593401732263-0,172392844576246i</v>
      </c>
      <c r="AW153" s="223" t="str">
        <f t="shared" ca="1" si="73"/>
        <v>-0,19219508942776+0,0481423637144535i</v>
      </c>
      <c r="AX153" s="223" t="str">
        <f t="shared" ca="1" si="74"/>
        <v>-0,00486242437560744+0,198073209731531i</v>
      </c>
      <c r="AY153" s="223" t="str">
        <f t="shared" ca="1" si="75"/>
        <v>0,189601348201303+0,0575149401843374i</v>
      </c>
      <c r="AZ153" s="223" t="str">
        <f t="shared" ca="1" si="76"/>
        <v>0,106000621175052-0,167393273146392i</v>
      </c>
      <c r="BA153" s="223" t="str">
        <f t="shared" ca="1" si="77"/>
        <v>-0,133057912265997-0,146806783111591i</v>
      </c>
      <c r="BB153" s="223" t="str">
        <f t="shared" ca="1" si="78"/>
        <v>-0,176977106543693+0,0890827892669624i</v>
      </c>
      <c r="BC153" s="223" t="str">
        <f t="shared" ca="1" si="79"/>
        <v>0,038653808073595+0,194325815849488i</v>
      </c>
      <c r="BD153" s="223" t="str">
        <f t="shared" ca="1" si="80"/>
        <v>0,197596034020124+0,0145755591205792i</v>
      </c>
      <c r="BE153" s="223" t="str">
        <f t="shared" ca="1" si="81"/>
        <v>0,0667489581256169-0,186550840719907i</v>
      </c>
      <c r="BF153" s="223" t="str">
        <f t="shared" ca="1" si="82"/>
        <v>-0,161990436659601-0,114086537395923i</v>
      </c>
      <c r="BG153" s="223" t="str">
        <f t="shared" ca="1" si="83"/>
        <v>-0,153158790217714+0,125694170760643i</v>
      </c>
      <c r="BH153" s="223" t="str">
        <f t="shared" ca="1" si="84"/>
        <v>0,08029163011864+0,181135015160104i</v>
      </c>
      <c r="BI153" s="223" t="str">
        <f t="shared" ca="1" si="85"/>
        <v>0,1959883943599-0,0290721320234327i</v>
      </c>
      <c r="BJ153" s="223" t="str">
        <f t="shared" ca="1" si="86"/>
        <v>0,0242535800669823-0,196642832155393i</v>
      </c>
      <c r="BK153" s="223" t="str">
        <f t="shared" ca="1" si="87"/>
        <v>-0,183050915923293-0,0758221719802542i</v>
      </c>
      <c r="BL153" s="223" t="str">
        <f t="shared" ca="1" si="88"/>
        <v>-0,121897609155389+0,156197351022223i</v>
      </c>
      <c r="BM153" s="223" t="str">
        <f t="shared" ca="1" si="89"/>
        <v>0,118027620988433+0,159141824383065i</v>
      </c>
      <c r="BN153" s="223" t="str">
        <f t="shared" ca="1" si="90"/>
        <v>0,184856553659449-0,0713070414006274i</v>
      </c>
      <c r="BO153" s="223" t="str">
        <f t="shared" ca="1" si="91"/>
        <v>-0,0194204186607873-0,197178819661746i</v>
      </c>
      <c r="BP153" s="223" t="str">
        <f t="shared" ca="1" si="92"/>
        <v>-0,195215900484124-0,0338731720146205i</v>
      </c>
      <c r="BQ153" s="223" t="str">
        <f t="shared" ca="1" si="93"/>
        <v>-0,0847127235813328+0,179110005436861i</v>
      </c>
      <c r="BR153" s="223" t="str">
        <f t="shared" ca="1" si="94"/>
        <v>0,150027972284947+0,129415018897448i</v>
      </c>
      <c r="BS153" s="223" t="str">
        <f t="shared" ca="1" si="95"/>
        <v>0,164741471954313-0,110076732339246i</v>
      </c>
      <c r="BT153" s="223" t="str">
        <f t="shared" ca="1" si="96"/>
        <v>-0,0621506677741241-0,188132756529505i</v>
      </c>
      <c r="BU153" s="223" t="str">
        <f t="shared" ca="1" si="97"/>
        <v>-0,1978942239162+0,00972191980857972i</v>
      </c>
      <c r="BV153" s="223" t="str">
        <f t="shared" ca="1" si="98"/>
        <v>-0,0434111605239568+0,193318676609692i</v>
      </c>
      <c r="BW153" s="223" t="str">
        <f t="shared" ca="1" si="99"/>
        <v>0,174737603259138+0,093399194811366i</v>
      </c>
      <c r="BX153" s="223" t="str">
        <f t="shared" ca="1" si="100"/>
        <v>0,136620656523565-0,143497163021538i</v>
      </c>
      <c r="BY153" s="223" t="str">
        <f t="shared" ca="1" si="101"/>
        <v>-0,101860659200287-0,169944242889962i</v>
      </c>
      <c r="BZ153" s="223" t="str">
        <f t="shared" ca="1" si="102"/>
        <v>-0,190955731110593+0,0528445677452133i</v>
      </c>
      <c r="CA153" s="223" t="str">
        <f t="shared" ca="1" si="103"/>
        <v>-3,10694974101643E-15+0,198132883651754i</v>
      </c>
      <c r="CB153" s="223" t="str">
        <f t="shared" ca="1" si="104"/>
        <v>0,190955731110591+0,052844567745222i</v>
      </c>
      <c r="CC153" s="223" t="str">
        <f t="shared" ca="1" si="105"/>
        <v>0,101860659200278-0,169944242889968i</v>
      </c>
      <c r="CD153" s="223" t="str">
        <f t="shared" ca="1" si="106"/>
        <v>-0,136620656523558-0,143497163021544i</v>
      </c>
      <c r="CE153" s="223" t="str">
        <f t="shared" ca="1" si="107"/>
        <v>-0,174737603259143+0,0933991948113579i</v>
      </c>
      <c r="CF153" s="223" t="str">
        <f t="shared" ca="1" si="108"/>
        <v>0,0434111605239479+0,193318676609694i</v>
      </c>
      <c r="CG153" s="223" t="str">
        <f t="shared" ca="1" si="109"/>
        <v>0,1978942239162+0,00972191980856907i</v>
      </c>
      <c r="CH153" s="223" t="str">
        <f t="shared" ca="1" si="110"/>
        <v>0,0621506677741299-0,188132756529503i</v>
      </c>
      <c r="CI153" s="223" t="str">
        <f t="shared" ca="1" si="111"/>
        <v>-0,164741471954308-0,110076732339253i</v>
      </c>
      <c r="CJ153" s="223" t="str">
        <f t="shared" ca="1" si="112"/>
        <v>-0,150027972284953+0,129415018897441i</v>
      </c>
      <c r="CK153" s="223" t="str">
        <f t="shared" ca="1" si="113"/>
        <v>0,0847127235813449+0,179110005436855i</v>
      </c>
      <c r="CL153" s="223" t="str">
        <f t="shared" ca="1" si="114"/>
        <v>0,195215900484122-0,033873172014631i</v>
      </c>
      <c r="CM153" s="223" t="str">
        <f t="shared" ca="1" si="115"/>
        <v>0,0194204186607962-0,197178819661745i</v>
      </c>
      <c r="CN153" s="223" t="str">
        <f t="shared" ca="1" si="116"/>
        <v>-0,18485655365946-0,0713070414005991i</v>
      </c>
      <c r="CO153" s="223" t="str">
        <f t="shared" ca="1" si="117"/>
        <v>-0,118027620988406+0,159141824383085i</v>
      </c>
      <c r="CP153" s="223" t="str">
        <f t="shared" ca="1" si="118"/>
        <v>0,121897609155413+0,156197351022204i</v>
      </c>
      <c r="CQ153" s="223" t="str">
        <f t="shared" ca="1" si="119"/>
        <v>0,183050915923288-0,0758221719802642i</v>
      </c>
      <c r="CR153" s="223" t="str">
        <f t="shared" ca="1" si="120"/>
        <v>-0,0242535800669944-0,196642832155391i</v>
      </c>
      <c r="CS153" s="223" t="str">
        <f t="shared" ca="1" si="121"/>
        <v>-0,195988394359902-0,0290721320234194i</v>
      </c>
      <c r="CT153" s="223" t="str">
        <f t="shared" ca="1" si="122"/>
        <v>-0,0802916301186301+0,181135015160108i</v>
      </c>
      <c r="CU153" s="223" t="str">
        <f t="shared" ca="1" si="123"/>
        <v>0,15315879021771+0,125694170760649i</v>
      </c>
      <c r="CV153" s="223" t="str">
        <f t="shared" ca="1" si="124"/>
        <v>0,161990436659606-0,114086537395917i</v>
      </c>
      <c r="CW153" s="223" t="str">
        <f t="shared" ca="1" si="125"/>
        <v>-0,0667489581256083-0,18655084071991i</v>
      </c>
      <c r="CX153" s="223" t="str">
        <f t="shared" ca="1" si="126"/>
        <v>-0,197596034020125+0,0145755591205716i</v>
      </c>
      <c r="CY153" s="223" t="str">
        <f t="shared" ca="1" si="127"/>
        <v>-0,0386538080736218+0,194325815849483i</v>
      </c>
      <c r="CZ153" s="223" t="str">
        <f t="shared" ca="1" si="128"/>
        <v>0,17697710654368+0,0890827892669881i</v>
      </c>
      <c r="DA153" s="223" t="str">
        <f t="shared" ca="1" si="129"/>
        <v>0,133057912266019-0,146806783111572i</v>
      </c>
      <c r="DB153" s="223" t="str">
        <f t="shared" ca="1" si="130"/>
        <v>-0,106000621175029-0,167393273146407i</v>
      </c>
      <c r="DC153" s="223" t="str">
        <f t="shared" ca="1" si="131"/>
        <v>-0,189601348201311+0,0575149401843113i</v>
      </c>
      <c r="DD153" s="223" t="str">
        <f t="shared" ca="1" si="132"/>
        <v>0,00486242437555899+0,198073209731532i</v>
      </c>
      <c r="DE153" s="223" t="str">
        <f t="shared" ca="1" si="133"/>
        <v>0,192195089427749+0,0481423637145005i</v>
      </c>
      <c r="DF153" s="223" t="str">
        <f t="shared" ca="1" si="134"/>
        <v>0,0976593401732673-0,172392844576223i</v>
      </c>
      <c r="DG153" s="223" t="str">
        <f t="shared" ca="1" si="135"/>
        <v>-0,14010110560616-0,140101105606241i</v>
      </c>
      <c r="DH153" s="223" t="str">
        <f t="shared" ca="1" si="136"/>
        <v>-0,172392844576277+0,0976593401731711i</v>
      </c>
      <c r="DI153" s="223" t="str">
        <f t="shared" ca="1" si="137"/>
        <v>0,0481423637143931+0,192195089427776i</v>
      </c>
      <c r="DJ153" s="223" t="str">
        <f t="shared" ca="1" si="138"/>
        <v>0,19807320973153+0,00486242437566965i</v>
      </c>
      <c r="DK153" s="223" t="str">
        <f t="shared" ca="1" si="139"/>
        <v>0,0575149401844145-0,189601348201279i</v>
      </c>
      <c r="DL153" s="223" t="str">
        <f t="shared" ca="1" si="140"/>
        <v>-0,167393273146346-0,106000621175125i</v>
      </c>
      <c r="DM153" s="223" t="str">
        <f t="shared" ca="1" si="141"/>
        <v>-0,146806783111648+0,133057912265934i</v>
      </c>
      <c r="DN153" s="223" t="str">
        <f t="shared" ca="1" si="142"/>
        <v>0,0890827892668867+0,176977106543731i</v>
      </c>
      <c r="DO153" s="223" t="str">
        <f t="shared" ca="1" si="143"/>
        <v>0,194325815849505-0,0386538080735132i</v>
      </c>
      <c r="DP153" s="223" t="str">
        <f t="shared" ca="1" si="144"/>
        <v>0,014575559120682-0,197596034020117i</v>
      </c>
      <c r="DQ153" s="223" t="str">
        <f t="shared" ca="1" si="145"/>
        <v>-0,186550840719939-0,0667489581255269i</v>
      </c>
      <c r="DR153" s="223" t="str">
        <f t="shared" ca="1" si="146"/>
        <v>-0,114086537395844+0,161990436659657i</v>
      </c>
      <c r="DS153" s="223" t="str">
        <f t="shared" ca="1" si="147"/>
        <v>0,125694170760718+0,153158790217653i</v>
      </c>
      <c r="DT153" s="223" t="str">
        <f t="shared" ca="1" si="148"/>
        <v>0,181135015160074-0,0802916301187066i</v>
      </c>
      <c r="DU153" s="223" t="str">
        <f t="shared" ca="1" si="149"/>
        <v>-0,0290721320235048-0,195988394359889i</v>
      </c>
      <c r="DV153" s="223" t="str">
        <f t="shared" ca="1" si="150"/>
        <v>-0,196642832155402-0,0242535800669086i</v>
      </c>
      <c r="DW153" s="223" t="str">
        <f t="shared" ca="1" si="151"/>
        <v>-0,0758221719801843+0,183050915923321i</v>
      </c>
      <c r="DX153" s="223" t="str">
        <f t="shared" ca="1" si="152"/>
        <v>0,156197351022257+0,121897609155345i</v>
      </c>
      <c r="DY153" s="223" t="str">
        <f t="shared" ca="1" si="153"/>
        <v>0,159141824383032-0,118027620988478i</v>
      </c>
      <c r="DZ153" s="223" t="str">
        <f t="shared" ca="1" si="154"/>
        <v>-0,0713070414006823-0,184856553659428i</v>
      </c>
      <c r="EA153" s="223" t="str">
        <f t="shared" ca="1" si="155"/>
        <v>-0,197178819661741+0,0194204186608402i</v>
      </c>
      <c r="EB153" s="223" t="str">
        <f t="shared" ca="1" si="156"/>
        <v>-0,0338731720145874+0,19521590048413i</v>
      </c>
      <c r="EC153" s="223" t="str">
        <f t="shared" ca="1" si="157"/>
        <v>0,179110005436875+0,0847127235813025i</v>
      </c>
      <c r="ED153" s="223" t="str">
        <f t="shared" ca="1" si="158"/>
        <v>0,12941501889742-0,150027972284971i</v>
      </c>
      <c r="EE153" s="223" t="str">
        <f t="shared" ca="1" si="159"/>
        <v>-0,110076732339276-0,164741471954292i</v>
      </c>
      <c r="EF153" s="223" t="str">
        <f t="shared" ca="1" si="160"/>
        <v>-0,188132756529494+0,0621506677741586i</v>
      </c>
      <c r="EG153" s="223" t="str">
        <f t="shared" ca="1" si="161"/>
        <v>0,00972191980859912+0,197894223916199i</v>
      </c>
      <c r="EH153" s="223" t="str">
        <f t="shared" ca="1" si="162"/>
        <v>0,193318676609695+0,0434111605239433i</v>
      </c>
      <c r="EI153" s="223" t="str">
        <f t="shared" ca="1" si="163"/>
        <v>0,0933991948113537-0,174737603259145i</v>
      </c>
      <c r="EJ153" s="223" t="str">
        <f t="shared" ca="1" si="164"/>
        <v>-0,143497163021549-0,136620656523553i</v>
      </c>
      <c r="EK153" s="223" t="str">
        <f t="shared" ca="1" si="165"/>
        <v>-0,169944242889964+0,101860659200284i</v>
      </c>
      <c r="EL153" s="223" t="str">
        <f t="shared" ca="1" si="166"/>
        <v>0,0528445677452103+0,190955731110594i</v>
      </c>
      <c r="EM153" s="223" t="str">
        <f t="shared" ca="1" si="167"/>
        <v>0,198132883651754+6,21389948203287E-15i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0,107636841183214-0,37660701883447i</v>
      </c>
      <c r="G154" s="229" t="str">
        <f t="shared" si="178"/>
        <v>-1,20930620259816+2,54620637413309i</v>
      </c>
      <c r="H154" s="229" t="str">
        <f t="shared" si="179"/>
        <v>0,100525754731275-0,223075058157688i</v>
      </c>
      <c r="I154" s="229" t="str">
        <f t="shared" si="174"/>
        <v>-0,320480199683777-0,0625697735147875i</v>
      </c>
      <c r="J154" s="255" t="str">
        <f ca="1">IMPRODUCT(1/N_FFT2,BQ100)</f>
        <v>0,000772894803525691+5,9513824660507E-09i</v>
      </c>
      <c r="K154" s="254" t="str">
        <f t="shared" ca="1" si="175"/>
        <v>-0,000247697108591814-0,0000483617601075998i</v>
      </c>
      <c r="N154" s="246">
        <f t="shared" ca="1" si="176"/>
        <v>0.20204899125801024</v>
      </c>
      <c r="O154" s="223">
        <f t="shared" ca="1" si="39"/>
        <v>-0.19795100874198979</v>
      </c>
      <c r="P154" s="223" t="str">
        <f t="shared" ca="1" si="40"/>
        <v>-0,0480981717161621+0,192018665081116i</v>
      </c>
      <c r="Q154" s="223" t="str">
        <f t="shared" ca="1" si="41"/>
        <v>0,174577203908768+0,0933134595723882i</v>
      </c>
      <c r="R154" s="223" t="str">
        <f t="shared" ca="1" si="42"/>
        <v>0,132935772541684-0,146672022692526i</v>
      </c>
      <c r="S154" s="223" t="str">
        <f t="shared" ca="1" si="43"/>
        <v>-0,109975688053253-0,1645902484936i</v>
      </c>
      <c r="T154" s="223" t="str">
        <f t="shared" ca="1" si="44"/>
        <v>-0,186379597478013+0,066687686313931i</v>
      </c>
      <c r="U154" s="223" t="str">
        <f t="shared" ca="1" si="45"/>
        <v>0,0194025918022409+0,196997820529383i</v>
      </c>
      <c r="V154" s="223" t="str">
        <f t="shared" ca="1" si="46"/>
        <v>0,195808487971409+0,0290454454316293i</v>
      </c>
      <c r="W154" s="223" t="str">
        <f t="shared" ca="1" si="47"/>
        <v>0,0757525714655079-0,182882885416691i</v>
      </c>
      <c r="X154" s="223" t="str">
        <f t="shared" ca="1" si="48"/>
        <v>-0,158995741085752-0,117919278231186i</v>
      </c>
      <c r="Y154" s="223" t="str">
        <f t="shared" ca="1" si="49"/>
        <v>-0,153018199011262+0,125578790539331i</v>
      </c>
      <c r="Z154" s="223" t="str">
        <f t="shared" ca="1" si="50"/>
        <v>0,0846349620372939+0,178945592465747i</v>
      </c>
      <c r="AA154" s="223" t="str">
        <f t="shared" ca="1" si="51"/>
        <v>0,194147435615116-0,0386183260388868i</v>
      </c>
      <c r="AB154" s="223" t="str">
        <f t="shared" ca="1" si="52"/>
        <v>0,00971299562974014-0,197712568082729i</v>
      </c>
      <c r="AC154" s="223" t="str">
        <f t="shared" ca="1" si="53"/>
        <v>-0,189427304764088-0,0574621446848671i</v>
      </c>
      <c r="AD154" s="223" t="str">
        <f t="shared" ca="1" si="54"/>
        <v>-0,101767156810075+0,169788243576418i</v>
      </c>
      <c r="AE154" s="223" t="str">
        <f t="shared" ca="1" si="55"/>
        <v>0,139972500624178+0,139972500624179i</v>
      </c>
      <c r="AF154" s="223" t="str">
        <f t="shared" ca="1" si="56"/>
        <v>0,169788243576418-0,101767156810074i</v>
      </c>
      <c r="AG154" s="223" t="str">
        <f t="shared" ca="1" si="57"/>
        <v>-0,0574621446848651-0,189427304764089i</v>
      </c>
      <c r="AH154" s="223" t="str">
        <f t="shared" ca="1" si="58"/>
        <v>-0,19771256808273+0,00971299562973876i</v>
      </c>
      <c r="AI154" s="223" t="str">
        <f t="shared" ca="1" si="59"/>
        <v>-0,0386183260388884+0,194147435615115i</v>
      </c>
      <c r="AJ154" s="223" t="str">
        <f t="shared" ca="1" si="60"/>
        <v>0,178945592465746+0,0846349620372953i</v>
      </c>
      <c r="AK154" s="223" t="str">
        <f t="shared" ca="1" si="61"/>
        <v>0,125578790539333-0,153018199011261i</v>
      </c>
      <c r="AL154" s="223" t="str">
        <f t="shared" ca="1" si="62"/>
        <v>-0,117919278231185-0,158995741085753i</v>
      </c>
      <c r="AM154" s="223" t="str">
        <f t="shared" ca="1" si="63"/>
        <v>-0,182882885416684+0,0757525714655245i</v>
      </c>
      <c r="AN154" s="223" t="str">
        <f t="shared" ca="1" si="64"/>
        <v>0,0290454454316398+0,195808487971408i</v>
      </c>
      <c r="AO154" s="223" t="str">
        <f t="shared" ca="1" si="65"/>
        <v>0,196997820529382+0,0194025918022503i</v>
      </c>
      <c r="AP154" s="223" t="str">
        <f t="shared" ca="1" si="66"/>
        <v>0,0666876863139383-0,18637959747801i</v>
      </c>
      <c r="AQ154" s="223" t="str">
        <f t="shared" ca="1" si="67"/>
        <v>-0,164590248493596-0,109975688053258i</v>
      </c>
      <c r="AR154" s="223" t="str">
        <f t="shared" ca="1" si="68"/>
        <v>-0,164590248493596-0,109975688053258i</v>
      </c>
      <c r="AS154" s="223" t="str">
        <f t="shared" ca="1" si="69"/>
        <v>0,0933134595723852+0,17457720390877i</v>
      </c>
      <c r="AT154" s="223" t="str">
        <f t="shared" ca="1" si="70"/>
        <v>0,192018665081117-0,0480981717161583i</v>
      </c>
      <c r="AU154" s="223" t="str">
        <f t="shared" ca="1" si="71"/>
        <v>2,08555929411066E-15-0,19795100874199i</v>
      </c>
      <c r="AV154" s="223" t="str">
        <f t="shared" ca="1" si="72"/>
        <v>-0,192018665081116-0,0480981717161625i</v>
      </c>
      <c r="AW154" s="223" t="str">
        <f t="shared" ca="1" si="73"/>
        <v>-0,0933134595723876+0,174577203908768i</v>
      </c>
      <c r="AX154" s="223" t="str">
        <f t="shared" ca="1" si="74"/>
        <v>0,146672022692528+0,132935772541682i</v>
      </c>
      <c r="AY154" s="223" t="str">
        <f t="shared" ca="1" si="75"/>
        <v>0,164590248493598-0,109975688053255i</v>
      </c>
      <c r="AZ154" s="223" t="str">
        <f t="shared" ca="1" si="76"/>
        <v>-0,0666876863139344-0,186379597478012i</v>
      </c>
      <c r="BA154" s="223" t="str">
        <f t="shared" ca="1" si="77"/>
        <v>-0,196997820529382+0,0194025918022475i</v>
      </c>
      <c r="BB154" s="223" t="str">
        <f t="shared" ca="1" si="78"/>
        <v>-0,0290454454316229+0,19580848797141i</v>
      </c>
      <c r="BC154" s="223" t="str">
        <f t="shared" ca="1" si="79"/>
        <v>0,18288288541669+0,0757525714655095i</v>
      </c>
      <c r="BD154" s="223" t="str">
        <f t="shared" ca="1" si="80"/>
        <v>0,117919278231188-0,15899574108575i</v>
      </c>
      <c r="BE154" s="223" t="str">
        <f t="shared" ca="1" si="81"/>
        <v>-0,125578790539329-0,153018199011263i</v>
      </c>
      <c r="BF154" s="223" t="str">
        <f t="shared" ca="1" si="82"/>
        <v>-0,178945592465747+0,0846349620372927i</v>
      </c>
      <c r="BG154" s="223" t="str">
        <f t="shared" ca="1" si="83"/>
        <v>0,038618326038885+0,194147435615116i</v>
      </c>
      <c r="BH154" s="223" t="str">
        <f t="shared" ca="1" si="84"/>
        <v>0,197712568082729+0,00971299562974222i</v>
      </c>
      <c r="BI154" s="223" t="str">
        <f t="shared" ca="1" si="85"/>
        <v>0,057462144684869-0,189427304764088i</v>
      </c>
      <c r="BJ154" s="223" t="str">
        <f t="shared" ca="1" si="86"/>
        <v>-0,169788243576417-0,101767156810076i</v>
      </c>
      <c r="BK154" s="223" t="str">
        <f t="shared" ca="1" si="87"/>
        <v>-0,13997250062418+0,139972500624177i</v>
      </c>
      <c r="BL154" s="223" t="str">
        <f t="shared" ca="1" si="88"/>
        <v>0,101767156810072+0,169788243576419i</v>
      </c>
      <c r="BM154" s="223" t="str">
        <f t="shared" ca="1" si="89"/>
        <v>0,189427304764089-0,0574621446848645i</v>
      </c>
      <c r="BN154" s="223" t="str">
        <f t="shared" ca="1" si="90"/>
        <v>-0,00971299562973599-0,19771256808273i</v>
      </c>
      <c r="BO154" s="223" t="str">
        <f t="shared" ca="1" si="91"/>
        <v>-0,194147435615115-0,0386183260388898i</v>
      </c>
      <c r="BP154" s="223" t="str">
        <f t="shared" ca="1" si="92"/>
        <v>-0,0846349620372959+0,178945592465746i</v>
      </c>
      <c r="BQ154" s="223" t="str">
        <f t="shared" ca="1" si="93"/>
        <v>0,153018199011259+0,125578790539334i</v>
      </c>
      <c r="BR154" s="223" t="str">
        <f t="shared" ca="1" si="94"/>
        <v>0,158995741085753-0,117919278231184i</v>
      </c>
      <c r="BS154" s="223" t="str">
        <f t="shared" ca="1" si="95"/>
        <v>-0,0757525714655219-0,182882885416685i</v>
      </c>
      <c r="BT154" s="223" t="str">
        <f t="shared" ca="1" si="96"/>
        <v>-0,195808487971408+0,0290454454316376i</v>
      </c>
      <c r="BU154" s="223" t="str">
        <f t="shared" ca="1" si="97"/>
        <v>-0,019402591802251+0,196997820529382i</v>
      </c>
      <c r="BV154" s="223" t="str">
        <f t="shared" ca="1" si="98"/>
        <v>0,186379597478009+0,0666876863139403i</v>
      </c>
      <c r="BW154" s="223" t="str">
        <f t="shared" ca="1" si="99"/>
        <v>0,109975688053259-0,164590248493596i</v>
      </c>
      <c r="BX154" s="223" t="str">
        <f t="shared" ca="1" si="100"/>
        <v>-0,132935772541678-0,146672022692532i</v>
      </c>
      <c r="BY154" s="223" t="str">
        <f t="shared" ca="1" si="101"/>
        <v>-0,174577203908771+0,0933134595723832i</v>
      </c>
      <c r="BZ154" s="223" t="str">
        <f t="shared" ca="1" si="102"/>
        <v>0,0480981717161577+0,192018665081117i</v>
      </c>
      <c r="CA154" s="223" t="str">
        <f t="shared" ca="1" si="103"/>
        <v>0,19795100874199+4,17111858822133E-15i</v>
      </c>
      <c r="CB154" s="223" t="str">
        <f t="shared" ca="1" si="104"/>
        <v>0,048098171716163-0,192018665081116i</v>
      </c>
      <c r="CC154" s="223" t="str">
        <f t="shared" ca="1" si="105"/>
        <v>-0,174577203908767-0,0933134595723908i</v>
      </c>
      <c r="CD154" s="223" t="str">
        <f t="shared" ca="1" si="106"/>
        <v>-0,132935772541684+0,146672022692526i</v>
      </c>
      <c r="CE154" s="223" t="str">
        <f t="shared" ca="1" si="107"/>
        <v>0,109975688053254+0,164590248493599i</v>
      </c>
      <c r="CF154" s="223" t="str">
        <f t="shared" ca="1" si="108"/>
        <v>0,186379597478012-0,0666876863139324i</v>
      </c>
      <c r="CG154" s="223" t="str">
        <f t="shared" ca="1" si="109"/>
        <v>-0,0194025918022455-0,196997820529382i</v>
      </c>
      <c r="CH154" s="223" t="str">
        <f t="shared" ca="1" si="110"/>
        <v>-0,19580848797141-0,0290454454316235i</v>
      </c>
      <c r="CI154" s="223" t="str">
        <f t="shared" ca="1" si="111"/>
        <v>-0,0757525714655114+0,182882885416689i</v>
      </c>
      <c r="CJ154" s="223" t="str">
        <f t="shared" ca="1" si="112"/>
        <v>0,158995741085762+0,117919278231173i</v>
      </c>
      <c r="CK154" s="223" t="str">
        <f t="shared" ca="1" si="113"/>
        <v>0,153018199011252-0,125578790539343i</v>
      </c>
      <c r="CL154" s="223" t="str">
        <f t="shared" ca="1" si="114"/>
        <v>-0,0846349620372909-0,178945592465748i</v>
      </c>
      <c r="CM154" s="223" t="str">
        <f t="shared" ca="1" si="115"/>
        <v>-0,194147435615105+0,0386183260389424i</v>
      </c>
      <c r="CN154" s="223" t="str">
        <f t="shared" ca="1" si="116"/>
        <v>-0,00971299562972464+0,19771256808273i</v>
      </c>
      <c r="CO154" s="223" t="str">
        <f t="shared" ca="1" si="117"/>
        <v>0,189427304764082+0,0574621446848886i</v>
      </c>
      <c r="CP154" s="223" t="str">
        <f t="shared" ca="1" si="118"/>
        <v>0,10176715681013-0,169788243576385i</v>
      </c>
      <c r="CQ154" s="223" t="str">
        <f t="shared" ca="1" si="119"/>
        <v>-0,139972500624245-0,139972500624112i</v>
      </c>
      <c r="CR154" s="223" t="str">
        <f t="shared" ca="1" si="120"/>
        <v>-0,169788243576389+0,101767156810122i</v>
      </c>
      <c r="CS154" s="223" t="str">
        <f t="shared" ca="1" si="121"/>
        <v>0,0574621446848799+0,189427304764084i</v>
      </c>
      <c r="CT154" s="223" t="str">
        <f t="shared" ca="1" si="122"/>
        <v>0,197712568082731-0,00971299562971564i</v>
      </c>
      <c r="CU154" s="223" t="str">
        <f t="shared" ca="1" si="123"/>
        <v>0,0386183260389511-0,194147435615103i</v>
      </c>
      <c r="CV154" s="223" t="str">
        <f t="shared" ca="1" si="124"/>
        <v>-0,178945592465702-0,0846349620373879i</v>
      </c>
      <c r="CW154" s="223" t="str">
        <f t="shared" ca="1" si="125"/>
        <v>-0,125578790539289+0,153018199011296i</v>
      </c>
      <c r="CX154" s="223" t="str">
        <f t="shared" ca="1" si="126"/>
        <v>0,117919278231197+0,158995741085744i</v>
      </c>
      <c r="CY154" s="223" t="str">
        <f t="shared" ca="1" si="127"/>
        <v>0,182882885416693-0,0757525714655031i</v>
      </c>
      <c r="CZ154" s="223" t="str">
        <f t="shared" ca="1" si="128"/>
        <v>-0,0290454454315758-0,195808487971417i</v>
      </c>
      <c r="DA154" s="223" t="str">
        <f t="shared" ca="1" si="129"/>
        <v>-0,196997820529374-0,0194025918023328i</v>
      </c>
      <c r="DB154" s="223" t="str">
        <f t="shared" ca="1" si="130"/>
        <v>-0,0666876863138669+0,186379597478036i</v>
      </c>
      <c r="DC154" s="223" t="str">
        <f t="shared" ca="1" si="131"/>
        <v>0,164590248493616+0,109975688053229i</v>
      </c>
      <c r="DD154" s="223" t="str">
        <f t="shared" ca="1" si="132"/>
        <v>0,146672022692533-0,132935772541677i</v>
      </c>
      <c r="DE154" s="223" t="str">
        <f t="shared" ca="1" si="133"/>
        <v>-0,093313459572348-0,174577203908789i</v>
      </c>
      <c r="DF154" s="223" t="str">
        <f t="shared" ca="1" si="134"/>
        <v>-0,192018665081137+0,0480981717160779i</v>
      </c>
      <c r="DG154" s="223" t="str">
        <f t="shared" ca="1" si="135"/>
        <v>7,39153333575307E-14+0,19795100874199i</v>
      </c>
      <c r="DH154" s="223" t="str">
        <f t="shared" ca="1" si="136"/>
        <v>0,192018665081125+0,0480981717161256i</v>
      </c>
      <c r="DI154" s="223" t="str">
        <f t="shared" ca="1" si="137"/>
        <v>0,0933134595723914-0,174577203908767i</v>
      </c>
      <c r="DJ154" s="223" t="str">
        <f t="shared" ca="1" si="138"/>
        <v>-0,146672022692498-0,132935772541716i</v>
      </c>
      <c r="DK154" s="223" t="str">
        <f t="shared" ca="1" si="139"/>
        <v>-0,164590248493643+0,109975688053188i</v>
      </c>
      <c r="DL154" s="223" t="str">
        <f t="shared" ca="1" si="140"/>
        <v>0,066687686314006+0,186379597477986i</v>
      </c>
      <c r="DM154" s="223" t="str">
        <f t="shared" ca="1" si="141"/>
        <v>0,196997820529379-0,0194025918022812i</v>
      </c>
      <c r="DN154" s="223" t="str">
        <f t="shared" ca="1" si="142"/>
        <v>0,0290454454316243-0,19580848797141i</v>
      </c>
      <c r="DO154" s="223" t="str">
        <f t="shared" ca="1" si="143"/>
        <v>-0,182882885416674-0,0757525714655485i</v>
      </c>
      <c r="DP154" s="223" t="str">
        <f t="shared" ca="1" si="144"/>
        <v>-0,117919278231239+0,158995741085713i</v>
      </c>
      <c r="DQ154" s="223" t="str">
        <f t="shared" ca="1" si="145"/>
        <v>0,125578790539406+0,153018199011201i</v>
      </c>
      <c r="DR154" s="223" t="str">
        <f t="shared" ca="1" si="146"/>
        <v>0,178945592465723-0,0846349620373436i</v>
      </c>
      <c r="DS154" s="223" t="str">
        <f t="shared" ca="1" si="147"/>
        <v>-0,0386183260389003-0,194147435615113i</v>
      </c>
      <c r="DT154" s="223" t="str">
        <f t="shared" ca="1" si="148"/>
        <v>-0,197712568082728-0,00971299562976746i</v>
      </c>
      <c r="DU154" s="223" t="str">
        <f t="shared" ca="1" si="149"/>
        <v>-0,0574621446849268+0,18942730476407i</v>
      </c>
      <c r="DV154" s="223" t="str">
        <f t="shared" ca="1" si="150"/>
        <v>0,169788243576465+0,101767156809995i</v>
      </c>
      <c r="DW154" s="223" t="str">
        <f t="shared" ca="1" si="151"/>
        <v>0,139972500624142-0,139972500624215i</v>
      </c>
      <c r="DX154" s="223" t="str">
        <f t="shared" ca="1" si="152"/>
        <v>-0,101767156810088-0,16978824357641i</v>
      </c>
      <c r="DY154" s="223" t="str">
        <f t="shared" ca="1" si="153"/>
        <v>-0,189427304764096+0,0574621446848415i</v>
      </c>
      <c r="DZ154" s="223" t="str">
        <f t="shared" ca="1" si="154"/>
        <v>0,00971299562967282+0,197712568082733i</v>
      </c>
      <c r="EA154" s="223" t="str">
        <f t="shared" ca="1" si="155"/>
        <v>0,194147435615095+0,0386183260389933i</v>
      </c>
      <c r="EB154" s="223" t="str">
        <f t="shared" ca="1" si="156"/>
        <v>0,0846349620372462-0,178945592465769i</v>
      </c>
      <c r="EC154" s="223" t="str">
        <f t="shared" ca="1" si="157"/>
        <v>-0,153018199011269-0,125578790539322i</v>
      </c>
      <c r="ED154" s="223" t="str">
        <f t="shared" ca="1" si="158"/>
        <v>-0,158995741085769+0,117919278231163i</v>
      </c>
      <c r="EE154" s="223" t="str">
        <f t="shared" ca="1" si="159"/>
        <v>0,0757525714654661+0,182882885416708i</v>
      </c>
      <c r="EF154" s="223" t="str">
        <f t="shared" ca="1" si="160"/>
        <v>0,195808487971423-0,029045445431536i</v>
      </c>
      <c r="EG154" s="223" t="str">
        <f t="shared" ca="1" si="161"/>
        <v>0,0194025918021795-0,196997820529389i</v>
      </c>
      <c r="EH154" s="223" t="str">
        <f t="shared" ca="1" si="162"/>
        <v>-0,186379597478022-0,0666876863139045i</v>
      </c>
      <c r="EI154" s="223" t="str">
        <f t="shared" ca="1" si="163"/>
        <v>-0,109975688053262+0,164590248493593i</v>
      </c>
      <c r="EJ154" s="223" t="str">
        <f t="shared" ca="1" si="164"/>
        <v>0,132935772541645+0,146672022692561i</v>
      </c>
      <c r="EK154" s="223" t="str">
        <f t="shared" ca="1" si="165"/>
        <v>0,174577203908808-0,0933134595723126i</v>
      </c>
      <c r="EL154" s="223" t="str">
        <f t="shared" ca="1" si="166"/>
        <v>-0,0480981717162302-0,192018665081099i</v>
      </c>
      <c r="EM154" s="223" t="str">
        <f t="shared" ca="1" si="167"/>
        <v>-0,19795100874199+3,10405051869986E-14i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0,107530617549352-0,370374735592898i</v>
      </c>
      <c r="G155" s="229" t="str">
        <f t="shared" si="178"/>
        <v>-1,20917478575802+2,50230110987869i</v>
      </c>
      <c r="H155" s="229" t="str">
        <f t="shared" si="179"/>
        <v>0,100506973209703-0,219019266833682i</v>
      </c>
      <c r="I155" s="229" t="str">
        <f t="shared" si="174"/>
        <v>-0,319560987861566-0,0496026943004691i</v>
      </c>
      <c r="J155" s="255" t="str">
        <f ca="1">IMPRODUCT(1/N_FFT2,BR100)</f>
        <v>0,00246083108263439+3,19997439765442E-06i</v>
      </c>
      <c r="K155" s="254" t="str">
        <f t="shared" ca="1" si="175"/>
        <v>-0,000786226884375276-0,000123086438896652i</v>
      </c>
      <c r="N155" s="246">
        <f t="shared" ca="1" si="176"/>
        <v>0.20227168544281726</v>
      </c>
      <c r="O155" s="223">
        <f t="shared" ca="1" si="39"/>
        <v>-0.19772831455718276</v>
      </c>
      <c r="P155" s="223" t="str">
        <f t="shared" ca="1" si="40"/>
        <v>-0,0433225189336072+0,192923937682371i</v>
      </c>
      <c r="Q155" s="223" t="str">
        <f t="shared" ca="1" si="41"/>
        <v>0,178744279307038+0,0845397480043083i</v>
      </c>
      <c r="R155" s="223" t="str">
        <f t="shared" ca="1" si="42"/>
        <v>0,121648705467842-0,155878410421784i</v>
      </c>
      <c r="S155" s="223" t="str">
        <f t="shared" ca="1" si="43"/>
        <v>-0,125437514844074-0,152846054078497i</v>
      </c>
      <c r="T155" s="223" t="str">
        <f t="shared" ca="1" si="44"/>
        <v>-0,176615735596907+0,0889008904184189i</v>
      </c>
      <c r="U155" s="223" t="str">
        <f t="shared" ca="1" si="45"/>
        <v>0,0480440614430723+0,191802644761949i</v>
      </c>
      <c r="V155" s="223" t="str">
        <f t="shared" ca="1" si="46"/>
        <v>0,197668762485607-0,00485249575299819i</v>
      </c>
      <c r="W155" s="223" t="str">
        <f t="shared" ca="1" si="47"/>
        <v>0,0385748805586698-0,193929020436624i</v>
      </c>
      <c r="X155" s="223" t="str">
        <f t="shared" ca="1" si="48"/>
        <v>-0,180765154146995-0,0801276820071408i</v>
      </c>
      <c r="Y155" s="223" t="str">
        <f t="shared" ca="1" si="49"/>
        <v>-0,117786619460182+0,158816871439298i</v>
      </c>
      <c r="Z155" s="223" t="str">
        <f t="shared" ca="1" si="50"/>
        <v>0,129150765351773+0,149721628987517i</v>
      </c>
      <c r="AA155" s="223" t="str">
        <f t="shared" ca="1" si="51"/>
        <v>0,174380805171737-0,0932084822603656i</v>
      </c>
      <c r="AB155" s="223" t="str">
        <f t="shared" ca="1" si="52"/>
        <v>-0,0527366640064037-0,190565817100287i</v>
      </c>
      <c r="AC155" s="223" t="str">
        <f t="shared" ca="1" si="53"/>
        <v>-0,197490142142821+0,00970206854400129i</v>
      </c>
      <c r="AD155" s="223" t="str">
        <f t="shared" ca="1" si="54"/>
        <v>-0,03380400611808+0,194817287600441i</v>
      </c>
      <c r="AE155" s="223" t="str">
        <f t="shared" ca="1" si="55"/>
        <v>0,182677142817333+0,075667350090512i</v>
      </c>
      <c r="AF155" s="223" t="str">
        <f t="shared" ca="1" si="56"/>
        <v>0,113853583197269-0,161659667112013i</v>
      </c>
      <c r="AG155" s="223" t="str">
        <f t="shared" ca="1" si="57"/>
        <v>-0,13278622026769-0,146507017185678i</v>
      </c>
      <c r="AH155" s="223" t="str">
        <f t="shared" ca="1" si="58"/>
        <v>-0,172040834270058+0,0974599287978737i</v>
      </c>
      <c r="AI155" s="223" t="str">
        <f t="shared" ca="1" si="59"/>
        <v>0,0573974999753033+0,189214199716114i</v>
      </c>
      <c r="AJ155" s="223" t="str">
        <f t="shared" ca="1" si="60"/>
        <v>0,197192561123041-0,014545797171687i</v>
      </c>
      <c r="AK155" s="223" t="str">
        <f t="shared" ca="1" si="61"/>
        <v>0,0290127694082373-0,195588204114892i</v>
      </c>
      <c r="AL155" s="223" t="str">
        <f t="shared" ca="1" si="62"/>
        <v>-0,184479093607583-0,0711614389915551i</v>
      </c>
      <c r="AM155" s="223" t="str">
        <f t="shared" ca="1" si="63"/>
        <v>-0,109851965793114+0,164405085046092i</v>
      </c>
      <c r="AN155" s="223" t="str">
        <f t="shared" ca="1" si="64"/>
        <v>0,136341689729701+0,14320415503495i</v>
      </c>
      <c r="AO155" s="223" t="str">
        <f t="shared" ca="1" si="65"/>
        <v>0,169597232402826-0,101652669118553i</v>
      </c>
      <c r="AP155" s="223" t="str">
        <f t="shared" ca="1" si="66"/>
        <v>-0,0620237618364303-0,187748606773211i</v>
      </c>
      <c r="AQ155" s="223" t="str">
        <f t="shared" ca="1" si="67"/>
        <v>-0,196776198677944+0,0193807639550792i</v>
      </c>
      <c r="AR155" s="223" t="str">
        <f t="shared" ca="1" si="68"/>
        <v>-0,196776198677944+0,0193807639550792i</v>
      </c>
      <c r="AS155" s="223" t="str">
        <f t="shared" ca="1" si="69"/>
        <v>0,186169921089955+0,0666126629026652i</v>
      </c>
      <c r="AT155" s="223" t="str">
        <f t="shared" ca="1" si="70"/>
        <v>0,105784177672379-0,167051471504452i</v>
      </c>
      <c r="AU155" s="223" t="str">
        <f t="shared" ca="1" si="71"/>
        <v>-0,139815032055977-0,139815032055965i</v>
      </c>
      <c r="AV155" s="223" t="str">
        <f t="shared" ca="1" si="72"/>
        <v>-0,167051471504454+0,105784177672377i</v>
      </c>
      <c r="AW155" s="223" t="str">
        <f t="shared" ca="1" si="73"/>
        <v>0,0666126629026628+0,186169921089956i</v>
      </c>
      <c r="AX155" s="223" t="str">
        <f t="shared" ca="1" si="74"/>
        <v>0,196241305608701-0,024204056490938i</v>
      </c>
      <c r="AY155" s="223" t="str">
        <f t="shared" ca="1" si="75"/>
        <v>0,0193807639550816-0,196776198677944i</v>
      </c>
      <c r="AZ155" s="223" t="str">
        <f t="shared" ca="1" si="76"/>
        <v>-0,187748606773211-0,0620237618364325i</v>
      </c>
      <c r="BA155" s="223" t="str">
        <f t="shared" ca="1" si="77"/>
        <v>-0,101652669118555+0,169597232402825i</v>
      </c>
      <c r="BB155" s="223" t="str">
        <f t="shared" ca="1" si="78"/>
        <v>0,143204155034949+0,136341689729703i</v>
      </c>
      <c r="BC155" s="223" t="str">
        <f t="shared" ca="1" si="79"/>
        <v>0,164405085046093-0,109851965793112i</v>
      </c>
      <c r="BD155" s="223" t="str">
        <f t="shared" ca="1" si="80"/>
        <v>-0,0711614389915522-0,184479093607584i</v>
      </c>
      <c r="BE155" s="223" t="str">
        <f t="shared" ca="1" si="81"/>
        <v>-0,195588204114892+0,0290127694082343i</v>
      </c>
      <c r="BF155" s="223" t="str">
        <f t="shared" ca="1" si="82"/>
        <v>-0,0145457971716901+0,197192561123041i</v>
      </c>
      <c r="BG155" s="223" t="str">
        <f t="shared" ca="1" si="83"/>
        <v>0,189214199716113+0,0573974999753063i</v>
      </c>
      <c r="BH155" s="223" t="str">
        <f t="shared" ca="1" si="84"/>
        <v>0,0974599287978765-0,172040834270056i</v>
      </c>
      <c r="BI155" s="223" t="str">
        <f t="shared" ca="1" si="85"/>
        <v>-0,146507017185676-0,132786220267693i</v>
      </c>
      <c r="BJ155" s="223" t="str">
        <f t="shared" ca="1" si="86"/>
        <v>-0,161659667112014+0,113853583197266i</v>
      </c>
      <c r="BK155" s="223" t="str">
        <f t="shared" ca="1" si="87"/>
        <v>0,0756673500905104+0,182677142817333i</v>
      </c>
      <c r="BL155" s="223" t="str">
        <f t="shared" ca="1" si="88"/>
        <v>0,194817287600442-0,0338040061180768i</v>
      </c>
      <c r="BM155" s="223" t="str">
        <f t="shared" ca="1" si="89"/>
        <v>0,00970206854400301-0,197490142142821i</v>
      </c>
      <c r="BN155" s="223" t="str">
        <f t="shared" ca="1" si="90"/>
        <v>-0,190565817100286-0,0527366640064067i</v>
      </c>
      <c r="BO155" s="223" t="str">
        <f t="shared" ca="1" si="91"/>
        <v>-0,0932084822603672+0,174380805171736i</v>
      </c>
      <c r="BP155" s="223" t="str">
        <f t="shared" ca="1" si="92"/>
        <v>0,149721628987514+0,129150765351775i</v>
      </c>
      <c r="BQ155" s="223" t="str">
        <f t="shared" ca="1" si="93"/>
        <v>0,158816871439299-0,11778661946018i</v>
      </c>
      <c r="BR155" s="223" t="str">
        <f t="shared" ca="1" si="94"/>
        <v>-0,0801276820071376-0,180765154146996i</v>
      </c>
      <c r="BS155" s="223" t="str">
        <f t="shared" ca="1" si="95"/>
        <v>-0,193929020436625+0,0385748805586678i</v>
      </c>
      <c r="BT155" s="223" t="str">
        <f t="shared" ca="1" si="96"/>
        <v>-0,00485249575299184+0,197668762485607i</v>
      </c>
      <c r="BU155" s="223" t="str">
        <f t="shared" ca="1" si="97"/>
        <v>0,191802644761948+0,0480440614430782i</v>
      </c>
      <c r="BV155" s="223" t="str">
        <f t="shared" ca="1" si="98"/>
        <v>0,0889008904184187-0,176615735596907i</v>
      </c>
      <c r="BW155" s="223" t="str">
        <f t="shared" ca="1" si="99"/>
        <v>-0,152846054078491-0,125437514844082i</v>
      </c>
      <c r="BX155" s="223" t="str">
        <f t="shared" ca="1" si="100"/>
        <v>-0,155878410421788+0,121648705467838i</v>
      </c>
      <c r="BY155" s="223" t="str">
        <f t="shared" ca="1" si="101"/>
        <v>0,0845397480043114+0,178744279307036i</v>
      </c>
      <c r="BZ155" s="223" t="str">
        <f t="shared" ca="1" si="102"/>
        <v>0,19292393768237-0,0433225189336149i</v>
      </c>
      <c r="CA155" s="223" t="str">
        <f t="shared" ca="1" si="103"/>
        <v>2,42235820198009E-15-0,197728314557183i</v>
      </c>
      <c r="CB155" s="223" t="str">
        <f t="shared" ca="1" si="104"/>
        <v>-0,192923937682372-0,0433225189336033i</v>
      </c>
      <c r="CC155" s="223" t="str">
        <f t="shared" ca="1" si="105"/>
        <v>-0,0845397480043158+0,178744279307034i</v>
      </c>
      <c r="CD155" s="223" t="str">
        <f t="shared" ca="1" si="106"/>
        <v>0,155878410421783+0,121648705467844i</v>
      </c>
      <c r="CE155" s="223" t="str">
        <f t="shared" ca="1" si="107"/>
        <v>0,152846054078494-0,125437514844078i</v>
      </c>
      <c r="CF155" s="223" t="str">
        <f t="shared" ca="1" si="108"/>
        <v>-0,0889008904184118-0,17661573559691i</v>
      </c>
      <c r="CG155" s="223" t="str">
        <f t="shared" ca="1" si="109"/>
        <v>-0,191802644761949+0,0480440614430736i</v>
      </c>
      <c r="CH155" s="223" t="str">
        <f t="shared" ca="1" si="110"/>
        <v>0,00485249575300384+0,197668762485607i</v>
      </c>
      <c r="CI155" s="223" t="str">
        <f t="shared" ca="1" si="111"/>
        <v>0,193929020436624+0,0385748805586726i</v>
      </c>
      <c r="CJ155" s="223" t="str">
        <f t="shared" ca="1" si="112"/>
        <v>0,0801276820071422-0,180765154146994i</v>
      </c>
      <c r="CK155" s="223" t="str">
        <f t="shared" ca="1" si="113"/>
        <v>-0,158816871439308-0,117786619460168i</v>
      </c>
      <c r="CL155" s="223" t="str">
        <f t="shared" ca="1" si="114"/>
        <v>-0,149721628987558+0,129150765351725i</v>
      </c>
      <c r="CM155" s="223" t="str">
        <f t="shared" ca="1" si="115"/>
        <v>0,0932084822604148+0,174380805171711i</v>
      </c>
      <c r="CN155" s="223" t="str">
        <f t="shared" ca="1" si="116"/>
        <v>0,190565817100287-0,0527366640064021i</v>
      </c>
      <c r="CO155" s="223" t="str">
        <f t="shared" ca="1" si="117"/>
        <v>-0,00970206854391958-0,197490142142825i</v>
      </c>
      <c r="CP155" s="223" t="str">
        <f t="shared" ca="1" si="118"/>
        <v>-0,194817287600448-0,0338040061180428i</v>
      </c>
      <c r="CQ155" s="223" t="str">
        <f t="shared" ca="1" si="119"/>
        <v>-0,075667350090533+0,182677142817324i</v>
      </c>
      <c r="CR155" s="223" t="str">
        <f t="shared" ca="1" si="120"/>
        <v>0,161659667111953+0,113853583197353i</v>
      </c>
      <c r="CS155" s="223" t="str">
        <f t="shared" ca="1" si="121"/>
        <v>0,146507017185667-0,132786220267703i</v>
      </c>
      <c r="CT155" s="223" t="str">
        <f t="shared" ca="1" si="122"/>
        <v>-0,0974599287978381-0,172040834270078i</v>
      </c>
      <c r="CU155" s="223" t="str">
        <f t="shared" ca="1" si="123"/>
        <v>-0,189214199716092+0,0573974999753755i</v>
      </c>
      <c r="CV155" s="223" t="str">
        <f t="shared" ca="1" si="124"/>
        <v>0,0145457971717049+0,19719256112304i</v>
      </c>
      <c r="CW155" s="223" t="str">
        <f t="shared" ca="1" si="125"/>
        <v>0,195588204114883+0,0290127694082987i</v>
      </c>
      <c r="CX155" s="223" t="str">
        <f t="shared" ca="1" si="126"/>
        <v>0,0711614389915017-0,184479093607604i</v>
      </c>
      <c r="CY155" s="223" t="str">
        <f t="shared" ca="1" si="127"/>
        <v>-0,16440508504609-0,109851965793117i</v>
      </c>
      <c r="CZ155" s="223" t="str">
        <f t="shared" ca="1" si="128"/>
        <v>-0,143204155035006+0,136341689729642i</v>
      </c>
      <c r="DA155" s="223" t="str">
        <f t="shared" ca="1" si="129"/>
        <v>0,101652669118584+0,169597232402808i</v>
      </c>
      <c r="DB155" s="223" t="str">
        <f t="shared" ca="1" si="130"/>
        <v>0,187748606773218-0,0620237618364094i</v>
      </c>
      <c r="DC155" s="223" t="str">
        <f t="shared" ca="1" si="131"/>
        <v>-0,0193807639549775-0,196776198677954i</v>
      </c>
      <c r="DD155" s="223" t="str">
        <f t="shared" ca="1" si="132"/>
        <v>-0,196241305608703-0,0242040564909234i</v>
      </c>
      <c r="DE155" s="223" t="str">
        <f t="shared" ca="1" si="133"/>
        <v>-0,0666126629027057+0,186169921089941i</v>
      </c>
      <c r="DF155" s="223" t="str">
        <f t="shared" ca="1" si="134"/>
        <v>0,167051471504493+0,105784177672314i</v>
      </c>
      <c r="DG155" s="223" t="str">
        <f t="shared" ca="1" si="135"/>
        <v>0,139815032055965-0,139815032055976i</v>
      </c>
      <c r="DH155" s="223" t="str">
        <f t="shared" ca="1" si="136"/>
        <v>-0,105784177672322-0,167051471504488i</v>
      </c>
      <c r="DI155" s="223" t="str">
        <f t="shared" ca="1" si="137"/>
        <v>-0,186169921089937+0,0666126629027148i</v>
      </c>
      <c r="DJ155" s="223" t="str">
        <f t="shared" ca="1" si="138"/>
        <v>0,0242040564909356+0,196241305608702i</v>
      </c>
      <c r="DK155" s="223" t="str">
        <f t="shared" ca="1" si="139"/>
        <v>0,196776198677936+0,0193807639551609i</v>
      </c>
      <c r="DL155" s="223" t="str">
        <f t="shared" ca="1" si="140"/>
        <v>0,0620237618364001-0,187748606773221i</v>
      </c>
      <c r="DM155" s="223" t="str">
        <f t="shared" ca="1" si="141"/>
        <v>-0,169597232402812-0,101652669118576i</v>
      </c>
      <c r="DN155" s="223" t="str">
        <f t="shared" ca="1" si="142"/>
        <v>-0,136341689729634+0,143204155035015i</v>
      </c>
      <c r="DO155" s="223" t="str">
        <f t="shared" ca="1" si="143"/>
        <v>0,109851965793127+0,164405085046083i</v>
      </c>
      <c r="DP155" s="223" t="str">
        <f t="shared" ca="1" si="144"/>
        <v>0,1844790936076-0,0711614389915106i</v>
      </c>
      <c r="DQ155" s="223" t="str">
        <f t="shared" ca="1" si="145"/>
        <v>-0,0290127694083082-0,195588204114882i</v>
      </c>
      <c r="DR155" s="223" t="str">
        <f t="shared" ca="1" si="146"/>
        <v>-0,197192561123041-0,0145457971716925i</v>
      </c>
      <c r="DS155" s="223" t="str">
        <f t="shared" ca="1" si="147"/>
        <v>-0,0573974999753636+0,189214199716095i</v>
      </c>
      <c r="DT155" s="223" t="str">
        <f t="shared" ca="1" si="148"/>
        <v>0,172040834270086+0,0974599287978249i</v>
      </c>
      <c r="DU155" s="223" t="str">
        <f t="shared" ca="1" si="149"/>
        <v>0,132786220267696-0,146507017185674i</v>
      </c>
      <c r="DV155" s="223" t="str">
        <f t="shared" ca="1" si="150"/>
        <v>-0,1138535831972-0,161659667112061i</v>
      </c>
      <c r="DW155" s="223" t="str">
        <f t="shared" ca="1" si="151"/>
        <v>-0,182677142817319+0,0756673500905445i</v>
      </c>
      <c r="DX155" s="223" t="str">
        <f t="shared" ca="1" si="152"/>
        <v>0,0338040061180523+0,194817287600446i</v>
      </c>
      <c r="DY155" s="223" t="str">
        <f t="shared" ca="1" si="153"/>
        <v>0,197490142142826+0,00970206854390999i</v>
      </c>
      <c r="DZ155" s="223" t="str">
        <f t="shared" ca="1" si="154"/>
        <v>0,0527366640063901-0,19056581710029i</v>
      </c>
      <c r="EA155" s="223" t="str">
        <f t="shared" ca="1" si="155"/>
        <v>-0,174380805171717-0,0932084822604039i</v>
      </c>
      <c r="EB155" s="223" t="str">
        <f t="shared" ca="1" si="156"/>
        <v>-0,129150765351715+0,149721628987566i</v>
      </c>
      <c r="EC155" s="223" t="str">
        <f t="shared" ca="1" si="157"/>
        <v>0,117786619460176+0,158816871439302i</v>
      </c>
      <c r="ED155" s="223" t="str">
        <f t="shared" ca="1" si="158"/>
        <v>0,180765154147021-0,0801276820070815i</v>
      </c>
      <c r="EE155" s="223" t="str">
        <f t="shared" ca="1" si="159"/>
        <v>-0,0385748805587232-0,193929020436614i</v>
      </c>
      <c r="EF155" s="223" t="str">
        <f t="shared" ca="1" si="160"/>
        <v>-0,197668762485607-0,00485249575301112i</v>
      </c>
      <c r="EG155" s="223" t="str">
        <f t="shared" ca="1" si="161"/>
        <v>-0,0480440614431596+0,191802644761927i</v>
      </c>
      <c r="EH155" s="223" t="str">
        <f t="shared" ca="1" si="162"/>
        <v>0,176615735596924+0,0889008904183857i</v>
      </c>
      <c r="EI155" s="223" t="str">
        <f t="shared" ca="1" si="163"/>
        <v>0,125437514844099-0,152846054078477i</v>
      </c>
      <c r="EJ155" s="223" t="str">
        <f t="shared" ca="1" si="164"/>
        <v>-0,121648705467916-0,155878410421727i</v>
      </c>
      <c r="EK155" s="223" t="str">
        <f t="shared" ca="1" si="165"/>
        <v>-0,17874427930703+0,0845397480043245i</v>
      </c>
      <c r="EL155" s="223" t="str">
        <f t="shared" ca="1" si="166"/>
        <v>0,043322518933555+0,192923937682383i</v>
      </c>
      <c r="EM155" s="223" t="str">
        <f t="shared" ca="1" si="167"/>
        <v>0,197728314557183-7,38321574311486E-14i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0,10742467942648-0,364375483578538i</v>
      </c>
      <c r="G156" s="229" t="str">
        <f t="shared" si="178"/>
        <v>-1,20904098694986+2,46000642591937i</v>
      </c>
      <c r="H156" s="229" t="str">
        <f t="shared" si="179"/>
        <v>0,100489188078402-0,215108324230796i</v>
      </c>
      <c r="I156" s="229" t="str">
        <f t="shared" si="174"/>
        <v>-0,317577531018195-0,0373577565590586i</v>
      </c>
      <c r="J156" s="255" t="str">
        <f ca="1">IMPRODUCT(1/N_FFT2,BS100)</f>
        <v>0,000785694745005719-5,79053332139168E-09i</v>
      </c>
      <c r="K156" s="254" t="str">
        <f t="shared" ca="1" si="175"/>
        <v>-0,000249519213574221-0,0000293499540703798i</v>
      </c>
      <c r="N156" s="246">
        <f t="shared" ca="1" si="176"/>
        <v>0.20255046113095226</v>
      </c>
      <c r="O156" s="223">
        <f t="shared" ca="1" si="39"/>
        <v>-0.19744953886904776</v>
      </c>
      <c r="P156" s="223" t="str">
        <f t="shared" ca="1" si="40"/>
        <v>-0,0385204941198995+0,193655601345167i</v>
      </c>
      <c r="Q156" s="223" t="str">
        <f t="shared" ca="1" si="41"/>
        <v>0,182419587664905+0,0755606672533112i</v>
      </c>
      <c r="R156" s="223" t="str">
        <f t="shared" ca="1" si="42"/>
        <v>0,10969708631909-0,164173291532763i</v>
      </c>
      <c r="S156" s="223" t="str">
        <f t="shared" ca="1" si="43"/>
        <v>-0,139617907876461-0,13961790787646i</v>
      </c>
      <c r="T156" s="223" t="str">
        <f t="shared" ca="1" si="44"/>
        <v>-0,164173291532764+0,109697086319089i</v>
      </c>
      <c r="U156" s="223" t="str">
        <f t="shared" ca="1" si="45"/>
        <v>0,0755606672533118+0,182419587664905i</v>
      </c>
      <c r="V156" s="223" t="str">
        <f t="shared" ca="1" si="46"/>
        <v>0,193655601345168-0,0385204941198983i</v>
      </c>
      <c r="W156" s="223" t="str">
        <f t="shared" ca="1" si="47"/>
        <v>-4,82570499417668E-15-0,197449538869048i</v>
      </c>
      <c r="X156" s="223" t="str">
        <f t="shared" ca="1" si="48"/>
        <v>-0,193655601345167-0,0385204941199007i</v>
      </c>
      <c r="Y156" s="223" t="str">
        <f t="shared" ca="1" si="49"/>
        <v>-0,0755606672533197+0,182419587664901i</v>
      </c>
      <c r="Z156" s="223" t="str">
        <f t="shared" ca="1" si="50"/>
        <v>0,164173291532766+0,109697086319087i</v>
      </c>
      <c r="AA156" s="223" t="str">
        <f t="shared" ca="1" si="51"/>
        <v>0,139617907876462-0,139617907876459i</v>
      </c>
      <c r="AB156" s="223" t="str">
        <f t="shared" ca="1" si="52"/>
        <v>-0,109697086319099-0,164173291532758i</v>
      </c>
      <c r="AC156" s="223" t="str">
        <f t="shared" ca="1" si="53"/>
        <v>-0,182419587664904+0,0755606672533142i</v>
      </c>
      <c r="AD156" s="223" t="str">
        <f t="shared" ca="1" si="54"/>
        <v>0,0385204941198952+0,193655601345168i</v>
      </c>
      <c r="AE156" s="223" t="str">
        <f t="shared" ca="1" si="55"/>
        <v>0,197449538869048-9,65140998835336E-15i</v>
      </c>
      <c r="AF156" s="223" t="str">
        <f t="shared" ca="1" si="56"/>
        <v>0,0385204941198961-0,193655601345168i</v>
      </c>
      <c r="AG156" s="223" t="str">
        <f t="shared" ca="1" si="57"/>
        <v>-0,182419587664903-0,0755606672533152i</v>
      </c>
      <c r="AH156" s="223" t="str">
        <f t="shared" ca="1" si="58"/>
        <v>-0,109697086319082+0,164173291532768i</v>
      </c>
      <c r="AI156" s="223" t="str">
        <f t="shared" ca="1" si="59"/>
        <v>0,139617907876462+0,139617907876459i</v>
      </c>
      <c r="AJ156" s="223" t="str">
        <f t="shared" ca="1" si="60"/>
        <v>0,164173291532766-0,109697086319086i</v>
      </c>
      <c r="AK156" s="223" t="str">
        <f t="shared" ca="1" si="61"/>
        <v>-0,0755606672533184-0,182419587664902i</v>
      </c>
      <c r="AL156" s="223" t="str">
        <f t="shared" ca="1" si="62"/>
        <v>-0,193655601345167+0,0385204941198995i</v>
      </c>
      <c r="AM156" s="223" t="str">
        <f t="shared" ca="1" si="63"/>
        <v>-5,5151128294381E-15+0,197449538869048i</v>
      </c>
      <c r="AN156" s="223" t="str">
        <f t="shared" ca="1" si="64"/>
        <v>0,193655601345169+0,0385204941198912i</v>
      </c>
      <c r="AO156" s="223" t="str">
        <f t="shared" ca="1" si="65"/>
        <v>0,0755606672533105-0,182419587664905i</v>
      </c>
      <c r="AP156" s="223" t="str">
        <f t="shared" ca="1" si="66"/>
        <v>-0,16417329153276-0,109697086319096i</v>
      </c>
      <c r="AQ156" s="223" t="str">
        <f t="shared" ca="1" si="67"/>
        <v>-0,139617907876456+0,139617907876465i</v>
      </c>
      <c r="AR156" s="223" t="str">
        <f t="shared" ca="1" si="68"/>
        <v>-0,139617907876456+0,139617907876465i</v>
      </c>
      <c r="AS156" s="223" t="str">
        <f t="shared" ca="1" si="69"/>
        <v>0,182419587664908-0,0755606672533051i</v>
      </c>
      <c r="AT156" s="223" t="str">
        <f t="shared" ca="1" si="70"/>
        <v>-0,0385204941199046-0,193655601345166i</v>
      </c>
      <c r="AU156" s="223" t="str">
        <f t="shared" ca="1" si="71"/>
        <v>-0,197449538869048-1,7416303516808E-15i</v>
      </c>
      <c r="AV156" s="223" t="str">
        <f t="shared" ca="1" si="72"/>
        <v>-0,0385204941199066+0,193655601345166i</v>
      </c>
      <c r="AW156" s="223" t="str">
        <f t="shared" ca="1" si="73"/>
        <v>0,182419587664907+0,0755606672533069i</v>
      </c>
      <c r="AX156" s="223" t="str">
        <f t="shared" ca="1" si="74"/>
        <v>0,109697086319091-0,164173291532762i</v>
      </c>
      <c r="AY156" s="223" t="str">
        <f t="shared" ca="1" si="75"/>
        <v>-0,139617907876455-0,139617907876466i</v>
      </c>
      <c r="AZ156" s="223" t="str">
        <f t="shared" ca="1" si="76"/>
        <v>-0,164173291532761+0,109697086319094i</v>
      </c>
      <c r="BA156" s="223" t="str">
        <f t="shared" ca="1" si="77"/>
        <v>0,0755606672533085+0,182419587664906i</v>
      </c>
      <c r="BB156" s="223" t="str">
        <f t="shared" ca="1" si="78"/>
        <v>0,193655601345169-0,038520494119889i</v>
      </c>
      <c r="BC156" s="223" t="str">
        <f t="shared" ca="1" si="79"/>
        <v>-3,43481548130234E-15-0,197449538869048i</v>
      </c>
      <c r="BD156" s="223" t="str">
        <f t="shared" ca="1" si="80"/>
        <v>-0,193655601345167-0,0385204941199017i</v>
      </c>
      <c r="BE156" s="223" t="str">
        <f t="shared" ca="1" si="81"/>
        <v>-0,0755606672533022+0,182419587664909i</v>
      </c>
      <c r="BF156" s="223" t="str">
        <f t="shared" ca="1" si="82"/>
        <v>0,164173291532765+0,109697086319087i</v>
      </c>
      <c r="BG156" s="223" t="str">
        <f t="shared" ca="1" si="83"/>
        <v>0,139617907876464-0,139617907876457i</v>
      </c>
      <c r="BH156" s="223" t="str">
        <f t="shared" ca="1" si="84"/>
        <v>-0,109697086319097-0,164173291532759i</v>
      </c>
      <c r="BI156" s="223" t="str">
        <f t="shared" ca="1" si="85"/>
        <v>-0,182419587664904+0,0755606672533132i</v>
      </c>
      <c r="BJ156" s="223" t="str">
        <f t="shared" ca="1" si="86"/>
        <v>0,0385204941198928+0,193655601345169i</v>
      </c>
      <c r="BK156" s="223" t="str">
        <f t="shared" ca="1" si="87"/>
        <v>0,197449538869048-8,61126131428547E-15i</v>
      </c>
      <c r="BL156" s="223" t="str">
        <f t="shared" ca="1" si="88"/>
        <v>0,0385204941198979-0,193655601345168i</v>
      </c>
      <c r="BM156" s="223" t="str">
        <f t="shared" ca="1" si="89"/>
        <v>-0,182419587664903-0,0755606672533156i</v>
      </c>
      <c r="BN156" s="223" t="str">
        <f t="shared" ca="1" si="90"/>
        <v>-0,109697086319084+0,164173291532768i</v>
      </c>
      <c r="BO156" s="223" t="str">
        <f t="shared" ca="1" si="91"/>
        <v>0,139617907876462+0,139617907876459i</v>
      </c>
      <c r="BP156" s="223" t="str">
        <f t="shared" ca="1" si="92"/>
        <v>0,164173291532767-0,109697086319085i</v>
      </c>
      <c r="BQ156" s="223" t="str">
        <f t="shared" ca="1" si="93"/>
        <v>-0,0755606672533168-0,182419587664903i</v>
      </c>
      <c r="BR156" s="223" t="str">
        <f t="shared" ca="1" si="94"/>
        <v>-0,193655601345167+0,0385204941198993i</v>
      </c>
      <c r="BS156" s="223" t="str">
        <f t="shared" ca="1" si="95"/>
        <v>-7,25674318111891E-15+0,197449538869048i</v>
      </c>
      <c r="BT156" s="223" t="str">
        <f t="shared" ca="1" si="96"/>
        <v>0,193655601345169+0,0385204941198914i</v>
      </c>
      <c r="BU156" s="223" t="str">
        <f t="shared" ca="1" si="97"/>
        <v>0,075560667253312-0,182419587664905i</v>
      </c>
      <c r="BV156" s="223" t="str">
        <f t="shared" ca="1" si="98"/>
        <v>-0,164173291532759-0,109697086319097i</v>
      </c>
      <c r="BW156" s="223" t="str">
        <f t="shared" ca="1" si="99"/>
        <v>-0,139617907876456+0,139617907876464i</v>
      </c>
      <c r="BX156" s="223" t="str">
        <f t="shared" ca="1" si="100"/>
        <v>0,109697086319088+0,164173291532765i</v>
      </c>
      <c r="BY156" s="223" t="str">
        <f t="shared" ca="1" si="101"/>
        <v>0,182419587664908-0,0755606672533047i</v>
      </c>
      <c r="BZ156" s="223" t="str">
        <f t="shared" ca="1" si="102"/>
        <v>-0,0385204941199029-0,193655601345167i</v>
      </c>
      <c r="CA156" s="223" t="str">
        <f t="shared" ca="1" si="103"/>
        <v>-0,197449538869048-3,48326070336159E-15i</v>
      </c>
      <c r="CB156" s="223" t="str">
        <f t="shared" ca="1" si="104"/>
        <v>-0,038520494119907+0,193655601345166i</v>
      </c>
      <c r="CC156" s="223" t="str">
        <f t="shared" ca="1" si="105"/>
        <v>0,182419587664906+0,0755606672533085i</v>
      </c>
      <c r="CD156" s="223" t="str">
        <f t="shared" ca="1" si="106"/>
        <v>0,109697086319092-0,164173291532762i</v>
      </c>
      <c r="CE156" s="223" t="str">
        <f t="shared" ca="1" si="107"/>
        <v>-0,139617907876467-0,139617907876454i</v>
      </c>
      <c r="CF156" s="223" t="str">
        <f t="shared" ca="1" si="108"/>
        <v>-0,164173291532761+0,109697086319094i</v>
      </c>
      <c r="CG156" s="223" t="str">
        <f t="shared" ca="1" si="109"/>
        <v>0,0755606672533083+0,182419587664906i</v>
      </c>
      <c r="CH156" s="223" t="str">
        <f t="shared" ca="1" si="110"/>
        <v>0,193655601345166-0,0385204941199066i</v>
      </c>
      <c r="CI156" s="223" t="str">
        <f t="shared" ca="1" si="111"/>
        <v>-3,09614848484737E-15-0,197449538869048i</v>
      </c>
      <c r="CJ156" s="223" t="str">
        <f t="shared" ca="1" si="112"/>
        <v>-0,193655601345167-0,0385204941199032i</v>
      </c>
      <c r="CK156" s="223" t="str">
        <f t="shared" ca="1" si="113"/>
        <v>-0,0755606672532299+0,182419587664939i</v>
      </c>
      <c r="CL156" s="223" t="str">
        <f t="shared" ca="1" si="114"/>
        <v>0,164173291532754+0,109697086319105i</v>
      </c>
      <c r="CM156" s="223" t="str">
        <f t="shared" ca="1" si="115"/>
        <v>0,139617907876407-0,139617907876514i</v>
      </c>
      <c r="CN156" s="223" t="str">
        <f t="shared" ca="1" si="116"/>
        <v>-0,109697086319064-0,164173291532781i</v>
      </c>
      <c r="CO156" s="223" t="str">
        <f t="shared" ca="1" si="117"/>
        <v>-0,182419587664882+0,0755606672533661i</v>
      </c>
      <c r="CP156" s="223" t="str">
        <f t="shared" ca="1" si="118"/>
        <v>0,0385204941198553+0,193655601345176i</v>
      </c>
      <c r="CQ156" s="223" t="str">
        <f t="shared" ca="1" si="119"/>
        <v>0,197449538869048-4,6152604908928E-14i</v>
      </c>
      <c r="CR156" s="223" t="str">
        <f t="shared" ca="1" si="120"/>
        <v>0,0385204941199574-0,193655601345156i</v>
      </c>
      <c r="CS156" s="223" t="str">
        <f t="shared" ca="1" si="121"/>
        <v>-0,182419587664918-0,0755606672532808i</v>
      </c>
      <c r="CT156" s="223" t="str">
        <f t="shared" ca="1" si="122"/>
        <v>-0,109697086319151+0,164173291532723i</v>
      </c>
      <c r="CU156" s="223" t="str">
        <f t="shared" ca="1" si="123"/>
        <v>0,139617907876475+0,139617907876446i</v>
      </c>
      <c r="CV156" s="223" t="str">
        <f t="shared" ca="1" si="124"/>
        <v>0,164173291532811-0,109697086319018i</v>
      </c>
      <c r="CW156" s="223" t="str">
        <f t="shared" ca="1" si="125"/>
        <v>-0,0755606672533178-0,182419587664902i</v>
      </c>
      <c r="CX156" s="223" t="str">
        <f t="shared" ca="1" si="126"/>
        <v>-0,193655601345187+0,0385204941198012i</v>
      </c>
      <c r="CY156" s="223" t="str">
        <f t="shared" ca="1" si="127"/>
        <v>-8,9983735327997E-15+0,197449538869048i</v>
      </c>
      <c r="CZ156" s="223" t="str">
        <f t="shared" ca="1" si="128"/>
        <v>0,193655601345184+0,0385204941198162i</v>
      </c>
      <c r="DA156" s="223" t="str">
        <f t="shared" ca="1" si="129"/>
        <v>0,0755606672533318-0,182419587664897i</v>
      </c>
      <c r="DB156" s="223" t="str">
        <f t="shared" ca="1" si="130"/>
        <v>-0,164173291532803-0,109697086319031i</v>
      </c>
      <c r="DC156" s="223" t="str">
        <f t="shared" ca="1" si="131"/>
        <v>-0,139617907876485+0,139617907876436i</v>
      </c>
      <c r="DD156" s="223" t="str">
        <f t="shared" ca="1" si="132"/>
        <v>0,109697086319138+0,164173291532731i</v>
      </c>
      <c r="DE156" s="223" t="str">
        <f t="shared" ca="1" si="133"/>
        <v>0,182419587664925-0,0755606672532643i</v>
      </c>
      <c r="DF156" s="223" t="str">
        <f t="shared" ca="1" si="134"/>
        <v>-0,0385204941199425-0,193655601345159i</v>
      </c>
      <c r="DG156" s="223" t="str">
        <f t="shared" ca="1" si="135"/>
        <v>-0,197449538869048-6,13434252640757E-14i</v>
      </c>
      <c r="DH156" s="223" t="str">
        <f t="shared" ca="1" si="136"/>
        <v>-0,0385204941198703+0,193655601345173i</v>
      </c>
      <c r="DI156" s="223" t="str">
        <f t="shared" ca="1" si="137"/>
        <v>0,182419587664875+0,0755606672533827i</v>
      </c>
      <c r="DJ156" s="223" t="str">
        <f t="shared" ca="1" si="138"/>
        <v>0,109697086319074-0,164173291532774i</v>
      </c>
      <c r="DK156" s="223" t="str">
        <f t="shared" ca="1" si="139"/>
        <v>-0,139617907876399-0,139617907876522i</v>
      </c>
      <c r="DL156" s="223" t="str">
        <f t="shared" ca="1" si="140"/>
        <v>-0,164173291532762+0,109697086319092i</v>
      </c>
      <c r="DM156" s="223" t="str">
        <f t="shared" ca="1" si="141"/>
        <v>0,0755606672533973+0,182419587664869i</v>
      </c>
      <c r="DN156" s="223" t="str">
        <f t="shared" ca="1" si="142"/>
        <v>0,19365560134517-0,0385204941198857i</v>
      </c>
      <c r="DO156" s="223" t="str">
        <f t="shared" ca="1" si="143"/>
        <v>-8,2726392736265E-14-0,197449538869048i</v>
      </c>
      <c r="DP156" s="223" t="str">
        <f t="shared" ca="1" si="144"/>
        <v>-0,193655601345163-0,0385204941199216i</v>
      </c>
      <c r="DQ156" s="223" t="str">
        <f t="shared" ca="1" si="145"/>
        <v>-0,0755606672532496+0,18241958766493i</v>
      </c>
      <c r="DR156" s="223" t="str">
        <f t="shared" ca="1" si="146"/>
        <v>0,164173291532742+0,109697086319123i</v>
      </c>
      <c r="DS156" s="223" t="str">
        <f t="shared" ca="1" si="147"/>
        <v>0,139617907876424-0,139617907876496i</v>
      </c>
      <c r="DT156" s="223" t="str">
        <f t="shared" ca="1" si="148"/>
        <v>-0,109697086319049-0,164173291532791i</v>
      </c>
      <c r="DU156" s="223" t="str">
        <f t="shared" ca="1" si="149"/>
        <v>-0,182419587664889+0,075560667253349i</v>
      </c>
      <c r="DV156" s="223" t="str">
        <f t="shared" ca="1" si="150"/>
        <v>0,0385204941198343+0,19365560134518i</v>
      </c>
      <c r="DW156" s="223" t="str">
        <f t="shared" ca="1" si="151"/>
        <v>0,197449538869048-2,47694875840855E-14i</v>
      </c>
      <c r="DX156" s="223" t="str">
        <f t="shared" ca="1" si="152"/>
        <v>0,0385204941199785-0,193655601345152i</v>
      </c>
      <c r="DY156" s="223" t="str">
        <f t="shared" ca="1" si="153"/>
        <v>-0,182419587664911-0,075560667253298i</v>
      </c>
      <c r="DZ156" s="223" t="str">
        <f t="shared" ca="1" si="154"/>
        <v>-0,109697086319166+0,164173291532712i</v>
      </c>
      <c r="EA156" s="223" t="str">
        <f t="shared" ca="1" si="155"/>
        <v>0,139617907876459+0,139617907876462i</v>
      </c>
      <c r="EB156" s="223" t="str">
        <f t="shared" ca="1" si="156"/>
        <v>0,164173291532714-0,109697086319164i</v>
      </c>
      <c r="EC156" s="223" t="str">
        <f t="shared" ca="1" si="157"/>
        <v>-0,0755606672532955-0,182419587664912i</v>
      </c>
      <c r="ED156" s="223" t="str">
        <f t="shared" ca="1" si="158"/>
        <v>-0,193655601345152+0,0385204941199757i</v>
      </c>
      <c r="EE156" s="223" t="str">
        <f t="shared" ca="1" si="159"/>
        <v>-2,75755641471905E-14+0,197449538869048i</v>
      </c>
      <c r="EF156" s="223" t="str">
        <f t="shared" ca="1" si="160"/>
        <v>0,19365560134518+0,0385204941198371i</v>
      </c>
      <c r="EG156" s="223" t="str">
        <f t="shared" ca="1" si="161"/>
        <v>0,0755606672533515-0,182419587664888i</v>
      </c>
      <c r="EH156" s="223" t="str">
        <f t="shared" ca="1" si="162"/>
        <v>-0,164173291532793-0,109697086319046i</v>
      </c>
      <c r="EI156" s="223" t="str">
        <f t="shared" ca="1" si="163"/>
        <v>-0,139617907876498+0,139617907876422i</v>
      </c>
      <c r="EJ156" s="223" t="str">
        <f t="shared" ca="1" si="164"/>
        <v>0,10969708631912+0,164173291532743i</v>
      </c>
      <c r="EK156" s="223" t="str">
        <f t="shared" ca="1" si="165"/>
        <v>0,182419587664932-0,0755606672532471i</v>
      </c>
      <c r="EL156" s="223" t="str">
        <f t="shared" ca="1" si="166"/>
        <v>-0,0385204941199188-0,193655601345164i</v>
      </c>
      <c r="EM156" s="223" t="str">
        <f t="shared" ca="1" si="167"/>
        <v>-0,197449538869048-8,55324692993698E-14i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0,107318918936971-0,358596965343152i</v>
      </c>
      <c r="G157" s="229" t="str">
        <f t="shared" si="178"/>
        <v>-1,20890480776451+2,41923752696207i</v>
      </c>
      <c r="H157" s="229" t="str">
        <f t="shared" si="179"/>
        <v>0,100472330020692-0,21133460688076i</v>
      </c>
      <c r="I157" s="229" t="str">
        <f t="shared" si="174"/>
        <v>-0,314695019382955-0,0259068391257118i</v>
      </c>
      <c r="J157" s="255" t="str">
        <f ca="1">IMPRODUCT(1/N_FFT2,BT100)</f>
        <v>-0,000814647559977363-3,19997473577621E-06i</v>
      </c>
      <c r="K157" s="254" t="str">
        <f t="shared" ca="1" si="175"/>
        <v>0,000256282628446667+0,0000221119593919873i</v>
      </c>
      <c r="N157" s="246">
        <f t="shared" ca="1" si="176"/>
        <v>0.20290926715055177</v>
      </c>
      <c r="O157" s="223">
        <f t="shared" ca="1" si="39"/>
        <v>-0.19709073284944825</v>
      </c>
      <c r="P157" s="223" t="str">
        <f t="shared" ca="1" si="40"/>
        <v>-0,0336950039450946+0,194189092598613i</v>
      </c>
      <c r="Q157" s="223" t="str">
        <f t="shared" ca="1" si="41"/>
        <v>0,18556960981697+0,0663978680946156i</v>
      </c>
      <c r="R157" s="223" t="str">
        <f t="shared" ca="1" si="42"/>
        <v>0,0971456659267371-0,171486082720387i</v>
      </c>
      <c r="S157" s="223" t="str">
        <f t="shared" ca="1" si="43"/>
        <v>-0,152353196753546-0,125033037290581i</v>
      </c>
      <c r="T157" s="223" t="str">
        <f t="shared" ca="1" si="44"/>
        <v>-0,149238846478049+0,128734314295117i</v>
      </c>
      <c r="U157" s="223" t="str">
        <f t="shared" ca="1" si="45"/>
        <v>0,101324886612955+0,169050360330892i</v>
      </c>
      <c r="V157" s="223" t="str">
        <f t="shared" ca="1" si="46"/>
        <v>0,183884234465597-0,070931976499559i</v>
      </c>
      <c r="W157" s="223" t="str">
        <f t="shared" ca="1" si="47"/>
        <v>-0,0384504945379862-0,193303689682626i</v>
      </c>
      <c r="X157" s="223" t="str">
        <f t="shared" ca="1" si="48"/>
        <v>-0,197031372805563+0,00483684871459788i</v>
      </c>
      <c r="Y157" s="223" t="str">
        <f t="shared" ca="1" si="49"/>
        <v>-0,0289192167417638+0,194957523266417i</v>
      </c>
      <c r="Z157" s="223" t="str">
        <f t="shared" ca="1" si="50"/>
        <v>0,187143204974288+0,0618237640966989i</v>
      </c>
      <c r="AA157" s="223" t="str">
        <f t="shared" ca="1" si="51"/>
        <v>0,0929079283238671-0,173818508305933i</v>
      </c>
      <c r="AB157" s="223" t="str">
        <f t="shared" ca="1" si="52"/>
        <v>-0,155375775160177-0,121256445059662i</v>
      </c>
      <c r="AC157" s="223" t="str">
        <f t="shared" ca="1" si="53"/>
        <v>-0,146034600301828+0,132358046562413i</v>
      </c>
      <c r="AD157" s="223" t="str">
        <f t="shared" ca="1" si="54"/>
        <v>0,105443072976263+0,166512808325531i</v>
      </c>
      <c r="AE157" s="223" t="str">
        <f t="shared" ca="1" si="55"/>
        <v>0,182088094127253-0,075423358134182i</v>
      </c>
      <c r="AF157" s="223" t="str">
        <f t="shared" ca="1" si="56"/>
        <v>-0,0431828239907436-0,192301847852061i</v>
      </c>
      <c r="AG157" s="223" t="str">
        <f t="shared" ca="1" si="57"/>
        <v>-0,196853328430176+0,00967078389241179i</v>
      </c>
      <c r="AH157" s="223" t="str">
        <f t="shared" ca="1" si="58"/>
        <v>-0,0241260096836075+0,195608518812139i</v>
      </c>
      <c r="AI157" s="223" t="str">
        <f t="shared" ca="1" si="59"/>
        <v>0,188604072062658+0,0572124197750469i</v>
      </c>
      <c r="AJ157" s="223" t="str">
        <f t="shared" ca="1" si="60"/>
        <v>0,0886142264590418-0,17604623212156i</v>
      </c>
      <c r="AK157" s="223" t="str">
        <f t="shared" ca="1" si="61"/>
        <v>-0,158304761009716-0,117406812480321i</v>
      </c>
      <c r="AL157" s="223" t="str">
        <f t="shared" ca="1" si="62"/>
        <v>-0,142742388342982+0,135902051291634i</v>
      </c>
      <c r="AM157" s="223" t="str">
        <f t="shared" ca="1" si="63"/>
        <v>0,10949774437517+0,163874955230757i</v>
      </c>
      <c r="AN157" s="223" t="str">
        <f t="shared" ca="1" si="64"/>
        <v>0,180182270729725-0,0798693075581137i</v>
      </c>
      <c r="AO157" s="223" t="str">
        <f t="shared" ca="1" si="65"/>
        <v>-0,04788914172502-0,191184170578983i</v>
      </c>
      <c r="AP157" s="223" t="str">
        <f t="shared" ca="1" si="66"/>
        <v>-0,196556706970564+0,0144988937516025i</v>
      </c>
      <c r="AQ157" s="223" t="str">
        <f t="shared" ca="1" si="67"/>
        <v>-0,0193182700193665+0,196141687100401i</v>
      </c>
      <c r="AR157" s="223" t="str">
        <f t="shared" ca="1" si="68"/>
        <v>-0,0193182700193665+0,196141687100401i</v>
      </c>
      <c r="AS157" s="223" t="str">
        <f t="shared" ca="1" si="69"/>
        <v>0,0842671466976963-0,178167912269751i</v>
      </c>
      <c r="AT157" s="223" t="str">
        <f t="shared" ca="1" si="70"/>
        <v>-0,161138389990619-0,113486458427267i</v>
      </c>
      <c r="AU157" s="223" t="str">
        <f t="shared" ca="1" si="71"/>
        <v>-0,139364193706879+0,139364193706864i</v>
      </c>
      <c r="AV157" s="223" t="str">
        <f t="shared" ca="1" si="72"/>
        <v>0,113486458427266+0,16113838999062i</v>
      </c>
      <c r="AW157" s="223" t="str">
        <f t="shared" ca="1" si="73"/>
        <v>0,178167912269751-0,0842671466976947i</v>
      </c>
      <c r="AX157" s="223" t="str">
        <f t="shared" ca="1" si="74"/>
        <v>-0,0525666128310309-0,18995133111038i</v>
      </c>
      <c r="AY157" s="223" t="str">
        <f t="shared" ca="1" si="75"/>
        <v>-0,196141687100401+0,0193182700193661i</v>
      </c>
      <c r="AZ157" s="223" t="str">
        <f t="shared" ca="1" si="76"/>
        <v>-0,0144988937516043+0,196556706970564i</v>
      </c>
      <c r="BA157" s="223" t="str">
        <f t="shared" ca="1" si="77"/>
        <v>0,191184170578982+0,0478891417250215i</v>
      </c>
      <c r="BB157" s="223" t="str">
        <f t="shared" ca="1" si="78"/>
        <v>0,0798693075581139-0,180182270729725i</v>
      </c>
      <c r="BC157" s="223" t="str">
        <f t="shared" ca="1" si="79"/>
        <v>-0,163874955230756-0,109497744375171i</v>
      </c>
      <c r="BD157" s="223" t="str">
        <f t="shared" ca="1" si="80"/>
        <v>-0,135902051291636+0,14274238834298i</v>
      </c>
      <c r="BE157" s="223" t="str">
        <f t="shared" ca="1" si="81"/>
        <v>0,11740681248032+0,158304761009717i</v>
      </c>
      <c r="BF157" s="223" t="str">
        <f t="shared" ca="1" si="82"/>
        <v>0,176046232121561-0,0886142264590402i</v>
      </c>
      <c r="BG157" s="223" t="str">
        <f t="shared" ca="1" si="83"/>
        <v>-0,0572124197750459-0,188604072062659i</v>
      </c>
      <c r="BH157" s="223" t="str">
        <f t="shared" ca="1" si="84"/>
        <v>-0,195608518812139+0,0241260096836057i</v>
      </c>
      <c r="BI157" s="223" t="str">
        <f t="shared" ca="1" si="85"/>
        <v>-0,00967078389241423+0,196853328430176i</v>
      </c>
      <c r="BJ157" s="223" t="str">
        <f t="shared" ca="1" si="86"/>
        <v>0,19230184785206+0,0431828239907448i</v>
      </c>
      <c r="BK157" s="223" t="str">
        <f t="shared" ca="1" si="87"/>
        <v>0,0754233581341836-0,182088094127253i</v>
      </c>
      <c r="BL157" s="223" t="str">
        <f t="shared" ca="1" si="88"/>
        <v>-0,16651280832553-0,105443072976265i</v>
      </c>
      <c r="BM157" s="223" t="str">
        <f t="shared" ca="1" si="89"/>
        <v>-0,132358046562414+0,146034600301828i</v>
      </c>
      <c r="BN157" s="223" t="str">
        <f t="shared" ca="1" si="90"/>
        <v>0,12125644505966+0,155375775160178i</v>
      </c>
      <c r="BO157" s="223" t="str">
        <f t="shared" ca="1" si="91"/>
        <v>0,173818508305925-0,0929079283238823i</v>
      </c>
      <c r="BP157" s="223" t="str">
        <f t="shared" ca="1" si="92"/>
        <v>-0,0618237640966987-0,187143204974288i</v>
      </c>
      <c r="BQ157" s="223" t="str">
        <f t="shared" ca="1" si="93"/>
        <v>-0,194957523266417+0,0289192167417624i</v>
      </c>
      <c r="BR157" s="223" t="str">
        <f t="shared" ca="1" si="94"/>
        <v>-0,00483684871460032+0,197031372805563i</v>
      </c>
      <c r="BS157" s="223" t="str">
        <f t="shared" ca="1" si="95"/>
        <v>0,193303689682626+0,0384504945379864i</v>
      </c>
      <c r="BT157" s="223" t="str">
        <f t="shared" ca="1" si="96"/>
        <v>0,0709319764995548-0,183884234465599i</v>
      </c>
      <c r="BU157" s="223" t="str">
        <f t="shared" ca="1" si="97"/>
        <v>-0,169050360330894-0,101324886612951i</v>
      </c>
      <c r="BV157" s="223" t="str">
        <f t="shared" ca="1" si="98"/>
        <v>-0,128734314295114+0,149238846478051i</v>
      </c>
      <c r="BW157" s="223" t="str">
        <f t="shared" ca="1" si="99"/>
        <v>0,125033037290583+0,152353196753544i</v>
      </c>
      <c r="BX157" s="223" t="str">
        <f t="shared" ca="1" si="100"/>
        <v>0,171486082720387-0,0971456659267371i</v>
      </c>
      <c r="BY157" s="223" t="str">
        <f t="shared" ca="1" si="101"/>
        <v>-0,066397868094615-0,18556960981697i</v>
      </c>
      <c r="BZ157" s="223" t="str">
        <f t="shared" ca="1" si="102"/>
        <v>-0,194189092598613+0,0336950039450938i</v>
      </c>
      <c r="CA157" s="223" t="str">
        <f t="shared" ca="1" si="103"/>
        <v>-1,73848682329641E-15+0,197090732849448i</v>
      </c>
      <c r="CB157" s="223" t="str">
        <f t="shared" ca="1" si="104"/>
        <v>0,194189092598612+0,0336950039450971i</v>
      </c>
      <c r="CC157" s="223" t="str">
        <f t="shared" ca="1" si="105"/>
        <v>0,0663978680946182-0,185569609816969i</v>
      </c>
      <c r="CD157" s="223" t="str">
        <f t="shared" ca="1" si="106"/>
        <v>-0,171486082720385-0,0971456659267401i</v>
      </c>
      <c r="CE157" s="223" t="str">
        <f t="shared" ca="1" si="107"/>
        <v>-0,125033037290586+0,152353196753542i</v>
      </c>
      <c r="CF157" s="223" t="str">
        <f t="shared" ca="1" si="108"/>
        <v>0,128734314295114+0,149238846478052i</v>
      </c>
      <c r="CG157" s="223" t="str">
        <f t="shared" ca="1" si="109"/>
        <v>0,169050360330896-0,101324886612948i</v>
      </c>
      <c r="CH157" s="223" t="str">
        <f t="shared" ca="1" si="110"/>
        <v>-0,0709319764995514-0,1838842344656i</v>
      </c>
      <c r="CI157" s="223" t="str">
        <f t="shared" ca="1" si="111"/>
        <v>-0,193303689682614+0,0384504945380436i</v>
      </c>
      <c r="CJ157" s="223" t="str">
        <f t="shared" ca="1" si="112"/>
        <v>0,00483684871451845+0,197031372805565i</v>
      </c>
      <c r="CK157" s="223" t="str">
        <f t="shared" ca="1" si="113"/>
        <v>0,194957523266414+0,0289192167417853i</v>
      </c>
      <c r="CL157" s="223" t="str">
        <f t="shared" ca="1" si="114"/>
        <v>0,0618237640966808-0,187143204974294i</v>
      </c>
      <c r="CM157" s="223" t="str">
        <f t="shared" ca="1" si="115"/>
        <v>-0,17381850830597-0,0929079283237988i</v>
      </c>
      <c r="CN157" s="223" t="str">
        <f t="shared" ca="1" si="116"/>
        <v>-0,12125644505971+0,155375775160139i</v>
      </c>
      <c r="CO157" s="223" t="str">
        <f t="shared" ca="1" si="117"/>
        <v>0,132358046562413+0,146034600301828i</v>
      </c>
      <c r="CP157" s="223" t="str">
        <f t="shared" ca="1" si="118"/>
        <v>0,1665128083255-0,105443072976312i</v>
      </c>
      <c r="CQ157" s="223" t="str">
        <f t="shared" ca="1" si="119"/>
        <v>-0,0754233581341079-0,182088094127284i</v>
      </c>
      <c r="CR157" s="223" t="str">
        <f t="shared" ca="1" si="120"/>
        <v>-0,192301847852065+0,0431828239907221i</v>
      </c>
      <c r="CS157" s="223" t="str">
        <f t="shared" ca="1" si="121"/>
        <v>0,00967078389244993+0,196853328430174i</v>
      </c>
      <c r="CT157" s="223" t="str">
        <f t="shared" ca="1" si="122"/>
        <v>0,195608518812127+0,0241260096837066i</v>
      </c>
      <c r="CU157" s="223" t="str">
        <f t="shared" ca="1" si="123"/>
        <v>0,0572124197750867-0,188604072062646i</v>
      </c>
      <c r="CV157" s="223" t="str">
        <f t="shared" ca="1" si="124"/>
        <v>-0,176046232121569-0,0886142264590244i</v>
      </c>
      <c r="CW157" s="223" t="str">
        <f t="shared" ca="1" si="125"/>
        <v>-0,117406812480259+0,158304761009762i</v>
      </c>
      <c r="CX157" s="223" t="str">
        <f t="shared" ca="1" si="126"/>
        <v>0,135902051291591+0,142742388343023i</v>
      </c>
      <c r="CY157" s="223" t="str">
        <f t="shared" ca="1" si="127"/>
        <v>0,163874955230757-0,109497744375169i</v>
      </c>
      <c r="CZ157" s="223" t="str">
        <f t="shared" ca="1" si="128"/>
        <v>-0,0798693075581657-0,180182270729702i</v>
      </c>
      <c r="DA157" s="223" t="str">
        <f t="shared" ca="1" si="129"/>
        <v>-0,191184170579002+0,0478891417249421i</v>
      </c>
      <c r="DB157" s="223" t="str">
        <f t="shared" ca="1" si="130"/>
        <v>0,0144988937515827+0,196556706970566i</v>
      </c>
      <c r="DC157" s="223" t="str">
        <f t="shared" ca="1" si="131"/>
        <v>0,196141687100404+0,019318270019332i</v>
      </c>
      <c r="DD157" s="223" t="str">
        <f t="shared" ca="1" si="132"/>
        <v>0,0525666128309399-0,189951331110405i</v>
      </c>
      <c r="DE157" s="223" t="str">
        <f t="shared" ca="1" si="133"/>
        <v>-0,178167912269734-0,084267146697732i</v>
      </c>
      <c r="DF157" s="223" t="str">
        <f t="shared" ca="1" si="134"/>
        <v>-0,113486458427253+0,161138389990628i</v>
      </c>
      <c r="DG157" s="223" t="str">
        <f t="shared" ca="1" si="135"/>
        <v>0,139364193706918+0,139364193706824i</v>
      </c>
      <c r="DH157" s="223" t="str">
        <f t="shared" ca="1" si="136"/>
        <v>0,161138389990665-0,113486458427201i</v>
      </c>
      <c r="DI157" s="223" t="str">
        <f t="shared" ca="1" si="137"/>
        <v>-0,084267146697674-0,178167912269761i</v>
      </c>
      <c r="DJ157" s="223" t="str">
        <f t="shared" ca="1" si="138"/>
        <v>-0,18995133111037+0,052566612831067i</v>
      </c>
      <c r="DK157" s="223" t="str">
        <f t="shared" ca="1" si="139"/>
        <v>0,0193182700192682+0,19614168710041i</v>
      </c>
      <c r="DL157" s="223" t="str">
        <f t="shared" ca="1" si="140"/>
        <v>0,196556706970561+0,0144988937516465i</v>
      </c>
      <c r="DM157" s="223" t="str">
        <f t="shared" ca="1" si="141"/>
        <v>0,0478891417250042-0,191184170578987i</v>
      </c>
      <c r="DN157" s="223" t="str">
        <f t="shared" ca="1" si="142"/>
        <v>-0,180182270729757-0,0798693075580426i</v>
      </c>
      <c r="DO157" s="223" t="str">
        <f t="shared" ca="1" si="143"/>
        <v>-0,109497744375223+0,163874955230722i</v>
      </c>
      <c r="DP157" s="223" t="str">
        <f t="shared" ca="1" si="144"/>
        <v>0,142742388342979+0,135902051291637i</v>
      </c>
      <c r="DQ157" s="223" t="str">
        <f t="shared" ca="1" si="145"/>
        <v>0,158304761009682-0,117406812480368i</v>
      </c>
      <c r="DR157" s="223" t="str">
        <f t="shared" ca="1" si="146"/>
        <v>-0,0886142264589673-0,176046232121598i</v>
      </c>
      <c r="DS157" s="223" t="str">
        <f t="shared" ca="1" si="147"/>
        <v>-0,188604072062665+0,0572124197750254i</v>
      </c>
      <c r="DT157" s="223" t="str">
        <f t="shared" ca="1" si="148"/>
        <v>0,0241260096836457+0,195608518812135i</v>
      </c>
      <c r="DU157" s="223" t="str">
        <f t="shared" ca="1" si="149"/>
        <v>0,196853328430181+0,00967078389231805i</v>
      </c>
      <c r="DV157" s="223" t="str">
        <f t="shared" ca="1" si="150"/>
        <v>0,0431828239907846-0,192301847852051i</v>
      </c>
      <c r="DW157" s="223" t="str">
        <f t="shared" ca="1" si="151"/>
        <v>-0,182088094127261-0,0754233581341645i</v>
      </c>
      <c r="DX157" s="223" t="str">
        <f t="shared" ca="1" si="152"/>
        <v>-0,105443072976201+0,166512808325571i</v>
      </c>
      <c r="DY157" s="223" t="str">
        <f t="shared" ca="1" si="153"/>
        <v>0,146034600301787+0,132358046562459i</v>
      </c>
      <c r="DZ157" s="223" t="str">
        <f t="shared" ca="1" si="154"/>
        <v>0,155375775160177-0,121256445059661i</v>
      </c>
      <c r="EA157" s="223" t="str">
        <f t="shared" ca="1" si="155"/>
        <v>-0,0929079283239152-0,173818508305907i</v>
      </c>
      <c r="EB157" s="223" t="str">
        <f t="shared" ca="1" si="156"/>
        <v>-0,187143204974313+0,0618237640966225i</v>
      </c>
      <c r="EC157" s="223" t="str">
        <f t="shared" ca="1" si="157"/>
        <v>0,0289192167417248+0,194957523266423i</v>
      </c>
      <c r="ED157" s="223" t="str">
        <f t="shared" ca="1" si="158"/>
        <v>0,197031372805563+0,00483684871458244i</v>
      </c>
      <c r="EE157" s="223" t="str">
        <f t="shared" ca="1" si="159"/>
        <v>0,0384504945379113-0,193303689682641i</v>
      </c>
      <c r="EF157" s="223" t="str">
        <f t="shared" ca="1" si="160"/>
        <v>-0,183884234465576-0,0709319764996137i</v>
      </c>
      <c r="EG157" s="223" t="str">
        <f t="shared" ca="1" si="161"/>
        <v>-0,101324886612953+0,169050360330893i</v>
      </c>
      <c r="EH157" s="223" t="str">
        <f t="shared" ca="1" si="162"/>
        <v>0,149238846478089+0,128734314295071i</v>
      </c>
      <c r="EI157" s="223" t="str">
        <f t="shared" ca="1" si="163"/>
        <v>0,152353196753597-0,125033037290519i</v>
      </c>
      <c r="EJ157" s="223" t="str">
        <f t="shared" ca="1" si="164"/>
        <v>-0,0971456659267186-0,171486082720397i</v>
      </c>
      <c r="EK157" s="223" t="str">
        <f t="shared" ca="1" si="165"/>
        <v>-0,185569609816957+0,0663978680946529i</v>
      </c>
      <c r="EL157" s="223" t="str">
        <f t="shared" ca="1" si="166"/>
        <v>0,0336950039451913+0,194189092598596i</v>
      </c>
      <c r="EM157" s="223" t="str">
        <f t="shared" ca="1" si="167"/>
        <v>0,197090732849448+4,26885624298997E-14i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0,107213237812945-0,353027731012353i</v>
      </c>
      <c r="G158" s="229" t="str">
        <f t="shared" si="178"/>
        <v>-1,20876624982054+2,37991546518633i</v>
      </c>
      <c r="H158" s="229" t="str">
        <f t="shared" si="179"/>
        <v>0,100456335643492-0,207691017058784i</v>
      </c>
      <c r="I158" s="229" t="str">
        <f t="shared" si="174"/>
        <v>-0,311072552904089-0,0152897098214401i</v>
      </c>
      <c r="J158" s="255" t="str">
        <f ca="1">IMPRODUCT(1/N_FFT2,BU100)</f>
        <v>0,000772894802751043+5,62968697722687E-09i</v>
      </c>
      <c r="K158" s="254" t="str">
        <f t="shared" ca="1" si="175"/>
        <v>-0,000240426273341789-0,0000118190884976627i</v>
      </c>
      <c r="N158" s="246">
        <f t="shared" ca="1" si="176"/>
        <v>0.20338793417154491</v>
      </c>
      <c r="O158" s="223">
        <f t="shared" ca="1" si="39"/>
        <v>-0.19661206582845511</v>
      </c>
      <c r="P158" s="223" t="str">
        <f t="shared" ca="1" si="40"/>
        <v>-0,0288489817026571+0,194484037093157i</v>
      </c>
      <c r="Q158" s="223" t="str">
        <f t="shared" ca="1" si="41"/>
        <v>0,188146016282885+0,0570734700733461i</v>
      </c>
      <c r="R158" s="223" t="str">
        <f t="shared" ca="1" si="42"/>
        <v>0,0840624901748069-0,177735202407805i</v>
      </c>
      <c r="S158" s="223" t="str">
        <f t="shared" ca="1" si="43"/>
        <v>-0,163476958148388-0,10923181122678i</v>
      </c>
      <c r="T158" s="223" t="str">
        <f t="shared" ca="1" si="44"/>
        <v>-0,132036593438071+0,145679931433956i</v>
      </c>
      <c r="U158" s="223" t="str">
        <f t="shared" ca="1" si="45"/>
        <v>0,124729374147112+0,151983182142639i</v>
      </c>
      <c r="V158" s="223" t="str">
        <f t="shared" ca="1" si="46"/>
        <v>0,168639793932323-0,101078802583906i</v>
      </c>
      <c r="W158" s="223" t="str">
        <f t="shared" ca="1" si="47"/>
        <v>-0,0752401801956242-0,181645863463671i</v>
      </c>
      <c r="X158" s="223" t="str">
        <f t="shared" ca="1" si="48"/>
        <v>-0,190719848608743+0,0477728351261551i</v>
      </c>
      <c r="Y158" s="223" t="str">
        <f t="shared" ca="1" si="49"/>
        <v>0,0192713524467826+0,195665324991948i</v>
      </c>
      <c r="Z158" s="223" t="str">
        <f t="shared" ca="1" si="50"/>
        <v>0,196375237984573+0,00964729681491648i</v>
      </c>
      <c r="AA158" s="223" t="str">
        <f t="shared" ca="1" si="51"/>
        <v>0,0383571112347299-0,19283422011422i</v>
      </c>
      <c r="AB158" s="223" t="str">
        <f t="shared" ca="1" si="52"/>
        <v>-0,185118923724157-0,0662366100320854i</v>
      </c>
      <c r="AC158" s="223" t="str">
        <f t="shared" ca="1" si="53"/>
        <v>-0,0926822862521607+0,173396361681568i</v>
      </c>
      <c r="AD158" s="223" t="str">
        <f t="shared" ca="1" si="54"/>
        <v>0,157920292053381+0,117121670868835i</v>
      </c>
      <c r="AE158" s="223" t="str">
        <f t="shared" ca="1" si="55"/>
        <v>0,139025725010397-0,139025725010397i</v>
      </c>
      <c r="AF158" s="223" t="str">
        <f t="shared" ca="1" si="56"/>
        <v>-0,117121670868835-0,157920292053381i</v>
      </c>
      <c r="AG158" s="223" t="str">
        <f t="shared" ca="1" si="57"/>
        <v>-0,173396361681578+0,0926822862521428i</v>
      </c>
      <c r="AH158" s="223" t="str">
        <f t="shared" ca="1" si="58"/>
        <v>0,0662366100320848+0,185118923724157i</v>
      </c>
      <c r="AI158" s="223" t="str">
        <f t="shared" ca="1" si="59"/>
        <v>0,19283422011422-0,0383571112347293i</v>
      </c>
      <c r="AJ158" s="223" t="str">
        <f t="shared" ca="1" si="60"/>
        <v>-0,00964729681491613-0,196375237984573i</v>
      </c>
      <c r="AK158" s="223" t="str">
        <f t="shared" ca="1" si="61"/>
        <v>-0,195665324991946-0,0192713524468024i</v>
      </c>
      <c r="AL158" s="223" t="str">
        <f t="shared" ca="1" si="62"/>
        <v>-0,0477728351261551+0,190719848608743i</v>
      </c>
      <c r="AM158" s="223" t="str">
        <f t="shared" ca="1" si="63"/>
        <v>0,181645863463671+0,0752401801956248i</v>
      </c>
      <c r="AN158" s="223" t="str">
        <f t="shared" ca="1" si="64"/>
        <v>0,101078802583903-0,168639793932325i</v>
      </c>
      <c r="AO158" s="223" t="str">
        <f t="shared" ca="1" si="65"/>
        <v>-0,151983182142644-0,124729374147105i</v>
      </c>
      <c r="AP158" s="223" t="str">
        <f t="shared" ca="1" si="66"/>
        <v>-0,14567993143396+0,132036593438067i</v>
      </c>
      <c r="AQ158" s="223" t="str">
        <f t="shared" ca="1" si="67"/>
        <v>0,10923181122678+0,163476958148388i</v>
      </c>
      <c r="AR158" s="223" t="str">
        <f t="shared" ca="1" si="68"/>
        <v>0,10923181122678+0,163476958148388i</v>
      </c>
      <c r="AS158" s="223" t="str">
        <f t="shared" ca="1" si="69"/>
        <v>-0,0570734700733367-0,188146016282888i</v>
      </c>
      <c r="AT158" s="223" t="str">
        <f t="shared" ca="1" si="70"/>
        <v>-0,194484037093158+0,0288489817026524i</v>
      </c>
      <c r="AU158" s="223" t="str">
        <f t="shared" ca="1" si="71"/>
        <v>-2,13167228908073E-20+0,196612065828455i</v>
      </c>
      <c r="AV158" s="223" t="str">
        <f t="shared" ca="1" si="72"/>
        <v>0,194484037093158+0,0288489817026538i</v>
      </c>
      <c r="AW158" s="223" t="str">
        <f t="shared" ca="1" si="73"/>
        <v>0,0570734700733367-0,188146016282888i</v>
      </c>
      <c r="AX158" s="223" t="str">
        <f t="shared" ca="1" si="74"/>
        <v>-0,177735202407803-0,0840624901748108i</v>
      </c>
      <c r="AY158" s="223" t="str">
        <f t="shared" ca="1" si="75"/>
        <v>-0,109231811226781+0,163476958148387i</v>
      </c>
      <c r="AZ158" s="223" t="str">
        <f t="shared" ca="1" si="76"/>
        <v>0,14567993143396+0,132036593438067i</v>
      </c>
      <c r="BA158" s="223" t="str">
        <f t="shared" ca="1" si="77"/>
        <v>0,151983182142645-0,124729374147104i</v>
      </c>
      <c r="BB158" s="223" t="str">
        <f t="shared" ca="1" si="78"/>
        <v>-0,101078802583903-0,168639793932325i</v>
      </c>
      <c r="BC158" s="223" t="str">
        <f t="shared" ca="1" si="79"/>
        <v>-0,181645863463672+0,0752401801956236i</v>
      </c>
      <c r="BD158" s="223" t="str">
        <f t="shared" ca="1" si="80"/>
        <v>0,0477728351261551+0,190719848608743i</v>
      </c>
      <c r="BE158" s="223" t="str">
        <f t="shared" ca="1" si="81"/>
        <v>0,195665324991946-0,0192713524468017i</v>
      </c>
      <c r="BF158" s="223" t="str">
        <f t="shared" ca="1" si="82"/>
        <v>0,00964729681491752-0,196375237984573i</v>
      </c>
      <c r="BG158" s="223" t="str">
        <f t="shared" ca="1" si="83"/>
        <v>-0,19283422011422-0,0383571112347299i</v>
      </c>
      <c r="BH158" s="223" t="str">
        <f t="shared" ca="1" si="84"/>
        <v>-0,0662366100320848+0,185118923724157i</v>
      </c>
      <c r="BI158" s="223" t="str">
        <f t="shared" ca="1" si="85"/>
        <v>0,173396361681568+0,0926822862521607i</v>
      </c>
      <c r="BJ158" s="223" t="str">
        <f t="shared" ca="1" si="86"/>
        <v>0,117121670868836-0,15792029205338i</v>
      </c>
      <c r="BK158" s="223" t="str">
        <f t="shared" ca="1" si="87"/>
        <v>-0,139025725010395-0,139025725010398i</v>
      </c>
      <c r="BL158" s="223" t="str">
        <f t="shared" ca="1" si="88"/>
        <v>-0,15792029205338+0,117121670868836i</v>
      </c>
      <c r="BM158" s="223" t="str">
        <f t="shared" ca="1" si="89"/>
        <v>0,0926822862521436+0,173396361681578i</v>
      </c>
      <c r="BN158" s="223" t="str">
        <f t="shared" ca="1" si="90"/>
        <v>0,185118923724157-0,0662366100320848i</v>
      </c>
      <c r="BO158" s="223" t="str">
        <f t="shared" ca="1" si="91"/>
        <v>-0,0383571112347285-0,19283422011422i</v>
      </c>
      <c r="BP158" s="223" t="str">
        <f t="shared" ca="1" si="92"/>
        <v>-0,196375237984573+0,00964729681491473i</v>
      </c>
      <c r="BQ158" s="223" t="str">
        <f t="shared" ca="1" si="93"/>
        <v>-0,0192713524468017+0,195665324991946i</v>
      </c>
      <c r="BR158" s="223" t="str">
        <f t="shared" ca="1" si="94"/>
        <v>0,190719848608743+0,0477728351261551i</v>
      </c>
      <c r="BS158" s="223" t="str">
        <f t="shared" ca="1" si="95"/>
        <v>0,0752401801956248-0,181645863463671i</v>
      </c>
      <c r="BT158" s="223" t="str">
        <f t="shared" ca="1" si="96"/>
        <v>-0,168639793932325-0,101078802583904i</v>
      </c>
      <c r="BU158" s="223" t="str">
        <f t="shared" ca="1" si="97"/>
        <v>-0,124729374147106+0,151983182142643i</v>
      </c>
      <c r="BV158" s="223" t="str">
        <f t="shared" ca="1" si="98"/>
        <v>0,132036593438067+0,14567993143396i</v>
      </c>
      <c r="BW158" s="223" t="str">
        <f t="shared" ca="1" si="99"/>
        <v>0,163476958148388-0,10923181122678i</v>
      </c>
      <c r="BX158" s="223" t="str">
        <f t="shared" ca="1" si="100"/>
        <v>-0,0840624901748094-0,177735202407803i</v>
      </c>
      <c r="BY158" s="223" t="str">
        <f t="shared" ca="1" si="101"/>
        <v>-0,188146016282883+0,057073470073354i</v>
      </c>
      <c r="BZ158" s="223" t="str">
        <f t="shared" ca="1" si="102"/>
        <v>0,0288489817026538+0,194484037093158i</v>
      </c>
      <c r="CA158" s="223" t="str">
        <f t="shared" ca="1" si="103"/>
        <v>0,196612065828455+4,26334457816148E-20i</v>
      </c>
      <c r="CB158" s="223" t="str">
        <f t="shared" ca="1" si="104"/>
        <v>0,0288489817026538-0,194484037093158i</v>
      </c>
      <c r="CC158" s="223" t="str">
        <f t="shared" ca="1" si="105"/>
        <v>-0,188146016282887-0,0570734700733381i</v>
      </c>
      <c r="CD158" s="223" t="str">
        <f t="shared" ca="1" si="106"/>
        <v>-0,084062490174812+0,177735202407802i</v>
      </c>
      <c r="CE158" s="223" t="str">
        <f t="shared" ca="1" si="107"/>
        <v>0,163476958148388+0,10923181122678i</v>
      </c>
      <c r="CF158" s="223" t="str">
        <f t="shared" ca="1" si="108"/>
        <v>0,132036593438067-0,14567993143396i</v>
      </c>
      <c r="CG158" s="223" t="str">
        <f t="shared" ca="1" si="109"/>
        <v>-0,124729374147104-0,151983182142645i</v>
      </c>
      <c r="CH158" s="223" t="str">
        <f t="shared" ca="1" si="110"/>
        <v>-0,168639793932336+0,101078802583885i</v>
      </c>
      <c r="CI158" s="223" t="str">
        <f t="shared" ca="1" si="111"/>
        <v>0,0752401801956223+0,181645863463672i</v>
      </c>
      <c r="CJ158" s="223" t="str">
        <f t="shared" ca="1" si="112"/>
        <v>0,190719848608739-0,0477728351261742i</v>
      </c>
      <c r="CK158" s="223" t="str">
        <f t="shared" ca="1" si="113"/>
        <v>-0,0192713524468406-0,195665324991942i</v>
      </c>
      <c r="CL158" s="223" t="str">
        <f t="shared" ca="1" si="114"/>
        <v>-0,196375237984577-0,00964729681483939i</v>
      </c>
      <c r="CM158" s="223" t="str">
        <f t="shared" ca="1" si="115"/>
        <v>-0,0383571112348272+0,1928342201142i</v>
      </c>
      <c r="CN158" s="223" t="str">
        <f t="shared" ca="1" si="116"/>
        <v>0,18511892372413+0,0662366100321611i</v>
      </c>
      <c r="CO158" s="223" t="str">
        <f t="shared" ca="1" si="117"/>
        <v>0,0926822862521953-0,17339636168155i</v>
      </c>
      <c r="CP158" s="223" t="str">
        <f t="shared" ca="1" si="118"/>
        <v>-0,157920292053368-0,117121670868851i</v>
      </c>
      <c r="CQ158" s="223" t="str">
        <f t="shared" ca="1" si="119"/>
        <v>-0,139025725010398+0,139025725010395i</v>
      </c>
      <c r="CR158" s="223" t="str">
        <f t="shared" ca="1" si="120"/>
        <v>0,117121670868849+0,15792029205337i</v>
      </c>
      <c r="CS158" s="223" t="str">
        <f t="shared" ca="1" si="121"/>
        <v>0,17339636168155-0,0926822862521953i</v>
      </c>
      <c r="CT158" s="223" t="str">
        <f t="shared" ca="1" si="122"/>
        <v>-0,0662366100321584-0,185118923724131i</v>
      </c>
      <c r="CU158" s="223" t="str">
        <f t="shared" ca="1" si="123"/>
        <v>-0,192834220114201+0,0383571112348244i</v>
      </c>
      <c r="CV158" s="223" t="str">
        <f t="shared" ca="1" si="124"/>
        <v>0,0096472968148366+0,196375237984577i</v>
      </c>
      <c r="CW158" s="223" t="str">
        <f t="shared" ca="1" si="125"/>
        <v>0,195665324991942+0,0192713524468434i</v>
      </c>
      <c r="CX158" s="223" t="str">
        <f t="shared" ca="1" si="126"/>
        <v>0,0477728351261742-0,190719848608739i</v>
      </c>
      <c r="CY158" s="223" t="str">
        <f t="shared" ca="1" si="127"/>
        <v>-0,181645863463671-0,0752401801956248i</v>
      </c>
      <c r="CZ158" s="223" t="str">
        <f t="shared" ca="1" si="128"/>
        <v>-0,101078802583887+0,168639793932335i</v>
      </c>
      <c r="DA158" s="223" t="str">
        <f t="shared" ca="1" si="129"/>
        <v>0,15198318214267+0,124729374147074i</v>
      </c>
      <c r="DB158" s="223" t="str">
        <f t="shared" ca="1" si="130"/>
        <v>0,145679931433908-0,132036593438125i</v>
      </c>
      <c r="DC158" s="223" t="str">
        <f t="shared" ca="1" si="131"/>
        <v>-0,109231811226699-0,163476958148443i</v>
      </c>
      <c r="DD158" s="223" t="str">
        <f t="shared" ca="1" si="132"/>
        <v>-0,177735202407837+0,0840624901747386i</v>
      </c>
      <c r="DE158" s="223" t="str">
        <f t="shared" ca="1" si="133"/>
        <v>0,057073470073298+0,1881460162829i</v>
      </c>
      <c r="DF158" s="223" t="str">
        <f t="shared" ca="1" si="134"/>
        <v>0,194484037093161-0,0288489817026317i</v>
      </c>
      <c r="DG158" s="223" t="str">
        <f t="shared" ca="1" si="135"/>
        <v>2,79408945291257E-15-0,196612065828455i</v>
      </c>
      <c r="DH158" s="223" t="str">
        <f t="shared" ca="1" si="136"/>
        <v>-0,19448403709316-0,0288489817026372i</v>
      </c>
      <c r="DI158" s="223" t="str">
        <f t="shared" ca="1" si="137"/>
        <v>-0,057073470073298+0,1881460162829i</v>
      </c>
      <c r="DJ158" s="223" t="str">
        <f t="shared" ca="1" si="138"/>
        <v>0,177735202407837+0,0840624901747386i</v>
      </c>
      <c r="DK158" s="223" t="str">
        <f t="shared" ca="1" si="139"/>
        <v>0,109231811226861-0,163476958148334i</v>
      </c>
      <c r="DL158" s="223" t="str">
        <f t="shared" ca="1" si="140"/>
        <v>-0,145679931433908-0,132036593438125i</v>
      </c>
      <c r="DM158" s="223" t="str">
        <f t="shared" ca="1" si="141"/>
        <v>-0,15198318214267+0,124729374147074i</v>
      </c>
      <c r="DN158" s="223" t="str">
        <f t="shared" ca="1" si="142"/>
        <v>0,101078802583885+0,168639793932336i</v>
      </c>
      <c r="DO158" s="223" t="str">
        <f t="shared" ca="1" si="143"/>
        <v>0,181645863463672-0,0752401801956223i</v>
      </c>
      <c r="DP158" s="223" t="str">
        <f t="shared" ca="1" si="144"/>
        <v>-0,0477728351261714-0,190719848608739i</v>
      </c>
      <c r="DQ158" s="223" t="str">
        <f t="shared" ca="1" si="145"/>
        <v>-0,195665324991943+0,0192713524468378i</v>
      </c>
      <c r="DR158" s="223" t="str">
        <f t="shared" ca="1" si="146"/>
        <v>-0,0096472968148366+0,196375237984577i</v>
      </c>
      <c r="DS158" s="223" t="str">
        <f t="shared" ca="1" si="147"/>
        <v>0,1928342201142+0,0383571112348299i</v>
      </c>
      <c r="DT158" s="223" t="str">
        <f t="shared" ca="1" si="148"/>
        <v>0,0662366100321584-0,185118923724131i</v>
      </c>
      <c r="DU158" s="223" t="str">
        <f t="shared" ca="1" si="149"/>
        <v>-0,17339636168155-0,0926822862521953i</v>
      </c>
      <c r="DV158" s="223" t="str">
        <f t="shared" ca="1" si="150"/>
        <v>-0,117121670868851+0,157920292053368i</v>
      </c>
      <c r="DW158" s="223" t="str">
        <f t="shared" ca="1" si="151"/>
        <v>0,139025725010395+0,139025725010398i</v>
      </c>
      <c r="DX158" s="223" t="str">
        <f t="shared" ca="1" si="152"/>
        <v>0,15792029205337-0,117121670868849i</v>
      </c>
      <c r="DY158" s="223" t="str">
        <f t="shared" ca="1" si="153"/>
        <v>-0,0926822862521927-0,173396361681551i</v>
      </c>
      <c r="DZ158" s="223" t="str">
        <f t="shared" ca="1" si="154"/>
        <v>-0,185118923724132+0,0662366100321558i</v>
      </c>
      <c r="EA158" s="223" t="str">
        <f t="shared" ca="1" si="155"/>
        <v>0,0383571112348272+0,1928342201142i</v>
      </c>
      <c r="EB158" s="223" t="str">
        <f t="shared" ca="1" si="156"/>
        <v>0,196375237984577-0,0096472968148338i</v>
      </c>
      <c r="EC158" s="223" t="str">
        <f t="shared" ca="1" si="157"/>
        <v>0,0192713524468406-0,195665324991942i</v>
      </c>
      <c r="ED158" s="223" t="str">
        <f t="shared" ca="1" si="158"/>
        <v>-0,190719848608739-0,0477728351261742i</v>
      </c>
      <c r="EE158" s="223" t="str">
        <f t="shared" ca="1" si="159"/>
        <v>-0,0752401801956248+0,181645863463671i</v>
      </c>
      <c r="EF158" s="223" t="str">
        <f t="shared" ca="1" si="160"/>
        <v>0,168639793932335+0,101078802583887i</v>
      </c>
      <c r="EG158" s="223" t="str">
        <f t="shared" ca="1" si="161"/>
        <v>0,124729374147076-0,151983182142668i</v>
      </c>
      <c r="EH158" s="223" t="str">
        <f t="shared" ca="1" si="162"/>
        <v>-0,132036593438123-0,14567993143391i</v>
      </c>
      <c r="EI158" s="223" t="str">
        <f t="shared" ca="1" si="163"/>
        <v>-0,163476958148336+0,109231811226859i</v>
      </c>
      <c r="EJ158" s="223" t="str">
        <f t="shared" ca="1" si="164"/>
        <v>0,0840624901747363+0,177735202407838i</v>
      </c>
      <c r="EK158" s="223" t="str">
        <f t="shared" ca="1" si="165"/>
        <v>0,188146016282901-0,0570734700732952i</v>
      </c>
      <c r="EL158" s="223" t="str">
        <f t="shared" ca="1" si="166"/>
        <v>-0,0288489817026345-0,194484037093161i</v>
      </c>
      <c r="EM158" s="223" t="str">
        <f t="shared" ca="1" si="167"/>
        <v>-0,196612065828455-8,52668915632297E-20i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0,107107546433029-0,347657106463221i</v>
      </c>
      <c r="G159" s="229" t="str">
        <f t="shared" si="178"/>
        <v>-1,20862531476425+2,3419666446967i</v>
      </c>
      <c r="H159" s="229" t="str">
        <f t="shared" si="179"/>
        <v>0,100441146880091-0,204170938230305i</v>
      </c>
      <c r="I159" s="229" t="str">
        <f t="shared" si="174"/>
        <v>-0,306858216104546-0,00551931069457098i</v>
      </c>
      <c r="J159" s="255" t="str">
        <f ca="1">IMPRODUCT(1/N_FFT2,BV100)</f>
        <v>0,00229102081005176+3,19997506823704E-06i</v>
      </c>
      <c r="K159" s="254" t="str">
        <f t="shared" ca="1" si="175"/>
        <v>-0,000703000897174259-0,0000136267942994216i</v>
      </c>
      <c r="N159" s="246">
        <f t="shared" ca="1" si="176"/>
        <v>0.20405792617732485</v>
      </c>
      <c r="O159" s="223">
        <f t="shared" ca="1" si="39"/>
        <v>-0.19594207382267517</v>
      </c>
      <c r="P159" s="223" t="str">
        <f t="shared" ca="1" si="40"/>
        <v>-0,0239854015565675+0,194468498235835i</v>
      </c>
      <c r="Q159" s="223" t="str">
        <f t="shared" ca="1" si="41"/>
        <v>0,190069935423747+0,0476100403480523i</v>
      </c>
      <c r="R159" s="223" t="str">
        <f t="shared" ca="1" si="42"/>
        <v>0,0705185798171524-0,182812543865301i</v>
      </c>
      <c r="S159" s="223" t="str">
        <f t="shared" ca="1" si="43"/>
        <v>-0,172805481484732-0,0923664542069281i</v>
      </c>
      <c r="T159" s="223" t="str">
        <f t="shared" ca="1" si="44"/>
        <v>-0,112825051150496+0,160199263814846i</v>
      </c>
      <c r="U159" s="223" t="str">
        <f t="shared" ca="1" si="45"/>
        <v>0,145183500103295+0,131586654306913i</v>
      </c>
      <c r="V159" s="223" t="str">
        <f t="shared" ca="1" si="46"/>
        <v>0,148369071701359-0,127984041413013i</v>
      </c>
      <c r="W159" s="223" t="str">
        <f t="shared" ca="1" si="47"/>
        <v>-0,108859583612014-0,162919880155092i</v>
      </c>
      <c r="X159" s="223" t="str">
        <f t="shared" ca="1" si="48"/>
        <v>-0,17502022196506+0,0880977763466926i</v>
      </c>
      <c r="Y159" s="223" t="str">
        <f t="shared" ca="1" si="49"/>
        <v>0,0660108965234972+0,18448809672739i</v>
      </c>
      <c r="Z159" s="223" t="str">
        <f t="shared" ca="1" si="50"/>
        <v>0,191181098792951-0,0429311513734573i</v>
      </c>
      <c r="AA159" s="223" t="str">
        <f t="shared" ca="1" si="51"/>
        <v>-0,0192056817463334-0,194998559180803i</v>
      </c>
      <c r="AB159" s="223" t="str">
        <f t="shared" ca="1" si="52"/>
        <v>-0,195883059733413-0,00480865921093349i</v>
      </c>
      <c r="AC159" s="223" t="str">
        <f t="shared" ca="1" si="53"/>
        <v>-0,0287506734577756+0,193821296739174i</v>
      </c>
      <c r="AD159" s="223" t="str">
        <f t="shared" ca="1" si="54"/>
        <v>0,188844281032619+0,052260250814592i</v>
      </c>
      <c r="AE159" s="223" t="str">
        <f t="shared" ca="1" si="55"/>
        <v>0,0749837853551999-0,181026871562583i</v>
      </c>
      <c r="AF159" s="223" t="str">
        <f t="shared" ca="1" si="56"/>
        <v>-0,170486649443975-0,0965794939689464i</v>
      </c>
      <c r="AG159" s="223" t="str">
        <f t="shared" ca="1" si="57"/>
        <v>-0,116722557096975+0,157382149428307i</v>
      </c>
      <c r="AH159" s="223" t="str">
        <f t="shared" ca="1" si="58"/>
        <v>0,141910475393539+0,135110004320592i</v>
      </c>
      <c r="AI159" s="223" t="str">
        <f t="shared" ca="1" si="59"/>
        <v>0,151465271318502-0,124304335718201i</v>
      </c>
      <c r="AJ159" s="223" t="str">
        <f t="shared" ca="1" si="60"/>
        <v>-0,104828543130881-0,165542359651503i</v>
      </c>
      <c r="AK159" s="223" t="str">
        <f t="shared" ca="1" si="61"/>
        <v>-0,177129536808101+0,0837760316801775i</v>
      </c>
      <c r="AL159" s="223" t="str">
        <f t="shared" ca="1" si="62"/>
        <v>0,0614634507340567+0,186052520858474i</v>
      </c>
      <c r="AM159" s="223" t="str">
        <f t="shared" ca="1" si="63"/>
        <v>0,192177101816962-0,0382264022785768i</v>
      </c>
      <c r="AN159" s="223" t="str">
        <f t="shared" ca="1" si="64"/>
        <v>-0,0144143931515729-0,195411160285186i</v>
      </c>
      <c r="AO159" s="223" t="str">
        <f t="shared" ca="1" si="65"/>
        <v>-0,195706053013507-0,00961442186536565i</v>
      </c>
      <c r="AP159" s="223" t="str">
        <f t="shared" ca="1" si="66"/>
        <v>-0,0334986270283398+0,193057344540804i</v>
      </c>
      <c r="AQ159" s="223" t="str">
        <f t="shared" ca="1" si="67"/>
        <v>0,187504873907938+0,0568789816601801i</v>
      </c>
      <c r="AR159" s="223" t="str">
        <f t="shared" ca="1" si="68"/>
        <v>0,187504873907938+0,0568789816601801i</v>
      </c>
      <c r="AS159" s="223" t="str">
        <f t="shared" ca="1" si="69"/>
        <v>-0,168065122620498-0,100734357855141i</v>
      </c>
      <c r="AT159" s="223" t="str">
        <f t="shared" ca="1" si="70"/>
        <v>-0,120549753739592+0,154470233919854i</v>
      </c>
      <c r="AU159" s="223" t="str">
        <f t="shared" ca="1" si="71"/>
        <v>0,138551969119761+0,138551969119776i</v>
      </c>
      <c r="AV159" s="223" t="str">
        <f t="shared" ca="1" si="72"/>
        <v>0,154470233919854-0,120549753739592i</v>
      </c>
      <c r="AW159" s="223" t="str">
        <f t="shared" ca="1" si="73"/>
        <v>-0,100734357855142-0,168065122620498i</v>
      </c>
      <c r="AX159" s="223" t="str">
        <f t="shared" ca="1" si="74"/>
        <v>-0,17913215544147+0,079403823464766i</v>
      </c>
      <c r="AY159" s="223" t="str">
        <f t="shared" ca="1" si="75"/>
        <v>0,0568789816601792+0,187504873907938i</v>
      </c>
      <c r="AZ159" s="223" t="str">
        <f t="shared" ca="1" si="76"/>
        <v>0,193057344540804-0,03349862702834i</v>
      </c>
      <c r="BA159" s="223" t="str">
        <f t="shared" ca="1" si="77"/>
        <v>-0,009614421865366-0,195706053013507i</v>
      </c>
      <c r="BB159" s="223" t="str">
        <f t="shared" ca="1" si="78"/>
        <v>-0,195411160285186-0,0144143931515725i</v>
      </c>
      <c r="BC159" s="223" t="str">
        <f t="shared" ca="1" si="79"/>
        <v>-0,0382264022785764+0,192177101816962i</v>
      </c>
      <c r="BD159" s="223" t="str">
        <f t="shared" ca="1" si="80"/>
        <v>0,186052520858474+0,0614634507340577i</v>
      </c>
      <c r="BE159" s="223" t="str">
        <f t="shared" ca="1" si="81"/>
        <v>0,0837760316801773-0,177129536808102i</v>
      </c>
      <c r="BF159" s="223" t="str">
        <f t="shared" ca="1" si="82"/>
        <v>-0,165542359651504-0,104828543130881i</v>
      </c>
      <c r="BG159" s="223" t="str">
        <f t="shared" ca="1" si="83"/>
        <v>-0,124304335718202+0,151465271318502i</v>
      </c>
      <c r="BH159" s="223" t="str">
        <f t="shared" ca="1" si="84"/>
        <v>0,135110004320592+0,141910475393539i</v>
      </c>
      <c r="BI159" s="223" t="str">
        <f t="shared" ca="1" si="85"/>
        <v>0,157382149428308-0,116722557096974i</v>
      </c>
      <c r="BJ159" s="223" t="str">
        <f t="shared" ca="1" si="86"/>
        <v>-0,0965794939689454-0,170486649443976i</v>
      </c>
      <c r="BK159" s="223" t="str">
        <f t="shared" ca="1" si="87"/>
        <v>-0,181026871562583+0,0749837853552009i</v>
      </c>
      <c r="BL159" s="223" t="str">
        <f t="shared" ca="1" si="88"/>
        <v>0,052260250814593+0,188844281032618i</v>
      </c>
      <c r="BM159" s="223" t="str">
        <f t="shared" ca="1" si="89"/>
        <v>0,193821296739174-0,0287506734577759i</v>
      </c>
      <c r="BN159" s="223" t="str">
        <f t="shared" ca="1" si="90"/>
        <v>-0,00480865921093382-0,195883059733413i</v>
      </c>
      <c r="BO159" s="223" t="str">
        <f t="shared" ca="1" si="91"/>
        <v>-0,194998559180803-0,0192056817463338i</v>
      </c>
      <c r="BP159" s="223" t="str">
        <f t="shared" ca="1" si="92"/>
        <v>-0,0429311513734577+0,191181098792951i</v>
      </c>
      <c r="BQ159" s="223" t="str">
        <f t="shared" ca="1" si="93"/>
        <v>0,18448809672739+0,0660108965234978i</v>
      </c>
      <c r="BR159" s="223" t="str">
        <f t="shared" ca="1" si="94"/>
        <v>0,0880977763466936-0,175020221965059i</v>
      </c>
      <c r="BS159" s="223" t="str">
        <f t="shared" ca="1" si="95"/>
        <v>-0,162919880155092-0,108859583612015i</v>
      </c>
      <c r="BT159" s="223" t="str">
        <f t="shared" ca="1" si="96"/>
        <v>-0,127984041413012+0,148369071701359i</v>
      </c>
      <c r="BU159" s="223" t="str">
        <f t="shared" ca="1" si="97"/>
        <v>0,13158665430691+0,145183500103299i</v>
      </c>
      <c r="BV159" s="223" t="str">
        <f t="shared" ca="1" si="98"/>
        <v>0,160199263814842-0,112825051150501i</v>
      </c>
      <c r="BW159" s="223" t="str">
        <f t="shared" ca="1" si="99"/>
        <v>-0,0923664542069247-0,172805481484734i</v>
      </c>
      <c r="BX159" s="223" t="str">
        <f t="shared" ca="1" si="100"/>
        <v>-0,182812543865298+0,0705185798171595i</v>
      </c>
      <c r="BY159" s="223" t="str">
        <f t="shared" ca="1" si="101"/>
        <v>0,0476100403480501+0,190069935423748i</v>
      </c>
      <c r="BZ159" s="223" t="str">
        <f t="shared" ca="1" si="102"/>
        <v>0,194468498235834-0,0239854015565763i</v>
      </c>
      <c r="CA159" s="223" t="str">
        <f t="shared" ca="1" si="103"/>
        <v>1,05623452349773E-15-0,195942073822675i</v>
      </c>
      <c r="CB159" s="223" t="str">
        <f t="shared" ca="1" si="104"/>
        <v>-0,194468498235834-0,0239854015565785i</v>
      </c>
      <c r="CC159" s="223" t="str">
        <f t="shared" ca="1" si="105"/>
        <v>-0,0476100403480493+0,190069935423748i</v>
      </c>
      <c r="CD159" s="223" t="str">
        <f t="shared" ca="1" si="106"/>
        <v>0,182812543865298+0,0705185798171589i</v>
      </c>
      <c r="CE159" s="223" t="str">
        <f t="shared" ca="1" si="107"/>
        <v>0,0923664542069242-0,172805481484734i</v>
      </c>
      <c r="CF159" s="223" t="str">
        <f t="shared" ca="1" si="108"/>
        <v>-0,160199263814843-0,112825051150501i</v>
      </c>
      <c r="CG159" s="223" t="str">
        <f t="shared" ca="1" si="109"/>
        <v>-0,131586654306938+0,145183500103273i</v>
      </c>
      <c r="CH159" s="223" t="str">
        <f t="shared" ca="1" si="110"/>
        <v>0,127984041412983+0,148369071701384i</v>
      </c>
      <c r="CI159" s="223" t="str">
        <f t="shared" ca="1" si="111"/>
        <v>0,162919880155125-0,108859583611965i</v>
      </c>
      <c r="CJ159" s="223" t="str">
        <f t="shared" ca="1" si="112"/>
        <v>-0,0880977763466395-0,175020221965087i</v>
      </c>
      <c r="CK159" s="223" t="str">
        <f t="shared" ca="1" si="113"/>
        <v>-0,184488096727417+0,0660108965234224i</v>
      </c>
      <c r="CL159" s="223" t="str">
        <f t="shared" ca="1" si="114"/>
        <v>0,0429311513733795+0,191181098792968i</v>
      </c>
      <c r="CM159" s="223" t="str">
        <f t="shared" ca="1" si="115"/>
        <v>0,194998559180811-0,0192056817462569i</v>
      </c>
      <c r="CN159" s="223" t="str">
        <f t="shared" ca="1" si="116"/>
        <v>0,00480865921103058-0,19588305973341i</v>
      </c>
      <c r="CO159" s="223" t="str">
        <f t="shared" ca="1" si="117"/>
        <v>-0,193821296739189-0,0287506734576788i</v>
      </c>
      <c r="CP159" s="223" t="str">
        <f t="shared" ca="1" si="118"/>
        <v>-0,0522602508145172+0,188844281032639i</v>
      </c>
      <c r="CQ159" s="223" t="str">
        <f t="shared" ca="1" si="119"/>
        <v>0,181026871562613+0,0749837853551282i</v>
      </c>
      <c r="CR159" s="223" t="str">
        <f t="shared" ca="1" si="120"/>
        <v>0,0965794939688964-0,170486649444004i</v>
      </c>
      <c r="CS159" s="223" t="str">
        <f t="shared" ca="1" si="121"/>
        <v>-0,157382149428343-0,116722557096927i</v>
      </c>
      <c r="CT159" s="223" t="str">
        <f t="shared" ca="1" si="122"/>
        <v>-0,135110004320563+0,141910475393566i</v>
      </c>
      <c r="CU159" s="223" t="str">
        <f t="shared" ca="1" si="123"/>
        <v>0,124304335718232+0,151465271318477i</v>
      </c>
      <c r="CV159" s="223" t="str">
        <f t="shared" ca="1" si="124"/>
        <v>0,165542359651493-0,104828543130898i</v>
      </c>
      <c r="CW159" s="223" t="str">
        <f t="shared" ca="1" si="125"/>
        <v>-0,0837760316801955-0,177129536808093i</v>
      </c>
      <c r="CX159" s="223" t="str">
        <f t="shared" ca="1" si="126"/>
        <v>-0,186052520858468+0,0614634507340755i</v>
      </c>
      <c r="CY159" s="223" t="str">
        <f t="shared" ca="1" si="127"/>
        <v>0,0382264022785756+0,192177101816962i</v>
      </c>
      <c r="CZ159" s="223" t="str">
        <f t="shared" ca="1" si="128"/>
        <v>0,195411160285186-0,0144143931515746i</v>
      </c>
      <c r="DA159" s="223" t="str">
        <f t="shared" ca="1" si="129"/>
        <v>0,00961442186538618-0,195706053013506i</v>
      </c>
      <c r="DB159" s="223" t="str">
        <f t="shared" ca="1" si="130"/>
        <v>-0,193057344540801-0,0334986270283572i</v>
      </c>
      <c r="DC159" s="223" t="str">
        <f t="shared" ca="1" si="131"/>
        <v>-0,0568789816602183+0,187504873907926i</v>
      </c>
      <c r="DD159" s="223" t="str">
        <f t="shared" ca="1" si="132"/>
        <v>0,179132155441454+0,0794038234648011i</v>
      </c>
      <c r="DE159" s="223" t="str">
        <f t="shared" ca="1" si="133"/>
        <v>0,100734357855193-0,168065122620467i</v>
      </c>
      <c r="DF159" s="223" t="str">
        <f t="shared" ca="1" si="134"/>
        <v>-0,154470233919818-0,120549753739638i</v>
      </c>
      <c r="DG159" s="223" t="str">
        <f t="shared" ca="1" si="135"/>
        <v>-0,138551969119819+0,138551969119718i</v>
      </c>
      <c r="DH159" s="223" t="str">
        <f t="shared" ca="1" si="136"/>
        <v>0,12054975373953+0,154470233919902i</v>
      </c>
      <c r="DI159" s="223" t="str">
        <f t="shared" ca="1" si="137"/>
        <v>0,168065122620537-0,100734357855076i</v>
      </c>
      <c r="DJ159" s="223" t="str">
        <f t="shared" ca="1" si="138"/>
        <v>-0,0794038234646761-0,17913215544151i</v>
      </c>
      <c r="DK159" s="223" t="str">
        <f t="shared" ca="1" si="139"/>
        <v>-0,187504873907909+0,056878981660274i</v>
      </c>
      <c r="DL159" s="223" t="str">
        <f t="shared" ca="1" si="140"/>
        <v>0,0334986270284144+0,193057344540791i</v>
      </c>
      <c r="DM159" s="223" t="str">
        <f t="shared" ca="1" si="141"/>
        <v>0,195706053013503-0,0096144218654442i</v>
      </c>
      <c r="DN159" s="223" t="str">
        <f t="shared" ca="1" si="142"/>
        <v>0,0144143931515167-0,19541116028519i</v>
      </c>
      <c r="DO159" s="223" t="str">
        <f t="shared" ca="1" si="143"/>
        <v>-0,192177101816974-0,0382264022785188i</v>
      </c>
      <c r="DP159" s="223" t="str">
        <f t="shared" ca="1" si="144"/>
        <v>-0,0614634507340177+0,186052520858487i</v>
      </c>
      <c r="DQ159" s="223" t="str">
        <f t="shared" ca="1" si="145"/>
        <v>0,177129536808118+0,083776031680143i</v>
      </c>
      <c r="DR159" s="223" t="str">
        <f t="shared" ca="1" si="146"/>
        <v>0,104828543130847-0,165542359651525i</v>
      </c>
      <c r="DS159" s="223" t="str">
        <f t="shared" ca="1" si="147"/>
        <v>-0,151465271318513-0,124304335718187i</v>
      </c>
      <c r="DT159" s="223" t="str">
        <f t="shared" ca="1" si="148"/>
        <v>-0,141910475393524+0,135110004320607i</v>
      </c>
      <c r="DU159" s="223" t="str">
        <f t="shared" ca="1" si="149"/>
        <v>0,116722557096974+0,157382149428308i</v>
      </c>
      <c r="DV159" s="223" t="str">
        <f t="shared" ca="1" si="150"/>
        <v>0,170486649443975-0,096579493968947i</v>
      </c>
      <c r="DW159" s="223" t="str">
        <f t="shared" ca="1" si="151"/>
        <v>-0,0749837853551793-0,181026871562592i</v>
      </c>
      <c r="DX159" s="223" t="str">
        <f t="shared" ca="1" si="152"/>
        <v>-0,188844281032624+0,0522602508145732i</v>
      </c>
      <c r="DY159" s="223" t="str">
        <f t="shared" ca="1" si="153"/>
        <v>0,0287506734577391+0,19382129673918i</v>
      </c>
      <c r="DZ159" s="223" t="str">
        <f t="shared" ca="1" si="154"/>
        <v>0,195883059733414-0,00480865921089379i</v>
      </c>
      <c r="EA159" s="223" t="str">
        <f t="shared" ca="1" si="155"/>
        <v>0,0192056817463902-0,194998559180798i</v>
      </c>
      <c r="EB159" s="223" t="str">
        <f t="shared" ca="1" si="156"/>
        <v>-0,191181098792938-0,0429311513735157i</v>
      </c>
      <c r="EC159" s="223" t="str">
        <f t="shared" ca="1" si="157"/>
        <v>-0,0660108965235513+0,184488096727371i</v>
      </c>
      <c r="ED159" s="223" t="str">
        <f t="shared" ca="1" si="158"/>
        <v>0,175020221965024+0,0880977763467641i</v>
      </c>
      <c r="EE159" s="223" t="str">
        <f t="shared" ca="1" si="159"/>
        <v>0,108859583612078-0,162919880155049i</v>
      </c>
      <c r="EF159" s="223" t="str">
        <f t="shared" ca="1" si="160"/>
        <v>-0,148369071701293-0,127984041413089i</v>
      </c>
      <c r="EG159" s="223" t="str">
        <f t="shared" ca="1" si="161"/>
        <v>-0,145183500103234+0,131586654306981i</v>
      </c>
      <c r="EH159" s="223" t="str">
        <f t="shared" ca="1" si="162"/>
        <v>0,112825051150566+0,160199263814797i</v>
      </c>
      <c r="EI159" s="223" t="str">
        <f t="shared" ca="1" si="163"/>
        <v>0,172805481484698-0,0923664542069925i</v>
      </c>
      <c r="EJ159" s="223" t="str">
        <f t="shared" ca="1" si="164"/>
        <v>-0,0705185798172157-0,182812543865277i</v>
      </c>
      <c r="EK159" s="223" t="str">
        <f t="shared" ca="1" si="165"/>
        <v>-0,190069935423734+0,0476100403481057i</v>
      </c>
      <c r="EL159" s="223" t="str">
        <f t="shared" ca="1" si="166"/>
        <v>0,0239854015566167+0,194468498235829i</v>
      </c>
      <c r="EM159" s="223" t="str">
        <f t="shared" ca="1" si="167"/>
        <v>0,195942073822675-3,68705917646565E-14i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0,107001762970491-0,342475128683989i</v>
      </c>
      <c r="G160" s="229" t="str">
        <f t="shared" si="178"/>
        <v>-1,20848200426957+2,30532237552968i</v>
      </c>
      <c r="H160" s="229" t="str">
        <f t="shared" si="179"/>
        <v>0,100426710462008-0,200768194952909i</v>
      </c>
      <c r="I160" s="229" t="str">
        <f t="shared" si="174"/>
        <v>-0,302186013257493+0,00341280319593307i</v>
      </c>
      <c r="J160" s="255" t="str">
        <f ca="1">IMPRODUCT(1/N_FFT2,BW100)</f>
        <v>0,000785694745758012-5,46883986360379E-09i</v>
      </c>
      <c r="K160" s="254" t="str">
        <f t="shared" ca="1" si="175"/>
        <v>-0,000237425944193899+2,68307414626629E-06i</v>
      </c>
      <c r="N160" s="246">
        <f t="shared" ca="1" si="176"/>
        <v>0.20506141240614739</v>
      </c>
      <c r="O160" s="223">
        <f t="shared" ca="1" si="39"/>
        <v>-0.19493858759385263</v>
      </c>
      <c r="P160" s="223" t="str">
        <f t="shared" ca="1" si="40"/>
        <v>-0,0191073228958321+0,193999905012452i</v>
      </c>
      <c r="Q160" s="223" t="str">
        <f t="shared" ca="1" si="41"/>
        <v>0,191192897294646+0,0380306318270541i</v>
      </c>
      <c r="R160" s="223" t="str">
        <f t="shared" ca="1" si="42"/>
        <v>0,0565876849841216-0,186544597459224i</v>
      </c>
      <c r="S160" s="223" t="str">
        <f t="shared" ca="1" si="43"/>
        <v>-0,180099771174619-0,0745997678008187i</v>
      </c>
      <c r="T160" s="223" t="str">
        <f t="shared" ca="1" si="44"/>
        <v>-0,0918934140732107+0,171920485641053i</v>
      </c>
      <c r="U160" s="223" t="str">
        <f t="shared" ca="1" si="45"/>
        <v>0,162085511849466+0,108302076534029i</v>
      </c>
      <c r="V160" s="223" t="str">
        <f t="shared" ca="1" si="46"/>
        <v>0,123667730793888-0,150689565973814i</v>
      </c>
      <c r="W160" s="223" t="str">
        <f t="shared" ca="1" si="47"/>
        <v>-0,137842397202538-0,137842397202544i</v>
      </c>
      <c r="X160" s="223" t="str">
        <f t="shared" ca="1" si="48"/>
        <v>-0,150689565973821+0,123667730793881i</v>
      </c>
      <c r="Y160" s="223" t="str">
        <f t="shared" ca="1" si="49"/>
        <v>0,108302076534036+0,162085511849462i</v>
      </c>
      <c r="Z160" s="223" t="str">
        <f t="shared" ca="1" si="50"/>
        <v>0,17192048564105-0,0918934140732162i</v>
      </c>
      <c r="AA160" s="223" t="str">
        <f t="shared" ca="1" si="51"/>
        <v>-0,0745997678008208-0,180099771174618i</v>
      </c>
      <c r="AB160" s="223" t="str">
        <f t="shared" ca="1" si="52"/>
        <v>-0,186544597459224+0,056587684984122i</v>
      </c>
      <c r="AC160" s="223" t="str">
        <f t="shared" ca="1" si="53"/>
        <v>0,0380306318270506+0,191192897294647i</v>
      </c>
      <c r="AD160" s="223" t="str">
        <f t="shared" ca="1" si="54"/>
        <v>0,193999905012453-0,0191073228958266i</v>
      </c>
      <c r="AE160" s="223" t="str">
        <f t="shared" ca="1" si="55"/>
        <v>9,52869485209936E-15-0,194938587593853i</v>
      </c>
      <c r="AF160" s="223" t="str">
        <f t="shared" ca="1" si="56"/>
        <v>-0,193999905012453-0,0191073228958262i</v>
      </c>
      <c r="AG160" s="223" t="str">
        <f t="shared" ca="1" si="57"/>
        <v>-0,0380306318270502+0,191192897294647i</v>
      </c>
      <c r="AH160" s="223" t="str">
        <f t="shared" ca="1" si="58"/>
        <v>0,186544597459224+0,0565876849841216i</v>
      </c>
      <c r="AI160" s="223" t="str">
        <f t="shared" ca="1" si="59"/>
        <v>0,0745997678008204-0,180099771174618i</v>
      </c>
      <c r="AJ160" s="223" t="str">
        <f t="shared" ca="1" si="60"/>
        <v>-0,171920485641051-0,0918934140732158i</v>
      </c>
      <c r="AK160" s="223" t="str">
        <f t="shared" ca="1" si="61"/>
        <v>-0,108302076534035+0,162085511849462i</v>
      </c>
      <c r="AL160" s="223" t="str">
        <f t="shared" ca="1" si="62"/>
        <v>0,150689565973821+0,12366773079388i</v>
      </c>
      <c r="AM160" s="223" t="str">
        <f t="shared" ca="1" si="63"/>
        <v>0,137842397202537-0,137842397202545i</v>
      </c>
      <c r="AN160" s="223" t="str">
        <f t="shared" ca="1" si="64"/>
        <v>-0,123667730793889-0,150689565973814i</v>
      </c>
      <c r="AO160" s="223" t="str">
        <f t="shared" ca="1" si="65"/>
        <v>-0,162085511849467+0,108302076534028i</v>
      </c>
      <c r="AP160" s="223" t="str">
        <f t="shared" ca="1" si="66"/>
        <v>0,0918934140732078+0,171920485641055i</v>
      </c>
      <c r="AQ160" s="223" t="str">
        <f t="shared" ca="1" si="67"/>
        <v>0,180099771174622-0,074599767800812i</v>
      </c>
      <c r="AR160" s="223" t="str">
        <f t="shared" ca="1" si="68"/>
        <v>0,180099771174622-0,074599767800812i</v>
      </c>
      <c r="AS160" s="223" t="str">
        <f t="shared" ca="1" si="69"/>
        <v>-0,191192897294645+0,0380306318270603i</v>
      </c>
      <c r="AT160" s="223" t="str">
        <f t="shared" ca="1" si="70"/>
        <v>0,0191073228958364+0,193999905012452i</v>
      </c>
      <c r="AU160" s="223" t="str">
        <f t="shared" ca="1" si="71"/>
        <v>0,194938587593853-3,34317922581714E-16i</v>
      </c>
      <c r="AV160" s="223" t="str">
        <f t="shared" ca="1" si="72"/>
        <v>0,0191073228958357-0,193999905012452i</v>
      </c>
      <c r="AW160" s="223" t="str">
        <f t="shared" ca="1" si="73"/>
        <v>-0,191192897294645-0,0380306318270595i</v>
      </c>
      <c r="AX160" s="223" t="str">
        <f t="shared" ca="1" si="74"/>
        <v>-0,0565876849841308+0,186544597459221i</v>
      </c>
      <c r="AY160" s="223" t="str">
        <f t="shared" ca="1" si="75"/>
        <v>0,180099771174622+0,0745997678008112i</v>
      </c>
      <c r="AZ160" s="223" t="str">
        <f t="shared" ca="1" si="76"/>
        <v>0,0918934140732072-0,171920485641055i</v>
      </c>
      <c r="BA160" s="223" t="str">
        <f t="shared" ca="1" si="77"/>
        <v>-0,162085511849467-0,108302076534028i</v>
      </c>
      <c r="BB160" s="223" t="str">
        <f t="shared" ca="1" si="78"/>
        <v>-0,123667730793888+0,150689565973814i</v>
      </c>
      <c r="BC160" s="223" t="str">
        <f t="shared" ca="1" si="79"/>
        <v>0,137842397202538+0,137842397202544i</v>
      </c>
      <c r="BD160" s="223" t="str">
        <f t="shared" ca="1" si="80"/>
        <v>0,150689565973821-0,123667730793881i</v>
      </c>
      <c r="BE160" s="223" t="str">
        <f t="shared" ca="1" si="81"/>
        <v>-0,108302076534036-0,162085511849462i</v>
      </c>
      <c r="BF160" s="223" t="str">
        <f t="shared" ca="1" si="82"/>
        <v>-0,171920485641051+0,0918934140732158i</v>
      </c>
      <c r="BG160" s="223" t="str">
        <f t="shared" ca="1" si="83"/>
        <v>0,0745997678008218+0,180099771174618i</v>
      </c>
      <c r="BH160" s="223" t="str">
        <f t="shared" ca="1" si="84"/>
        <v>0,186544597459224-0,056587684984123i</v>
      </c>
      <c r="BI160" s="223" t="str">
        <f t="shared" ca="1" si="85"/>
        <v>-0,0380306318270515-0,191192897294647i</v>
      </c>
      <c r="BJ160" s="223" t="str">
        <f t="shared" ca="1" si="86"/>
        <v>-0,193999905012453+0,0191073228958276i</v>
      </c>
      <c r="BK160" s="223" t="str">
        <f t="shared" ca="1" si="87"/>
        <v>-8,50181594284693E-15+0,194938587593853i</v>
      </c>
      <c r="BL160" s="223" t="str">
        <f t="shared" ca="1" si="88"/>
        <v>0,193999905012453+0,0191073228958252i</v>
      </c>
      <c r="BM160" s="223" t="str">
        <f t="shared" ca="1" si="89"/>
        <v>0,0380306318270492-0,191192897294647i</v>
      </c>
      <c r="BN160" s="223" t="str">
        <f t="shared" ca="1" si="90"/>
        <v>-0,186544597459224-0,0565876849841206i</v>
      </c>
      <c r="BO160" s="223" t="str">
        <f t="shared" ca="1" si="91"/>
        <v>-0,0745997678008194+0,180099771174619i</v>
      </c>
      <c r="BP160" s="223" t="str">
        <f t="shared" ca="1" si="92"/>
        <v>0,171920485641051+0,091893414073215i</v>
      </c>
      <c r="BQ160" s="223" t="str">
        <f t="shared" ca="1" si="93"/>
        <v>0,108302076534035-0,162085511849462i</v>
      </c>
      <c r="BR160" s="223" t="str">
        <f t="shared" ca="1" si="94"/>
        <v>-0,150689565973821-0,12366773079388i</v>
      </c>
      <c r="BS160" s="223" t="str">
        <f t="shared" ca="1" si="95"/>
        <v>-0,137842397202537+0,137842397202545i</v>
      </c>
      <c r="BT160" s="223" t="str">
        <f t="shared" ca="1" si="96"/>
        <v>0,123667730793889+0,150689565973814i</v>
      </c>
      <c r="BU160" s="223" t="str">
        <f t="shared" ca="1" si="97"/>
        <v>0,162085511849467-0,108302076534029i</v>
      </c>
      <c r="BV160" s="223" t="str">
        <f t="shared" ca="1" si="98"/>
        <v>-0,091893414073208-0,171920485641055i</v>
      </c>
      <c r="BW160" s="223" t="str">
        <f t="shared" ca="1" si="99"/>
        <v>-0,180099771174622+0,0745997678008122i</v>
      </c>
      <c r="BX160" s="223" t="str">
        <f t="shared" ca="1" si="100"/>
        <v>0,0565876849841132+0,186544597459227i</v>
      </c>
      <c r="BY160" s="223" t="str">
        <f t="shared" ca="1" si="101"/>
        <v>0,191192897294645-0,0380306318270605i</v>
      </c>
      <c r="BZ160" s="223" t="str">
        <f t="shared" ca="1" si="102"/>
        <v>-0,0191073228958367-0,193999905012452i</v>
      </c>
      <c r="CA160" s="223" t="str">
        <f t="shared" ca="1" si="103"/>
        <v>-0,194938587593853+6,68635845163428E-16i</v>
      </c>
      <c r="CB160" s="223" t="str">
        <f t="shared" ca="1" si="104"/>
        <v>-0,0191073228958354+0,193999905012452i</v>
      </c>
      <c r="CC160" s="223" t="str">
        <f t="shared" ca="1" si="105"/>
        <v>0,191192897294645+0,0380306318270593i</v>
      </c>
      <c r="CD160" s="223" t="str">
        <f t="shared" ca="1" si="106"/>
        <v>0,0565876849841304-0,186544597459221i</v>
      </c>
      <c r="CE160" s="223" t="str">
        <f t="shared" ca="1" si="107"/>
        <v>-0,180099771174644-0,0745997678007572i</v>
      </c>
      <c r="CF160" s="223" t="str">
        <f t="shared" ca="1" si="108"/>
        <v>-0,0918934140731897+0,171920485641064i</v>
      </c>
      <c r="CG160" s="223" t="str">
        <f t="shared" ca="1" si="109"/>
        <v>0,162085511849457+0,108302076534044i</v>
      </c>
      <c r="CH160" s="223" t="str">
        <f t="shared" ca="1" si="110"/>
        <v>0,123667730793933-0,150689565973778i</v>
      </c>
      <c r="CI160" s="223" t="str">
        <f t="shared" ca="1" si="111"/>
        <v>-0,137842397202606-0,137842397202476i</v>
      </c>
      <c r="CJ160" s="223" t="str">
        <f t="shared" ca="1" si="112"/>
        <v>-0,150689565973783+0,123667730793926i</v>
      </c>
      <c r="CK160" s="223" t="str">
        <f t="shared" ca="1" si="113"/>
        <v>0,108302076534036+0,162085511849461i</v>
      </c>
      <c r="CL160" s="223" t="str">
        <f t="shared" ca="1" si="114"/>
        <v>0,171920485641069-0,0918934140731819i</v>
      </c>
      <c r="CM160" s="223" t="str">
        <f t="shared" ca="1" si="115"/>
        <v>-0,0745997678007491-0,180099771174648i</v>
      </c>
      <c r="CN160" s="223" t="str">
        <f t="shared" ca="1" si="116"/>
        <v>-0,186544597459202+0,0565876849841961i</v>
      </c>
      <c r="CO160" s="223" t="str">
        <f t="shared" ca="1" si="117"/>
        <v>0,0380306318270886+0,19119289729464i</v>
      </c>
      <c r="CP160" s="223" t="str">
        <f t="shared" ca="1" si="118"/>
        <v>0,193999905012453-0,0191073228958265i</v>
      </c>
      <c r="CQ160" s="223" t="str">
        <f t="shared" ca="1" si="119"/>
        <v>4,83360352471676E-14-0,194938587593853i</v>
      </c>
      <c r="CR160" s="223" t="str">
        <f t="shared" ca="1" si="120"/>
        <v>-0,193999905012444-0,0191073228959227i</v>
      </c>
      <c r="CS160" s="223" t="str">
        <f t="shared" ca="1" si="121"/>
        <v>-0,0380306318269933+0,191192897294658i</v>
      </c>
      <c r="CT160" s="223" t="str">
        <f t="shared" ca="1" si="122"/>
        <v>0,18654459745923+0,0565876849841031i</v>
      </c>
      <c r="CU160" s="223" t="str">
        <f t="shared" ca="1" si="123"/>
        <v>0,0745997678008384-0,180099771174611i</v>
      </c>
      <c r="CV160" s="223" t="str">
        <f t="shared" ca="1" si="124"/>
        <v>-0,171920485641023-0,0918934140732673i</v>
      </c>
      <c r="CW160" s="223" t="str">
        <f t="shared" ca="1" si="125"/>
        <v>-0,108302076533955+0,162085511849515i</v>
      </c>
      <c r="CX160" s="223" t="str">
        <f t="shared" ca="1" si="126"/>
        <v>0,150689565973847+0,123667730793849i</v>
      </c>
      <c r="CY160" s="223" t="str">
        <f t="shared" ca="1" si="127"/>
        <v>0,137842397202536-0,137842397202546i</v>
      </c>
      <c r="CZ160" s="223" t="str">
        <f t="shared" ca="1" si="128"/>
        <v>-0,12366773079386-0,150689565973837i</v>
      </c>
      <c r="DA160" s="223" t="str">
        <f t="shared" ca="1" si="129"/>
        <v>-0,162085511849509+0,108302076533965i</v>
      </c>
      <c r="DB160" s="223" t="str">
        <f t="shared" ca="1" si="130"/>
        <v>0,091893414073278+0,171920485641017i</v>
      </c>
      <c r="DC160" s="223" t="str">
        <f t="shared" ca="1" si="131"/>
        <v>0,180099771174606-0,0745997678008497i</v>
      </c>
      <c r="DD160" s="223" t="str">
        <f t="shared" ca="1" si="132"/>
        <v>-0,0565876849841148-0,186544597459226i</v>
      </c>
      <c r="DE160" s="223" t="str">
        <f t="shared" ca="1" si="133"/>
        <v>-0,191192897294656+0,0380306318270051i</v>
      </c>
      <c r="DF160" s="223" t="str">
        <f t="shared" ca="1" si="134"/>
        <v>0,0191073228957419+0,193999905012461i</v>
      </c>
      <c r="DG160" s="223" t="str">
        <f t="shared" ca="1" si="135"/>
        <v>0,194938587593853-6,0563198621428E-14i</v>
      </c>
      <c r="DH160" s="223" t="str">
        <f t="shared" ca="1" si="136"/>
        <v>0,0191073228958144-0,193999905012454i</v>
      </c>
      <c r="DI160" s="223" t="str">
        <f t="shared" ca="1" si="137"/>
        <v>-0,191192897294642-0,0380306318270767i</v>
      </c>
      <c r="DJ160" s="223" t="str">
        <f t="shared" ca="1" si="138"/>
        <v>-0,0565876849841844+0,186544597459205i</v>
      </c>
      <c r="DK160" s="223" t="str">
        <f t="shared" ca="1" si="139"/>
        <v>0,180099771174652+0,0745997678007378i</v>
      </c>
      <c r="DL160" s="223" t="str">
        <f t="shared" ca="1" si="140"/>
        <v>0,0918934140731711-0,171920485641074i</v>
      </c>
      <c r="DM160" s="223" t="str">
        <f t="shared" ca="1" si="141"/>
        <v>-0,162085511849468-0,108302076534026i</v>
      </c>
      <c r="DN160" s="223" t="str">
        <f t="shared" ca="1" si="142"/>
        <v>-0,123667730793916+0,150689565973791i</v>
      </c>
      <c r="DO160" s="223" t="str">
        <f t="shared" ca="1" si="143"/>
        <v>0,137842397202484+0,137842397202598i</v>
      </c>
      <c r="DP160" s="223" t="str">
        <f t="shared" ca="1" si="144"/>
        <v>0,15068956597377-0,123667730793942i</v>
      </c>
      <c r="DQ160" s="223" t="str">
        <f t="shared" ca="1" si="145"/>
        <v>-0,108302076534054-0,16208551184945i</v>
      </c>
      <c r="DR160" s="223" t="str">
        <f t="shared" ca="1" si="146"/>
        <v>-0,171920485641059+0,0918934140732006i</v>
      </c>
      <c r="DS160" s="223" t="str">
        <f t="shared" ca="1" si="147"/>
        <v>0,0745997678007686+0,18009977117464i</v>
      </c>
      <c r="DT160" s="223" t="str">
        <f t="shared" ca="1" si="148"/>
        <v>0,186544597459252-0,0565876849840308i</v>
      </c>
      <c r="DU160" s="223" t="str">
        <f t="shared" ca="1" si="149"/>
        <v>-0,0380306318271092-0,191192897294635i</v>
      </c>
      <c r="DV160" s="223" t="str">
        <f t="shared" ca="1" si="150"/>
        <v>-0,193999905012451+0,0191073228958476i</v>
      </c>
      <c r="DW160" s="223" t="str">
        <f t="shared" ca="1" si="151"/>
        <v>-2,72248877244639E-14+0,194938587593853i</v>
      </c>
      <c r="DX160" s="223" t="str">
        <f t="shared" ca="1" si="152"/>
        <v>0,193999905012446+0,0191073228959017i</v>
      </c>
      <c r="DY160" s="223" t="str">
        <f t="shared" ca="1" si="153"/>
        <v>0,0380306318269726-0,191192897294663i</v>
      </c>
      <c r="DZ160" s="223" t="str">
        <f t="shared" ca="1" si="154"/>
        <v>-0,186544597459236-0,0565876849840828i</v>
      </c>
      <c r="EA160" s="223" t="str">
        <f t="shared" ca="1" si="155"/>
        <v>-0,0745997678008189+0,180099771174619i</v>
      </c>
      <c r="EB160" s="223" t="str">
        <f t="shared" ca="1" si="156"/>
        <v>0,171920485641033+0,0918934140732485i</v>
      </c>
      <c r="EC160" s="223" t="str">
        <f t="shared" ca="1" si="157"/>
        <v>0,108302076534099-0,16208551184942i</v>
      </c>
      <c r="ED160" s="223" t="str">
        <f t="shared" ca="1" si="158"/>
        <v>-0,150689565973859-0,123667730793834i</v>
      </c>
      <c r="EE160" s="223" t="str">
        <f t="shared" ca="1" si="159"/>
        <v>-0,137842397202523+0,137842397202559i</v>
      </c>
      <c r="EF160" s="223" t="str">
        <f t="shared" ca="1" si="160"/>
        <v>0,123667730793874+0,150689565973826i</v>
      </c>
      <c r="EG160" s="223" t="str">
        <f t="shared" ca="1" si="161"/>
        <v>0,162085511849499-0,108302076533981i</v>
      </c>
      <c r="EH160" s="223" t="str">
        <f t="shared" ca="1" si="162"/>
        <v>-0,0918934140732942-0,171920485641009i</v>
      </c>
      <c r="EI160" s="223" t="str">
        <f t="shared" ca="1" si="163"/>
        <v>-0,180099771174599+0,0745997678008666i</v>
      </c>
      <c r="EJ160" s="223" t="str">
        <f t="shared" ca="1" si="164"/>
        <v>0,0565876849841323+0,186544597459221i</v>
      </c>
      <c r="EK160" s="223" t="str">
        <f t="shared" ca="1" si="165"/>
        <v>0,191192897294653-0,0380306318270233i</v>
      </c>
      <c r="EL160" s="223" t="str">
        <f t="shared" ca="1" si="166"/>
        <v>-0,0191073228957602-0,19399990501246i</v>
      </c>
      <c r="EM160" s="223" t="str">
        <f t="shared" ca="1" si="167"/>
        <v>-0,194938587593853+7,89041021974485E-14i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0,106895812638251-0,337472487491628i</v>
      </c>
      <c r="G161" s="229" t="str">
        <f t="shared" si="178"/>
        <v>-1,20833632003807+2,26991847152903i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0,100412977450953-0,197477016722209i</v>
      </c>
      <c r="I161" s="229" t="str">
        <f t="shared" si="174"/>
        <v>-0,29717434630667+0,0115313178207928i</v>
      </c>
      <c r="J161" s="255" t="str">
        <f ca="1">IMPRODUCT(1/N_FFT2,BX100)</f>
        <v>-0,000655046996409301-3,19997538612393E-06i</v>
      </c>
      <c r="K161" s="254" t="str">
        <f t="shared" ca="1" si="175"/>
        <v>0,000194700062891278-6,60260450958256E-06i</v>
      </c>
      <c r="N161" s="246">
        <f t="shared" ca="1" si="176"/>
        <v>0.20672689401394453</v>
      </c>
      <c r="O161" s="223">
        <f t="shared" ca="1" si="39"/>
        <v>-0.19327310598605549</v>
      </c>
      <c r="P161" s="223" t="str">
        <f t="shared" ca="1" si="40"/>
        <v>-0,0142180516974156+0,192749424132542i</v>
      </c>
      <c r="Q161" s="223" t="str">
        <f t="shared" ca="1" si="41"/>
        <v>0,19118121644934+0,0283590545407958i</v>
      </c>
      <c r="R161" s="223" t="str">
        <f t="shared" ca="1" si="42"/>
        <v>0,0423463772105144-0,188576981189757i</v>
      </c>
      <c r="S161" s="223" t="str">
        <f t="shared" ca="1" si="43"/>
        <v>-0,184950830930303-0,0561042211931303i</v>
      </c>
      <c r="T161" s="223" t="str">
        <f t="shared" ca="1" si="44"/>
        <v>-0,0695580315400819+0,180322416093413i</v>
      </c>
      <c r="U161" s="223" t="str">
        <f t="shared" ca="1" si="45"/>
        <v>0,174716818460106+0,0826349008874295i</v>
      </c>
      <c r="V161" s="223" t="str">
        <f t="shared" ca="1" si="46"/>
        <v>0,0952639645471624-0,168164415249642i</v>
      </c>
      <c r="W161" s="223" t="str">
        <f t="shared" ca="1" si="47"/>
        <v>-0,160700714502736-0,107376784529093i</v>
      </c>
      <c r="X161" s="223" t="str">
        <f t="shared" ca="1" si="48"/>
        <v>-0,118907720412255+0,152366162660409i</v>
      </c>
      <c r="Y161" s="223" t="str">
        <f t="shared" ca="1" si="49"/>
        <v>0,143205925381221+0,129794285056027i</v>
      </c>
      <c r="Z161" s="223" t="str">
        <f t="shared" ca="1" si="50"/>
        <v>0,139977483223376-0,133269642784643i</v>
      </c>
      <c r="AA161" s="223" t="str">
        <f t="shared" ca="1" si="51"/>
        <v>-0,122611160446998-0,149402131281109i</v>
      </c>
      <c r="AB161" s="223" t="str">
        <f t="shared" ca="1" si="52"/>
        <v>-0,158017156244837+0,111288237607538i</v>
      </c>
      <c r="AC161" s="223" t="str">
        <f t="shared" ca="1" si="53"/>
        <v>0,099362234166178+0,165775872547855i</v>
      </c>
      <c r="AD161" s="223" t="str">
        <f t="shared" ca="1" si="54"/>
        <v>0,17263623503428-0,0868977781688683i</v>
      </c>
      <c r="AE161" s="223" t="str">
        <f t="shared" ca="1" si="55"/>
        <v>-0,0739624155826106-0,178561066805399i</v>
      </c>
      <c r="AF161" s="223" t="str">
        <f t="shared" ca="1" si="56"/>
        <v>-0,183518260684502+0,0606262442580125i</v>
      </c>
      <c r="AG161" s="223" t="str">
        <f t="shared" ca="1" si="57"/>
        <v>0,0469615340629461+0,187480953208457i</v>
      </c>
      <c r="AH161" s="223" t="str">
        <f t="shared" ca="1" si="58"/>
        <v>0,19042767020313-0,0330423352459403i</v>
      </c>
      <c r="AI161" s="223" t="str">
        <f t="shared" ca="1" si="59"/>
        <v>-0,0189440771513619-0,19234244315382i</v>
      </c>
      <c r="AJ161" s="223" t="str">
        <f t="shared" ca="1" si="60"/>
        <v>-0,193214895740006+0,00474315946133641i</v>
      </c>
      <c r="AK161" s="223" t="str">
        <f t="shared" ca="1" si="61"/>
        <v>-0,00948346182077048+0,193040300065533i</v>
      </c>
      <c r="AL161" s="223" t="str">
        <f t="shared" ca="1" si="62"/>
        <v>0,191819602279488+0,023658691401598i</v>
      </c>
      <c r="AM161" s="223" t="str">
        <f t="shared" ca="1" si="63"/>
        <v>0,0377057124838693-0,189559417448938i</v>
      </c>
      <c r="AN161" s="223" t="str">
        <f t="shared" ca="1" si="64"/>
        <v>-0,186271993711303-0,0515484030432874i</v>
      </c>
      <c r="AO161" s="223" t="str">
        <f t="shared" ca="1" si="65"/>
        <v>-0,0651117483403064+0,181975145900658i</v>
      </c>
      <c r="AP161" s="223" t="str">
        <f t="shared" ca="1" si="66"/>
        <v>0,176692159007573+0,0783222474316185i</v>
      </c>
      <c r="AQ161" s="223" t="str">
        <f t="shared" ca="1" si="67"/>
        <v>0,0911083114780526-0,170451661995755i</v>
      </c>
      <c r="AR161" s="223" t="str">
        <f t="shared" ca="1" si="68"/>
        <v>0,0911083114780526-0,170451661995755i</v>
      </c>
      <c r="AS161" s="223" t="str">
        <f t="shared" ca="1" si="69"/>
        <v>-0,115132654812982+0,15523841436066i</v>
      </c>
      <c r="AT161" s="223" t="str">
        <f t="shared" ca="1" si="70"/>
        <v>0,146348105644432+0,126240744103413i</v>
      </c>
      <c r="AU161" s="223" t="str">
        <f t="shared" ca="1" si="71"/>
        <v>0,136664723863732-0,13666472386372i</v>
      </c>
      <c r="AV161" s="223" t="str">
        <f t="shared" ca="1" si="72"/>
        <v>-0,126240744103413-0,146348105644431i</v>
      </c>
      <c r="AW161" s="223" t="str">
        <f t="shared" ca="1" si="73"/>
        <v>-0,155238414360659+0,115132654812982i</v>
      </c>
      <c r="AX161" s="223" t="str">
        <f t="shared" ca="1" si="74"/>
        <v>0,103400651690726+0,163287472659204i</v>
      </c>
      <c r="AY161" s="223" t="str">
        <f t="shared" ca="1" si="75"/>
        <v>0,170451661995755-0,0911083114780536i</v>
      </c>
      <c r="AZ161" s="223" t="str">
        <f t="shared" ca="1" si="76"/>
        <v>-0,0783222474316193-0,176692159007572i</v>
      </c>
      <c r="BA161" s="223" t="str">
        <f t="shared" ca="1" si="77"/>
        <v>-0,181975145900657+0,0651117483403088i</v>
      </c>
      <c r="BB161" s="223" t="str">
        <f t="shared" ca="1" si="78"/>
        <v>0,0515484030432698+0,186271993711308i</v>
      </c>
      <c r="BC161" s="223" t="str">
        <f t="shared" ca="1" si="79"/>
        <v>0,189559417448938-0,0377057124838702i</v>
      </c>
      <c r="BD161" s="223" t="str">
        <f t="shared" ca="1" si="80"/>
        <v>-0,023658691401599-0,191819602279488i</v>
      </c>
      <c r="BE161" s="223" t="str">
        <f t="shared" ca="1" si="81"/>
        <v>-0,193040300065533+0,00948346182077146i</v>
      </c>
      <c r="BF161" s="223" t="str">
        <f t="shared" ca="1" si="82"/>
        <v>-0,0047431594613361+0,193214895740006i</v>
      </c>
      <c r="BG161" s="223" t="str">
        <f t="shared" ca="1" si="83"/>
        <v>0,19234244315382+0,0189440771513616i</v>
      </c>
      <c r="BH161" s="223" t="str">
        <f t="shared" ca="1" si="84"/>
        <v>0,0330423352459393-0,19042767020313i</v>
      </c>
      <c r="BI161" s="223" t="str">
        <f t="shared" ca="1" si="85"/>
        <v>-0,187480953208453-0,0469615340629636i</v>
      </c>
      <c r="BJ161" s="223" t="str">
        <f t="shared" ca="1" si="86"/>
        <v>-0,0606262442580116+0,183518260684502i</v>
      </c>
      <c r="BK161" s="223" t="str">
        <f t="shared" ca="1" si="87"/>
        <v>0,1785610668054+0,073962415582609i</v>
      </c>
      <c r="BL161" s="223" t="str">
        <f t="shared" ca="1" si="88"/>
        <v>0,0868977781688668-0,172636235034281i</v>
      </c>
      <c r="BM161" s="223" t="str">
        <f t="shared" ca="1" si="89"/>
        <v>-0,165775872547856-0,0993622341661766i</v>
      </c>
      <c r="BN161" s="223" t="str">
        <f t="shared" ca="1" si="90"/>
        <v>-0,111288237607536+0,158017156244838i</v>
      </c>
      <c r="BO161" s="223" t="str">
        <f t="shared" ca="1" si="91"/>
        <v>0,14940213128111+0,122611160446996i</v>
      </c>
      <c r="BP161" s="223" t="str">
        <f t="shared" ca="1" si="92"/>
        <v>0,133269642784658-0,139977483223363i</v>
      </c>
      <c r="BQ161" s="223" t="str">
        <f t="shared" ca="1" si="93"/>
        <v>-0,129794285056027-0,143205925381221i</v>
      </c>
      <c r="BR161" s="223" t="str">
        <f t="shared" ca="1" si="94"/>
        <v>-0,152366162660408+0,118907720412255i</v>
      </c>
      <c r="BS161" s="223" t="str">
        <f t="shared" ca="1" si="95"/>
        <v>0,107376784529093+0,160700714502735i</v>
      </c>
      <c r="BT161" s="223" t="str">
        <f t="shared" ca="1" si="96"/>
        <v>0,168164415249642-0,095263964547163i</v>
      </c>
      <c r="BU161" s="223" t="str">
        <f t="shared" ca="1" si="97"/>
        <v>-0,0826349008874322-0,174716818460105i</v>
      </c>
      <c r="BV161" s="223" t="str">
        <f t="shared" ca="1" si="98"/>
        <v>-0,180322416093411+0,0695580315400884i</v>
      </c>
      <c r="BW161" s="223" t="str">
        <f t="shared" ca="1" si="99"/>
        <v>0,0561042211931206+0,184950830930305i</v>
      </c>
      <c r="BX161" s="223" t="str">
        <f t="shared" ca="1" si="100"/>
        <v>0,188576981189758-0,0423463772105086i</v>
      </c>
      <c r="BY161" s="223" t="str">
        <f t="shared" ca="1" si="101"/>
        <v>-0,0283590545407919-0,19118121644934i</v>
      </c>
      <c r="BZ161" s="223" t="str">
        <f t="shared" ca="1" si="102"/>
        <v>-0,192749424132542+0,0142180516974159i</v>
      </c>
      <c r="CA161" s="223" t="str">
        <f t="shared" ca="1" si="103"/>
        <v>2,36769387933281E-15+0,193273105986055i</v>
      </c>
      <c r="CB161" s="223" t="str">
        <f t="shared" ca="1" si="104"/>
        <v>0,192749424132542+0,0142180516974139i</v>
      </c>
      <c r="CC161" s="223" t="str">
        <f t="shared" ca="1" si="105"/>
        <v>0,0283590545407898-0,19118121644934i</v>
      </c>
      <c r="CD161" s="223" t="str">
        <f t="shared" ca="1" si="106"/>
        <v>-0,188576981189763-0,0423463772104879i</v>
      </c>
      <c r="CE161" s="223" t="str">
        <f t="shared" ca="1" si="107"/>
        <v>-0,0561042211931738+0,184950830930289i</v>
      </c>
      <c r="CF161" s="223" t="str">
        <f t="shared" ca="1" si="108"/>
        <v>0,180322416093439+0,0695580315400148i</v>
      </c>
      <c r="CG161" s="223" t="str">
        <f t="shared" ca="1" si="109"/>
        <v>0,0826349008874305-0,174716818460106i</v>
      </c>
      <c r="CH161" s="223" t="str">
        <f t="shared" ca="1" si="110"/>
        <v>-0,168164415249605-0,0952639645472281i</v>
      </c>
      <c r="CI161" s="223" t="str">
        <f t="shared" ca="1" si="111"/>
        <v>-0,10737678452906+0,160700714502758i</v>
      </c>
      <c r="CJ161" s="223" t="str">
        <f t="shared" ca="1" si="112"/>
        <v>0,152366162660386+0,118907720412284i</v>
      </c>
      <c r="CK161" s="223" t="str">
        <f t="shared" ca="1" si="113"/>
        <v>0,129794285055968-0,143205925381274i</v>
      </c>
      <c r="CL161" s="223" t="str">
        <f t="shared" ca="1" si="114"/>
        <v>-0,133269642784659-0,139977483223362i</v>
      </c>
      <c r="CM161" s="223" t="str">
        <f t="shared" ca="1" si="115"/>
        <v>-0,149402131281145+0,122611160446953i</v>
      </c>
      <c r="CN161" s="223" t="str">
        <f t="shared" ca="1" si="116"/>
        <v>0,111288237607587+0,158017156244802i</v>
      </c>
      <c r="CO161" s="223" t="str">
        <f t="shared" ca="1" si="117"/>
        <v>0,165775872547865-0,0993622341661619i</v>
      </c>
      <c r="CP161" s="223" t="str">
        <f t="shared" ca="1" si="118"/>
        <v>-0,0868977781687827-0,172636235034323i</v>
      </c>
      <c r="CQ161" s="223" t="str">
        <f t="shared" ca="1" si="119"/>
        <v>-0,178561066805392+0,0739624155826285i</v>
      </c>
      <c r="CR161" s="223" t="str">
        <f t="shared" ca="1" si="120"/>
        <v>0,0606262442579588+0,18351826068452i</v>
      </c>
      <c r="CS161" s="223" t="str">
        <f t="shared" ca="1" si="121"/>
        <v>0,187480953208439-0,0469615340630216i</v>
      </c>
      <c r="CT161" s="223" t="str">
        <f t="shared" ca="1" si="122"/>
        <v>-0,0330423352459414-0,190427670203129i</v>
      </c>
      <c r="CU161" s="223" t="str">
        <f t="shared" ca="1" si="123"/>
        <v>-0,192342443153827+0,018944077151287i</v>
      </c>
      <c r="CV161" s="223" t="str">
        <f t="shared" ca="1" si="124"/>
        <v>0,00474315946137654+0,193214895740005i</v>
      </c>
      <c r="CW161" s="223" t="str">
        <f t="shared" ca="1" si="125"/>
        <v>0,193040300065531+0,00948346182080927i</v>
      </c>
      <c r="CX161" s="223" t="str">
        <f t="shared" ca="1" si="126"/>
        <v>0,0236586914015192-0,191819602279498i</v>
      </c>
      <c r="CY161" s="223" t="str">
        <f t="shared" ca="1" si="127"/>
        <v>-0,189559417448938-0,0377057124838696i</v>
      </c>
      <c r="CZ161" s="223" t="str">
        <f t="shared" ca="1" si="128"/>
        <v>-0,0515484030433407+0,186271993711289i</v>
      </c>
      <c r="DA161" s="223" t="str">
        <f t="shared" ca="1" si="129"/>
        <v>0,181975145900677+0,0651117483402525i</v>
      </c>
      <c r="DB161" s="223" t="str">
        <f t="shared" ca="1" si="130"/>
        <v>0,0783222474316326-0,176692159007567i</v>
      </c>
      <c r="DC161" s="223" t="str">
        <f t="shared" ca="1" si="131"/>
        <v>-0,17045166199571-0,0911083114781365i</v>
      </c>
      <c r="DD161" s="223" t="str">
        <f t="shared" ca="1" si="132"/>
        <v>-0,103400651690705+0,163287472659217i</v>
      </c>
      <c r="DE161" s="223" t="str">
        <f t="shared" ca="1" si="133"/>
        <v>0,155238414360626+0,115132654813027i</v>
      </c>
      <c r="DF161" s="223" t="str">
        <f t="shared" ca="1" si="134"/>
        <v>0,126240744103366-0,146348105644472i</v>
      </c>
      <c r="DG161" s="223" t="str">
        <f t="shared" ca="1" si="135"/>
        <v>-0,136664723863721-0,136664723863731i</v>
      </c>
      <c r="DH161" s="223" t="str">
        <f t="shared" ca="1" si="136"/>
        <v>-0,146348105644482+0,126240744103355i</v>
      </c>
      <c r="DI161" s="223" t="str">
        <f t="shared" ca="1" si="137"/>
        <v>0,115132654813015+0,155238414360635i</v>
      </c>
      <c r="DJ161" s="223" t="str">
        <f t="shared" ca="1" si="138"/>
        <v>0,163287472659225-0,103400651690693i</v>
      </c>
      <c r="DK161" s="223" t="str">
        <f t="shared" ca="1" si="139"/>
        <v>-0,0911083114781235-0,170451661995717i</v>
      </c>
      <c r="DL161" s="223" t="str">
        <f t="shared" ca="1" si="140"/>
        <v>-0,176692159007573+0,0783222474316191i</v>
      </c>
      <c r="DM161" s="223" t="str">
        <f t="shared" ca="1" si="141"/>
        <v>0,0651117483402386+0,181975145900682i</v>
      </c>
      <c r="DN161" s="223" t="str">
        <f t="shared" ca="1" si="142"/>
        <v>0,186271993711293-0,0515484030433264i</v>
      </c>
      <c r="DO161" s="223" t="str">
        <f t="shared" ca="1" si="143"/>
        <v>-0,037705712483855-0,189559417448941i</v>
      </c>
      <c r="DP161" s="223" t="str">
        <f t="shared" ca="1" si="144"/>
        <v>-0,191819602279476+0,0236586914016953i</v>
      </c>
      <c r="DQ161" s="223" t="str">
        <f t="shared" ca="1" si="145"/>
        <v>0,0094834618207944+0,193040300065532i</v>
      </c>
      <c r="DR161" s="223" t="str">
        <f t="shared" ca="1" si="146"/>
        <v>0,193214895740005+0,0047431594613914i</v>
      </c>
      <c r="DS161" s="223" t="str">
        <f t="shared" ca="1" si="147"/>
        <v>0,0189440771513046-0,192342443153825i</v>
      </c>
      <c r="DT161" s="223" t="str">
        <f t="shared" ca="1" si="148"/>
        <v>-0,190427670203127-0,0330423352459559i</v>
      </c>
      <c r="DU161" s="223" t="str">
        <f t="shared" ca="1" si="149"/>
        <v>-0,0469615340630386+0,187480953208434i</v>
      </c>
      <c r="DV161" s="223" t="str">
        <f t="shared" ca="1" si="150"/>
        <v>0,183518260684515+0,0606262442579729i</v>
      </c>
      <c r="DW161" s="223" t="str">
        <f t="shared" ca="1" si="151"/>
        <v>0,0739624155826448-0,178561066805385i</v>
      </c>
      <c r="DX161" s="223" t="str">
        <f t="shared" ca="1" si="152"/>
        <v>-0,172636235034316-0,086897778168796i</v>
      </c>
      <c r="DY161" s="223" t="str">
        <f t="shared" ca="1" si="153"/>
        <v>-0,099362234166177+0,165775872547856i</v>
      </c>
      <c r="DZ161" s="223" t="str">
        <f t="shared" ca="1" si="154"/>
        <v>0,158017156244795+0,111288237607597i</v>
      </c>
      <c r="EA161" s="223" t="str">
        <f t="shared" ca="1" si="155"/>
        <v>0,122611160446966-0,149402131281134i</v>
      </c>
      <c r="EB161" s="223" t="str">
        <f t="shared" ca="1" si="156"/>
        <v>-0,139977483223353-0,133269642784668i</v>
      </c>
      <c r="EC161" s="223" t="str">
        <f t="shared" ca="1" si="157"/>
        <v>-0,143205925381155+0,129794285056099i</v>
      </c>
      <c r="ED161" s="223" t="str">
        <f t="shared" ca="1" si="158"/>
        <v>0,11890772041227+0,152366162660397i</v>
      </c>
      <c r="EE161" s="223" t="str">
        <f t="shared" ca="1" si="159"/>
        <v>0,160700714502766-0,107376784529047i</v>
      </c>
      <c r="EF161" s="223" t="str">
        <f t="shared" ca="1" si="160"/>
        <v>-0,0952639645472128-0,168164415249613i</v>
      </c>
      <c r="EG161" s="223" t="str">
        <f t="shared" ca="1" si="161"/>
        <v>-0,174716818460112+0,082634900887417i</v>
      </c>
      <c r="EH161" s="223" t="str">
        <f t="shared" ca="1" si="162"/>
        <v>0,0695580315399984+0,180322416093445i</v>
      </c>
      <c r="EI161" s="223" t="str">
        <f t="shared" ca="1" si="163"/>
        <v>0,184950830930294-0,0561042211931597i</v>
      </c>
      <c r="EJ161" s="223" t="str">
        <f t="shared" ca="1" si="164"/>
        <v>-0,0423463772104707-0,188576981189767i</v>
      </c>
      <c r="EK161" s="223" t="str">
        <f t="shared" ca="1" si="165"/>
        <v>-0,191181216449329+0,0283590545408702i</v>
      </c>
      <c r="EL161" s="223" t="str">
        <f t="shared" ca="1" si="166"/>
        <v>0,0142180516974155+0,192749424132542i</v>
      </c>
      <c r="EM161" s="223" t="str">
        <f t="shared" ca="1" si="167"/>
        <v>0,193273105986055+7,21687410679972E-14i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0,106789627018374-0,332640472889555i</v>
      </c>
      <c r="G162" s="229" t="str">
        <f t="shared" si="178"/>
        <v>-1,20818826379889+2,23569488713634i</v>
      </c>
      <c r="H162" s="229" t="str">
        <f t="shared" si="180"/>
        <v>0,100399902823204-0,194292005316394i</v>
      </c>
      <c r="I162" s="229" t="str">
        <f t="shared" si="174"/>
        <v>-0,291925678850108+0,018872578926111i</v>
      </c>
      <c r="J162" s="255" t="str">
        <f ca="1">IMPRODUCT(1/N_FFT2,BY100)</f>
        <v>0,000772894802015641+5,30798956220949E-09i</v>
      </c>
      <c r="K162" s="254" t="str">
        <f t="shared" ca="1" si="175"/>
        <v>-0,000225627939933588+0,0000145849686141648i</v>
      </c>
      <c r="N162" s="246">
        <f t="shared" ca="1" si="176"/>
        <v>0.21001891256995212</v>
      </c>
      <c r="O162" s="223">
        <f t="shared" ca="1" si="39"/>
        <v>-0.18998108743004791</v>
      </c>
      <c r="P162" s="223" t="str">
        <f t="shared" ca="1" si="40"/>
        <v>-0,00932193012638557+0,18975224689005i</v>
      </c>
      <c r="Q162" s="223" t="str">
        <f t="shared" ca="1" si="41"/>
        <v>0,189066276566959+0,0186214029065939i</v>
      </c>
      <c r="R162" s="223" t="str">
        <f t="shared" ca="1" si="42"/>
        <v>0,0278760150961562-0,187924829023369i</v>
      </c>
      <c r="S162" s="223" t="str">
        <f t="shared" ca="1" si="43"/>
        <v>-0,18633065410639-0,037063471523703i</v>
      </c>
      <c r="T162" s="223" t="str">
        <f t="shared" ca="1" si="44"/>
        <v>-0,0461616388019708+0,184287592323032i</v>
      </c>
      <c r="U162" s="223" t="str">
        <f t="shared" ca="1" si="45"/>
        <v>0,18180056558808+0,0551485986490824i</v>
      </c>
      <c r="V162" s="223" t="str">
        <f t="shared" ca="1" si="46"/>
        <v>0,064002700691602-0,178875565366779i</v>
      </c>
      <c r="W162" s="223" t="str">
        <f t="shared" ca="1" si="47"/>
        <v>-0,175519638240855-0,0727026146221915i</v>
      </c>
      <c r="X162" s="223" t="str">
        <f t="shared" ca="1" si="48"/>
        <v>-0,0812273815861415+0,171740868932712i</v>
      </c>
      <c r="Y162" s="223" t="str">
        <f t="shared" ca="1" si="49"/>
        <v>0,167548360828587+0,0895564646731728i</v>
      </c>
      <c r="Z162" s="223" t="str">
        <f t="shared" ca="1" si="50"/>
        <v>0,0976697983926027-0,162952214047714i</v>
      </c>
      <c r="AA162" s="223" t="str">
        <f t="shared" ca="1" si="51"/>
        <v>-0,157963501110281-0,105547837012825i</v>
      </c>
      <c r="AB162" s="223" t="str">
        <f t="shared" ca="1" si="52"/>
        <v>-0,1131716016488+0,152594240262694i</v>
      </c>
      <c r="AC162" s="223" t="str">
        <f t="shared" ca="1" si="53"/>
        <v>0,146857366524649+0,120522725983726i</v>
      </c>
      <c r="AD162" s="223" t="str">
        <f t="shared" ca="1" si="54"/>
        <v>0,127583500515229-0,140766700527448i</v>
      </c>
      <c r="AE162" s="223" t="str">
        <f t="shared" ca="1" si="55"/>
        <v>-0,134336915218982-0,134336915218981i</v>
      </c>
      <c r="AF162" s="223" t="str">
        <f t="shared" ca="1" si="56"/>
        <v>-0,140766700527447+0,12758350051523i</v>
      </c>
      <c r="AG162" s="223" t="str">
        <f t="shared" ca="1" si="57"/>
        <v>0,120522725983728+0,146857366524648i</v>
      </c>
      <c r="AH162" s="223" t="str">
        <f t="shared" ca="1" si="58"/>
        <v>0,152594240262694-0,113171601648801i</v>
      </c>
      <c r="AI162" s="223" t="str">
        <f t="shared" ca="1" si="59"/>
        <v>-0,105547837012825-0,15796350111028i</v>
      </c>
      <c r="AJ162" s="223" t="str">
        <f t="shared" ca="1" si="60"/>
        <v>-0,162952214047713+0,0976697983926039i</v>
      </c>
      <c r="AK162" s="223" t="str">
        <f t="shared" ca="1" si="61"/>
        <v>0,0895564646731735+0,167548360828586i</v>
      </c>
      <c r="AL162" s="223" t="str">
        <f t="shared" ca="1" si="62"/>
        <v>0,171740868932711-0,081227381586143i</v>
      </c>
      <c r="AM162" s="223" t="str">
        <f t="shared" ca="1" si="63"/>
        <v>-0,0727026146221746-0,175519638240862i</v>
      </c>
      <c r="AN162" s="223" t="str">
        <f t="shared" ca="1" si="64"/>
        <v>-0,178875565366778+0,0640027006916032i</v>
      </c>
      <c r="AO162" s="223" t="str">
        <f t="shared" ca="1" si="65"/>
        <v>0,0551485986490902+0,181800565588078i</v>
      </c>
      <c r="AP162" s="223" t="str">
        <f t="shared" ca="1" si="66"/>
        <v>0,184287592323032-0,0461616388019679i</v>
      </c>
      <c r="AQ162" s="223" t="str">
        <f t="shared" ca="1" si="67"/>
        <v>-0,0370634715237081-0,186330654106389i</v>
      </c>
      <c r="AR162" s="223" t="str">
        <f t="shared" ca="1" si="68"/>
        <v>-0,0370634715237081-0,186330654106389i</v>
      </c>
      <c r="AS162" s="223" t="str">
        <f t="shared" ca="1" si="69"/>
        <v>0,0186214029065968+0,189066276566959i</v>
      </c>
      <c r="AT162" s="223" t="str">
        <f t="shared" ca="1" si="70"/>
        <v>0,18975224689005-0,00932193012637953i</v>
      </c>
      <c r="AU162" s="223" t="str">
        <f t="shared" ca="1" si="71"/>
        <v>-6,51652306662674E-16-0,189981087430048i</v>
      </c>
      <c r="AV162" s="223" t="str">
        <f t="shared" ca="1" si="72"/>
        <v>-0,18975224689005-0,00932193012637689i</v>
      </c>
      <c r="AW162" s="223" t="str">
        <f t="shared" ca="1" si="73"/>
        <v>-0,0186214029065955+0,189066276566959i</v>
      </c>
      <c r="AX162" s="223" t="str">
        <f t="shared" ca="1" si="74"/>
        <v>0,18792482902337+0,0278760150961497i</v>
      </c>
      <c r="AY162" s="223" t="str">
        <f t="shared" ca="1" si="75"/>
        <v>0,0370634715237054-0,18633065410639i</v>
      </c>
      <c r="AZ162" s="223" t="str">
        <f t="shared" ca="1" si="76"/>
        <v>-0,184287592323033-0,0461616388019668i</v>
      </c>
      <c r="BA162" s="223" t="str">
        <f t="shared" ca="1" si="77"/>
        <v>-0,0551485986490889+0,181800565588078i</v>
      </c>
      <c r="BB162" s="223" t="str">
        <f t="shared" ca="1" si="78"/>
        <v>0,178875565366779+0,0640027006916007i</v>
      </c>
      <c r="BC162" s="223" t="str">
        <f t="shared" ca="1" si="79"/>
        <v>0,072702614622191-0,175519638240855i</v>
      </c>
      <c r="BD162" s="223" t="str">
        <f t="shared" ca="1" si="80"/>
        <v>-0,171740868932712-0,0812273815861405i</v>
      </c>
      <c r="BE162" s="223" t="str">
        <f t="shared" ca="1" si="81"/>
        <v>-0,0895564646731712+0,167548360828587i</v>
      </c>
      <c r="BF162" s="223" t="str">
        <f t="shared" ca="1" si="82"/>
        <v>0,162952214047714+0,0976697983926021i</v>
      </c>
      <c r="BG162" s="223" t="str">
        <f t="shared" ca="1" si="83"/>
        <v>0,105547837012824-0,157963501110281i</v>
      </c>
      <c r="BH162" s="223" t="str">
        <f t="shared" ca="1" si="84"/>
        <v>-0,152594240262695-0,113171601648799i</v>
      </c>
      <c r="BI162" s="223" t="str">
        <f t="shared" ca="1" si="85"/>
        <v>-0,120522725983725+0,14685736652465i</v>
      </c>
      <c r="BJ162" s="223" t="str">
        <f t="shared" ca="1" si="86"/>
        <v>0,140766700527448+0,127583500515229i</v>
      </c>
      <c r="BK162" s="223" t="str">
        <f t="shared" ca="1" si="87"/>
        <v>0,134336915218981-0,134336915218982i</v>
      </c>
      <c r="BL162" s="223" t="str">
        <f t="shared" ca="1" si="88"/>
        <v>-0,127583500515216-0,140766700527459i</v>
      </c>
      <c r="BM162" s="223" t="str">
        <f t="shared" ca="1" si="89"/>
        <v>-0,146857366524647+0,120522725983728i</v>
      </c>
      <c r="BN162" s="223" t="str">
        <f t="shared" ca="1" si="90"/>
        <v>0,113171601648802+0,152594240262692i</v>
      </c>
      <c r="BO162" s="223" t="str">
        <f t="shared" ca="1" si="91"/>
        <v>0,15796350111028-0,105547837012825i</v>
      </c>
      <c r="BP162" s="223" t="str">
        <f t="shared" ca="1" si="92"/>
        <v>-0,0976697983926039-0,162952214047713i</v>
      </c>
      <c r="BQ162" s="223" t="str">
        <f t="shared" ca="1" si="93"/>
        <v>-0,167548360828586+0,0895564646731741i</v>
      </c>
      <c r="BR162" s="223" t="str">
        <f t="shared" ca="1" si="94"/>
        <v>0,0812273815861436+0,171740868932711i</v>
      </c>
      <c r="BS162" s="223" t="str">
        <f t="shared" ca="1" si="95"/>
        <v>0,175519638240861-0,0727026146221765i</v>
      </c>
      <c r="BT162" s="223" t="str">
        <f t="shared" ca="1" si="96"/>
        <v>-0,0640027006916026-0,178875565366778i</v>
      </c>
      <c r="BU162" s="223" t="str">
        <f t="shared" ca="1" si="97"/>
        <v>-0,181800565588078+0,0551485986490908i</v>
      </c>
      <c r="BV162" s="223" t="str">
        <f t="shared" ca="1" si="98"/>
        <v>0,0461616388019687+0,184287592323032i</v>
      </c>
      <c r="BW162" s="223" t="str">
        <f t="shared" ca="1" si="99"/>
        <v>0,186330654106389-0,0370634715237087i</v>
      </c>
      <c r="BX162" s="223" t="str">
        <f t="shared" ca="1" si="100"/>
        <v>-0,0278760150961531-0,187924829023369i</v>
      </c>
      <c r="BY162" s="223" t="str">
        <f t="shared" ca="1" si="101"/>
        <v>-0,189066276566958+0,0186214029065988i</v>
      </c>
      <c r="BZ162" s="223" t="str">
        <f t="shared" ca="1" si="102"/>
        <v>0,00932193012637883+0,18975224689005i</v>
      </c>
      <c r="CA162" s="223" t="str">
        <f t="shared" ca="1" si="103"/>
        <v>0,189981087430048-1,30330461332535E-15i</v>
      </c>
      <c r="CB162" s="223" t="str">
        <f t="shared" ca="1" si="104"/>
        <v>0,00932193012639511-0,189752246890049i</v>
      </c>
      <c r="CC162" s="223" t="str">
        <f t="shared" ca="1" si="105"/>
        <v>-0,189066276566965-0,0186214029065371i</v>
      </c>
      <c r="CD162" s="223" t="str">
        <f t="shared" ca="1" si="106"/>
        <v>-0,0278760150962038+0,187924829023362i</v>
      </c>
      <c r="CE162" s="223" t="str">
        <f t="shared" ca="1" si="107"/>
        <v>0,186330654106397+0,0370634715236665i</v>
      </c>
      <c r="CF162" s="223" t="str">
        <f t="shared" ca="1" si="108"/>
        <v>0,0461616388020393-0,184287592323014i</v>
      </c>
      <c r="CG162" s="223" t="str">
        <f t="shared" ca="1" si="109"/>
        <v>-0,181800565588084-0,0551485986490703i</v>
      </c>
      <c r="CH162" s="223" t="str">
        <f t="shared" ca="1" si="110"/>
        <v>-0,064002700691689+0,178875565366747i</v>
      </c>
      <c r="CI162" s="223" t="str">
        <f t="shared" ca="1" si="111"/>
        <v>0,175519638240856+0,0727026146221891i</v>
      </c>
      <c r="CJ162" s="223" t="str">
        <f t="shared" ca="1" si="112"/>
        <v>0,0812273815860704-0,171740868932745i</v>
      </c>
      <c r="CK162" s="223" t="str">
        <f t="shared" ca="1" si="113"/>
        <v>-0,167548360828569-0,0895564646732052i</v>
      </c>
      <c r="CL162" s="223" t="str">
        <f t="shared" ca="1" si="114"/>
        <v>-0,0976697983925529+0,162952214047743i</v>
      </c>
      <c r="CM162" s="223" t="str">
        <f t="shared" ca="1" si="115"/>
        <v>0,15796350111025+0,105547837012871i</v>
      </c>
      <c r="CN162" s="223" t="str">
        <f t="shared" ca="1" si="116"/>
        <v>0,113171601648768-0,152594240262718i</v>
      </c>
      <c r="CO162" s="223" t="str">
        <f t="shared" ca="1" si="117"/>
        <v>-0,146857366524601-0,120522725983785i</v>
      </c>
      <c r="CP162" s="223" t="str">
        <f t="shared" ca="1" si="118"/>
        <v>-0,127583500515214+0,140766700527461i</v>
      </c>
      <c r="CQ162" s="223" t="str">
        <f t="shared" ca="1" si="119"/>
        <v>0,134336915218916+0,134336915219047i</v>
      </c>
      <c r="CR162" s="223" t="str">
        <f t="shared" ca="1" si="120"/>
        <v>0,140766700527459-0,127583500515217i</v>
      </c>
      <c r="CS162" s="223" t="str">
        <f t="shared" ca="1" si="121"/>
        <v>-0,120522725983787-0,146857366524599i</v>
      </c>
      <c r="CT162" s="223" t="str">
        <f t="shared" ca="1" si="122"/>
        <v>-0,152594240262714+0,113171601648773i</v>
      </c>
      <c r="CU162" s="223" t="str">
        <f t="shared" ca="1" si="123"/>
        <v>0,105547837012875+0,157963501110247i</v>
      </c>
      <c r="CV162" s="223" t="str">
        <f t="shared" ca="1" si="124"/>
        <v>0,162952214047742-0,0976697983925558i</v>
      </c>
      <c r="CW162" s="223" t="str">
        <f t="shared" ca="1" si="125"/>
        <v>-0,0895564646732081-0,167548360828568i</v>
      </c>
      <c r="CX162" s="223" t="str">
        <f t="shared" ca="1" si="126"/>
        <v>-0,171740868932743+0,0812273815860757i</v>
      </c>
      <c r="CY162" s="223" t="str">
        <f t="shared" ca="1" si="127"/>
        <v>0,0727026146221946+0,175519638240854i</v>
      </c>
      <c r="CZ162" s="223" t="str">
        <f t="shared" ca="1" si="128"/>
        <v>0,178875565366809-0,0640027006915167i</v>
      </c>
      <c r="DA162" s="223" t="str">
        <f t="shared" ca="1" si="129"/>
        <v>-0,055148598649076-0,181800565588082i</v>
      </c>
      <c r="DB162" s="223" t="str">
        <f t="shared" ca="1" si="130"/>
        <v>-0,184287592323013+0,0461616388020452i</v>
      </c>
      <c r="DC162" s="223" t="str">
        <f t="shared" ca="1" si="131"/>
        <v>0,0370634715236697+0,186330654106397i</v>
      </c>
      <c r="DD162" s="223" t="str">
        <f t="shared" ca="1" si="132"/>
        <v>0,187924829023361-0,0278760150962071i</v>
      </c>
      <c r="DE162" s="223" t="str">
        <f t="shared" ca="1" si="133"/>
        <v>-0,0186214029065404-0,189066276566964i</v>
      </c>
      <c r="DF162" s="223" t="str">
        <f t="shared" ca="1" si="134"/>
        <v>-0,189752246890048+0,00932193012641725i</v>
      </c>
      <c r="DG162" s="223" t="str">
        <f t="shared" ca="1" si="135"/>
        <v>-7,3639264778938E-14+0,189981087430048i</v>
      </c>
      <c r="DH162" s="223" t="str">
        <f t="shared" ca="1" si="136"/>
        <v>0,18975224689005+0,00932193012637558i</v>
      </c>
      <c r="DI162" s="223" t="str">
        <f t="shared" ca="1" si="137"/>
        <v>0,0186214029066869-0,18906627656695i</v>
      </c>
      <c r="DJ162" s="223" t="str">
        <f t="shared" ca="1" si="138"/>
        <v>-0,187924829023367-0,0278760150961658i</v>
      </c>
      <c r="DK162" s="223" t="str">
        <f t="shared" ca="1" si="139"/>
        <v>-0,0370634715236287+0,186330654106405i</v>
      </c>
      <c r="DL162" s="223" t="str">
        <f t="shared" ca="1" si="140"/>
        <v>0,184287592323024+0,0461616388019995i</v>
      </c>
      <c r="DM162" s="223" t="str">
        <f t="shared" ca="1" si="141"/>
        <v>0,0551485986490309-0,181800565588096i</v>
      </c>
      <c r="DN162" s="223" t="str">
        <f t="shared" ca="1" si="142"/>
        <v>-0,17887556536676-0,0640027006916554i</v>
      </c>
      <c r="DO162" s="223" t="str">
        <f t="shared" ca="1" si="143"/>
        <v>-0,072702614622156+0,17551963824087i</v>
      </c>
      <c r="DP162" s="223" t="str">
        <f t="shared" ca="1" si="144"/>
        <v>0,17174086893268+0,0812273815862089i</v>
      </c>
      <c r="DQ162" s="223" t="str">
        <f t="shared" ca="1" si="145"/>
        <v>0,0895564646731712-0,167548360828587i</v>
      </c>
      <c r="DR162" s="223" t="str">
        <f t="shared" ca="1" si="146"/>
        <v>-0,162952214047666-0,0976697983926821i</v>
      </c>
      <c r="DS162" s="223" t="str">
        <f t="shared" ca="1" si="147"/>
        <v>-0,105547837012839+0,157963501110272i</v>
      </c>
      <c r="DT162" s="223" t="str">
        <f t="shared" ca="1" si="148"/>
        <v>0,152594240262741+0,113171601648737i</v>
      </c>
      <c r="DU162" s="223" t="str">
        <f t="shared" ca="1" si="149"/>
        <v>0,120522725983753-0,146857366524627i</v>
      </c>
      <c r="DV162" s="223" t="str">
        <f t="shared" ca="1" si="150"/>
        <v>-0,140766700527488-0,127583500515184i</v>
      </c>
      <c r="DW162" s="223" t="str">
        <f t="shared" ca="1" si="151"/>
        <v>-0,134336915219018+0,134336915218945i</v>
      </c>
      <c r="DX162" s="223" t="str">
        <f t="shared" ca="1" si="152"/>
        <v>0,127583500515247+0,140766700527431i</v>
      </c>
      <c r="DY162" s="223" t="str">
        <f t="shared" ca="1" si="153"/>
        <v>0,146857366524696-0,120522725983669i</v>
      </c>
      <c r="DZ162" s="223" t="str">
        <f t="shared" ca="1" si="154"/>
        <v>-0,113171601648801-0,152594240262693i</v>
      </c>
      <c r="EA162" s="223" t="str">
        <f t="shared" ca="1" si="155"/>
        <v>-0,157963501110227+0,105547837012905i</v>
      </c>
      <c r="EB162" s="223" t="str">
        <f t="shared" ca="1" si="156"/>
        <v>0,0976697983925887+0,162952214047722i</v>
      </c>
      <c r="EC162" s="223" t="str">
        <f t="shared" ca="1" si="157"/>
        <v>0,16754836082855-0,0895564646732419i</v>
      </c>
      <c r="ED162" s="223" t="str">
        <f t="shared" ca="1" si="158"/>
        <v>-0,0812273815861105-0,171740868932726i</v>
      </c>
      <c r="EE162" s="223" t="str">
        <f t="shared" ca="1" si="159"/>
        <v>-0,175519638240839+0,0727026146222301i</v>
      </c>
      <c r="EF162" s="223" t="str">
        <f t="shared" ca="1" si="160"/>
        <v>0,064002700691553+0,178875565366796i</v>
      </c>
      <c r="EG162" s="223" t="str">
        <f t="shared" ca="1" si="161"/>
        <v>0,181800565588071-0,0551485986491128i</v>
      </c>
      <c r="EH162" s="223" t="str">
        <f t="shared" ca="1" si="162"/>
        <v>-0,0461616388018991-0,184287592323049i</v>
      </c>
      <c r="EI162" s="223" t="str">
        <f t="shared" ca="1" si="163"/>
        <v>-0,186330654106388+0,0370634715237127i</v>
      </c>
      <c r="EJ162" s="223" t="str">
        <f t="shared" ca="1" si="164"/>
        <v>0,0278760150962504+0,187924829023355i</v>
      </c>
      <c r="EK162" s="223" t="str">
        <f t="shared" ca="1" si="165"/>
        <v>0,189066276566961-0,0186214029065786i</v>
      </c>
      <c r="EL162" s="223" t="str">
        <f t="shared" ca="1" si="166"/>
        <v>-0,00932193012645564-0,189752246890046i</v>
      </c>
      <c r="EM162" s="223" t="str">
        <f t="shared" ca="1" si="167"/>
        <v>-0,189981087430048-3,51905016228122E-14i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0,106683143465405-0,327970927438768i</v>
      </c>
      <c r="G163" s="229" t="str">
        <f t="shared" si="178"/>
        <v>-1,20803783730866+2,20259538877283i</v>
      </c>
      <c r="H163" s="229" t="str">
        <f t="shared" si="180"/>
        <v>0,10038744509978-0,191208105250735i</v>
      </c>
      <c r="I163" s="229" t="str">
        <f t="shared" si="174"/>
        <v>-0,286527045167166+0,0254807057856445i</v>
      </c>
      <c r="J163" s="255" t="str">
        <f ca="1">IMPRODUCT(1/N_FFT2,BZ100)</f>
        <v>0,00214060728586873+3,19997570003515E-06i</v>
      </c>
      <c r="K163" s="254" t="str">
        <f t="shared" ca="1" si="175"/>
        <v>-0,000613423418122608+0,0000536273048718903i</v>
      </c>
      <c r="N163" s="246">
        <f t="shared" ca="1" si="176"/>
        <v>0.21943958815720549</v>
      </c>
      <c r="O163" s="223">
        <f t="shared" ca="1" si="39"/>
        <v>-0.18056041184279453</v>
      </c>
      <c r="P163" s="223" t="str">
        <f t="shared" ca="1" si="40"/>
        <v>-0,00443117432922453+0,180506030422542i</v>
      </c>
      <c r="Q163" s="223" t="str">
        <f t="shared" ca="1" si="41"/>
        <v>0,180342918919118+0,00885967948472718i</v>
      </c>
      <c r="R163" s="223" t="str">
        <f t="shared" ca="1" si="42"/>
        <v>0,0132828479005912-0,180071175584793i</v>
      </c>
      <c r="S163" s="223" t="str">
        <f t="shared" ca="1" si="43"/>
        <v>-0,179690964107591-0,0176980152255576i</v>
      </c>
      <c r="T163" s="223" t="str">
        <f t="shared" ca="1" si="44"/>
        <v>-0,0221025219279254+0,179202513512688i</v>
      </c>
      <c r="U163" s="223" t="str">
        <f t="shared" ca="1" si="45"/>
        <v>0,178606118024459+0,0264937148975484i</v>
      </c>
      <c r="V163" s="223" t="str">
        <f t="shared" ca="1" si="46"/>
        <v>0,0308689490439793-0,177902136889245i</v>
      </c>
      <c r="W163" s="223" t="str">
        <f t="shared" ca="1" si="47"/>
        <v>-0,177090994158958-0,0352255888897775i</v>
      </c>
      <c r="X163" s="223" t="str">
        <f t="shared" ca="1" si="48"/>
        <v>-0,0395610101579982+0,176173178435647i</v>
      </c>
      <c r="Y163" s="223" t="str">
        <f t="shared" ca="1" si="49"/>
        <v>0,175149242577191+0,0438726013529633i</v>
      </c>
      <c r="Z163" s="223" t="str">
        <f t="shared" ca="1" si="50"/>
        <v>0,048157765333393-0,174019803364253i</v>
      </c>
      <c r="AA163" s="223" t="str">
        <f t="shared" ca="1" si="51"/>
        <v>-0,172785541128789-0,0524139208767214i</v>
      </c>
      <c r="AB163" s="223" t="str">
        <f t="shared" ca="1" si="52"/>
        <v>-0,0566385042339959+0,171447199344216i</v>
      </c>
      <c r="AC163" s="223" t="str">
        <f t="shared" ca="1" si="53"/>
        <v>0,170005584177587+0,0608289706741527i</v>
      </c>
      <c r="AD163" s="223" t="str">
        <f t="shared" ca="1" si="54"/>
        <v>0,0649827960169343-0,168461564003962i</v>
      </c>
      <c r="AE163" s="223" t="str">
        <f t="shared" ca="1" si="55"/>
        <v>-0,166816068883365-0,0690974781532583i</v>
      </c>
      <c r="AF163" s="223" t="str">
        <f t="shared" ca="1" si="56"/>
        <v>-0,073170538552464+0,165070090000527i</v>
      </c>
      <c r="AG163" s="223" t="str">
        <f t="shared" ca="1" si="57"/>
        <v>0,163224679067848+0,0771995237552519i</v>
      </c>
      <c r="AH163" s="223" t="str">
        <f t="shared" ca="1" si="58"/>
        <v>0,0811820068516227-0,161280947691854i</v>
      </c>
      <c r="AI163" s="223" t="str">
        <f t="shared" ca="1" si="59"/>
        <v>-0,159240066703655-0,085115588942656i</v>
      </c>
      <c r="AJ163" s="223" t="str">
        <f t="shared" ca="1" si="60"/>
        <v>-0,0889979005855715+0,157103265453651i</v>
      </c>
      <c r="AK163" s="223" t="str">
        <f t="shared" ca="1" si="61"/>
        <v>0,154871831070999+0,0928266032210352i</v>
      </c>
      <c r="AL163" s="223" t="str">
        <f t="shared" ca="1" si="62"/>
        <v>0,09659939058173-0,15254710768834i</v>
      </c>
      <c r="AM163" s="223" t="str">
        <f t="shared" ca="1" si="63"/>
        <v>-0,150130495632113-0,100313990081622i</v>
      </c>
      <c r="AN163" s="223" t="str">
        <f t="shared" ca="1" si="64"/>
        <v>-0,103968164184855+0,147623450579069i</v>
      </c>
      <c r="AO163" s="223" t="str">
        <f t="shared" ca="1" si="65"/>
        <v>0,145027482679381+0,107559711753618i</v>
      </c>
      <c r="AP163" s="223" t="str">
        <f t="shared" ca="1" si="66"/>
        <v>0,111086469373937-0,142344155647055i</v>
      </c>
      <c r="AQ163" s="223" t="str">
        <f t="shared" ca="1" si="67"/>
        <v>-0,139575085817957-0,114546312658896i</v>
      </c>
      <c r="AR163" s="223" t="str">
        <f t="shared" ca="1" si="68"/>
        <v>-0,139575085817957-0,114546312658896i</v>
      </c>
      <c r="AS163" s="223" t="str">
        <f t="shared" ca="1" si="69"/>
        <v>0,133786440349475+0,121256961463893i</v>
      </c>
      <c r="AT163" s="223" t="str">
        <f t="shared" ca="1" si="70"/>
        <v>0,124503724740032-0,130770351573657i</v>
      </c>
      <c r="AU163" s="223" t="str">
        <f t="shared" ca="1" si="71"/>
        <v>-0,127675491627871-0,127675491627881i</v>
      </c>
      <c r="AV163" s="223" t="str">
        <f t="shared" ca="1" si="72"/>
        <v>-0,130770351573656+0,124503724740033i</v>
      </c>
      <c r="AW163" s="223" t="str">
        <f t="shared" ca="1" si="73"/>
        <v>0,121256961463895+0,133786440349473i</v>
      </c>
      <c r="AX163" s="223" t="str">
        <f t="shared" ca="1" si="74"/>
        <v>0,136721941176221-0,11793715752826i</v>
      </c>
      <c r="AY163" s="223" t="str">
        <f t="shared" ca="1" si="75"/>
        <v>-0,114546312658884-0,139575085817967i</v>
      </c>
      <c r="AZ163" s="223" t="str">
        <f t="shared" ca="1" si="76"/>
        <v>-0,142344155647053+0,111086469373939i</v>
      </c>
      <c r="BA163" s="223" t="str">
        <f t="shared" ca="1" si="77"/>
        <v>0,107559711753619+0,14502748267938i</v>
      </c>
      <c r="BB163" s="223" t="str">
        <f t="shared" ca="1" si="78"/>
        <v>0,147623450579067-0,103968164184857i</v>
      </c>
      <c r="BC163" s="223" t="str">
        <f t="shared" ca="1" si="79"/>
        <v>-0,100313990081623-0,150130495632112i</v>
      </c>
      <c r="BD163" s="223" t="str">
        <f t="shared" ca="1" si="80"/>
        <v>-0,152547107688338+0,0965993905817323i</v>
      </c>
      <c r="BE163" s="223" t="str">
        <f t="shared" ca="1" si="81"/>
        <v>0,0928266032210378+0,154871831070998i</v>
      </c>
      <c r="BF163" s="223" t="str">
        <f t="shared" ca="1" si="82"/>
        <v>0,157103265453649-0,088997900585574i</v>
      </c>
      <c r="BG163" s="223" t="str">
        <f t="shared" ca="1" si="83"/>
        <v>-0,085115588942659-0,159240066703653i</v>
      </c>
      <c r="BH163" s="223" t="str">
        <f t="shared" ca="1" si="84"/>
        <v>-0,161280947691854+0,0811820068516239i</v>
      </c>
      <c r="BI163" s="223" t="str">
        <f t="shared" ca="1" si="85"/>
        <v>0,0771995237552544+0,163224679067846i</v>
      </c>
      <c r="BJ163" s="223" t="str">
        <f t="shared" ca="1" si="86"/>
        <v>0,165070090000532-0,0731705385524506i</v>
      </c>
      <c r="BK163" s="223" t="str">
        <f t="shared" ca="1" si="87"/>
        <v>-0,0690974781532597-0,166816068883364i</v>
      </c>
      <c r="BL163" s="223" t="str">
        <f t="shared" ca="1" si="88"/>
        <v>-0,168461564003961+0,0649827960169363i</v>
      </c>
      <c r="BM163" s="223" t="str">
        <f t="shared" ca="1" si="89"/>
        <v>0,0608289706741554+0,170005584177586i</v>
      </c>
      <c r="BN163" s="223" t="str">
        <f t="shared" ca="1" si="90"/>
        <v>0,171447199344221-0,0566385042339797i</v>
      </c>
      <c r="BO163" s="223" t="str">
        <f t="shared" ca="1" si="91"/>
        <v>-0,0524139208767229-0,172785541128788i</v>
      </c>
      <c r="BP163" s="223" t="str">
        <f t="shared" ca="1" si="92"/>
        <v>-0,174019803364253+0,0481577653333957i</v>
      </c>
      <c r="BQ163" s="223" t="str">
        <f t="shared" ca="1" si="93"/>
        <v>0,0438726013529664+0,17514924257719i</v>
      </c>
      <c r="BR163" s="223" t="str">
        <f t="shared" ca="1" si="94"/>
        <v>0,176173178435647-0,0395610101579992i</v>
      </c>
      <c r="BS163" s="223" t="str">
        <f t="shared" ca="1" si="95"/>
        <v>-0,0352255888897795-0,177090994158957i</v>
      </c>
      <c r="BT163" s="223" t="str">
        <f t="shared" ca="1" si="96"/>
        <v>-0,177902136889245+0,0308689490439822i</v>
      </c>
      <c r="BU163" s="223" t="str">
        <f t="shared" ca="1" si="97"/>
        <v>0,0264937148975448+0,17860611802446i</v>
      </c>
      <c r="BV163" s="223" t="str">
        <f t="shared" ca="1" si="98"/>
        <v>0,179202513512687-0,0221025219279324i</v>
      </c>
      <c r="BW163" s="223" t="str">
        <f t="shared" ca="1" si="99"/>
        <v>-0,0176980152255619-0,17969096410759i</v>
      </c>
      <c r="BX163" s="223" t="str">
        <f t="shared" ca="1" si="100"/>
        <v>-0,180071175584793+0,0132828479005909i</v>
      </c>
      <c r="BY163" s="223" t="str">
        <f t="shared" ca="1" si="101"/>
        <v>0,0088596794847196+0,180342918919118i</v>
      </c>
      <c r="BZ163" s="223" t="str">
        <f t="shared" ca="1" si="102"/>
        <v>0,180506030422542-0,00443117432923201i</v>
      </c>
      <c r="CA163" s="223" t="str">
        <f t="shared" ca="1" si="103"/>
        <v>-2,83131502232199E-15-0,180560411842795i</v>
      </c>
      <c r="CB163" s="223" t="str">
        <f t="shared" ca="1" si="104"/>
        <v>-0,180506030422541-0,00443117432926483i</v>
      </c>
      <c r="CC163" s="223" t="str">
        <f t="shared" ca="1" si="105"/>
        <v>-0,00885967948471651+0,180342918919118i</v>
      </c>
      <c r="CD163" s="223" t="str">
        <f t="shared" ca="1" si="106"/>
        <v>0,180071175584797+0,0132828479005315i</v>
      </c>
      <c r="CE163" s="223" t="str">
        <f t="shared" ca="1" si="107"/>
        <v>0,0176980152256277-0,179690964107584i</v>
      </c>
      <c r="CF163" s="223" t="str">
        <f t="shared" ca="1" si="108"/>
        <v>-0,179202513512685-0,0221025219279472i</v>
      </c>
      <c r="CG163" s="223" t="str">
        <f t="shared" ca="1" si="109"/>
        <v>-0,0264937148975215+0,178606118024463i</v>
      </c>
      <c r="CH163" s="223" t="str">
        <f t="shared" ca="1" si="110"/>
        <v>0,177902136889258+0,0308689490439058i</v>
      </c>
      <c r="CI163" s="223" t="str">
        <f t="shared" ca="1" si="111"/>
        <v>0,0352255888898293-0,177090994158947i</v>
      </c>
      <c r="CJ163" s="223" t="str">
        <f t="shared" ca="1" si="112"/>
        <v>-0,176173178435647-0,0395610101579964i</v>
      </c>
      <c r="CK163" s="223" t="str">
        <f t="shared" ca="1" si="113"/>
        <v>-0,0438726013529261+0,1751492425772i</v>
      </c>
      <c r="CL163" s="223" t="str">
        <f t="shared" ca="1" si="114"/>
        <v>0,17401980336423+0,0481577653334768i</v>
      </c>
      <c r="CM163" s="223" t="str">
        <f t="shared" ca="1" si="115"/>
        <v>0,0524139208767543-0,172785541128779i</v>
      </c>
      <c r="CN163" s="223" t="str">
        <f t="shared" ca="1" si="116"/>
        <v>-0,171447199344222-0,0566385042339768i</v>
      </c>
      <c r="CO163" s="223" t="str">
        <f t="shared" ca="1" si="117"/>
        <v>-0,0608289706740994+0,170005584177606i</v>
      </c>
      <c r="CP163" s="223" t="str">
        <f t="shared" ca="1" si="118"/>
        <v>0,168461564003937+0,0649827960170004i</v>
      </c>
      <c r="CQ163" s="223" t="str">
        <f t="shared" ca="1" si="119"/>
        <v>0,0690974781532735-0,166816068883359i</v>
      </c>
      <c r="CR163" s="223" t="str">
        <f t="shared" ca="1" si="120"/>
        <v>-0,165070090000542-0,0731705385524291i</v>
      </c>
      <c r="CS163" s="223" t="str">
        <f t="shared" ca="1" si="121"/>
        <v>-0,0771995237551844+0,16322467906788i</v>
      </c>
      <c r="CT163" s="223" t="str">
        <f t="shared" ca="1" si="122"/>
        <v>0,161280947691832+0,0811820068516671i</v>
      </c>
      <c r="CU163" s="223" t="str">
        <f t="shared" ca="1" si="123"/>
        <v>0,0851155889426542-0,159240066703656i</v>
      </c>
      <c r="CV163" s="223" t="str">
        <f t="shared" ca="1" si="124"/>
        <v>-0,157103265453669-0,0889979005855401i</v>
      </c>
      <c r="CW163" s="223" t="str">
        <f t="shared" ca="1" si="125"/>
        <v>-0,09282660322111+0,154871831070954i</v>
      </c>
      <c r="CX163" s="223" t="str">
        <f t="shared" ca="1" si="126"/>
        <v>0,152547107688321+0,0965993905817591i</v>
      </c>
      <c r="CY163" s="223" t="str">
        <f t="shared" ca="1" si="127"/>
        <v>0,100313990081603-0,150130495632126i</v>
      </c>
      <c r="CZ163" s="223" t="str">
        <f t="shared" ca="1" si="128"/>
        <v>-0,147623450579101-0,103968164184808i</v>
      </c>
      <c r="DA163" s="223" t="str">
        <f t="shared" ca="1" si="129"/>
        <v>-0,107559711753675+0,145027482679339i</v>
      </c>
      <c r="DB163" s="223" t="str">
        <f t="shared" ca="1" si="130"/>
        <v>0,142344155647046+0,111086469373948i</v>
      </c>
      <c r="DC163" s="223" t="str">
        <f t="shared" ca="1" si="131"/>
        <v>0,114546312658866-0,139575085817981i</v>
      </c>
      <c r="DD163" s="223" t="str">
        <f t="shared" ca="1" si="132"/>
        <v>-0,13672194117627-0,117937157528203i</v>
      </c>
      <c r="DE163" s="223" t="str">
        <f t="shared" ca="1" si="133"/>
        <v>-0,12125696146393+0,133786440349441i</v>
      </c>
      <c r="DF163" s="223" t="str">
        <f t="shared" ca="1" si="134"/>
        <v>0,130770351573659+0,12450372474003i</v>
      </c>
      <c r="DG163" s="223" t="str">
        <f t="shared" ca="1" si="135"/>
        <v>0,127675491627843-0,127675491627909i</v>
      </c>
      <c r="DH163" s="223" t="str">
        <f t="shared" ca="1" si="136"/>
        <v>-0,124503724739971-0,130770351573715i</v>
      </c>
      <c r="DI163" s="223" t="str">
        <f t="shared" ca="1" si="137"/>
        <v>-0,133786440349496+0,12125696146387i</v>
      </c>
      <c r="DJ163" s="223" t="str">
        <f t="shared" ca="1" si="138"/>
        <v>0,117937157528274+0,136721941176209i</v>
      </c>
      <c r="DK163" s="223" t="str">
        <f t="shared" ca="1" si="139"/>
        <v>0,139575085817919-0,114546312658942i</v>
      </c>
      <c r="DL163" s="223" t="str">
        <f t="shared" ca="1" si="140"/>
        <v>-0,111086469373884-0,142344155647096i</v>
      </c>
      <c r="DM163" s="223" t="str">
        <f t="shared" ca="1" si="141"/>
        <v>-0,145027482679391+0,107559711753605i</v>
      </c>
      <c r="DN163" s="223" t="str">
        <f t="shared" ca="1" si="142"/>
        <v>0,103968164184889+0,147623450579045i</v>
      </c>
      <c r="DO163" s="223" t="str">
        <f t="shared" ca="1" si="143"/>
        <v>0,150130495632071-0,100313990081684i</v>
      </c>
      <c r="DP163" s="223" t="str">
        <f t="shared" ca="1" si="144"/>
        <v>-0,0965993905816903-0,152547107688365i</v>
      </c>
      <c r="DQ163" s="223" t="str">
        <f t="shared" ca="1" si="145"/>
        <v>-0,154871831070996+0,0928266032210401i</v>
      </c>
      <c r="DR163" s="223" t="str">
        <f t="shared" ca="1" si="146"/>
        <v>0,0889979005856211+0,157103265453623i</v>
      </c>
      <c r="DS163" s="223" t="str">
        <f t="shared" ca="1" si="147"/>
        <v>0,159240066703694-0,0851155889425823i</v>
      </c>
      <c r="DT163" s="223" t="str">
        <f t="shared" ca="1" si="148"/>
        <v>-0,0811820068515945-0,161280947691869i</v>
      </c>
      <c r="DU163" s="223" t="str">
        <f t="shared" ca="1" si="149"/>
        <v>-0,163224679067839+0,0771995237552708i</v>
      </c>
      <c r="DV163" s="223" t="str">
        <f t="shared" ca="1" si="150"/>
        <v>0,0731705385525189+0,165070090000502i</v>
      </c>
      <c r="DW163" s="223" t="str">
        <f t="shared" ca="1" si="151"/>
        <v>0,166816068883391-0,069097478153196i</v>
      </c>
      <c r="DX163" s="223" t="str">
        <f t="shared" ca="1" si="152"/>
        <v>-0,0649827960169198-0,168461564003968i</v>
      </c>
      <c r="DY163" s="223" t="str">
        <f t="shared" ca="1" si="153"/>
        <v>-0,170005584177573+0,0608289706741919i</v>
      </c>
      <c r="DZ163" s="223" t="str">
        <f t="shared" ca="1" si="154"/>
        <v>0,0566385042340676+0,171447199344192i</v>
      </c>
      <c r="EA163" s="223" t="str">
        <f t="shared" ca="1" si="155"/>
        <v>0,172785541128804-0,0524139208766716i</v>
      </c>
      <c r="EB163" s="223" t="str">
        <f t="shared" ca="1" si="156"/>
        <v>-0,0481577653333984-0,174019803364252i</v>
      </c>
      <c r="EC163" s="223" t="str">
        <f t="shared" ca="1" si="157"/>
        <v>-0,175149242577177+0,043872601353019i</v>
      </c>
      <c r="ED163" s="223" t="str">
        <f t="shared" ca="1" si="158"/>
        <v>0,0395610101579169+0,176173178435665i</v>
      </c>
      <c r="EE163" s="223" t="str">
        <f t="shared" ca="1" si="159"/>
        <v>0,177090994158964-0,0352255888897471i</v>
      </c>
      <c r="EF163" s="223" t="str">
        <f t="shared" ca="1" si="160"/>
        <v>-0,030868949044-0,177902136889242i</v>
      </c>
      <c r="EG163" s="223" t="str">
        <f t="shared" ca="1" si="161"/>
        <v>-0,178606118024449+0,0264937148976187i</v>
      </c>
      <c r="EH163" s="223" t="str">
        <f t="shared" ca="1" si="162"/>
        <v>0,022102521927864+0,179202513512696i</v>
      </c>
      <c r="EI163" s="223" t="str">
        <f t="shared" ca="1" si="163"/>
        <v>0,179690964107592-0,0176980152255443i</v>
      </c>
      <c r="EJ163" s="223" t="str">
        <f t="shared" ca="1" si="164"/>
        <v>-0,0132828479006295-0,18007117558479i</v>
      </c>
      <c r="EK163" s="223" t="str">
        <f t="shared" ca="1" si="165"/>
        <v>-0,180342918919114+0,00885967948481213i</v>
      </c>
      <c r="EL163" s="223" t="str">
        <f t="shared" ca="1" si="166"/>
        <v>0,00443117432917842+0,180506030422543i</v>
      </c>
      <c r="EM163" s="223" t="str">
        <f t="shared" ca="1" si="167"/>
        <v>0,180560411842795-5,66263004464399E-15i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0,10657630457439-0,323456203094137i</v>
      </c>
      <c r="G164" s="229" t="str">
        <f t="shared" si="178"/>
        <v>-1,20788504235147+2,17056725702941i</v>
      </c>
      <c r="H164" s="229" t="str">
        <f t="shared" si="180"/>
        <v>0,100375566016752-0,188220577001904i</v>
      </c>
      <c r="I164" s="229" t="str">
        <f t="shared" si="174"/>
        <v>-0,281051109728176+0,0314044274585937i</v>
      </c>
      <c r="J164" s="255" t="str">
        <f ca="1">IMPRODUCT(1/N_FFT2,CA100)</f>
        <v>0,000785694746471652-5,1471429044934E-09i</v>
      </c>
      <c r="K164" s="254" t="str">
        <f t="shared" ca="1" si="175"/>
        <v>-0,00022082021876038+0,0000246757402803924i</v>
      </c>
      <c r="N164" s="246">
        <f t="shared" ca="1" si="176"/>
        <v>0.40123199289086842</v>
      </c>
      <c r="O164" s="223">
        <f t="shared" ca="1" si="39"/>
        <v>1.2319928908683833E-3</v>
      </c>
      <c r="P164" s="223" t="str">
        <f t="shared" ca="1" si="40"/>
        <v>-4,30144928623779E-18-0,00123199289086838i</v>
      </c>
      <c r="Q164" s="223" t="str">
        <f t="shared" ca="1" si="41"/>
        <v>-0,00123199289086838-3,98074066479702E-18i</v>
      </c>
      <c r="R164" s="223" t="str">
        <f t="shared" ca="1" si="42"/>
        <v>-2,26406128005871E-19+0,00123199289086838i</v>
      </c>
      <c r="S164" s="223" t="str">
        <f t="shared" ca="1" si="43"/>
        <v>0,00123199289086838-4,07504315823192E-18i</v>
      </c>
      <c r="T164" s="223" t="str">
        <f t="shared" ca="1" si="44"/>
        <v>3,66003204335626E-18-0,00123199289086838i</v>
      </c>
      <c r="U164" s="223" t="str">
        <f t="shared" ca="1" si="45"/>
        <v>-0,00123199289086838-4,52812256011741E-19i</v>
      </c>
      <c r="V164" s="223" t="str">
        <f t="shared" ca="1" si="46"/>
        <v>3,01101450036645E-17+0,00123199289086838i</v>
      </c>
      <c r="W164" s="223" t="str">
        <f t="shared" ca="1" si="47"/>
        <v>0,00123199289086838-3,44115942899024E-17i</v>
      </c>
      <c r="X164" s="223" t="str">
        <f t="shared" ca="1" si="48"/>
        <v>-3,65245845783536E-17-0,00123199289086838i</v>
      </c>
      <c r="Y164" s="223" t="str">
        <f t="shared" ca="1" si="49"/>
        <v>-0,00123199289086838+4,08260338645913E-17i</v>
      </c>
      <c r="Z164" s="223" t="str">
        <f t="shared" ca="1" si="50"/>
        <v>4,51274831508291E-17+0,00123199289086838i</v>
      </c>
      <c r="AA164" s="223" t="str">
        <f t="shared" ca="1" si="51"/>
        <v>0,00123199289086838-5,16173914348534E-17i</v>
      </c>
      <c r="AB164" s="223" t="str">
        <f t="shared" ca="1" si="52"/>
        <v>-5,37303817233048E-17-0,00123199289086838i</v>
      </c>
      <c r="AC164" s="223" t="str">
        <f t="shared" ca="1" si="53"/>
        <v>-0,00123199289086838+6,02202900073291E-17i</v>
      </c>
      <c r="AD164" s="223" t="str">
        <f t="shared" ca="1" si="54"/>
        <v>-6,02204235802659E-17+0,00123199289086838i</v>
      </c>
      <c r="AE164" s="223" t="str">
        <f t="shared" ca="1" si="55"/>
        <v>0,00123199289086838+5,81074332918146E-17i</v>
      </c>
      <c r="AF164" s="223" t="str">
        <f t="shared" ca="1" si="56"/>
        <v>5,16175250077903E-17-0,00123199289086838i</v>
      </c>
      <c r="AG164" s="223" t="str">
        <f t="shared" ca="1" si="57"/>
        <v>-0,00123199289086838-4,95045347193391E-17i</v>
      </c>
      <c r="AH164" s="223" t="str">
        <f t="shared" ca="1" si="58"/>
        <v>-4,30146264353147E-17+0,00123199289086838i</v>
      </c>
      <c r="AI164" s="223" t="str">
        <f t="shared" ca="1" si="59"/>
        <v>0,00123199289086838+4,09016361468635E-17i</v>
      </c>
      <c r="AJ164" s="223" t="str">
        <f t="shared" ca="1" si="60"/>
        <v>3,44117278628392E-17-0,00123199289086838i</v>
      </c>
      <c r="AK164" s="223" t="str">
        <f t="shared" ca="1" si="61"/>
        <v>-0,00123199289086838-3,22987375743879E-17i</v>
      </c>
      <c r="AL164" s="223" t="str">
        <f t="shared" ca="1" si="62"/>
        <v>-3,01857472859367E-17+0,00123199289086838i</v>
      </c>
      <c r="AM164" s="223" t="str">
        <f t="shared" ca="1" si="63"/>
        <v>0,00123199289086838+1,93189210063392E-17i</v>
      </c>
      <c r="AN164" s="223" t="str">
        <f t="shared" ca="1" si="64"/>
        <v>1,7205930717888E-17-0,00123199289086838i</v>
      </c>
      <c r="AO164" s="223" t="str">
        <f t="shared" ca="1" si="65"/>
        <v>-0,00123199289086838-1,50929404294368E-17i</v>
      </c>
      <c r="AP164" s="223" t="str">
        <f t="shared" ca="1" si="66"/>
        <v>-1,29799501409855E-17+0,00123199289086838i</v>
      </c>
      <c r="AQ164" s="223" t="str">
        <f t="shared" ca="1" si="67"/>
        <v>0,00123199289086838+1,08669598525343E-17i</v>
      </c>
      <c r="AR164" s="223" t="str">
        <f t="shared" ca="1" si="68"/>
        <v>0,00123199289086838+1,08669598525343E-17i</v>
      </c>
      <c r="AS164" s="223" t="str">
        <f t="shared" ca="1" si="69"/>
        <v>-0,00123199289086838+2,11285671551437E-18i</v>
      </c>
      <c r="AT164" s="223" t="str">
        <f t="shared" ca="1" si="70"/>
        <v>4,22584700396562E-18+0,00123199289086838i</v>
      </c>
      <c r="AU164" s="223" t="str">
        <f t="shared" ca="1" si="71"/>
        <v>0,00123199289086838-6,33883729241687E-18i</v>
      </c>
      <c r="AV164" s="223" t="str">
        <f t="shared" ca="1" si="72"/>
        <v>-1,72056635720142E-17-0,00123199289086838i</v>
      </c>
      <c r="AW164" s="223" t="str">
        <f t="shared" ca="1" si="73"/>
        <v>-0,00123199289086838+1,93186538604656E-17i</v>
      </c>
      <c r="AX164" s="223" t="str">
        <f t="shared" ca="1" si="74"/>
        <v>2,14316441489168E-17+0,00123199289086838i</v>
      </c>
      <c r="AY164" s="223" t="str">
        <f t="shared" ca="1" si="75"/>
        <v>0,00123199289086838-2,3544634437368E-17i</v>
      </c>
      <c r="AZ164" s="223" t="str">
        <f t="shared" ca="1" si="76"/>
        <v>-3,44114607169654E-17-0,00123199289086838i</v>
      </c>
      <c r="BA164" s="223" t="str">
        <f t="shared" ca="1" si="77"/>
        <v>-0,00123199289086838+3,65244510054166E-17i</v>
      </c>
      <c r="BB164" s="223" t="str">
        <f t="shared" ca="1" si="78"/>
        <v>3,86374412938679E-17+0,00123199289086838i</v>
      </c>
      <c r="BC164" s="223" t="str">
        <f t="shared" ca="1" si="79"/>
        <v>0,00123199289086838-4,07504315823192E-17i</v>
      </c>
      <c r="BD164" s="223" t="str">
        <f t="shared" ca="1" si="80"/>
        <v>-4,28634218707704E-17-0,00123199289086838i</v>
      </c>
      <c r="BE164" s="223" t="str">
        <f t="shared" ca="1" si="81"/>
        <v>-0,00123199289086838+5,37302481503678E-17i</v>
      </c>
      <c r="BF164" s="223" t="str">
        <f t="shared" ca="1" si="82"/>
        <v>6,45970744299652E-17+0,00123199289086838i</v>
      </c>
      <c r="BG164" s="223" t="str">
        <f t="shared" ca="1" si="83"/>
        <v>0,00123199289086838+6,45974751487759E-17i</v>
      </c>
      <c r="BH164" s="223" t="str">
        <f t="shared" ca="1" si="84"/>
        <v>5,37306488691785E-17-0,00123199289086838i</v>
      </c>
      <c r="BI164" s="223" t="str">
        <f t="shared" ca="1" si="85"/>
        <v>-0,00123199289086838-6,03714945718733E-17i</v>
      </c>
      <c r="BJ164" s="223" t="str">
        <f t="shared" ca="1" si="86"/>
        <v>-4,95046682922759E-17+0,00123199289086838i</v>
      </c>
      <c r="BK164" s="223" t="str">
        <f t="shared" ca="1" si="87"/>
        <v>0,00123199289086838+3,86378420126786E-17i</v>
      </c>
      <c r="BL164" s="223" t="str">
        <f t="shared" ca="1" si="88"/>
        <v>4,52786877153735E-17-0,00123199289086838i</v>
      </c>
      <c r="BM164" s="223" t="str">
        <f t="shared" ca="1" si="89"/>
        <v>-0,00123199289086838-3,44118614357761E-17i</v>
      </c>
      <c r="BN164" s="223" t="str">
        <f t="shared" ca="1" si="90"/>
        <v>-4,10527071384709E-17+0,00123199289086838i</v>
      </c>
      <c r="BO164" s="223" t="str">
        <f t="shared" ca="1" si="91"/>
        <v>0,00123199289086838+3,01858808588735E-17i</v>
      </c>
      <c r="BP164" s="223" t="str">
        <f t="shared" ca="1" si="92"/>
        <v>1,93190545792762E-17-0,00123199289086838i</v>
      </c>
      <c r="BQ164" s="223" t="str">
        <f t="shared" ca="1" si="93"/>
        <v>-0,00123199289086838-2,59599002819711E-17i</v>
      </c>
      <c r="BR164" s="223" t="str">
        <f t="shared" ca="1" si="94"/>
        <v>-1,50930740023737E-17+0,00123199289086838i</v>
      </c>
      <c r="BS164" s="223" t="str">
        <f t="shared" ca="1" si="95"/>
        <v>0,00123199289086838+2,17339197050685E-17i</v>
      </c>
      <c r="BT164" s="223" t="str">
        <f t="shared" ca="1" si="96"/>
        <v>1,08670934254712E-17-0,00123199289086838i</v>
      </c>
      <c r="BU164" s="223" t="str">
        <f t="shared" ca="1" si="97"/>
        <v>-0,00123199289086838-2,6714587375324E-22i</v>
      </c>
      <c r="BV164" s="223" t="str">
        <f t="shared" ca="1" si="98"/>
        <v>-6,64111284856866E-18+0,00123199289086838i</v>
      </c>
      <c r="BW164" s="223" t="str">
        <f t="shared" ca="1" si="99"/>
        <v>0,00123199289086838-4,22571343102874E-18i</v>
      </c>
      <c r="BX164" s="223" t="str">
        <f t="shared" ca="1" si="100"/>
        <v>-1,50925397106262E-17-0,00123199289086838i</v>
      </c>
      <c r="BY164" s="223" t="str">
        <f t="shared" ca="1" si="101"/>
        <v>-0,00123199289086838+8,45169400793124E-18i</v>
      </c>
      <c r="BZ164" s="223" t="str">
        <f t="shared" ca="1" si="102"/>
        <v>1,93185202875286E-17+0,00123199289086838i</v>
      </c>
      <c r="CA164" s="223" t="str">
        <f t="shared" ca="1" si="103"/>
        <v>0,00123199289086838+4,77537140919351E-16i</v>
      </c>
      <c r="CB164" s="223" t="str">
        <f t="shared" ca="1" si="104"/>
        <v>3,44116610763708E-16-0,00123199289086838i</v>
      </c>
      <c r="CC164" s="223" t="str">
        <f t="shared" ca="1" si="105"/>
        <v>-0,00123199289086838-2,10696080608064E-16i</v>
      </c>
      <c r="CD164" s="223" t="str">
        <f t="shared" ca="1" si="106"/>
        <v>-9,47832224347125E-17+0,00123199289086838i</v>
      </c>
      <c r="CE164" s="223" t="str">
        <f t="shared" ca="1" si="107"/>
        <v>0,00123199289086838-3,8637307720931E-17i</v>
      </c>
      <c r="CF164" s="223" t="str">
        <f t="shared" ca="1" si="108"/>
        <v>-1,72057837876575E-16-0,00123199289086838i</v>
      </c>
      <c r="CG164" s="223" t="str">
        <f t="shared" ca="1" si="109"/>
        <v>-0,00123199289086838+2,87970696049925E-16i</v>
      </c>
      <c r="CH164" s="223" t="str">
        <f t="shared" ca="1" si="110"/>
        <v>4,21391226205569E-16+0,00123199289086838i</v>
      </c>
      <c r="CI164" s="223" t="str">
        <f t="shared" ca="1" si="111"/>
        <v>0,00123199289086838-5,54811756361213E-16i</v>
      </c>
      <c r="CJ164" s="223" t="str">
        <f t="shared" ca="1" si="112"/>
        <v>5,54812424225897E-16-0,00123199289086838i</v>
      </c>
      <c r="CK164" s="223" t="str">
        <f t="shared" ca="1" si="113"/>
        <v>-0,00123199289086838-4,38899566052546E-16i</v>
      </c>
      <c r="CL164" s="223" t="str">
        <f t="shared" ca="1" si="114"/>
        <v>-3,05479035896903E-16+0,00123199289086838i</v>
      </c>
      <c r="CM164" s="223" t="str">
        <f t="shared" ca="1" si="115"/>
        <v>0,00123199289086838+1,72058505741259E-16i</v>
      </c>
      <c r="CN164" s="223" t="str">
        <f t="shared" ca="1" si="116"/>
        <v>5,61456475679077E-17-0,00123199289086838i</v>
      </c>
      <c r="CO164" s="223" t="str">
        <f t="shared" ca="1" si="117"/>
        <v>-0,00123199289086838+7,72748825877358E-17i</v>
      </c>
      <c r="CP164" s="223" t="str">
        <f t="shared" ca="1" si="118"/>
        <v>2,1069541274338E-16+0,00123199289086838i</v>
      </c>
      <c r="CQ164" s="223" t="str">
        <f t="shared" ca="1" si="119"/>
        <v>0,00123199289086838-3,26608270916731E-16i</v>
      </c>
      <c r="CR164" s="223" t="str">
        <f t="shared" ca="1" si="120"/>
        <v>-4,60028801072374E-16-0,00123199289086838i</v>
      </c>
      <c r="CS164" s="223" t="str">
        <f t="shared" ca="1" si="121"/>
        <v>-0,00123199289086838+5,75941659245725E-16i</v>
      </c>
      <c r="CT164" s="223" t="str">
        <f t="shared" ca="1" si="122"/>
        <v>-5,16174849359092E-16+0,00123199289086838i</v>
      </c>
      <c r="CU164" s="223" t="str">
        <f t="shared" ca="1" si="123"/>
        <v>0,00123199289086838+3,82754319203449E-16i</v>
      </c>
      <c r="CV164" s="223" t="str">
        <f t="shared" ca="1" si="124"/>
        <v>2,49333789047805E-16-0,00123199289086838i</v>
      </c>
      <c r="CW164" s="223" t="str">
        <f t="shared" ca="1" si="125"/>
        <v>-0,00123199289086838-1,50928602856747E-16i</v>
      </c>
      <c r="CX164" s="223" t="str">
        <f t="shared" ca="1" si="126"/>
        <v>-1,75080727011029E-17+0,00123199289086838i</v>
      </c>
      <c r="CY164" s="223" t="str">
        <f t="shared" ca="1" si="127"/>
        <v>0,00123199289086838-1,15912457454541E-16i</v>
      </c>
      <c r="CZ164" s="223" t="str">
        <f t="shared" ca="1" si="128"/>
        <v>-2,49332987610184E-16-0,00123199289086838i</v>
      </c>
      <c r="DA164" s="223" t="str">
        <f t="shared" ca="1" si="129"/>
        <v>-0,00123199289086838+3,82753517765828E-16i</v>
      </c>
      <c r="DB164" s="223" t="str">
        <f t="shared" ca="1" si="130"/>
        <v>5,16174047921472E-16+0,00123199289086838i</v>
      </c>
      <c r="DC164" s="223" t="str">
        <f t="shared" ca="1" si="131"/>
        <v>0,00123199289086838+6,10957804647932E-16i</v>
      </c>
      <c r="DD164" s="223" t="str">
        <f t="shared" ca="1" si="132"/>
        <v>4,77537274492288E-16-0,00123199289086838i</v>
      </c>
      <c r="DE164" s="223" t="str">
        <f t="shared" ca="1" si="133"/>
        <v>-0,00123199289086838-3,44116744336644E-16i</v>
      </c>
      <c r="DF164" s="223" t="str">
        <f t="shared" ca="1" si="134"/>
        <v>-2,10696214181E-16+0,00123199289086838i</v>
      </c>
      <c r="DG164" s="223" t="str">
        <f t="shared" ca="1" si="135"/>
        <v>0,00123199289086838+7,72756840253571E-17i</v>
      </c>
      <c r="DH164" s="223" t="str">
        <f t="shared" ca="1" si="136"/>
        <v>-2,11295021657018E-17-0,00123199289086838i</v>
      </c>
      <c r="DI164" s="223" t="str">
        <f t="shared" ca="1" si="137"/>
        <v>-0,00123199289086838+1,54550032321345E-16i</v>
      </c>
      <c r="DJ164" s="223" t="str">
        <f t="shared" ca="1" si="138"/>
        <v>2,87970562476989E-16+0,00123199289086838i</v>
      </c>
      <c r="DK164" s="223" t="str">
        <f t="shared" ca="1" si="139"/>
        <v>0,00123199289086838-4,21391092632633E-16i</v>
      </c>
      <c r="DL164" s="223" t="str">
        <f t="shared" ca="1" si="140"/>
        <v>-5,54811622788276E-16-0,00123199289086838i</v>
      </c>
      <c r="DM164" s="223" t="str">
        <f t="shared" ca="1" si="141"/>
        <v>-0,00123199289086838-5,72320229781127E-16i</v>
      </c>
      <c r="DN164" s="223" t="str">
        <f t="shared" ca="1" si="142"/>
        <v>-4,38899699625483E-16+0,00123199289086838i</v>
      </c>
      <c r="DO164" s="223" t="str">
        <f t="shared" ca="1" si="143"/>
        <v>0,00123199289086838+3,0547916946984E-16i</v>
      </c>
      <c r="DP164" s="223" t="str">
        <f t="shared" ca="1" si="144"/>
        <v>1,72058639314196E-16-0,00123199289086838i</v>
      </c>
      <c r="DQ164" s="223" t="str">
        <f t="shared" ca="1" si="145"/>
        <v>-0,00123199289086838-3,86381091585523E-17i</v>
      </c>
      <c r="DR164" s="223" t="str">
        <f t="shared" ca="1" si="146"/>
        <v>5,97670770325066E-17+0,00123199289086838i</v>
      </c>
      <c r="DS164" s="223" t="str">
        <f t="shared" ca="1" si="147"/>
        <v>0,00123199289086838-1,9318760718815E-16i</v>
      </c>
      <c r="DT164" s="223" t="str">
        <f t="shared" ca="1" si="148"/>
        <v>-3,26608137343793E-16-0,00123199289086838i</v>
      </c>
      <c r="DU164" s="223" t="str">
        <f t="shared" ca="1" si="149"/>
        <v>-0,00123199289086838+4,60028667499437E-16i</v>
      </c>
      <c r="DV164" s="223" t="str">
        <f t="shared" ca="1" si="150"/>
        <v>5,93449197655081E-16+0,00123199289086838i</v>
      </c>
      <c r="DW164" s="223" t="str">
        <f t="shared" ca="1" si="151"/>
        <v>0,00123199289086838+5,33682654914321E-16i</v>
      </c>
      <c r="DX164" s="223" t="str">
        <f t="shared" ca="1" si="152"/>
        <v>4,00262124758679E-16-0,00123199289086838i</v>
      </c>
      <c r="DY164" s="223" t="str">
        <f t="shared" ca="1" si="153"/>
        <v>-0,00123199289086838-2,66841594603035E-16i</v>
      </c>
      <c r="DZ164" s="223" t="str">
        <f t="shared" ca="1" si="154"/>
        <v>-1,33421064447391E-16+0,00123199289086838i</v>
      </c>
      <c r="EA164" s="223" t="str">
        <f t="shared" ca="1" si="155"/>
        <v>0,00123199289086838+5,3429174750648E-22i</v>
      </c>
      <c r="EB164" s="223" t="str">
        <f t="shared" ca="1" si="156"/>
        <v>-1,33419995863896E-16-0,00123199289086838i</v>
      </c>
      <c r="EC164" s="223" t="str">
        <f t="shared" ca="1" si="157"/>
        <v>-0,00123199289086838+2,31825182054955E-16i</v>
      </c>
      <c r="ED164" s="223" t="str">
        <f t="shared" ca="1" si="158"/>
        <v>3,65245712210599E-16+0,00123199289086838i</v>
      </c>
      <c r="EE164" s="223" t="str">
        <f t="shared" ca="1" si="159"/>
        <v>0,00123199289086838-4,98666242366242E-16i</v>
      </c>
      <c r="EF164" s="223" t="str">
        <f t="shared" ca="1" si="160"/>
        <v>5,93450266238576E-16-0,00123199289086838i</v>
      </c>
      <c r="EG164" s="223" t="str">
        <f t="shared" ca="1" si="161"/>
        <v>-0,00123199289086838-4,60029736082932E-16i</v>
      </c>
      <c r="EH164" s="223" t="str">
        <f t="shared" ca="1" si="162"/>
        <v>-3,61624549891873E-16+0,00123199289086838i</v>
      </c>
      <c r="EI164" s="223" t="str">
        <f t="shared" ca="1" si="163"/>
        <v>0,00123199289086838+2,28204019736229E-16i</v>
      </c>
      <c r="EJ164" s="223" t="str">
        <f t="shared" ca="1" si="164"/>
        <v>9,47834895805862E-17-0,00123199289086838i</v>
      </c>
      <c r="EK164" s="223" t="str">
        <f t="shared" ca="1" si="165"/>
        <v>-0,00123199289086838+3,86370405750573E-17i</v>
      </c>
      <c r="EL164" s="223" t="str">
        <f t="shared" ca="1" si="166"/>
        <v>1,72057570730701E-16+0,00123199289086838i</v>
      </c>
      <c r="EM164" s="223" t="str">
        <f t="shared" ca="1" si="167"/>
        <v>0,00123199289086838-2,7046275692176E-16i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0,106469057705681-0,319089122024928i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-1,20772988073882+2,13956101634664i</v>
      </c>
      <c r="H165" s="229" t="str">
        <f t="shared" si="180"/>
        <v>0,100364230230785-0,185324972703817i</v>
      </c>
      <c r="I165" s="229" t="str">
        <f t="shared" si="174"/>
        <v>-0,275557541465964+0,0366946023447628i</v>
      </c>
      <c r="J165" s="255" t="str">
        <f ca="1">IMPRODUCT(1/N_FFT2,CB100)</f>
        <v>-0,00051292448770175-3,19997600309991E-06i</v>
      </c>
      <c r="K165" s="254" t="str">
        <f t="shared" ca="1" si="175"/>
        <v>0,00014145763263573-0,0000179397825889426i</v>
      </c>
      <c r="N165" s="246">
        <f t="shared" ref="N165:N228" ca="1" si="185">Ioutput2+O165</f>
        <v>0.58056680960689278</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0.18056680960689275</v>
      </c>
      <c r="P165" s="223" t="str">
        <f t="shared" ref="P165:P228" ca="1" si="187">IMPRODUCT(O165,IMEXP(COMPLEX(0,-2*PI()*1*B165/Nt_load2)))</f>
        <v>-0,00443133133821653-0,180512426259753i</v>
      </c>
      <c r="Q165" s="223" t="str">
        <f t="shared" ref="Q165:Q228" ca="1" si="188">IMPRODUCT(O165,IMEXP(COMPLEX(0,-2*PI()*2*B165/Nt_load2)))</f>
        <v>-0,180349308976829+0,00885999340813122i</v>
      </c>
      <c r="R165" s="223" t="str">
        <f t="shared" ref="R165:R228" ca="1" si="189">IMPRODUCT(O165,IMEXP(COMPLEX(0,-2*PI()*3*B165/Nt_load2)))</f>
        <v>0,0132833185493152+0,180077556013872i</v>
      </c>
      <c r="S165" s="223" t="str">
        <f t="shared" ref="S165:S228" ca="1" si="190">IMPRODUCT(O165,IMEXP(COMPLEX(0,-2*PI()*4*B165/Nt_load2)))</f>
        <v>0,179697331064706-0,0176986423161002i</v>
      </c>
      <c r="T165" s="223" t="str">
        <f t="shared" ref="T165:T228" ca="1" si="191">IMPRODUCT(O165,IMEXP(COMPLEX(0,-2*PI()*5*B165/Nt_load2)))</f>
        <v>-0,0221033050825473-0,179208863162623i</v>
      </c>
      <c r="U165" s="223" t="str">
        <f t="shared" ref="U165:U228" ca="1" si="192">IMPRODUCT(O165,IMEXP(COMPLEX(0,-2*PI()*6*B165/Nt_load2)))</f>
        <v>-0,178612446542421+0,0264946536445102i</v>
      </c>
      <c r="V165" s="223" t="str">
        <f t="shared" ref="V165:V228" ca="1" si="193">IMPRODUCT(O165,IMEXP(COMPLEX(0,-2*PI()*7*B165/Nt_load2)))</f>
        <v>0,0308700428178218+0,177908440463171i</v>
      </c>
      <c r="W165" s="223" t="str">
        <f t="shared" ref="W165:W228" ca="1" si="194">IMPRODUCT(O165,IMEXP(COMPLEX(0,-2*PI()*8*B165/Nt_load2)))</f>
        <v>0,177097268991814-0,0352268370316274i</v>
      </c>
      <c r="X165" s="223" t="str">
        <f t="shared" ref="X165:X228" ca="1" si="195">IMPRODUCT(O165,IMEXP(COMPLEX(0,-2*PI()*9*B165/Nt_load2)))</f>
        <v>-0,0395624119160393-0,176179420747707i</v>
      </c>
      <c r="Y165" s="223" t="str">
        <f t="shared" ref="Y165:Y228" ca="1" si="196">IMPRODUCT(O165,IMEXP(COMPLEX(0,-2*PI()*10*B165/Nt_load2)))</f>
        <v>-0,175155448608314+0,0438741558828465i</v>
      </c>
      <c r="Z165" s="223" t="str">
        <f t="shared" ref="Z165:Z228" ca="1" si="197">IMPRODUCT(O165,IMEXP(COMPLEX(0,-2*PI()*11*B165/Nt_load2)))</f>
        <v>0,0481594716986933+0,174025969376167i</v>
      </c>
      <c r="AA165" s="223" t="str">
        <f t="shared" ref="AA165:AA228" ca="1" si="198">IMPRODUCT(O165,IMEXP(COMPLEX(0,-2*PI()*12*B165/Nt_load2)))</f>
        <v>0,172791663407314-0,0524157780496046i</v>
      </c>
      <c r="AB165" s="223" t="str">
        <f t="shared" ref="AB165:AB228" ca="1" si="199">IMPRODUCT(O165,IMEXP(COMPLEX(0,-2*PI()*13*B165/Nt_load2)))</f>
        <v>-0,0566405110957707-0,17145327420152i</v>
      </c>
      <c r="AC165" s="223" t="str">
        <f t="shared" ref="AC165:AC228" ca="1" si="200">IMPRODUCT(O165,IMEXP(COMPLEX(0,-2*PI()*14*B165/Nt_load2)))</f>
        <v>-0,170011607954405+0,0608311260159609i</v>
      </c>
      <c r="AD165" s="223" t="str">
        <f t="shared" ref="AD165:AD228" ca="1" si="201">IMPRODUCT(O165,IMEXP(COMPLEX(0,-2*PI()*15*B165/Nt_load2)))</f>
        <v>0,0649850985404783+0,168467533071794i</v>
      </c>
      <c r="AE165" s="223" t="str">
        <f t="shared" ref="AE165:AE228" ca="1" si="202">IMPRODUCT(O165,IMEXP(COMPLEX(0,-2*PI()*16*B165/Nt_load2)))</f>
        <v>0,166821979646668-0,0690999264715843i</v>
      </c>
      <c r="AF165" s="223" t="str">
        <f t="shared" ref="AF165:AF228" ca="1" si="203">IMPRODUCT(O165,IMEXP(COMPLEX(0,-2*PI()*17*B165/Nt_load2)))</f>
        <v>-0,0731731311907799-0,165075938898886i</v>
      </c>
      <c r="AG165" s="223" t="str">
        <f t="shared" ref="AG165:AG228" ca="1" si="204">IMPRODUCT(O165,IMEXP(COMPLEX(0,-2*PI()*18*B165/Nt_load2)))</f>
        <v>-0,163230462578091+0,0772022591518823i</v>
      </c>
      <c r="AH165" s="223" t="str">
        <f t="shared" ref="AH165:AH228" ca="1" si="205">IMPRODUCT(O165,IMEXP(COMPLEX(0,-2*PI()*19*B165/Nt_load2)))</f>
        <v>0,0811848833588498+0,161286662330218i</v>
      </c>
      <c r="AI165" s="223" t="str">
        <f t="shared" ref="AI165:AI228" ca="1" si="206">IMPRODUCT(O165,IMEXP(COMPLEX(0,-2*PI()*20*B165/Nt_load2)))</f>
        <v>0,159245709027863-0,0851186048277644i</v>
      </c>
      <c r="AJ165" s="223" t="str">
        <f t="shared" ref="AJ165:AJ228" ca="1" si="207">IMPRODUCT(O165,IMEXP(COMPLEX(0,-2*PI()*21*B165/Nt_load2)))</f>
        <v>-0,0890010540319367-0,157108832064961i</v>
      </c>
      <c r="AK165" s="223" t="str">
        <f t="shared" ref="AK165:AK228" ca="1" si="208">IMPRODUCT(O165,IMEXP(COMPLEX(0,-2*PI()*22*B165/Nt_load2)))</f>
        <v>-0,154877318616301+0,0928298923291233i</v>
      </c>
      <c r="AL165" s="223" t="str">
        <f t="shared" ref="AL165:AL228" ca="1" si="209">IMPRODUCT(O165,IMEXP(COMPLEX(0,-2*PI()*23*B165/Nt_load2)))</f>
        <v>0,0966028133702888+0,152552512862152i</v>
      </c>
      <c r="AM165" s="223" t="str">
        <f t="shared" ref="AM165:AM228" ca="1" si="210">IMPRODUCT(O165,IMEXP(COMPLEX(0,-2*PI()*24*B165/Nt_load2)))</f>
        <v>0,150135815178551-0,100317544488907i</v>
      </c>
      <c r="AN165" s="223" t="str">
        <f t="shared" ref="AN165:AN228" ca="1" si="211">IMPRODUCT(O165,IMEXP(COMPLEX(0,-2*PI()*25*B165/Nt_load2)))</f>
        <v>-0,10397184806984-0,147628681293826i</v>
      </c>
      <c r="AO165" s="223" t="str">
        <f t="shared" ref="AO165:AO228" ca="1" si="212">IMPRODUCT(O165,IMEXP(COMPLEX(0,-2*PI()*26*B165/Nt_load2)))</f>
        <v>-0,145032621411692+0,107563522897238i</v>
      </c>
      <c r="AP165" s="223" t="str">
        <f t="shared" ref="AP165:AP228" ca="1" si="213">IMPRODUCT(O165,IMEXP(COMPLEX(0,-2*PI()*27*B165/Nt_load2)))</f>
        <v>0,111090405480517+0,142349199301528i</v>
      </c>
      <c r="AQ165" s="223" t="str">
        <f t="shared" ref="AQ165:AQ228" ca="1" si="214">IMPRODUCT(O165,IMEXP(COMPLEX(0,-2*PI()*28*B165/Nt_load2)))</f>
        <v>0,139580031356484-0,114550371357472i</v>
      </c>
      <c r="AR165" s="223" t="str">
        <f t="shared" ref="AR165:AR228" ca="1" si="215">IMPRODUCT(O165,IMEXP(COMPLEX(0,-2*PI()*28*B165/Nt_load2)))</f>
        <v>0,139580031356484-0,114550371357472i</v>
      </c>
      <c r="AS165" s="223" t="str">
        <f t="shared" ref="AS165:AS228" ca="1" si="216">IMPRODUCT(O165,IMEXP(COMPLEX(0,-2*PI()*30*B165/Nt_load2)))</f>
        <v>-0,133791180779983+0,121261257939665i</v>
      </c>
      <c r="AT165" s="223" t="str">
        <f t="shared" ref="AT165:AT228" ca="1" si="217">IMPRODUCT(O165,IMEXP(COMPLEX(0,-2*PI()*31*B165/Nt_load2)))</f>
        <v>0,124508136257775+0,130774985135642i</v>
      </c>
      <c r="AU165" s="223" t="str">
        <f t="shared" ref="AU165:AU228" ca="1" si="218">IMPRODUCT(O165,IMEXP(COMPLEX(0,-2*PI()*32*B165/Nt_load2)))</f>
        <v>0,127680015530259-0,127680015530249i</v>
      </c>
      <c r="AV165" s="223" t="str">
        <f t="shared" ref="AV165:AV228" ca="1" si="219">IMPRODUCT(O165,IMEXP(COMPLEX(0,-2*PI()*33*B165/Nt_load2)))</f>
        <v>-0,130774985135644-0,124508136257772i</v>
      </c>
      <c r="AW165" s="223" t="str">
        <f t="shared" ref="AW165:AW228" ca="1" si="220">IMPRODUCT(O165,IMEXP(COMPLEX(0,-2*PI()*34*B165/Nt_load2)))</f>
        <v>-0,121261257939662+0,133791180779985i</v>
      </c>
      <c r="AX165" s="223" t="str">
        <f t="shared" ref="AX165:AX228" ca="1" si="221">IMPRODUCT(O165,IMEXP(COMPLEX(0,-2*PI()*35*B165/Nt_load2)))</f>
        <v>0,136726785619786+0,117941336374033i</v>
      </c>
      <c r="AY165" s="223" t="str">
        <f t="shared" ref="AY165:AY228" ca="1" si="222">IMPRODUCT(O165,IMEXP(COMPLEX(0,-2*PI()*36*B165/Nt_load2)))</f>
        <v>0,11455037135747-0,139580031356486i</v>
      </c>
      <c r="AZ165" s="223" t="str">
        <f t="shared" ref="AZ165:AZ228" ca="1" si="223">IMPRODUCT(O165,IMEXP(COMPLEX(0,-2*PI()*37*B165/Nt_load2)))</f>
        <v>-0,14234919930153-0,111090405480514i</v>
      </c>
      <c r="BA165" s="223" t="str">
        <f t="shared" ref="BA165:BA228" ca="1" si="224">IMPRODUCT(O165,IMEXP(COMPLEX(0,-2*PI()*38*B165/Nt_load2)))</f>
        <v>-0,10756352289725+0,145032621411683i</v>
      </c>
      <c r="BB165" s="223" t="str">
        <f t="shared" ref="BB165:BB228" ca="1" si="225">IMPRODUCT(O165,IMEXP(COMPLEX(0,-2*PI()*39*B165/Nt_load2)))</f>
        <v>0,147628681293828+0,103971848069837i</v>
      </c>
      <c r="BC165" s="223" t="str">
        <f t="shared" ref="BC165:BC228" ca="1" si="226">IMPRODUCT(O165,IMEXP(COMPLEX(0,-2*PI()*40*B165/Nt_load2)))</f>
        <v>0,100317544488904-0,150135815178553i</v>
      </c>
      <c r="BD165" s="223" t="str">
        <f t="shared" ref="BD165:BD228" ca="1" si="227">IMPRODUCT(O165,IMEXP(COMPLEX(0,-2*PI()*41*B165/Nt_load2)))</f>
        <v>-0,152552512862144-0,0966028133703011i</v>
      </c>
      <c r="BE165" s="223" t="str">
        <f t="shared" ref="BE165:BE228" ca="1" si="228">IMPRODUCT(O165,IMEXP(COMPLEX(0,-2*PI()*42*B165/Nt_load2)))</f>
        <v>-0,0928298923291191+0,154877318616304i</v>
      </c>
      <c r="BF165" s="223" t="str">
        <f t="shared" ref="BF165:BF228" ca="1" si="229">IMPRODUCT(O165,IMEXP(COMPLEX(0,-2*PI()*43*B165/Nt_load2)))</f>
        <v>0,157108832064963+0,0890010540319336i</v>
      </c>
      <c r="BG165" s="223" t="str">
        <f t="shared" ref="BG165:BG228" ca="1" si="230">IMPRODUCT(O165,IMEXP(COMPLEX(0,-2*PI()*44*B165/Nt_load2)))</f>
        <v>0,0851186048277767-0,159245709027856i</v>
      </c>
      <c r="BH165" s="223" t="str">
        <f t="shared" ref="BH165:BH228" ca="1" si="231">IMPRODUCT(O165,IMEXP(COMPLEX(0,-2*PI()*45*B165/Nt_load2)))</f>
        <v>-0,161286662330219-0,0811848833588473i</v>
      </c>
      <c r="BI165" s="223" t="str">
        <f t="shared" ref="BI165:BI228" ca="1" si="232">IMPRODUCT(O165,IMEXP(COMPLEX(0,-2*PI()*46*B165/Nt_load2)))</f>
        <v>-0,0772022591518786+0,163230462578092i</v>
      </c>
      <c r="BJ165" s="223" t="str">
        <f t="shared" ref="BJ165:BJ228" ca="1" si="233">IMPRODUCT(O165,IMEXP(COMPLEX(0,-2*PI()*47*B165/Nt_load2)))</f>
        <v>0,16507593889888+0,0731731311907938i</v>
      </c>
      <c r="BK165" s="223" t="str">
        <f t="shared" ref="BK165:BK228" ca="1" si="234">IMPRODUCT(O165,IMEXP(COMPLEX(0,-2*PI()*48*B165/Nt_load2)))</f>
        <v>0,0690999264715805-0,16682197964667i</v>
      </c>
      <c r="BL165" s="223" t="str">
        <f t="shared" ref="BL165:BL228" ca="1" si="235">IMPRODUCT(O165,IMEXP(COMPLEX(0,-2*PI()*49*B165/Nt_load2)))</f>
        <v>-0,168467533071796-0,0649850985404758i</v>
      </c>
      <c r="BM165" s="223" t="str">
        <f t="shared" ref="BM165:BM228" ca="1" si="236">IMPRODUCT(O165,IMEXP(COMPLEX(0,-2*PI()*50*B165/Nt_load2)))</f>
        <v>-0,060831126015974+0,1700116079544i</v>
      </c>
      <c r="BN165" s="223" t="str">
        <f t="shared" ref="BN165:BN228" ca="1" si="237">IMPRODUCT(O165,IMEXP(COMPLEX(0,-2*PI()*51*B165/Nt_load2)))</f>
        <v>0,171453274201521+0,056640511095768i</v>
      </c>
      <c r="BO165" s="223" t="str">
        <f t="shared" ref="BO165:BO228" ca="1" si="238">IMPRODUCT(O165,IMEXP(COMPLEX(0,-2*PI()*52*B165/Nt_load2)))</f>
        <v>0,0524157780496006-0,172791663407315i</v>
      </c>
      <c r="BP165" s="223" t="str">
        <f t="shared" ref="BP165:BP228" ca="1" si="239">IMPRODUCT(O165,IMEXP(COMPLEX(0,-2*PI()*53*B165/Nt_load2)))</f>
        <v>-0,174025969376163-0,0481594716987079i</v>
      </c>
      <c r="BQ165" s="223" t="str">
        <f t="shared" ref="BQ165:BQ228" ca="1" si="240">IMPRODUCT(O165,IMEXP(COMPLEX(0,-2*PI()*54*B165/Nt_load2)))</f>
        <v>-0,0438741558828428+0,175155448608314i</v>
      </c>
      <c r="BR165" s="223" t="str">
        <f t="shared" ref="BR165:BR228" ca="1" si="241">IMPRODUCT(O165,IMEXP(COMPLEX(0,-2*PI()*55*B165/Nt_load2)))</f>
        <v>0,176179420747707+0,0395624119160367i</v>
      </c>
      <c r="BS165" s="223" t="str">
        <f t="shared" ref="BS165:BS228" ca="1" si="242">IMPRODUCT(O165,IMEXP(COMPLEX(0,-2*PI()*56*B165/Nt_load2)))</f>
        <v>0,0352268370316413-0,177097268991811i</v>
      </c>
      <c r="BT165" s="223" t="str">
        <f t="shared" ref="BT165:BT228" ca="1" si="243">IMPRODUCT(O165,IMEXP(COMPLEX(0,-2*PI()*57*B165/Nt_load2)))</f>
        <v>-0,177908440463172-0,0308700428178193i</v>
      </c>
      <c r="BU165" s="223" t="str">
        <f t="shared" ref="BU165:BU228" ca="1" si="244">IMPRODUCT(O165,IMEXP(COMPLEX(0,-2*PI()*58*B165/Nt_load2)))</f>
        <v>-0,0264946536445064+0,178612446542422i</v>
      </c>
      <c r="BV165" s="223" t="str">
        <f t="shared" ref="BV165:BV228" ca="1" si="245">IMPRODUCT(O165,IMEXP(COMPLEX(0,-2*PI()*59*B165/Nt_load2)))</f>
        <v>0,179208863162622+0,0221033050825574i</v>
      </c>
      <c r="BW165" s="223" t="str">
        <f t="shared" ref="BW165:BW228" ca="1" si="246">IMPRODUCT(O165,IMEXP(COMPLEX(0,-2*PI()*60*B165/Nt_load2)))</f>
        <v>0,0176986423161021-0,179697331064706i</v>
      </c>
      <c r="BX165" s="223" t="str">
        <f t="shared" ref="BX165:BX228" ca="1" si="247">IMPRODUCT(O165,IMEXP(COMPLEX(0,-2*PI()*61*B165/Nt_load2)))</f>
        <v>-0,180077556013872-0,0132833185493129i</v>
      </c>
      <c r="BY165" s="223" t="str">
        <f t="shared" ref="BY165:BY228" ca="1" si="248">IMPRODUCT(O165,IMEXP(COMPLEX(0,-2*PI()*62*B165/Nt_load2)))</f>
        <v>-0,00885999340814026+0,180349308976829i</v>
      </c>
      <c r="BZ165" s="223" t="str">
        <f t="shared" ref="BZ165:BZ228" ca="1" si="249">IMPRODUCT(O165,IMEXP(COMPLEX(0,-2*PI()*63*B165/Nt_load2)))</f>
        <v>0,180512426259752+0,0044313313382556i</v>
      </c>
      <c r="CA165" s="223" t="str">
        <f t="shared" ref="CA165:CA228" ca="1" si="250">IMPRODUCT(O165,IMEXP(COMPLEX(0,-2*PI()*64*B165/Nt_load2)))</f>
        <v>5,04353872484949E-14-0,180566809606893i</v>
      </c>
      <c r="CB165" s="223" t="str">
        <f t="shared" ref="CB165:CB228" ca="1" si="251">IMPRODUCT(O165,IMEXP(COMPLEX(0,-2*PI()*65*B165/Nt_load2)))</f>
        <v>-0,180512426259755+0,00443133133815219i</v>
      </c>
      <c r="CC165" s="223" t="str">
        <f t="shared" ref="CC165:CC228" ca="1" si="252">IMPRODUCT(O165,IMEXP(COMPLEX(0,-2*PI()*66*B165/Nt_load2)))</f>
        <v>0,00885999340805746+0,180349308976833i</v>
      </c>
      <c r="CD165" s="223" t="str">
        <f t="shared" ref="CD165:CD228" ca="1" si="253">IMPRODUCT(O165,IMEXP(COMPLEX(0,-2*PI()*67*B165/Nt_load2)))</f>
        <v>0,180077556013879-0,0132833185492276i</v>
      </c>
      <c r="CE165" s="223" t="str">
        <f t="shared" ref="CE165:CE228" ca="1" si="254">IMPRODUCT(O165,IMEXP(COMPLEX(0,-2*PI()*68*B165/Nt_load2)))</f>
        <v>-0,0176986423161804-0,179697331064698i</v>
      </c>
      <c r="CF165" s="223" t="str">
        <f t="shared" ref="CF165:CF228" ca="1" si="255">IMPRODUCT(O165,IMEXP(COMPLEX(0,-2*PI()*69*B165/Nt_load2)))</f>
        <v>-0,179208863162614+0,0221033050826177i</v>
      </c>
      <c r="CG165" s="223" t="str">
        <f t="shared" ref="CG165:CG228" ca="1" si="256">IMPRODUCT(O165,IMEXP(COMPLEX(0,-2*PI()*70*B165/Nt_load2)))</f>
        <v>0,0264946536445665+0,178612446542413i</v>
      </c>
      <c r="CH165" s="223" t="str">
        <f t="shared" ref="CH165:CH228" ca="1" si="257">IMPRODUCT(O165,IMEXP(COMPLEX(0,-2*PI()*71*B165/Nt_load2)))</f>
        <v>0,177908440463164-0,0308700428178615i</v>
      </c>
      <c r="CI165" s="223" t="str">
        <f t="shared" ref="CI165:CI228" ca="1" si="258">IMPRODUCT(O165,IMEXP(COMPLEX(0,-2*PI()*72*B165/Nt_load2)))</f>
        <v>-0,0352268370316657-0,177097268991807i</v>
      </c>
      <c r="CJ165" s="223" t="str">
        <f t="shared" ref="CJ165:CJ228" ca="1" si="259">IMPRODUCT(O165,IMEXP(COMPLEX(0,-2*PI()*73*B165/Nt_load2)))</f>
        <v>-0,176179420747702+0,0395624119160611i</v>
      </c>
      <c r="CK165" s="223" t="str">
        <f t="shared" ref="CK165:CK228" ca="1" si="260">IMPRODUCT(O165,IMEXP(COMPLEX(0,-2*PI()*74*B165/Nt_load2)))</f>
        <v>0,0438741558828495+0,175155448608313i</v>
      </c>
      <c r="CL165" s="223" t="str">
        <f t="shared" ref="CL165:CL228" ca="1" si="261">IMPRODUCT(O165,IMEXP(COMPLEX(0,-2*PI()*75*B165/Nt_load2)))</f>
        <v>0,174025969376166-0,0481594716986973i</v>
      </c>
      <c r="CM165" s="223" t="str">
        <f t="shared" ref="CM165:CM228" ca="1" si="262">IMPRODUCT(O165,IMEXP(COMPLEX(0,-2*PI()*76*B165/Nt_load2)))</f>
        <v>-0,0524157780495899-0,172791663407318i</v>
      </c>
      <c r="CN165" s="223" t="str">
        <f t="shared" ref="CN165:CN228" ca="1" si="263">IMPRODUCT(O165,IMEXP(COMPLEX(0,-2*PI()*77*B165/Nt_load2)))</f>
        <v>-0,17145327420153+0,0566405110957406i</v>
      </c>
      <c r="CO165" s="223" t="str">
        <f t="shared" ref="CO165:CO228" ca="1" si="264">IMPRODUCT(O165,IMEXP(COMPLEX(0,-2*PI()*78*B165/Nt_load2)))</f>
        <v>0,0608311260159298+0,170011607954416i</v>
      </c>
      <c r="CP165" s="223" t="str">
        <f t="shared" ref="CP165:CP228" ca="1" si="265">IMPRODUCT(O165,IMEXP(COMPLEX(0,-2*PI()*79*B165/Nt_load2)))</f>
        <v>0,168467533071812-0,0649850985404319i</v>
      </c>
      <c r="CQ165" s="223" t="str">
        <f t="shared" ref="CQ165:CQ228" ca="1" si="266">IMPRODUCT(O165,IMEXP(COMPLEX(0,-2*PI()*80*B165/Nt_load2)))</f>
        <v>-0,0690999264715206-0,166821979646695i</v>
      </c>
      <c r="CR165" s="223" t="str">
        <f t="shared" ref="CR165:CR228" ca="1" si="267">IMPRODUCT(O165,IMEXP(COMPLEX(0,-2*PI()*81*B165/Nt_load2)))</f>
        <v>-0,165075938898914+0,073173131190718i</v>
      </c>
      <c r="CS165" s="223" t="str">
        <f t="shared" ref="CS165:CS228" ca="1" si="268">IMPRODUCT(O165,IMEXP(COMPLEX(0,-2*PI()*82*B165/Nt_load2)))</f>
        <v>0,0772022591518037+0,163230462578128i</v>
      </c>
      <c r="CT165" s="223" t="str">
        <f t="shared" ref="CT165:CT228" ca="1" si="269">IMPRODUCT(O165,IMEXP(COMPLEX(0,-2*PI()*83*B165/Nt_load2)))</f>
        <v>0,161286662330183-0,0811848833589199i</v>
      </c>
      <c r="CU165" s="223" t="str">
        <f t="shared" ref="CU165:CU228" ca="1" si="270">IMPRODUCT(O165,IMEXP(COMPLEX(0,-2*PI()*84*B165/Nt_load2)))</f>
        <v>-0,0851186048278324-0,159245709027827i</v>
      </c>
      <c r="CV165" s="223" t="str">
        <f t="shared" ref="CV165:CV228" ca="1" si="271">IMPRODUCT(O165,IMEXP(COMPLEX(0,-2*PI()*85*B165/Nt_load2)))</f>
        <v>-0,157108832064933+0,0890010540319865i</v>
      </c>
      <c r="CW165" s="223" t="str">
        <f t="shared" ref="CW165:CW228" ca="1" si="272">IMPRODUCT(O165,IMEXP(COMPLEX(0,-2*PI()*86*B165/Nt_load2)))</f>
        <v>0,092829892329156+0,154877318616281i</v>
      </c>
      <c r="CX165" s="223" t="str">
        <f t="shared" ref="CX165:CX228" ca="1" si="273">IMPRODUCT(O165,IMEXP(COMPLEX(0,-2*PI()*87*B165/Nt_load2)))</f>
        <v>0,152552512862132-0,0966028133703199i</v>
      </c>
      <c r="CY165" s="223" t="str">
        <f t="shared" ref="CY165:CY228" ca="1" si="274">IMPRODUCT(O165,IMEXP(COMPLEX(0,-2*PI()*88*B165/Nt_load2)))</f>
        <v>-0,100317544488926-0,150135815178538i</v>
      </c>
      <c r="CZ165" s="223" t="str">
        <f t="shared" ref="CZ165:CZ228" ca="1" si="275">IMPRODUCT(O165,IMEXP(COMPLEX(0,-2*PI()*89*B165/Nt_load2)))</f>
        <v>-0,147628681293824+0,103971848069842i</v>
      </c>
      <c r="DA165" s="223" t="str">
        <f t="shared" ref="DA165:DA228" ca="1" si="276">IMPRODUCT(O165,IMEXP(COMPLEX(0,-2*PI()*90*B165/Nt_load2)))</f>
        <v>0,10756352289724+0,145032621411691i</v>
      </c>
      <c r="DB165" s="223" t="str">
        <f t="shared" ref="DB165:DB228" ca="1" si="277">IMPRODUCT(O165,IMEXP(COMPLEX(0,-2*PI()*91*B165/Nt_load2)))</f>
        <v>0,142349199301538-0,111090405480504i</v>
      </c>
      <c r="DC165" s="223" t="str">
        <f t="shared" ref="DC165:DC228" ca="1" si="278">IMPRODUCT(O165,IMEXP(COMPLEX(0,-2*PI()*92*B165/Nt_load2)))</f>
        <v>-0,114550371357448-0,139580031356504i</v>
      </c>
      <c r="DD165" s="223" t="str">
        <f t="shared" ref="DD165:DD228" ca="1" si="279">IMPRODUCT(O165,IMEXP(COMPLEX(0,-2*PI()*93*B165/Nt_load2)))</f>
        <v>-0,136726785619817+0,117941336373998i</v>
      </c>
      <c r="DE165" s="223" t="str">
        <f t="shared" ref="DE165:DE228" ca="1" si="280">IMPRODUCT(O165,IMEXP(COMPLEX(0,-2*PI()*94*B165/Nt_load2)))</f>
        <v>0,121261257939626+0,133791180780017i</v>
      </c>
      <c r="DF165" s="223" t="str">
        <f t="shared" ref="DF165:DF228" ca="1" si="281">IMPRODUCT(O165,IMEXP(COMPLEX(0,-2*PI()*95*B165/Nt_load2)))</f>
        <v>0,130774985135691-0,124508136257723i</v>
      </c>
      <c r="DG165" s="223" t="str">
        <f t="shared" ref="DG165:DG228" ca="1" si="282">IMPRODUCT(O165,IMEXP(COMPLEX(0,-2*PI()*96*B165/Nt_load2)))</f>
        <v>-0,127680015530201-0,127680015530307i</v>
      </c>
      <c r="DH165" s="223" t="str">
        <f t="shared" ref="DH165:DH228" ca="1" si="283">IMPRODUCT(O165,IMEXP(COMPLEX(0,-2*PI()*97*B165/Nt_load2)))</f>
        <v>-0,124508136257835+0,130774985135585i</v>
      </c>
      <c r="DI165" s="223" t="str">
        <f t="shared" ref="DI165:DI228" ca="1" si="284">IMPRODUCT(O165,IMEXP(COMPLEX(0,-2*PI()*98*B165/Nt_load2)))</f>
        <v>0,133791180780035+0,121261257939607i</v>
      </c>
      <c r="DJ165" s="223" t="str">
        <f t="shared" ref="DJ165:DJ228" ca="1" si="285">IMPRODUCT(O165,IMEXP(COMPLEX(0,-2*PI()*99*B165/Nt_load2)))</f>
        <v>0,117941336373974-0,136726785619837i</v>
      </c>
      <c r="DK165" s="223" t="str">
        <f t="shared" ref="DK165:DK228" ca="1" si="286">IMPRODUCT(O165,IMEXP(COMPLEX(0,-2*PI()*100*B165/Nt_load2)))</f>
        <v>-0,139580031356523-0,114550371357424i</v>
      </c>
      <c r="DL165" s="223" t="str">
        <f t="shared" ref="DL165:DL228" ca="1" si="287">IMPRODUCT(O165,IMEXP(COMPLEX(0,-2*PI()*101*B165/Nt_load2)))</f>
        <v>-0,111090405480483+0,142349199301554i</v>
      </c>
      <c r="DM165" s="223" t="str">
        <f t="shared" ref="DM165:DM228" ca="1" si="288">IMPRODUCT(O165,IMEXP(COMPLEX(0,-2*PI()*102*B165/Nt_load2)))</f>
        <v>0,145032621411706+0,107563522897219i</v>
      </c>
      <c r="DN165" s="223" t="str">
        <f t="shared" ref="DN165:DN228" ca="1" si="289">IMPRODUCT(O165,IMEXP(COMPLEX(0,-2*PI()*103*B165/Nt_load2)))</f>
        <v>0,103971848069817-0,147628681293842i</v>
      </c>
      <c r="DO165" s="223" t="str">
        <f t="shared" ref="DO165:DO228" ca="1" si="290">IMPRODUCT(O165,IMEXP(COMPLEX(0,-2*PI()*104*B165/Nt_load2)))</f>
        <v>-0,150135815178555-0,1003175444889i</v>
      </c>
      <c r="DP165" s="223" t="str">
        <f t="shared" ref="DP165:DP228" ca="1" si="291">IMPRODUCT(O165,IMEXP(COMPLEX(0,-2*PI()*105*B165/Nt_load2)))</f>
        <v>-0,096602813370298+0,152552512862146i</v>
      </c>
      <c r="DQ165" s="223" t="str">
        <f t="shared" ref="DQ165:DQ228" ca="1" si="292">IMPRODUCT(O165,IMEXP(COMPLEX(0,-2*PI()*106*B165/Nt_load2)))</f>
        <v>0,154877318616295+0,092829892329134i</v>
      </c>
      <c r="DR165" s="223" t="str">
        <f t="shared" ref="DR165:DR228" ca="1" si="293">IMPRODUCT(O165,IMEXP(COMPLEX(0,-2*PI()*107*B165/Nt_load2)))</f>
        <v>0,0890010540319598-0,157108832064948i</v>
      </c>
      <c r="DS165" s="223" t="str">
        <f t="shared" ref="DS165:DS228" ca="1" si="294">IMPRODUCT(O165,IMEXP(COMPLEX(0,-2*PI()*108*B165/Nt_load2)))</f>
        <v>-0,159245709027841-0,0851186048278052i</v>
      </c>
      <c r="DT165" s="223" t="str">
        <f t="shared" ref="DT165:DT228" ca="1" si="295">IMPRODUCT(O165,IMEXP(COMPLEX(0,-2*PI()*109*B165/Nt_load2)))</f>
        <v>-0,0811848833588923+0,161286662330197i</v>
      </c>
      <c r="DU165" s="223" t="str">
        <f t="shared" ref="DU165:DU228" ca="1" si="296">IMPRODUCT(O165,IMEXP(COMPLEX(0,-2*PI()*110*B165/Nt_load2)))</f>
        <v>0,163230462578062+0,0772022591519427i</v>
      </c>
      <c r="DV165" s="223" t="str">
        <f t="shared" ref="DV165:DV228" ca="1" si="297">IMPRODUCT(O165,IMEXP(COMPLEX(0,-2*PI()*111*B165/Nt_load2)))</f>
        <v>0,073173131190854-0,165075938898853i</v>
      </c>
      <c r="DW165" s="223" t="str">
        <f t="shared" ref="DW165:DW228" ca="1" si="298">IMPRODUCT(O165,IMEXP(COMPLEX(0,-2*PI()*112*B165/Nt_load2)))</f>
        <v>-0,166821979646637-0,0690999264716603i</v>
      </c>
      <c r="DX165" s="223" t="str">
        <f t="shared" ref="DX165:DX228" ca="1" si="299">IMPRODUCT(O165,IMEXP(COMPLEX(0,-2*PI()*113*B165/Nt_load2)))</f>
        <v>-0,0649850985404056+0,168467533071823i</v>
      </c>
      <c r="DY165" s="223" t="str">
        <f t="shared" ref="DY165:DY228" ca="1" si="300">IMPRODUCT(O165,IMEXP(COMPLEX(0,-2*PI()*114*B165/Nt_load2)))</f>
        <v>0,170011607954424+0,0608311260159054i</v>
      </c>
      <c r="DZ165" s="223" t="str">
        <f t="shared" ref="DZ165:DZ228" ca="1" si="301">IMPRODUCT(O165,IMEXP(COMPLEX(0,-2*PI()*115*B165/Nt_load2)))</f>
        <v>0,0566405110957111-0,17145327420154i</v>
      </c>
      <c r="EA165" s="223" t="str">
        <f t="shared" ref="EA165:EA228" ca="1" si="302">IMPRODUCT(O165,IMEXP(COMPLEX(0,-2*PI()*116*B165/Nt_load2)))</f>
        <v>-0,172791663407326-0,0524157780495629i</v>
      </c>
      <c r="EB165" s="223" t="str">
        <f t="shared" ref="EB165:EB228" ca="1" si="303">IMPRODUCT(O165,IMEXP(COMPLEX(0,-2*PI()*117*B165/Nt_load2)))</f>
        <v>-0,04815947169867+0,174025969376173i</v>
      </c>
      <c r="EC165" s="223" t="str">
        <f t="shared" ref="EC165:EC228" ca="1" si="304">IMPRODUCT(O165,IMEXP(COMPLEX(0,-2*PI()*118*B165/Nt_load2)))</f>
        <v>0,175155448608319+0,0438741558828246i</v>
      </c>
      <c r="ED165" s="223" t="str">
        <f t="shared" ref="ED165:ED228" ca="1" si="305">IMPRODUCT(O165,IMEXP(COMPLEX(0,-2*PI()*119*B165/Nt_load2)))</f>
        <v>0,039562411916031-0,176179420747709i</v>
      </c>
      <c r="EE165" s="223" t="str">
        <f t="shared" ref="EE165:EE228" ca="1" si="306">IMPRODUCT(O165,IMEXP(COMPLEX(0,-2*PI()*120*B165/Nt_load2)))</f>
        <v>-0,177097268991812-0,0352268370316379i</v>
      </c>
      <c r="EF165" s="223" t="str">
        <f t="shared" ref="EF165:EF228" ca="1" si="307">IMPRODUCT(O165,IMEXP(COMPLEX(0,-2*PI()*121*B165/Nt_load2)))</f>
        <v>-0,0308700428178336+0,177908440463169i</v>
      </c>
      <c r="EG165" s="223" t="str">
        <f t="shared" ref="EG165:EG228" ca="1" si="308">IMPRODUCT(O165,IMEXP(COMPLEX(0,-2*PI()*122*B165/Nt_load2)))</f>
        <v>0,178612446542417+0,0264946536445411i</v>
      </c>
      <c r="EH165" s="223" t="str">
        <f t="shared" ref="EH165:EH228" ca="1" si="309">IMPRODUCT(O165,IMEXP(COMPLEX(0,-2*PI()*123*B165/Nt_load2)))</f>
        <v>0,022103305082587-0,179208863162618i</v>
      </c>
      <c r="EI165" s="223" t="str">
        <f t="shared" ref="EI165:EI228" ca="1" si="310">IMPRODUCT(O165,IMEXP(COMPLEX(0,-2*PI()*124*B165/Nt_load2)))</f>
        <v>-0,179697331064701-0,0176986423161523i</v>
      </c>
      <c r="EJ165" s="223" t="str">
        <f t="shared" ref="EJ165:EJ228" ca="1" si="311">IMPRODUCT(O165,IMEXP(COMPLEX(0,-2*PI()*125*B165/Nt_load2)))</f>
        <v>-0,0132833185493811+0,180077556013867i</v>
      </c>
      <c r="EK165" s="223" t="str">
        <f t="shared" ref="EK165:EK228" ca="1" si="312">IMPRODUCT(O165,IMEXP(COMPLEX(0,-2*PI()*126*B165/Nt_load2)))</f>
        <v>0,180349308976825+0,00885999340821114i</v>
      </c>
      <c r="EL165" s="223" t="str">
        <f t="shared" ref="EL165:EL228" ca="1" si="313">IMPRODUCT(O165,IMEXP(COMPLEX(0,-2*PI()*127*B165/Nt_load2)))</f>
        <v>0,00443133133830345-0,180512426259751i</v>
      </c>
      <c r="EM165" s="223" t="str">
        <f t="shared" ref="EM165:EM228" ca="1" si="314">IMPRODUCT(O165,IMEXP(COMPLEX(0,-2*PI()*128*B165/Nt_load2)))</f>
        <v>-0,180566809606893+7,8749834342787E-14i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0,10636135455969-0,314862940997082i</v>
      </c>
      <c r="G166" s="229" t="str">
        <f t="shared" si="184"/>
        <v>-1,20757235430957+2,10953018926943i</v>
      </c>
      <c r="H166" s="229" t="str">
        <f t="shared" si="180"/>
        <v>0,100353405055657-0,182517114052897i</v>
      </c>
      <c r="I166" s="229" t="str">
        <f t="shared" ref="I166:I229" si="317">IMDIV(IMPRODUCT(-1,H166),IMSUM(1,IMPRODUCT(F166,G166,-1)))</f>
        <v>-0,27009452613405+0,0414023443969478i</v>
      </c>
      <c r="J166" s="255" t="str">
        <f ca="1">IMPRODUCT(1/N_FFT2,CC100)</f>
        <v>0,00077289480132584+4,98629722581191E-09i</v>
      </c>
      <c r="K166" s="254" t="str">
        <f t="shared" ref="K166:K229" ca="1" si="318">IMPRODUCT(I166,J166)</f>
        <v>-0,000208754861559968+0,0000319983099755166i</v>
      </c>
      <c r="N166" s="246">
        <f t="shared" ca="1" si="185"/>
        <v>0.58998748680474267</v>
      </c>
      <c r="O166" s="223">
        <f t="shared" ca="1" si="186"/>
        <v>0.18998748680474267</v>
      </c>
      <c r="P166" s="223" t="str">
        <f t="shared" ca="1" si="187"/>
        <v>-0,00932224412882029-0,189758638556417i</v>
      </c>
      <c r="Q166" s="223" t="str">
        <f t="shared" ca="1" si="188"/>
        <v>-0,189072645126915+0,0186220301550002i</v>
      </c>
      <c r="R166" s="223" t="str">
        <f t="shared" ca="1" si="189"/>
        <v>0,0278769540794413+0,187931159134495i</v>
      </c>
      <c r="S166" s="223" t="str">
        <f t="shared" ca="1" si="190"/>
        <v>0,186336930518894-0,0370647199797725i</v>
      </c>
      <c r="T166" s="223" t="str">
        <f t="shared" ca="1" si="191"/>
        <v>-0,0461631937231842-0,184293799916487i</v>
      </c>
      <c r="U166" s="223" t="str">
        <f t="shared" ca="1" si="192"/>
        <v>-0,181806689407849+0,0551504562895005i</v>
      </c>
      <c r="V166" s="223" t="str">
        <f t="shared" ca="1" si="193"/>
        <v>0,0640048565760131+0,178881590660041i</v>
      </c>
      <c r="W166" s="223" t="str">
        <f t="shared" ca="1" si="194"/>
        <v>0,17552555049216-0,0727050635568567i</v>
      </c>
      <c r="X166" s="223" t="str">
        <f t="shared" ca="1" si="195"/>
        <v>-0,0812301176713803-0,171746653898922i</v>
      </c>
      <c r="Y166" s="223" t="str">
        <f t="shared" ca="1" si="196"/>
        <v>-0,167554004573202+0,089559481317533i</v>
      </c>
      <c r="Z166" s="223" t="str">
        <f t="shared" ca="1" si="197"/>
        <v>0,0976730883286901+0,162957702974478i</v>
      </c>
      <c r="AA166" s="223" t="str">
        <f t="shared" ca="1" si="198"/>
        <v>0,157968821995879-0,105551392314912i</v>
      </c>
      <c r="AB166" s="223" t="str">
        <f t="shared" ca="1" si="199"/>
        <v>-0,113175413751853-0,152599380288647i</v>
      </c>
      <c r="AC166" s="223" t="str">
        <f t="shared" ca="1" si="200"/>
        <v>-0,146862313308184+0,120526785704055i</v>
      </c>
      <c r="AD166" s="223" t="str">
        <f t="shared" ca="1" si="201"/>
        <v>0,127587798072611+0,140771442151329i</v>
      </c>
      <c r="AE166" s="223" t="str">
        <f t="shared" ca="1" si="202"/>
        <v>0,134341440260222-0,134341440260224i</v>
      </c>
      <c r="AF166" s="223" t="str">
        <f t="shared" ca="1" si="203"/>
        <v>-0,14077144215133-0,127587798072609i</v>
      </c>
      <c r="AG166" s="223" t="str">
        <f t="shared" ca="1" si="204"/>
        <v>-0,120526785704053+0,146862313308185i</v>
      </c>
      <c r="AH166" s="223" t="str">
        <f t="shared" ca="1" si="205"/>
        <v>0,152599380288648+0,113175413751851i</v>
      </c>
      <c r="AI166" s="223" t="str">
        <f t="shared" ca="1" si="206"/>
        <v>0,105551392314926-0,15796882199587i</v>
      </c>
      <c r="AJ166" s="223" t="str">
        <f t="shared" ca="1" si="207"/>
        <v>-0,162957702974479-0,0976730883286878i</v>
      </c>
      <c r="AK166" s="223" t="str">
        <f t="shared" ca="1" si="208"/>
        <v>-0,0895594813175313+0,167554004573203i</v>
      </c>
      <c r="AL166" s="223" t="str">
        <f t="shared" ca="1" si="209"/>
        <v>0,171746653898914+0,0812301176713957i</v>
      </c>
      <c r="AM166" s="223" t="str">
        <f t="shared" ca="1" si="210"/>
        <v>0,0727050635568547-0,175525550492161i</v>
      </c>
      <c r="AN166" s="223" t="str">
        <f t="shared" ca="1" si="211"/>
        <v>-0,178881590660041-0,064004856576011i</v>
      </c>
      <c r="AO166" s="223" t="str">
        <f t="shared" ca="1" si="212"/>
        <v>-0,0551504562894944+0,181806689407851i</v>
      </c>
      <c r="AP166" s="223" t="str">
        <f t="shared" ca="1" si="213"/>
        <v>0,184293799916486+0,0461631937231865i</v>
      </c>
      <c r="AQ166" s="223" t="str">
        <f t="shared" ca="1" si="214"/>
        <v>0,0370647199797799-0,186336930518893i</v>
      </c>
      <c r="AR166" s="223" t="str">
        <f t="shared" ca="1" si="215"/>
        <v>0,0370647199797799-0,186336930518893i</v>
      </c>
      <c r="AS166" s="223" t="str">
        <f t="shared" ca="1" si="216"/>
        <v>-0,0186220301550036+0,189072645126915i</v>
      </c>
      <c r="AT166" s="223" t="str">
        <f t="shared" ca="1" si="217"/>
        <v>0,189758638556417+0,00932224412882918i</v>
      </c>
      <c r="AU166" s="223" t="str">
        <f t="shared" ca="1" si="218"/>
        <v>-2,6533113990218E-15-0,189987486804743i</v>
      </c>
      <c r="AV166" s="223" t="str">
        <f t="shared" ca="1" si="219"/>
        <v>-0,189758638556417+0,00932224412881425i</v>
      </c>
      <c r="AW166" s="223" t="str">
        <f t="shared" ca="1" si="220"/>
        <v>0,0186220301550076+0,189072645126915i</v>
      </c>
      <c r="AX166" s="223" t="str">
        <f t="shared" ca="1" si="221"/>
        <v>0,187931159134495-0,0278769540794415i</v>
      </c>
      <c r="AY166" s="223" t="str">
        <f t="shared" ca="1" si="222"/>
        <v>-0,0370647199797653-0,186336930518896i</v>
      </c>
      <c r="AZ166" s="223" t="str">
        <f t="shared" ca="1" si="223"/>
        <v>-0,184293799916485+0,0461631937231903i</v>
      </c>
      <c r="BA166" s="223" t="str">
        <f t="shared" ca="1" si="224"/>
        <v>0,0551504562894996+0,181806689407849i</v>
      </c>
      <c r="BB166" s="223" t="str">
        <f t="shared" ca="1" si="225"/>
        <v>0,178881590660046-0,0640048565759968i</v>
      </c>
      <c r="BC166" s="223" t="str">
        <f t="shared" ca="1" si="226"/>
        <v>-0,0727050635568596-0,175525550492158i</v>
      </c>
      <c r="BD166" s="223" t="str">
        <f t="shared" ca="1" si="227"/>
        <v>-0,171746653898921+0,0812301176713822i</v>
      </c>
      <c r="BE166" s="223" t="str">
        <f t="shared" ca="1" si="228"/>
        <v>0,0895594813175358+0,167554004573201i</v>
      </c>
      <c r="BF166" s="223" t="str">
        <f t="shared" ca="1" si="229"/>
        <v>0,162957702974477-0,0976730883286923i</v>
      </c>
      <c r="BG166" s="223" t="str">
        <f t="shared" ca="1" si="230"/>
        <v>-0,105551392314913-0,157968821995878i</v>
      </c>
      <c r="BH166" s="223" t="str">
        <f t="shared" ca="1" si="231"/>
        <v>-0,152599380288645+0,113175413751855i</v>
      </c>
      <c r="BI166" s="223" t="str">
        <f t="shared" ca="1" si="232"/>
        <v>0,120526785704056+0,146862313308182i</v>
      </c>
      <c r="BJ166" s="223" t="str">
        <f t="shared" ca="1" si="233"/>
        <v>0,140771442151339-0,127587798072599i</v>
      </c>
      <c r="BK166" s="223" t="str">
        <f t="shared" ca="1" si="234"/>
        <v>-0,134341440260226-0,134341440260221i</v>
      </c>
      <c r="BL166" s="223" t="str">
        <f t="shared" ca="1" si="235"/>
        <v>-0,127587798072608+0,140771442151331i</v>
      </c>
      <c r="BM166" s="223" t="str">
        <f t="shared" ca="1" si="236"/>
        <v>0,146862313308187+0,120526785704051i</v>
      </c>
      <c r="BN166" s="223" t="str">
        <f t="shared" ca="1" si="237"/>
        <v>0,11317541375185-0,152599380288649i</v>
      </c>
      <c r="BO166" s="223" t="str">
        <f t="shared" ca="1" si="238"/>
        <v>-0,157968821995872-0,105551392314924i</v>
      </c>
      <c r="BP166" s="223" t="str">
        <f t="shared" ca="1" si="239"/>
        <v>-0,0976730883286868+0,16295770297448i</v>
      </c>
      <c r="BQ166" s="223" t="str">
        <f t="shared" ca="1" si="240"/>
        <v>0,167554004573204+0,0895594813175301i</v>
      </c>
      <c r="BR166" s="223" t="str">
        <f t="shared" ca="1" si="241"/>
        <v>0,0812301176713933-0,171746653898916i</v>
      </c>
      <c r="BS166" s="223" t="str">
        <f t="shared" ca="1" si="242"/>
        <v>-0,175525550492161-0,0727050635568533i</v>
      </c>
      <c r="BT166" s="223" t="str">
        <f t="shared" ca="1" si="243"/>
        <v>-0,0640048565760084+0,178881590660042i</v>
      </c>
      <c r="BU166" s="223" t="str">
        <f t="shared" ca="1" si="244"/>
        <v>0,181806689407851+0,0551504562894933i</v>
      </c>
      <c r="BV166" s="223" t="str">
        <f t="shared" ca="1" si="245"/>
        <v>0,0461631937231825-0,184293799916487i</v>
      </c>
      <c r="BW166" s="223" t="str">
        <f t="shared" ca="1" si="246"/>
        <v>-0,186336930518894-0,0370647199797774i</v>
      </c>
      <c r="BX166" s="223" t="str">
        <f t="shared" ca="1" si="247"/>
        <v>-0,0278769540794362+0,187931159134496i</v>
      </c>
      <c r="BY166" s="223" t="str">
        <f t="shared" ca="1" si="248"/>
        <v>0,189072645126921+0,0186220301549446i</v>
      </c>
      <c r="BZ166" s="223" t="str">
        <f t="shared" ca="1" si="249"/>
        <v>0,009322244128809-0,189758638556418i</v>
      </c>
      <c r="CA166" s="223" t="str">
        <f t="shared" ca="1" si="250"/>
        <v>-0,189987486804743-3,24917612195962E-14i</v>
      </c>
      <c r="CB166" s="223" t="str">
        <f t="shared" ca="1" si="251"/>
        <v>0,00932224412874141+0,189758638556421i</v>
      </c>
      <c r="CC166" s="223" t="str">
        <f t="shared" ca="1" si="252"/>
        <v>0,189072645126909-0,018622030155068i</v>
      </c>
      <c r="CD166" s="223" t="str">
        <f t="shared" ca="1" si="253"/>
        <v>-0,0278769540794628-0,187931159134492i</v>
      </c>
      <c r="CE166" s="223" t="str">
        <f t="shared" ca="1" si="254"/>
        <v>-0,186336930518899+0,037064719979748i</v>
      </c>
      <c r="CF166" s="223" t="str">
        <f t="shared" ca="1" si="255"/>
        <v>0,0461631937231196+0,184293799916503i</v>
      </c>
      <c r="CG166" s="223" t="str">
        <f t="shared" ca="1" si="256"/>
        <v>0,181806689407827-0,0551504562895731i</v>
      </c>
      <c r="CH166" s="223" t="str">
        <f t="shared" ca="1" si="257"/>
        <v>-0,0640048565760363-0,178881590660032i</v>
      </c>
      <c r="CI166" s="223" t="str">
        <f t="shared" ca="1" si="258"/>
        <v>-0,175525550492165+0,0727050635568433i</v>
      </c>
      <c r="CJ166" s="223" t="str">
        <f t="shared" ca="1" si="259"/>
        <v>0,0812301176713321+0,171746653898944i</v>
      </c>
      <c r="CK166" s="223" t="str">
        <f t="shared" ca="1" si="260"/>
        <v>0,167554004573165-0,0895594813176037i</v>
      </c>
      <c r="CL166" s="223" t="str">
        <f t="shared" ca="1" si="261"/>
        <v>-0,097673088328726-0,162957702974456i</v>
      </c>
      <c r="CM166" s="223" t="str">
        <f t="shared" ca="1" si="262"/>
        <v>-0,157968821995876+0,105551392314917i</v>
      </c>
      <c r="CN166" s="223" t="str">
        <f t="shared" ca="1" si="263"/>
        <v>0,113175413751811+0,152599380288678i</v>
      </c>
      <c r="CO166" s="223" t="str">
        <f t="shared" ca="1" si="264"/>
        <v>0,146862313308242-0,120526785703984i</v>
      </c>
      <c r="CP166" s="223" t="str">
        <f t="shared" ca="1" si="265"/>
        <v>-0,127587798072642-0,1407714421513i</v>
      </c>
      <c r="CQ166" s="223" t="str">
        <f t="shared" ca="1" si="266"/>
        <v>-0,134341440260218+0,134341440260228i</v>
      </c>
      <c r="CR166" s="223" t="str">
        <f t="shared" ca="1" si="267"/>
        <v>0,140771442151307+0,127587798072635i</v>
      </c>
      <c r="CS166" s="223" t="str">
        <f t="shared" ca="1" si="268"/>
        <v>0,120526785704123-0,146862313308128i</v>
      </c>
      <c r="CT166" s="223" t="str">
        <f t="shared" ca="1" si="269"/>
        <v>-0,152599380288685-0,113175413751801i</v>
      </c>
      <c r="CU166" s="223" t="str">
        <f t="shared" ca="1" si="270"/>
        <v>-0,105551392314905+0,157968821995884i</v>
      </c>
      <c r="CV166" s="223" t="str">
        <f t="shared" ca="1" si="271"/>
        <v>0,162957702974461+0,097673088328718i</v>
      </c>
      <c r="CW166" s="223" t="str">
        <f t="shared" ca="1" si="272"/>
        <v>0,0895594813175932-0,16755400457317i</v>
      </c>
      <c r="CX166" s="223" t="str">
        <f t="shared" ca="1" si="273"/>
        <v>-0,17174665389895-0,0812301176713213i</v>
      </c>
      <c r="CY166" s="223" t="str">
        <f t="shared" ca="1" si="274"/>
        <v>-0,0727050635568347+0,175525550492169i</v>
      </c>
      <c r="CZ166" s="223" t="str">
        <f t="shared" ca="1" si="275"/>
        <v>0,178881590660036+0,0640048565760251i</v>
      </c>
      <c r="DA166" s="223" t="str">
        <f t="shared" ca="1" si="276"/>
        <v>0,0551504562895617-0,181806689407831i</v>
      </c>
      <c r="DB166" s="223" t="str">
        <f t="shared" ca="1" si="277"/>
        <v>-0,184293799916506-0,0461631937231054i</v>
      </c>
      <c r="DC166" s="223" t="str">
        <f t="shared" ca="1" si="278"/>
        <v>-0,0370647199797391+0,186336930518901i</v>
      </c>
      <c r="DD166" s="223" t="str">
        <f t="shared" ca="1" si="279"/>
        <v>0,187931159134494+0,027876954079451i</v>
      </c>
      <c r="DE166" s="223" t="str">
        <f t="shared" ca="1" si="280"/>
        <v>0,0186220301550535-0,18907264512691i</v>
      </c>
      <c r="DF166" s="223" t="str">
        <f t="shared" ca="1" si="281"/>
        <v>-0,189758638556421-0,00932224412873219i</v>
      </c>
      <c r="DG166" s="223" t="str">
        <f t="shared" ca="1" si="282"/>
        <v>4,44083759283609E-14+0,189987486804743i</v>
      </c>
      <c r="DH166" s="223" t="str">
        <f t="shared" ca="1" si="283"/>
        <v>0,189758638556417-0,0093222441288209i</v>
      </c>
      <c r="DI166" s="223" t="str">
        <f t="shared" ca="1" si="284"/>
        <v>-0,0186220301549538-0,18907264512692i</v>
      </c>
      <c r="DJ166" s="223" t="str">
        <f t="shared" ca="1" si="285"/>
        <v>-0,187931159134509+0,0278769540793519i</v>
      </c>
      <c r="DK166" s="223" t="str">
        <f t="shared" ca="1" si="286"/>
        <v>0,0370647199798261+0,186336930518884i</v>
      </c>
      <c r="DL166" s="223" t="str">
        <f t="shared" ca="1" si="287"/>
        <v>0,184293799916484-0,0461631937231968i</v>
      </c>
      <c r="DM166" s="223" t="str">
        <f t="shared" ca="1" si="288"/>
        <v>-0,0551504562894659-0,18180668940786i</v>
      </c>
      <c r="DN166" s="223" t="str">
        <f t="shared" ca="1" si="289"/>
        <v>-0,17888159066007+0,0640048565759307i</v>
      </c>
      <c r="DO166" s="223" t="str">
        <f t="shared" ca="1" si="290"/>
        <v>0,0727050635569168+0,175525550492135i</v>
      </c>
      <c r="DP166" s="223" t="str">
        <f t="shared" ca="1" si="291"/>
        <v>0,171746653898912-0,0812301176714016i</v>
      </c>
      <c r="DQ166" s="223" t="str">
        <f t="shared" ca="1" si="292"/>
        <v>-0,0895594813175049-0,167554004573217i</v>
      </c>
      <c r="DR166" s="223" t="str">
        <f t="shared" ca="1" si="293"/>
        <v>-0,162957702974513+0,0976730883286321i</v>
      </c>
      <c r="DS166" s="223" t="str">
        <f t="shared" ca="1" si="294"/>
        <v>0,105551392314983+0,157968821995832i</v>
      </c>
      <c r="DT166" s="223" t="str">
        <f t="shared" ca="1" si="295"/>
        <v>0,152599380288632-0,113175413751873i</v>
      </c>
      <c r="DU166" s="223" t="str">
        <f t="shared" ca="1" si="296"/>
        <v>-0,120526785704046-0,146862313308191i</v>
      </c>
      <c r="DV166" s="223" t="str">
        <f t="shared" ca="1" si="297"/>
        <v>-0,140771442151374+0,127587798072561i</v>
      </c>
      <c r="DW166" s="223" t="str">
        <f t="shared" ca="1" si="298"/>
        <v>0,134341440260281+0,134341440260166i</v>
      </c>
      <c r="DX166" s="223" t="str">
        <f t="shared" ca="1" si="299"/>
        <v>0,127587798072576-0,14077144215136i</v>
      </c>
      <c r="DY166" s="223" t="str">
        <f t="shared" ca="1" si="300"/>
        <v>-0,146862313308178-0,120526785704062i</v>
      </c>
      <c r="DZ166" s="223" t="str">
        <f t="shared" ca="1" si="301"/>
        <v>-0,113175413751894+0,152599380288617i</v>
      </c>
      <c r="EA166" s="223" t="str">
        <f t="shared" ca="1" si="302"/>
        <v>0,157968821995926+0,105551392314843i</v>
      </c>
      <c r="EB166" s="223" t="str">
        <f t="shared" ca="1" si="303"/>
        <v>0,0976730883286498-0,162957702974502i</v>
      </c>
      <c r="EC166" s="223" t="str">
        <f t="shared" ca="1" si="304"/>
        <v>-0,167554004573208-0,0895594813175229i</v>
      </c>
      <c r="ED166" s="223" t="str">
        <f t="shared" ca="1" si="305"/>
        <v>-0,0812301176714252+0,171746653898901i</v>
      </c>
      <c r="EE166" s="223" t="str">
        <f t="shared" ca="1" si="306"/>
        <v>0,175525550492127+0,0727050635569358i</v>
      </c>
      <c r="EF166" s="223" t="str">
        <f t="shared" ca="1" si="307"/>
        <v>0,0640048565759501-0,178881590660063i</v>
      </c>
      <c r="EG166" s="223" t="str">
        <f t="shared" ca="1" si="308"/>
        <v>-0,181806689407852-0,0551504562894908i</v>
      </c>
      <c r="EH166" s="223" t="str">
        <f t="shared" ca="1" si="309"/>
        <v>-0,0461631937232167+0,184293799916479i</v>
      </c>
      <c r="EI166" s="223" t="str">
        <f t="shared" ca="1" si="310"/>
        <v>0,18633693051888+0,0370647199798464i</v>
      </c>
      <c r="EJ166" s="223" t="str">
        <f t="shared" ca="1" si="311"/>
        <v>0,0278769540793724-0,187931159134506i</v>
      </c>
      <c r="EK166" s="223" t="str">
        <f t="shared" ca="1" si="312"/>
        <v>-0,189072645126918-0,0186220301549796i</v>
      </c>
      <c r="EL166" s="223" t="str">
        <f t="shared" ca="1" si="313"/>
        <v>-0,00932224412884145+0,189758638556416i</v>
      </c>
      <c r="EM166" s="223" t="str">
        <f t="shared" ca="1" si="314"/>
        <v>0,189987486804743+6,49835224391924E-14i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0,106253150795684-0,310771318945063i</v>
      </c>
      <c r="G167" s="229" t="str">
        <f t="shared" si="184"/>
        <v>-1,20741246492986+2,08043107270867i</v>
      </c>
      <c r="H167" s="229" t="str">
        <f t="shared" si="180"/>
        <v>0,10034306022611-0,179793072191909i</v>
      </c>
      <c r="I167" s="229" t="str">
        <f t="shared" si="317"/>
        <v>-0,264700292510656+0,0455776633139413i</v>
      </c>
      <c r="J167" s="255" t="str">
        <f ca="1">IMPRODUCT(1/N_FFT2,CD100)</f>
        <v>0,0020059871279048+0,0000031999762958358i</v>
      </c>
      <c r="K167" s="254" t="str">
        <f t="shared" ca="1" si="318"/>
        <v>-0,000531131226971235+0,0000905811712662102i</v>
      </c>
      <c r="N167" s="246">
        <f t="shared" ca="1" si="185"/>
        <v>0.59327950565900711</v>
      </c>
      <c r="O167" s="223">
        <f t="shared" ca="1" si="186"/>
        <v>0.19327950565900712</v>
      </c>
      <c r="P167" s="223" t="str">
        <f t="shared" ca="1" si="187"/>
        <v>-0,0142185224865648-0,192755806465303i</v>
      </c>
      <c r="Q167" s="223" t="str">
        <f t="shared" ca="1" si="188"/>
        <v>-0,191187546855495+0,028359993567843i</v>
      </c>
      <c r="R167" s="223" t="str">
        <f t="shared" ca="1" si="189"/>
        <v>0,0423477793867948+0,188583225364287i</v>
      </c>
      <c r="S167" s="223" t="str">
        <f t="shared" ca="1" si="190"/>
        <v>0,184956955035486-0,056106078920127i</v>
      </c>
      <c r="T167" s="223" t="str">
        <f t="shared" ca="1" si="191"/>
        <v>-0,0695603347506134-0,180328386942192i</v>
      </c>
      <c r="U167" s="223" t="str">
        <f t="shared" ca="1" si="192"/>
        <v>-0,174722603695935+0,0826376371001949i</v>
      </c>
      <c r="V167" s="223" t="str">
        <f t="shared" ca="1" si="193"/>
        <v>0,095267118934399+0,16816998352182i</v>
      </c>
      <c r="W167" s="223" t="str">
        <f t="shared" ca="1" si="194"/>
        <v>0,160706035636318-0,107380339996895i</v>
      </c>
      <c r="X167" s="223" t="str">
        <f t="shared" ca="1" si="195"/>
        <v>-0,118911657693233-0,152371207819711i</v>
      </c>
      <c r="Y167" s="223" t="str">
        <f t="shared" ca="1" si="196"/>
        <v>-0,143210667226088+0,129798582813715i</v>
      </c>
      <c r="Z167" s="223" t="str">
        <f t="shared" ca="1" si="197"/>
        <v>0,13998211816784+0,13327405561862i</v>
      </c>
      <c r="AA167" s="223" t="str">
        <f t="shared" ca="1" si="198"/>
        <v>0,122615220356542-0,149407078295196i</v>
      </c>
      <c r="AB167" s="223" t="str">
        <f t="shared" ca="1" si="199"/>
        <v>-0,15802238852025-0,111291922591648i</v>
      </c>
      <c r="AC167" s="223" t="str">
        <f t="shared" ca="1" si="200"/>
        <v>-0,0993655242556053+0,16578136173044i</v>
      </c>
      <c r="AD167" s="223" t="str">
        <f t="shared" ca="1" si="201"/>
        <v>0,17264195137768+0,0869006555343331i</v>
      </c>
      <c r="AE167" s="223" t="str">
        <f t="shared" ca="1" si="202"/>
        <v>0,0739648646314202-0,178566979332255i</v>
      </c>
      <c r="AF167" s="223" t="str">
        <f t="shared" ca="1" si="203"/>
        <v>-0,183524337354317-0,0606282517185599i</v>
      </c>
      <c r="AG167" s="223" t="str">
        <f t="shared" ca="1" si="204"/>
        <v>-0,0469630890566455+0,187487161091227i</v>
      </c>
      <c r="AH167" s="223" t="str">
        <f t="shared" ca="1" si="205"/>
        <v>0,190433975657805+0,0330434293461289i</v>
      </c>
      <c r="AI167" s="223" t="str">
        <f t="shared" ca="1" si="206"/>
        <v>0,0189447044290157-0,192348812010595i</v>
      </c>
      <c r="AJ167" s="223" t="str">
        <f t="shared" ca="1" si="207"/>
        <v>-0,193221293485496-0,00474331651716504i</v>
      </c>
      <c r="AK167" s="223" t="str">
        <f t="shared" ca="1" si="208"/>
        <v>0,00948377583784775+0,193046692029798i</v>
      </c>
      <c r="AL167" s="223" t="str">
        <f t="shared" ca="1" si="209"/>
        <v>0,191825953823919-0,0236594747898961i</v>
      </c>
      <c r="AM167" s="223" t="str">
        <f t="shared" ca="1" si="210"/>
        <v>-0,0377069609981378-0,189565694153966i</v>
      </c>
      <c r="AN167" s="223" t="str">
        <f t="shared" ca="1" si="211"/>
        <v>-0,186278161562925+0,051550109917702i</v>
      </c>
      <c r="AO167" s="223" t="str">
        <f t="shared" ca="1" si="212"/>
        <v>0,0651139043251844+0,181981171474746i</v>
      </c>
      <c r="AP167" s="223" t="str">
        <f t="shared" ca="1" si="213"/>
        <v>0,17669800965102-0,0783248408434907i</v>
      </c>
      <c r="AQ167" s="223" t="str">
        <f t="shared" ca="1" si="214"/>
        <v>-0,091111328262997-0,170457306003417i</v>
      </c>
      <c r="AR167" s="223" t="str">
        <f t="shared" ca="1" si="215"/>
        <v>-0,091111328262997-0,170457306003417i</v>
      </c>
      <c r="AS167" s="223" t="str">
        <f t="shared" ca="1" si="216"/>
        <v>0,115136467093709+0,155243554626173i</v>
      </c>
      <c r="AT167" s="223" t="str">
        <f t="shared" ca="1" si="217"/>
        <v>0,146352951533404-0,12624492419599i</v>
      </c>
      <c r="AU167" s="223" t="str">
        <f t="shared" ca="1" si="218"/>
        <v>-0,136669249115862-0,136669249115873i</v>
      </c>
      <c r="AV167" s="223" t="str">
        <f t="shared" ca="1" si="219"/>
        <v>-0,126244924196001+0,146352951533395i</v>
      </c>
      <c r="AW167" s="223" t="str">
        <f t="shared" ca="1" si="220"/>
        <v>0,155243554626176+0,115136467093704i</v>
      </c>
      <c r="AX167" s="223" t="str">
        <f t="shared" ca="1" si="221"/>
        <v>0,103404075500517-0,163292879445717i</v>
      </c>
      <c r="AY167" s="223" t="str">
        <f t="shared" ca="1" si="222"/>
        <v>-0,17045730600342-0,091111328262992i</v>
      </c>
      <c r="AZ167" s="223" t="str">
        <f t="shared" ca="1" si="223"/>
        <v>-0,0783248408434869+0,176698009651022i</v>
      </c>
      <c r="BA167" s="223" t="str">
        <f t="shared" ca="1" si="224"/>
        <v>0,181981171474747+0,0651139043251804i</v>
      </c>
      <c r="BB167" s="223" t="str">
        <f t="shared" ca="1" si="225"/>
        <v>0,0515501099176978-0,186278161562926i</v>
      </c>
      <c r="BC167" s="223" t="str">
        <f t="shared" ca="1" si="226"/>
        <v>-0,189565694153967-0,0377069609981322i</v>
      </c>
      <c r="BD167" s="223" t="str">
        <f t="shared" ca="1" si="227"/>
        <v>-0,0236594747898903+0,19182595382392i</v>
      </c>
      <c r="BE167" s="223" t="str">
        <f t="shared" ca="1" si="228"/>
        <v>0,193046692029798+0,00948377583784341i</v>
      </c>
      <c r="BF167" s="223" t="str">
        <f t="shared" ca="1" si="229"/>
        <v>-0,00474331651717078-0,193221293485496i</v>
      </c>
      <c r="BG167" s="223" t="str">
        <f t="shared" ca="1" si="230"/>
        <v>-0,192348812010597+0,0189447044290023i</v>
      </c>
      <c r="BH167" s="223" t="str">
        <f t="shared" ca="1" si="231"/>
        <v>0,0330434293461142+0,190433975657808i</v>
      </c>
      <c r="BI167" s="223" t="str">
        <f t="shared" ca="1" si="232"/>
        <v>0,18748716109123-0,0469630890566331i</v>
      </c>
      <c r="BJ167" s="223" t="str">
        <f t="shared" ca="1" si="233"/>
        <v>-0,0606282517185463-0,183524337354321i</v>
      </c>
      <c r="BK167" s="223" t="str">
        <f t="shared" ca="1" si="234"/>
        <v>-0,178566979332253+0,073964864631424i</v>
      </c>
      <c r="BL167" s="223" t="str">
        <f t="shared" ca="1" si="235"/>
        <v>0,0869006555343192+0,172641951377687i</v>
      </c>
      <c r="BM167" s="223" t="str">
        <f t="shared" ca="1" si="236"/>
        <v>0,165781361730437-0,0993655242556102i</v>
      </c>
      <c r="BN167" s="223" t="str">
        <f t="shared" ca="1" si="237"/>
        <v>-0,111291922591651-0,158022388520248i</v>
      </c>
      <c r="BO167" s="223" t="str">
        <f t="shared" ca="1" si="238"/>
        <v>-0,149407078295194+0,122615220356545i</v>
      </c>
      <c r="BP167" s="223" t="str">
        <f t="shared" ca="1" si="239"/>
        <v>0,133274055618624+0,139982118167836i</v>
      </c>
      <c r="BQ167" s="223" t="str">
        <f t="shared" ca="1" si="240"/>
        <v>0,129798582813711-0,143210667226091i</v>
      </c>
      <c r="BR167" s="223" t="str">
        <f t="shared" ca="1" si="241"/>
        <v>-0,152371207819713-0,11891165769323i</v>
      </c>
      <c r="BS167" s="223" t="str">
        <f t="shared" ca="1" si="242"/>
        <v>-0,10738033999689+0,160706035636321i</v>
      </c>
      <c r="BT167" s="223" t="str">
        <f t="shared" ca="1" si="243"/>
        <v>0,168169983521822+0,0952671189343946i</v>
      </c>
      <c r="BU167" s="223" t="str">
        <f t="shared" ca="1" si="244"/>
        <v>0,0826376371002015-0,174722603695932i</v>
      </c>
      <c r="BV167" s="223" t="str">
        <f t="shared" ca="1" si="245"/>
        <v>-0,18032838694219-0,0695603347506186i</v>
      </c>
      <c r="BW167" s="223" t="str">
        <f t="shared" ca="1" si="246"/>
        <v>-0,056106078920135+0,184956955035483i</v>
      </c>
      <c r="BX167" s="223" t="str">
        <f t="shared" ca="1" si="247"/>
        <v>0,188583225364293+0,0423477793867682i</v>
      </c>
      <c r="BY167" s="223" t="str">
        <f t="shared" ca="1" si="248"/>
        <v>0,0283599935678921-0,191187546855488i</v>
      </c>
      <c r="BZ167" s="223" t="str">
        <f t="shared" ca="1" si="249"/>
        <v>-0,192755806465307-0,0142185224865002i</v>
      </c>
      <c r="CA167" s="223" t="str">
        <f t="shared" ca="1" si="250"/>
        <v>-1,48699351373985E-14+0,193279505659007i</v>
      </c>
      <c r="CB167" s="223" t="str">
        <f t="shared" ca="1" si="251"/>
        <v>0,19275580646531-0,0142185224864705i</v>
      </c>
      <c r="CC167" s="223" t="str">
        <f t="shared" ca="1" si="252"/>
        <v>-0,0283599935678654-0,191187546855492i</v>
      </c>
      <c r="CD167" s="223" t="str">
        <f t="shared" ca="1" si="253"/>
        <v>-0,1885832253643+0,0423477793867392i</v>
      </c>
      <c r="CE167" s="223" t="str">
        <f t="shared" ca="1" si="254"/>
        <v>0,0561060789201827+0,184956955035469i</v>
      </c>
      <c r="CF167" s="223" t="str">
        <f t="shared" ca="1" si="255"/>
        <v>0,180328386942199-0,0695603347505935i</v>
      </c>
      <c r="CG167" s="223" t="str">
        <f t="shared" ca="1" si="256"/>
        <v>-0,0826376371002788-0,174722603695895i</v>
      </c>
      <c r="CH167" s="223" t="str">
        <f t="shared" ca="1" si="257"/>
        <v>-0,168169983521817+0,0952671189344046i</v>
      </c>
      <c r="CI167" s="223" t="str">
        <f t="shared" ca="1" si="258"/>
        <v>0,107380339996835+0,160706035636358i</v>
      </c>
      <c r="CJ167" s="223" t="str">
        <f t="shared" ca="1" si="259"/>
        <v>0,152371207819684-0,118911657693267i</v>
      </c>
      <c r="CK167" s="223" t="str">
        <f t="shared" ca="1" si="260"/>
        <v>-0,129798582813689-0,143210667226111i</v>
      </c>
      <c r="CL167" s="223" t="str">
        <f t="shared" ca="1" si="261"/>
        <v>-0,13327405561856+0,139982118167897i</v>
      </c>
      <c r="CM167" s="223" t="str">
        <f t="shared" ca="1" si="262"/>
        <v>0,149407078295199+0,122615220356538i</v>
      </c>
      <c r="CN167" s="223" t="str">
        <f t="shared" ca="1" si="263"/>
        <v>0,111291922591707-0,158022388520208i</v>
      </c>
      <c r="CO167" s="223" t="str">
        <f t="shared" ca="1" si="264"/>
        <v>-0,165781361730461-0,0993655242555698i</v>
      </c>
      <c r="CP167" s="223" t="str">
        <f t="shared" ca="1" si="265"/>
        <v>-0,0869006555343654+0,172641951377664i</v>
      </c>
      <c r="CQ167" s="223" t="str">
        <f t="shared" ca="1" si="266"/>
        <v>0,178566979332287+0,0739648646313425i</v>
      </c>
      <c r="CR167" s="223" t="str">
        <f t="shared" ca="1" si="267"/>
        <v>0,0606282517185537-0,183524337354319i</v>
      </c>
      <c r="CS167" s="223" t="str">
        <f t="shared" ca="1" si="268"/>
        <v>-0,18748716109121-0,0469630890567153i</v>
      </c>
      <c r="CT167" s="223" t="str">
        <f t="shared" ca="1" si="269"/>
        <v>-0,0330434293460867+0,190433975657813i</v>
      </c>
      <c r="CU167" s="223" t="str">
        <f t="shared" ca="1" si="270"/>
        <v>0,192348812010592+0,018944704429051i</v>
      </c>
      <c r="CV167" s="223" t="str">
        <f t="shared" ca="1" si="271"/>
        <v>0,00474331651709892-0,193221293485498i</v>
      </c>
      <c r="CW167" s="223" t="str">
        <f t="shared" ca="1" si="272"/>
        <v>-0,193046692029799+0,00948377583783563i</v>
      </c>
      <c r="CX167" s="223" t="str">
        <f t="shared" ca="1" si="273"/>
        <v>0,0236594747898063+0,19182595382393i</v>
      </c>
      <c r="CY167" s="223" t="str">
        <f t="shared" ca="1" si="274"/>
        <v>0,189565694153961-0,0377069609981621i</v>
      </c>
      <c r="CZ167" s="223" t="str">
        <f t="shared" ca="1" si="275"/>
        <v>-0,0515501099176506-0,186278161562939i</v>
      </c>
      <c r="DA167" s="223" t="str">
        <f t="shared" ca="1" si="276"/>
        <v>-0,181981171474725+0,0651139043252428i</v>
      </c>
      <c r="DB167" s="223" t="str">
        <f t="shared" ca="1" si="277"/>
        <v>0,0783248408434761+0,176698009651027i</v>
      </c>
      <c r="DC167" s="223" t="str">
        <f t="shared" ca="1" si="278"/>
        <v>0,170457306003462-0,0911113282629137i</v>
      </c>
      <c r="DD167" s="223" t="str">
        <f t="shared" ca="1" si="279"/>
        <v>-0,103404075500543-0,163292879445701i</v>
      </c>
      <c r="DE167" s="223" t="str">
        <f t="shared" ca="1" si="280"/>
        <v>-0,155243554626204+0,115136467093667i</v>
      </c>
      <c r="DF167" s="223" t="str">
        <f t="shared" ca="1" si="281"/>
        <v>0,126244924196037+0,146352951533363i</v>
      </c>
      <c r="DG167" s="223" t="str">
        <f t="shared" ca="1" si="282"/>
        <v>0,136669249115883-0,136669249115852i</v>
      </c>
      <c r="DH167" s="223" t="str">
        <f t="shared" ca="1" si="283"/>
        <v>-0,14635295153346-0,126244924195926i</v>
      </c>
      <c r="DI167" s="223" t="str">
        <f t="shared" ca="1" si="284"/>
        <v>-0,115136467093698+0,155243554626181i</v>
      </c>
      <c r="DJ167" s="223" t="str">
        <f t="shared" ca="1" si="285"/>
        <v>0,16329287944568+0,103404075500576i</v>
      </c>
      <c r="DK167" s="223" t="str">
        <f t="shared" ca="1" si="286"/>
        <v>0,0911113282629529-0,170457306003441i</v>
      </c>
      <c r="DL167" s="223" t="str">
        <f t="shared" ca="1" si="287"/>
        <v>-0,176698009651009-0,0783248408435168i</v>
      </c>
      <c r="DM167" s="223" t="str">
        <f t="shared" ca="1" si="288"/>
        <v>-0,0651139043251038+0,181981171474775i</v>
      </c>
      <c r="DN167" s="223" t="str">
        <f t="shared" ca="1" si="289"/>
        <v>0,186278161562927+0,0515501099176935i</v>
      </c>
      <c r="DO167" s="223" t="str">
        <f t="shared" ca="1" si="290"/>
        <v>0,037706960998206-0,189565694153953i</v>
      </c>
      <c r="DP167" s="223" t="str">
        <f t="shared" ca="1" si="291"/>
        <v>-0,191825953823926-0,0236594747898451i</v>
      </c>
      <c r="DQ167" s="223" t="str">
        <f t="shared" ca="1" si="292"/>
        <v>-0,00948377583787472+0,193046692029797i</v>
      </c>
      <c r="DR167" s="223" t="str">
        <f t="shared" ca="1" si="293"/>
        <v>0,193221293485494-0,00474331651725201i</v>
      </c>
      <c r="DS167" s="223" t="str">
        <f t="shared" ca="1" si="294"/>
        <v>-0,0189447044290066-0,192348812010596i</v>
      </c>
      <c r="DT167" s="223" t="str">
        <f t="shared" ca="1" si="295"/>
        <v>-0,19043397565782+0,0330434293460429i</v>
      </c>
      <c r="DU167" s="223" t="str">
        <f t="shared" ca="1" si="296"/>
        <v>0,046963089056672+0,187487161091221i</v>
      </c>
      <c r="DV167" s="223" t="str">
        <f t="shared" ca="1" si="297"/>
        <v>0,183524337354331-0,0606282517185166i</v>
      </c>
      <c r="DW167" s="223" t="str">
        <f t="shared" ca="1" si="298"/>
        <v>-0,0739648646314839-0,178566979332228i</v>
      </c>
      <c r="DX167" s="223" t="str">
        <f t="shared" ca="1" si="299"/>
        <v>-0,172641951377684+0,0869006555343255i</v>
      </c>
      <c r="DY167" s="223" t="str">
        <f t="shared" ca="1" si="300"/>
        <v>0,0993655242555315+0,165781361730484i</v>
      </c>
      <c r="DZ167" s="223" t="str">
        <f t="shared" ca="1" si="301"/>
        <v>0,158022388520234-0,111291922591671i</v>
      </c>
      <c r="EA167" s="223" t="str">
        <f t="shared" ca="1" si="302"/>
        <v>-0,122615220356504-0,149407078295228i</v>
      </c>
      <c r="EB167" s="223" t="str">
        <f t="shared" ca="1" si="303"/>
        <v>-0,139982118167791+0,133274055618671i</v>
      </c>
      <c r="EC167" s="223" t="str">
        <f t="shared" ca="1" si="304"/>
        <v>0,143210667226083+0,12979858281372i</v>
      </c>
      <c r="ED167" s="223" t="str">
        <f t="shared" ca="1" si="305"/>
        <v>0,1189116576933-0,152371207819658i</v>
      </c>
      <c r="EE167" s="223" t="str">
        <f t="shared" ca="1" si="306"/>
        <v>-0,160706035636334-0,10738033999687i</v>
      </c>
      <c r="EF167" s="223" t="str">
        <f t="shared" ca="1" si="307"/>
        <v>-0,095267118934441+0,168169983521796i</v>
      </c>
      <c r="EG167" s="223" t="str">
        <f t="shared" ca="1" si="308"/>
        <v>0,174722603695958+0,0826376371001454i</v>
      </c>
      <c r="EH167" s="223" t="str">
        <f t="shared" ca="1" si="309"/>
        <v>0,069560334750635-0,180328386942183i</v>
      </c>
      <c r="EI167" s="223" t="str">
        <f t="shared" ca="1" si="310"/>
        <v>-0,184956955035457-0,0561060789202202i</v>
      </c>
      <c r="EJ167" s="223" t="str">
        <f t="shared" ca="1" si="311"/>
        <v>-0,04234777938678+0,18858322536429i</v>
      </c>
      <c r="EK167" s="223" t="str">
        <f t="shared" ca="1" si="312"/>
        <v>0,191187546855486+0,0283599935679068i</v>
      </c>
      <c r="EL167" s="223" t="str">
        <f t="shared" ca="1" si="313"/>
        <v>0,014218522486515-0,192755806465306i</v>
      </c>
      <c r="EM167" s="223" t="str">
        <f t="shared" ca="1" si="314"/>
        <v>-0,193279505659007-2,9739870274797E-14i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0,106144405689466-0,306808287405015i</v>
      </c>
      <c r="G168" s="229" t="str">
        <f t="shared" si="184"/>
        <v>-1,20725021449312+2,0522225339445i</v>
      </c>
      <c r="H168" s="229" t="str">
        <f t="shared" si="180"/>
        <v>0,100333167685826-0,177149149368721i</v>
      </c>
      <c r="I168" s="229" t="str">
        <f t="shared" si="317"/>
        <v>-0,259404571125448+0,0492685242029266i</v>
      </c>
      <c r="J168" s="255" t="str">
        <f ca="1">IMPRODUCT(1/N_FFT2,CE100)</f>
        <v>0,000785694747136871-4,82544801588391E-09i</v>
      </c>
      <c r="K168" s="254" t="str">
        <f t="shared" ca="1" si="318"/>
        <v>-0,000203812571173855+0,0000387112724086983i</v>
      </c>
      <c r="N168" s="246">
        <f t="shared" ca="1" si="185"/>
        <v>0.59494498737119494</v>
      </c>
      <c r="O168" s="223">
        <f t="shared" ca="1" si="186"/>
        <v>0.19494498737119489</v>
      </c>
      <c r="P168" s="223" t="str">
        <f t="shared" ca="1" si="187"/>
        <v>-0,0191079501837073-0,194006273973117i</v>
      </c>
      <c r="Q168" s="223" t="str">
        <f t="shared" ca="1" si="188"/>
        <v>-0,191199174102062+0,0380318803616774i</v>
      </c>
      <c r="R168" s="223" t="str">
        <f t="shared" ca="1" si="189"/>
        <v>0,0565895427414219+0,186550721664303i</v>
      </c>
      <c r="S168" s="223" t="str">
        <f t="shared" ca="1" si="190"/>
        <v>0,180105683797918-0,0746022168895778i</v>
      </c>
      <c r="T168" s="223" t="str">
        <f t="shared" ca="1" si="191"/>
        <v>-0,0918964309073668-0,171926129740778i</v>
      </c>
      <c r="U168" s="223" t="str">
        <f t="shared" ca="1" si="192"/>
        <v>-0,162090833069848+0,108305632059824i</v>
      </c>
      <c r="V168" s="223" t="str">
        <f t="shared" ca="1" si="193"/>
        <v>0,123671790769646+0,150694513068606i</v>
      </c>
      <c r="W168" s="223" t="str">
        <f t="shared" ca="1" si="194"/>
        <v>0,137846922528501-0,137846922528495i</v>
      </c>
      <c r="X168" s="223" t="str">
        <f t="shared" ca="1" si="195"/>
        <v>-0,150694513068601-0,123671790769652i</v>
      </c>
      <c r="Y168" s="223" t="str">
        <f t="shared" ca="1" si="196"/>
        <v>-0,108305632059814+0,162090833069855i</v>
      </c>
      <c r="Z168" s="223" t="str">
        <f t="shared" ca="1" si="197"/>
        <v>0,171926129740783+0,0918964309073585i</v>
      </c>
      <c r="AA168" s="223" t="str">
        <f t="shared" ca="1" si="198"/>
        <v>0,0746022168895838-0,180105683797916i</v>
      </c>
      <c r="AB168" s="223" t="str">
        <f t="shared" ca="1" si="199"/>
        <v>-0,186550721664302-0,0565895427414244i</v>
      </c>
      <c r="AC168" s="223" t="str">
        <f t="shared" ca="1" si="200"/>
        <v>-0,0380318803616741+0,191199174102062i</v>
      </c>
      <c r="AD168" s="223" t="str">
        <f t="shared" ca="1" si="201"/>
        <v>0,194006273973118+0,0191079501837001i</v>
      </c>
      <c r="AE168" s="223" t="str">
        <f t="shared" ca="1" si="202"/>
        <v>8,16772388490271E-15-0,194944987371195i</v>
      </c>
      <c r="AF168" s="223" t="str">
        <f t="shared" ca="1" si="203"/>
        <v>-0,194006273973118+0,0191079501837031i</v>
      </c>
      <c r="AG168" s="223" t="str">
        <f t="shared" ca="1" si="204"/>
        <v>0,0380318803616772+0,191199174102062i</v>
      </c>
      <c r="AH168" s="223" t="str">
        <f t="shared" ca="1" si="205"/>
        <v>0,186550721664301-0,0565895427414273i</v>
      </c>
      <c r="AI168" s="223" t="str">
        <f t="shared" ca="1" si="206"/>
        <v>-0,0746022168895868-0,180105683797915i</v>
      </c>
      <c r="AJ168" s="223" t="str">
        <f t="shared" ca="1" si="207"/>
        <v>-0,171926129740781+0,0918964309073612i</v>
      </c>
      <c r="AK168" s="223" t="str">
        <f t="shared" ca="1" si="208"/>
        <v>0,108305632059817+0,162090833069853i</v>
      </c>
      <c r="AL168" s="223" t="str">
        <f t="shared" ca="1" si="209"/>
        <v>0,150694513068599-0,123671790769655i</v>
      </c>
      <c r="AM168" s="223" t="str">
        <f t="shared" ca="1" si="210"/>
        <v>-0,137846922528502-0,137846922528493i</v>
      </c>
      <c r="AN168" s="223" t="str">
        <f t="shared" ca="1" si="211"/>
        <v>-0,123671790769659+0,150694513068595i</v>
      </c>
      <c r="AO168" s="223" t="str">
        <f t="shared" ca="1" si="212"/>
        <v>0,16209083306985+0,108305632059822i</v>
      </c>
      <c r="AP168" s="223" t="str">
        <f t="shared" ca="1" si="213"/>
        <v>0,0918964309073657-0,171926129740779i</v>
      </c>
      <c r="AQ168" s="223" t="str">
        <f t="shared" ca="1" si="214"/>
        <v>-0,18010568379792-0,0746022168895735i</v>
      </c>
      <c r="AR168" s="223" t="str">
        <f t="shared" ca="1" si="215"/>
        <v>-0,18010568379792-0,0746022168895735i</v>
      </c>
      <c r="AS168" s="223" t="str">
        <f t="shared" ca="1" si="216"/>
        <v>0,191199174102061+0,0380318803616821i</v>
      </c>
      <c r="AT168" s="223" t="str">
        <f t="shared" ca="1" si="217"/>
        <v>0,0191079501837089-0,194006273973117i</v>
      </c>
      <c r="AU168" s="223" t="str">
        <f t="shared" ca="1" si="218"/>
        <v>-0,194944987371195+3,05689648111719E-15i</v>
      </c>
      <c r="AV168" s="223" t="str">
        <f t="shared" ca="1" si="219"/>
        <v>0,0191079501837136+0,194006273973117i</v>
      </c>
      <c r="AW168" s="223" t="str">
        <f t="shared" ca="1" si="220"/>
        <v>0,191199174102063-0,0380318803616692i</v>
      </c>
      <c r="AX168" s="223" t="str">
        <f t="shared" ca="1" si="221"/>
        <v>-0,056589542741419-0,186550721664303i</v>
      </c>
      <c r="AY168" s="223" t="str">
        <f t="shared" ca="1" si="222"/>
        <v>-0,180105683797918+0,0746022168895792i</v>
      </c>
      <c r="AZ168" s="223" t="str">
        <f t="shared" ca="1" si="223"/>
        <v>0,0918964309073712+0,171926129740776i</v>
      </c>
      <c r="BA168" s="223" t="str">
        <f t="shared" ca="1" si="224"/>
        <v>0,162090833069858-0,108305632059809i</v>
      </c>
      <c r="BB168" s="223" t="str">
        <f t="shared" ca="1" si="225"/>
        <v>-0,123671790769647-0,150694513068605i</v>
      </c>
      <c r="BC168" s="223" t="str">
        <f t="shared" ca="1" si="226"/>
        <v>-0,137846922528498+0,137846922528497i</v>
      </c>
      <c r="BD168" s="223" t="str">
        <f t="shared" ca="1" si="227"/>
        <v>0,150694513068603+0,12367179076965i</v>
      </c>
      <c r="BE168" s="223" t="str">
        <f t="shared" ca="1" si="228"/>
        <v>0,108305632059812-0,162090833069856i</v>
      </c>
      <c r="BF168" s="223" t="str">
        <f t="shared" ca="1" si="229"/>
        <v>-0,171926129740774-0,0918964309073741i</v>
      </c>
      <c r="BG168" s="223" t="str">
        <f t="shared" ca="1" si="230"/>
        <v>-0,0746022168895797+0,180105683797917i</v>
      </c>
      <c r="BH168" s="223" t="str">
        <f t="shared" ca="1" si="231"/>
        <v>0,186550721664303+0,0565895427414209i</v>
      </c>
      <c r="BI168" s="223" t="str">
        <f t="shared" ca="1" si="232"/>
        <v>0,0380318803616712-0,191199174102063i</v>
      </c>
      <c r="BJ168" s="223" t="str">
        <f t="shared" ca="1" si="233"/>
        <v>-0,194006273973118-0,0191079501836977i</v>
      </c>
      <c r="BK168" s="223" t="str">
        <f t="shared" ca="1" si="234"/>
        <v>-6,49599485027999E-15+0,194944987371195i</v>
      </c>
      <c r="BL168" s="223" t="str">
        <f t="shared" ca="1" si="235"/>
        <v>0,194006273973117-0,0191079501837068i</v>
      </c>
      <c r="BM168" s="223" t="str">
        <f t="shared" ca="1" si="236"/>
        <v>-0,0380318803616801-0,191199174102061i</v>
      </c>
      <c r="BN168" s="223" t="str">
        <f t="shared" ca="1" si="237"/>
        <v>-0,1865507216643+0,0565895427414297i</v>
      </c>
      <c r="BO168" s="223" t="str">
        <f t="shared" ca="1" si="238"/>
        <v>0,0746022168895704+0,180105683797921i</v>
      </c>
      <c r="BP168" s="223" t="str">
        <f t="shared" ca="1" si="239"/>
        <v>0,17192612974078-0,0918964309073626i</v>
      </c>
      <c r="BQ168" s="223" t="str">
        <f t="shared" ca="1" si="240"/>
        <v>-0,10830563205982-0,162090833069851i</v>
      </c>
      <c r="BR168" s="223" t="str">
        <f t="shared" ca="1" si="241"/>
        <v>-0,150694513068597+0,123671790769657i</v>
      </c>
      <c r="BS168" s="223" t="str">
        <f t="shared" ca="1" si="242"/>
        <v>0,137846922528491+0,137846922528505i</v>
      </c>
      <c r="BT168" s="223" t="str">
        <f t="shared" ca="1" si="243"/>
        <v>0,123671790769658-0,150694513068597i</v>
      </c>
      <c r="BU168" s="223" t="str">
        <f t="shared" ca="1" si="244"/>
        <v>-0,162090833069852-0,108305632059818i</v>
      </c>
      <c r="BV168" s="223" t="str">
        <f t="shared" ca="1" si="245"/>
        <v>-0,091896430907363+0,17192612974078i</v>
      </c>
      <c r="BW168" s="223" t="str">
        <f t="shared" ca="1" si="246"/>
        <v>0,180105683797943+0,074602216889517i</v>
      </c>
      <c r="BX168" s="223" t="str">
        <f t="shared" ca="1" si="247"/>
        <v>0,0565895427414671-0,186550721664289i</v>
      </c>
      <c r="BY168" s="223" t="str">
        <f t="shared" ca="1" si="248"/>
        <v>-0,191199174102069-0,0380318803616398i</v>
      </c>
      <c r="BZ168" s="223" t="str">
        <f t="shared" ca="1" si="249"/>
        <v>-0,0191079501837816+0,19400627397311i</v>
      </c>
      <c r="CA168" s="223" t="str">
        <f t="shared" ca="1" si="250"/>
        <v>0,194944987371195-6,11379296223435E-15i</v>
      </c>
      <c r="CB168" s="223" t="str">
        <f t="shared" ca="1" si="251"/>
        <v>-0,0191079501837938-0,194006273973109i</v>
      </c>
      <c r="CC168" s="223" t="str">
        <f t="shared" ca="1" si="252"/>
        <v>-0,191199174102067+0,0380318803616517i</v>
      </c>
      <c r="CD168" s="223" t="str">
        <f t="shared" ca="1" si="253"/>
        <v>0,0565895427414788+0,186550721664285i</v>
      </c>
      <c r="CE168" s="223" t="str">
        <f t="shared" ca="1" si="254"/>
        <v>0,180105683797939-0,0746022168895283i</v>
      </c>
      <c r="CF168" s="223" t="str">
        <f t="shared" ca="1" si="255"/>
        <v>-0,0918964309073908-0,171926129740765i</v>
      </c>
      <c r="CG168" s="223" t="str">
        <f t="shared" ca="1" si="256"/>
        <v>-0,162090833069899+0,108305632059747i</v>
      </c>
      <c r="CH168" s="223" t="str">
        <f t="shared" ca="1" si="257"/>
        <v>0,12367179076965+0,150694513068603i</v>
      </c>
      <c r="CI168" s="223" t="str">
        <f t="shared" ca="1" si="258"/>
        <v>0,137846922528441-0,137846922528555i</v>
      </c>
      <c r="CJ168" s="223" t="str">
        <f t="shared" ca="1" si="259"/>
        <v>-0,15069451306858-0,123671790769678i</v>
      </c>
      <c r="CK168" s="223" t="str">
        <f t="shared" ca="1" si="260"/>
        <v>-0,108305632059777+0,162090833069879i</v>
      </c>
      <c r="CL168" s="223" t="str">
        <f t="shared" ca="1" si="261"/>
        <v>0,171926129740748+0,0918964309074228i</v>
      </c>
      <c r="CM168" s="223" t="str">
        <f t="shared" ca="1" si="262"/>
        <v>0,0746022168895591-0,180105683797926i</v>
      </c>
      <c r="CN168" s="223" t="str">
        <f t="shared" ca="1" si="263"/>
        <v>-0,186550721664276-0,0565895427415108i</v>
      </c>
      <c r="CO168" s="223" t="str">
        <f t="shared" ca="1" si="264"/>
        <v>-0,0380318803616899+0,191199174102059i</v>
      </c>
      <c r="CP168" s="223" t="str">
        <f t="shared" ca="1" si="265"/>
        <v>0,194006273973124+0,0191079501836368i</v>
      </c>
      <c r="CQ168" s="223" t="str">
        <f t="shared" ca="1" si="266"/>
        <v>3,9453451978019E-14-0,194944987371195i</v>
      </c>
      <c r="CR168" s="223" t="str">
        <f t="shared" ca="1" si="267"/>
        <v>-0,194006273973114+0,0191079501837457i</v>
      </c>
      <c r="CS168" s="223" t="str">
        <f t="shared" ca="1" si="268"/>
        <v>0,038031880361607+0,191199174102075i</v>
      </c>
      <c r="CT168" s="223" t="str">
        <f t="shared" ca="1" si="269"/>
        <v>0,186550721664299-0,0565895427414354i</v>
      </c>
      <c r="CU168" s="223" t="str">
        <f t="shared" ca="1" si="270"/>
        <v>-0,0746022168896628-0,180105683797883i</v>
      </c>
      <c r="CV168" s="223" t="str">
        <f t="shared" ca="1" si="271"/>
        <v>-0,171926129740787+0,0918964309073507i</v>
      </c>
      <c r="CW168" s="223" t="str">
        <f t="shared" ca="1" si="272"/>
        <v>0,108305632059868+0,162090833069818i</v>
      </c>
      <c r="CX168" s="223" t="str">
        <f t="shared" ca="1" si="273"/>
        <v>0,150694513068632-0,123671790769615i</v>
      </c>
      <c r="CY168" s="223" t="str">
        <f t="shared" ca="1" si="274"/>
        <v>-0,137846922528522-0,137846922528473i</v>
      </c>
      <c r="CZ168" s="223" t="str">
        <f t="shared" ca="1" si="275"/>
        <v>-0,123671790769715+0,150694513068549i</v>
      </c>
      <c r="DA168" s="223" t="str">
        <f t="shared" ca="1" si="276"/>
        <v>0,162090833069854+0,108305632059815i</v>
      </c>
      <c r="DB168" s="223" t="str">
        <f t="shared" ca="1" si="277"/>
        <v>0,0918964309072943-0,171926129740817i</v>
      </c>
      <c r="DC168" s="223" t="str">
        <f t="shared" ca="1" si="278"/>
        <v>-0,180105683797908-0,0746022168896037i</v>
      </c>
      <c r="DD168" s="223" t="str">
        <f t="shared" ca="1" si="279"/>
        <v>-0,0565895427413689+0,186550721664319i</v>
      </c>
      <c r="DE168" s="223" t="str">
        <f t="shared" ca="1" si="280"/>
        <v>0,19119917410205+0,0380318803617345i</v>
      </c>
      <c r="DF168" s="223" t="str">
        <f t="shared" ca="1" si="281"/>
        <v>0,0191079501836821-0,19400627397312i</v>
      </c>
      <c r="DG168" s="223" t="str">
        <f t="shared" ca="1" si="282"/>
        <v>-0,194944987371195-9,05613667042504E-14i</v>
      </c>
      <c r="DH168" s="223" t="str">
        <f t="shared" ca="1" si="283"/>
        <v>0,0191079501837004+0,194006273973118i</v>
      </c>
      <c r="DI168" s="223" t="str">
        <f t="shared" ca="1" si="284"/>
        <v>0,191199174102047-0,0380318803617526i</v>
      </c>
      <c r="DJ168" s="223" t="str">
        <f t="shared" ca="1" si="285"/>
        <v>-0,0565895427413864-0,186550721664313i</v>
      </c>
      <c r="DK168" s="223" t="str">
        <f t="shared" ca="1" si="286"/>
        <v>-0,180105683797901+0,0746022168896207i</v>
      </c>
      <c r="DL168" s="223" t="str">
        <f t="shared" ca="1" si="287"/>
        <v>0,0918964309073056+0,171926129740811i</v>
      </c>
      <c r="DM168" s="223" t="str">
        <f t="shared" ca="1" si="288"/>
        <v>0,162090833069844-0,108305632059831i</v>
      </c>
      <c r="DN168" s="223" t="str">
        <f t="shared" ca="1" si="289"/>
        <v>-0,123671790769579-0,150694513068661i</v>
      </c>
      <c r="DO168" s="223" t="str">
        <f t="shared" ca="1" si="290"/>
        <v>-0,137846922528509+0,137846922528486i</v>
      </c>
      <c r="DP168" s="223" t="str">
        <f t="shared" ca="1" si="291"/>
        <v>0,150694513068643+0,1236717907696i</v>
      </c>
      <c r="DQ168" s="223" t="str">
        <f t="shared" ca="1" si="292"/>
        <v>0,108305632059858-0,162090833069825i</v>
      </c>
      <c r="DR168" s="223" t="str">
        <f t="shared" ca="1" si="293"/>
        <v>-0,171926129740795-0,0918964309073345i</v>
      </c>
      <c r="DS168" s="223" t="str">
        <f t="shared" ca="1" si="294"/>
        <v>-0,0746022168896458+0,18010568379789i</v>
      </c>
      <c r="DT168" s="223" t="str">
        <f t="shared" ca="1" si="295"/>
        <v>0,186550721664304+0,0565895427414178i</v>
      </c>
      <c r="DU168" s="223" t="str">
        <f t="shared" ca="1" si="296"/>
        <v>0,0380318803615891-0,191199174102079i</v>
      </c>
      <c r="DV168" s="223" t="str">
        <f t="shared" ca="1" si="297"/>
        <v>-0,194006273973115-0,0191079501837275i</v>
      </c>
      <c r="DW168" s="223" t="str">
        <f t="shared" ca="1" si="298"/>
        <v>5,77948308647222E-14+0,194944987371195i</v>
      </c>
      <c r="DX168" s="223" t="str">
        <f t="shared" ca="1" si="299"/>
        <v>0,194006273973123-0,019107950183655i</v>
      </c>
      <c r="DY168" s="223" t="str">
        <f t="shared" ca="1" si="300"/>
        <v>-0,0380318803617023-0,191199174102056i</v>
      </c>
      <c r="DZ168" s="223" t="str">
        <f t="shared" ca="1" si="301"/>
        <v>-0,186550721664327+0,0565895427413427i</v>
      </c>
      <c r="EA168" s="223" t="str">
        <f t="shared" ca="1" si="302"/>
        <v>0,0746022168895786+0,180105683797918i</v>
      </c>
      <c r="EB168" s="223" t="str">
        <f t="shared" ca="1" si="303"/>
        <v>0,171926129740741-0,0918964309074365i</v>
      </c>
      <c r="EC168" s="223" t="str">
        <f t="shared" ca="1" si="304"/>
        <v>-0,108305632059793-0,162090833069869i</v>
      </c>
      <c r="ED168" s="223" t="str">
        <f t="shared" ca="1" si="305"/>
        <v>-0,15069451306857+0,12367179076969i</v>
      </c>
      <c r="EE168" s="223" t="str">
        <f t="shared" ca="1" si="306"/>
        <v>0,137846922528454+0,137846922528542i</v>
      </c>
      <c r="EF168" s="223" t="str">
        <f t="shared" ca="1" si="307"/>
        <v>0,123671790769636-0,150694513068614i</v>
      </c>
      <c r="EG168" s="223" t="str">
        <f t="shared" ca="1" si="308"/>
        <v>-0,1620908330698-0,108305632059896i</v>
      </c>
      <c r="EH168" s="223" t="str">
        <f t="shared" ca="1" si="309"/>
        <v>-0,0918964309073746+0,171926129740774i</v>
      </c>
      <c r="EI168" s="223" t="str">
        <f t="shared" ca="1" si="310"/>
        <v>0,180105683797947+0,0746022168895088i</v>
      </c>
      <c r="EJ168" s="223" t="str">
        <f t="shared" ca="1" si="311"/>
        <v>0,0565895427414613-0,186550721664291i</v>
      </c>
      <c r="EK168" s="223" t="str">
        <f t="shared" ca="1" si="312"/>
        <v>-0,19119917410207-0,0380318803616337i</v>
      </c>
      <c r="EL168" s="223" t="str">
        <f t="shared" ca="1" si="313"/>
        <v>-0,0191079501837783+0,19400627397311i</v>
      </c>
      <c r="EM168" s="223" t="str">
        <f t="shared" ca="1" si="314"/>
        <v>0,194944987371195-1,22275859244687E-14i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0,106035081825477-0,302968223518885i</v>
      </c>
      <c r="G169" s="229" t="str">
        <f t="shared" si="184"/>
        <v>-1,20708560491992+2,02486582436861i</v>
      </c>
      <c r="H169" s="229" t="str">
        <f t="shared" si="180"/>
        <v>0,100323701396752-0,174581862189891i</v>
      </c>
      <c r="I169" s="229" t="str">
        <f t="shared" si="317"/>
        <v>-0,254229937172263+0,052520238816361i</v>
      </c>
      <c r="J169" s="255" t="str">
        <f ca="1">IMPRODUCT(1/N_FFT2,CF100)</f>
        <v>-0,000385109493262788-3,19997657714007E-06i</v>
      </c>
      <c r="K169" s="254" t="str">
        <f t="shared" ca="1" si="318"/>
        <v>0,0000980744258106788-0,0000194125127124504i</v>
      </c>
      <c r="N169" s="246">
        <f t="shared" ca="1" si="185"/>
        <v>0.59594847364833525</v>
      </c>
      <c r="O169" s="223">
        <f t="shared" ca="1" si="186"/>
        <v>0.19594847364833526</v>
      </c>
      <c r="P169" s="223" t="str">
        <f t="shared" ca="1" si="187"/>
        <v>-0,0239861849635489-0,194474849931827i</v>
      </c>
      <c r="Q169" s="223" t="str">
        <f t="shared" ca="1" si="188"/>
        <v>-0,190076143454653+0,0476115953788433i</v>
      </c>
      <c r="R169" s="223" t="str">
        <f t="shared" ca="1" si="189"/>
        <v>0,070520883082642+0,182818514856556i</v>
      </c>
      <c r="S169" s="223" t="str">
        <f t="shared" ca="1" si="190"/>
        <v>0,17281112562707-0,0923694710638599i</v>
      </c>
      <c r="T169" s="223" t="str">
        <f t="shared" ca="1" si="191"/>
        <v>-0,112828736222535-0,160204496215112i</v>
      </c>
      <c r="U169" s="223" t="str">
        <f t="shared" ca="1" si="192"/>
        <v>-0,145188242061319+0,131590952167146i</v>
      </c>
      <c r="V169" s="223" t="str">
        <f t="shared" ca="1" si="193"/>
        <v>0,148373917705958+0,127988221605342i</v>
      </c>
      <c r="W169" s="223" t="str">
        <f t="shared" ca="1" si="194"/>
        <v>0,108863139164638-0,162925201415659i</v>
      </c>
      <c r="X169" s="223" t="str">
        <f t="shared" ca="1" si="195"/>
        <v>-0,175025938444859-0,0881006537808242i</v>
      </c>
      <c r="Y169" s="223" t="str">
        <f t="shared" ca="1" si="196"/>
        <v>-0,066013052559813+0,184494122445263i</v>
      </c>
      <c r="Z169" s="223" t="str">
        <f t="shared" ca="1" si="197"/>
        <v>0,191187343116478+0,0429325535832013i</v>
      </c>
      <c r="AA169" s="223" t="str">
        <f t="shared" ca="1" si="198"/>
        <v>0,019206309038947-0,195004928189553i</v>
      </c>
      <c r="AB169" s="223" t="str">
        <f t="shared" ca="1" si="199"/>
        <v>-0,195889457631565+0,00480881627051513i</v>
      </c>
      <c r="AC169" s="223" t="str">
        <f t="shared" ca="1" si="200"/>
        <v>0,0287516125072301+0,193827627296385i</v>
      </c>
      <c r="AD169" s="223" t="str">
        <f t="shared" ca="1" si="201"/>
        <v>0,188850449031415-0,0522619577297414i</v>
      </c>
      <c r="AE169" s="223" t="str">
        <f t="shared" ca="1" si="202"/>
        <v>-0,0749862344624516-0,181032784230521i</v>
      </c>
      <c r="AF169" s="223" t="str">
        <f t="shared" ca="1" si="203"/>
        <v>-0,170492217849026+0,0965826484314474i</v>
      </c>
      <c r="AG169" s="223" t="str">
        <f t="shared" ca="1" si="204"/>
        <v>0,116726369468673+0,157387289816475i</v>
      </c>
      <c r="AH169" s="223" t="str">
        <f t="shared" ca="1" si="205"/>
        <v>0,141915110448601-0,135114417259868i</v>
      </c>
      <c r="AI169" s="223" t="str">
        <f t="shared" ca="1" si="206"/>
        <v>-0,151470218450641-0,124308395724614i</v>
      </c>
      <c r="AJ169" s="223" t="str">
        <f t="shared" ca="1" si="207"/>
        <v>-0,10483196702237+0,165547766567034i</v>
      </c>
      <c r="AK169" s="223" t="str">
        <f t="shared" ca="1" si="208"/>
        <v>0,177135322181972+0,0837787679582449i</v>
      </c>
      <c r="AL169" s="223" t="str">
        <f t="shared" ca="1" si="209"/>
        <v>0,061465458242517-0,186058597673286i</v>
      </c>
      <c r="AM169" s="223" t="str">
        <f t="shared" ca="1" si="210"/>
        <v>-0,192183378671766-0,0382276508226315i</v>
      </c>
      <c r="AN169" s="223" t="str">
        <f t="shared" ca="1" si="211"/>
        <v>-0,0144148639519601+0,195417542770241i</v>
      </c>
      <c r="AO169" s="223" t="str">
        <f t="shared" ca="1" si="212"/>
        <v>0,195712445130297-0,00961473588992211i</v>
      </c>
      <c r="AP169" s="223" t="str">
        <f t="shared" ca="1" si="213"/>
        <v>-0,0334997211546182-0,193063650145943i</v>
      </c>
      <c r="AQ169" s="223" t="str">
        <f t="shared" ca="1" si="214"/>
        <v>-0,187510998159254+0,0568808394315044i</v>
      </c>
      <c r="AR169" s="223" t="str">
        <f t="shared" ca="1" si="215"/>
        <v>-0,187510998159254+0,0568808394315044i</v>
      </c>
      <c r="AS169" s="223" t="str">
        <f t="shared" ca="1" si="216"/>
        <v>0,168070611934065-0,100737648023076i</v>
      </c>
      <c r="AT169" s="223" t="str">
        <f t="shared" ca="1" si="217"/>
        <v>-0,120553691114513-0,15447527919955i</v>
      </c>
      <c r="AU169" s="223" t="str">
        <f t="shared" ca="1" si="218"/>
        <v>-0,138556494479897+0,138556494479886i</v>
      </c>
      <c r="AV169" s="223" t="str">
        <f t="shared" ca="1" si="219"/>
        <v>0,154475279199554+0,120553691114508i</v>
      </c>
      <c r="AW169" s="223" t="str">
        <f t="shared" ca="1" si="220"/>
        <v>0,100737648023087-0,168070611934059i</v>
      </c>
      <c r="AX169" s="223" t="str">
        <f t="shared" ca="1" si="221"/>
        <v>-0,179138006224526-0,0794064169385196i</v>
      </c>
      <c r="AY169" s="223" t="str">
        <f t="shared" ca="1" si="222"/>
        <v>-0,0568808394315167+0,18751099815925i</v>
      </c>
      <c r="AZ169" s="223" t="str">
        <f t="shared" ca="1" si="223"/>
        <v>0,193063650145944+0,0334997211546118i</v>
      </c>
      <c r="BA169" s="223" t="str">
        <f t="shared" ca="1" si="224"/>
        <v>0,00961473588993649-0,195712445130296i</v>
      </c>
      <c r="BB169" s="223" t="str">
        <f t="shared" ca="1" si="225"/>
        <v>-0,19541754277024+0,014414863951968i</v>
      </c>
      <c r="BC169" s="223" t="str">
        <f t="shared" ca="1" si="226"/>
        <v>0,0382276508226201+0,192183378671768i</v>
      </c>
      <c r="BD169" s="223" t="str">
        <f t="shared" ca="1" si="227"/>
        <v>0,186058597673284-0,0614654582425231i</v>
      </c>
      <c r="BE169" s="223" t="str">
        <f t="shared" ca="1" si="228"/>
        <v>-0,0837787679582332-0,177135322181977i</v>
      </c>
      <c r="BF169" s="223" t="str">
        <f t="shared" ca="1" si="229"/>
        <v>-0,16554776656703+0,104831967022375i</v>
      </c>
      <c r="BG169" s="223" t="str">
        <f t="shared" ca="1" si="230"/>
        <v>0,124308395724619+0,151470218450637i</v>
      </c>
      <c r="BH169" s="223" t="str">
        <f t="shared" ca="1" si="231"/>
        <v>0,135114417259864-0,141915110448604i</v>
      </c>
      <c r="BI169" s="223" t="str">
        <f t="shared" ca="1" si="232"/>
        <v>-0,157387289816478-0,116726369468669i</v>
      </c>
      <c r="BJ169" s="223" t="str">
        <f t="shared" ca="1" si="233"/>
        <v>-0,0965826484314599+0,170492217849019i</v>
      </c>
      <c r="BK169" s="223" t="str">
        <f t="shared" ca="1" si="234"/>
        <v>0,181032784230525+0,0749862344624443i</v>
      </c>
      <c r="BL169" s="223" t="str">
        <f t="shared" ca="1" si="235"/>
        <v>0,0522619577297533-0,188850449031412i</v>
      </c>
      <c r="BM169" s="223" t="str">
        <f t="shared" ca="1" si="236"/>
        <v>-0,193827627296386-0,0287516125072231i</v>
      </c>
      <c r="BN169" s="223" t="str">
        <f t="shared" ca="1" si="237"/>
        <v>-0,00480881627052812+0,195889457631565i</v>
      </c>
      <c r="BO169" s="223" t="str">
        <f t="shared" ca="1" si="238"/>
        <v>0,195004928189553-0,0192063090389534i</v>
      </c>
      <c r="BP169" s="223" t="str">
        <f t="shared" ca="1" si="239"/>
        <v>-0,0429325535831878-0,191187343116481i</v>
      </c>
      <c r="BQ169" s="223" t="str">
        <f t="shared" ca="1" si="240"/>
        <v>-0,184494122445261+0,0660130525598183i</v>
      </c>
      <c r="BR169" s="223" t="str">
        <f t="shared" ca="1" si="241"/>
        <v>0,0881006537808113+0,175025938444866i</v>
      </c>
      <c r="BS169" s="223" t="str">
        <f t="shared" ca="1" si="242"/>
        <v>0,162925201415654-0,108863139164645i</v>
      </c>
      <c r="BT169" s="223" t="str">
        <f t="shared" ca="1" si="243"/>
        <v>-0,127988221605332-0,148373917705966i</v>
      </c>
      <c r="BU169" s="223" t="str">
        <f t="shared" ca="1" si="244"/>
        <v>-0,131590952167141+0,145188242061324i</v>
      </c>
      <c r="BV169" s="223" t="str">
        <f t="shared" ca="1" si="245"/>
        <v>0,160204496215109+0,112828736222539i</v>
      </c>
      <c r="BW169" s="223" t="str">
        <f t="shared" ca="1" si="246"/>
        <v>0,0923694710638387-0,172811125627082i</v>
      </c>
      <c r="BX169" s="223" t="str">
        <f t="shared" ca="1" si="247"/>
        <v>-0,182818514856582-0,0705208830825746i</v>
      </c>
      <c r="BY169" s="223" t="str">
        <f t="shared" ca="1" si="248"/>
        <v>-0,0476115953789132+0,190076143454635i</v>
      </c>
      <c r="BZ169" s="223" t="str">
        <f t="shared" ca="1" si="249"/>
        <v>0,194474849931824+0,0239861849635726i</v>
      </c>
      <c r="CA169" s="223" t="str">
        <f t="shared" ca="1" si="250"/>
        <v>-2,73657997225809E-14-0,195948473648335i</v>
      </c>
      <c r="CB169" s="223" t="str">
        <f t="shared" ca="1" si="251"/>
        <v>-0,194474849931818+0,0239861849636241i</v>
      </c>
      <c r="CC169" s="223" t="str">
        <f t="shared" ca="1" si="252"/>
        <v>0,0476115953787747+0,19007614345467i</v>
      </c>
      <c r="CD169" s="223" t="str">
        <f t="shared" ca="1" si="253"/>
        <v>0,182818514856563-0,0705208830826232i</v>
      </c>
      <c r="CE169" s="223" t="str">
        <f t="shared" ca="1" si="254"/>
        <v>-0,0923694710638846-0,172811125627057i</v>
      </c>
      <c r="CF169" s="223" t="str">
        <f t="shared" ca="1" si="255"/>
        <v>-0,160204496215068+0,112828736222598i</v>
      </c>
      <c r="CG169" s="223" t="str">
        <f t="shared" ca="1" si="256"/>
        <v>0,131590952167093+0,145188242061367i</v>
      </c>
      <c r="CH169" s="223" t="str">
        <f t="shared" ca="1" si="257"/>
        <v>0,127988221605352-0,148373917705949i</v>
      </c>
      <c r="CI169" s="223" t="str">
        <f t="shared" ca="1" si="258"/>
        <v>-0,162925201415672-0,108863139164618i</v>
      </c>
      <c r="CJ169" s="223" t="str">
        <f t="shared" ca="1" si="259"/>
        <v>-0,0881006537807476+0,175025938444898i</v>
      </c>
      <c r="CK169" s="223" t="str">
        <f t="shared" ca="1" si="260"/>
        <v>0,184494122445239+0,0660130525598797i</v>
      </c>
      <c r="CL169" s="223" t="str">
        <f t="shared" ca="1" si="261"/>
        <v>0,0429325535832133-0,191187343116475i</v>
      </c>
      <c r="CM169" s="223" t="str">
        <f t="shared" ca="1" si="262"/>
        <v>-0,195004928189555-0,0192063090389239i</v>
      </c>
      <c r="CN169" s="223" t="str">
        <f t="shared" ca="1" si="263"/>
        <v>0,00480881627060232+0,195889457631563i</v>
      </c>
      <c r="CO169" s="223" t="str">
        <f t="shared" ca="1" si="264"/>
        <v>0,193827627296395-0,0287516125071615i</v>
      </c>
      <c r="CP169" s="223" t="str">
        <f t="shared" ca="1" si="265"/>
        <v>-0,052261957729731-0,188850449031418i</v>
      </c>
      <c r="CQ169" s="223" t="str">
        <f t="shared" ca="1" si="266"/>
        <v>-0,181032784230511+0,0749862344624769i</v>
      </c>
      <c r="CR169" s="223" t="str">
        <f t="shared" ca="1" si="267"/>
        <v>0,0965826484315222+0,170492217848984i</v>
      </c>
      <c r="CS169" s="223" t="str">
        <f t="shared" ca="1" si="268"/>
        <v>0,157387289816517-0,116726369468617i</v>
      </c>
      <c r="CT169" s="223" t="str">
        <f t="shared" ca="1" si="269"/>
        <v>-0,13511441725986-0,141915110448609i</v>
      </c>
      <c r="CU169" s="223" t="str">
        <f t="shared" ca="1" si="270"/>
        <v>-0,124308395724594+0,151470218450658i</v>
      </c>
      <c r="CV169" s="223" t="str">
        <f t="shared" ca="1" si="271"/>
        <v>0,165547766567079+0,104831967022299i</v>
      </c>
      <c r="CW169" s="223" t="str">
        <f t="shared" ca="1" si="272"/>
        <v>0,083778767958292-0,177135322181949i</v>
      </c>
      <c r="CX169" s="223" t="str">
        <f t="shared" ca="1" si="273"/>
        <v>-0,186058597673282-0,0614654582425294i</v>
      </c>
      <c r="CY169" s="223" t="str">
        <f t="shared" ca="1" si="274"/>
        <v>-0,0382276508225884+0,192183378671774i</v>
      </c>
      <c r="CZ169" s="223" t="str">
        <f t="shared" ca="1" si="275"/>
        <v>0,195417542770247+0,0144148639518773i</v>
      </c>
      <c r="DA169" s="223" t="str">
        <f t="shared" ca="1" si="276"/>
        <v>-0,00961473588986879-0,195712445130299i</v>
      </c>
      <c r="DB169" s="223" t="str">
        <f t="shared" ca="1" si="277"/>
        <v>-0,193063650145946+0,0334997211546041i</v>
      </c>
      <c r="DC169" s="223" t="str">
        <f t="shared" ca="1" si="278"/>
        <v>0,0568808394315452+0,187510998159242i</v>
      </c>
      <c r="DD169" s="223" t="str">
        <f t="shared" ca="1" si="279"/>
        <v>0,179138006224488-0,0794064169386055i</v>
      </c>
      <c r="DE169" s="223" t="str">
        <f t="shared" ca="1" si="280"/>
        <v>-0,100737648023029-0,168070611934093i</v>
      </c>
      <c r="DF169" s="223" t="str">
        <f t="shared" ca="1" si="281"/>
        <v>-0,154475279199556+0,120553691114505i</v>
      </c>
      <c r="DG169" s="223" t="str">
        <f t="shared" ca="1" si="282"/>
        <v>0,13855649447992+0,138556494479862i</v>
      </c>
      <c r="DH169" s="223" t="str">
        <f t="shared" ca="1" si="283"/>
        <v>0,12055369111444-0,154475279199606i</v>
      </c>
      <c r="DI169" s="223" t="str">
        <f t="shared" ca="1" si="284"/>
        <v>-0,168070611934033-0,100737648023131i</v>
      </c>
      <c r="DJ169" s="223" t="str">
        <f t="shared" ca="1" si="285"/>
        <v>-0,0794064169385304+0,179138006224521i</v>
      </c>
      <c r="DK169" s="223" t="str">
        <f t="shared" ca="1" si="286"/>
        <v>0,187510998159264+0,0568808394314719i</v>
      </c>
      <c r="DL169" s="223" t="str">
        <f t="shared" ca="1" si="287"/>
        <v>0,0334997211545287-0,193063650145959i</v>
      </c>
      <c r="DM169" s="223" t="str">
        <f t="shared" ca="1" si="288"/>
        <v>-0,195712445130293-0,00961473588998703i</v>
      </c>
      <c r="DN169" s="223" t="str">
        <f t="shared" ca="1" si="289"/>
        <v>0,0144148639519536+0,195417542770241i</v>
      </c>
      <c r="DO169" s="223" t="str">
        <f t="shared" ca="1" si="290"/>
        <v>0,192183378671759-0,0382276508226635i</v>
      </c>
      <c r="DP169" s="223" t="str">
        <f t="shared" ca="1" si="291"/>
        <v>-0,0614654582426021-0,186058597673258i</v>
      </c>
      <c r="DQ169" s="223" t="str">
        <f t="shared" ca="1" si="292"/>
        <v>-0,177135322182+0,083778767958185i</v>
      </c>
      <c r="DR169" s="223" t="str">
        <f t="shared" ca="1" si="293"/>
        <v>0,104831967022363+0,165547766567038i</v>
      </c>
      <c r="DS169" s="223" t="str">
        <f t="shared" ca="1" si="294"/>
        <v>0,151470218450609-0,124308395724653i</v>
      </c>
      <c r="DT169" s="223" t="str">
        <f t="shared" ca="1" si="295"/>
        <v>-0,141915110448662-0,135114417259804i</v>
      </c>
      <c r="DU169" s="223" t="str">
        <f t="shared" ca="1" si="296"/>
        <v>-0,116726369468712+0,157387289816447i</v>
      </c>
      <c r="DV169" s="223" t="str">
        <f t="shared" ca="1" si="297"/>
        <v>0,170492217849024+0,0965826484314507i</v>
      </c>
      <c r="DW169" s="223" t="str">
        <f t="shared" ca="1" si="298"/>
        <v>0,074986234462401-0,181032784230542i</v>
      </c>
      <c r="DX169" s="223" t="str">
        <f t="shared" ca="1" si="299"/>
        <v>-0,188850449031388-0,0522619577298395i</v>
      </c>
      <c r="DY169" s="223" t="str">
        <f t="shared" ca="1" si="300"/>
        <v>-0,028751612507273+0,193827627296379i</v>
      </c>
      <c r="DZ169" s="223" t="str">
        <f t="shared" ca="1" si="301"/>
        <v>0,195889457631565+0,00480881627052026i</v>
      </c>
      <c r="EA169" s="223" t="str">
        <f t="shared" ca="1" si="302"/>
        <v>-0,0192063090390001-0,195004928189548i</v>
      </c>
      <c r="EB169" s="223" t="str">
        <f t="shared" ca="1" si="303"/>
        <v>-0,191187343116501+0,0429325535831004i</v>
      </c>
      <c r="EC169" s="223" t="str">
        <f t="shared" ca="1" si="304"/>
        <v>0,0660130525597707+0,184494122445278i</v>
      </c>
      <c r="ED169" s="223" t="str">
        <f t="shared" ca="1" si="305"/>
        <v>0,175025938444862-0,0881006537808183i</v>
      </c>
      <c r="EE169" s="223" t="str">
        <f t="shared" ca="1" si="306"/>
        <v>-0,108863139164681-0,16292520141563i</v>
      </c>
      <c r="EF169" s="223" t="str">
        <f t="shared" ca="1" si="307"/>
        <v>-0,148373917705899+0,12798822160541i</v>
      </c>
      <c r="EG169" s="223" t="str">
        <f t="shared" ca="1" si="308"/>
        <v>0,145188242061288+0,131590952167181i</v>
      </c>
      <c r="EH169" s="223" t="str">
        <f t="shared" ca="1" si="309"/>
        <v>0,112828736222535-0,160204496215112i</v>
      </c>
      <c r="EI169" s="223" t="str">
        <f t="shared" ca="1" si="310"/>
        <v>-0,172811125627093-0,0923694710638172i</v>
      </c>
      <c r="EJ169" s="223" t="str">
        <f t="shared" ca="1" si="311"/>
        <v>-0,0705208830827335+0,18281851485652i</v>
      </c>
      <c r="EK169" s="223" t="str">
        <f t="shared" ca="1" si="312"/>
        <v>0,190076143454641+0,0476115953788895i</v>
      </c>
      <c r="EL169" s="223" t="str">
        <f t="shared" ca="1" si="313"/>
        <v>0,0239861849635481-0,194474849931827i</v>
      </c>
      <c r="EM169" s="223" t="str">
        <f t="shared" ca="1" si="314"/>
        <v>-0,195948473648335+5,47315994451616E-14i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0,105925144819402-0,299245825352489i</v>
      </c>
      <c r="G170" s="229" t="str">
        <f t="shared" si="184"/>
        <v>-1,20691863815796+1,9983244091912i</v>
      </c>
      <c r="H170" s="229" t="str">
        <f t="shared" si="180"/>
        <v>0,100314637167353-0,172087926309657i</v>
      </c>
      <c r="I170" s="229" t="str">
        <f t="shared" si="317"/>
        <v>-0,249193013276457+0,0553751113586336i</v>
      </c>
      <c r="J170" s="255" t="str">
        <f ca="1">IMPRODUCT(1/N_FFT2,CG100)</f>
        <v>0,000772894800679492+4,66459843819453E-09i</v>
      </c>
      <c r="K170" s="254" t="str">
        <f t="shared" ca="1" si="318"/>
        <v>-0,000192600242629687+0,0000427979732707952i</v>
      </c>
      <c r="N170" s="246">
        <f t="shared" ca="1" si="185"/>
        <v>0.59661846568036259</v>
      </c>
      <c r="O170" s="223">
        <f t="shared" ca="1" si="186"/>
        <v>0.19661846568036254</v>
      </c>
      <c r="P170" s="223" t="str">
        <f t="shared" ca="1" si="187"/>
        <v>-0,0288499207559653-0,194490367676331i</v>
      </c>
      <c r="Q170" s="223" t="str">
        <f t="shared" ca="1" si="188"/>
        <v>-0,188152140559318+0,0570753278522923i</v>
      </c>
      <c r="R170" s="223" t="str">
        <f t="shared" ca="1" si="189"/>
        <v>0,0840652264640853+0,177740987805407i</v>
      </c>
      <c r="S170" s="223" t="str">
        <f t="shared" ca="1" si="190"/>
        <v>0,163482279430772-0,109235366793995i</v>
      </c>
      <c r="T170" s="223" t="str">
        <f t="shared" ca="1" si="191"/>
        <v>-0,132040891315929-0,14568467341143i</v>
      </c>
      <c r="U170" s="223" t="str">
        <f t="shared" ca="1" si="192"/>
        <v>-0,124733434170183+0,151988129295062i</v>
      </c>
      <c r="V170" s="223" t="str">
        <f t="shared" ca="1" si="193"/>
        <v>0,168645283268401+0,10108209276534i</v>
      </c>
      <c r="W170" s="223" t="str">
        <f t="shared" ca="1" si="194"/>
        <v>0,0752426293129271-0,181651776155856i</v>
      </c>
      <c r="X170" s="223" t="str">
        <f t="shared" ca="1" si="195"/>
        <v>-0,190726056665112-0,0477743901633114i</v>
      </c>
      <c r="Y170" s="223" t="str">
        <f t="shared" ca="1" si="196"/>
        <v>-0,0192719797419712+0,195671694026819i</v>
      </c>
      <c r="Z170" s="223" t="str">
        <f t="shared" ca="1" si="197"/>
        <v>0,196381630127579-0,00964761084076082i</v>
      </c>
      <c r="AA170" s="223" t="str">
        <f t="shared" ca="1" si="198"/>
        <v>-0,0383583597838956-0,192840496994768i</v>
      </c>
      <c r="AB170" s="223" t="str">
        <f t="shared" ca="1" si="199"/>
        <v>-0,185124949466739+0,0662387660772539i</v>
      </c>
      <c r="AC170" s="223" t="str">
        <f t="shared" ca="1" si="200"/>
        <v>0,0926853031214652+0,173402005847055i</v>
      </c>
      <c r="AD170" s="223" t="str">
        <f t="shared" ca="1" si="201"/>
        <v>0,157925432462633-0,117125483256166i</v>
      </c>
      <c r="AE170" s="223" t="str">
        <f t="shared" ca="1" si="202"/>
        <v>-0,13903025038908-0,139030250389078i</v>
      </c>
      <c r="AF170" s="223" t="str">
        <f t="shared" ca="1" si="203"/>
        <v>-0,117125483256163+0,157925432462635i</v>
      </c>
      <c r="AG170" s="223" t="str">
        <f t="shared" ca="1" si="204"/>
        <v>0,173402005847056+0,0926853031214621i</v>
      </c>
      <c r="AH170" s="223" t="str">
        <f t="shared" ca="1" si="205"/>
        <v>0,0662387660772684-0,185124949466734i</v>
      </c>
      <c r="AI170" s="223" t="str">
        <f t="shared" ca="1" si="206"/>
        <v>-0,192840496994769-0,0383583597838917i</v>
      </c>
      <c r="AJ170" s="223" t="str">
        <f t="shared" ca="1" si="207"/>
        <v>-0,00964761084075671+0,196381630127579i</v>
      </c>
      <c r="AK170" s="223" t="str">
        <f t="shared" ca="1" si="208"/>
        <v>0,195671694026818-0,0192719797419753i</v>
      </c>
      <c r="AL170" s="223" t="str">
        <f t="shared" ca="1" si="209"/>
        <v>-0,0477743901633151-0,190726056665111i</v>
      </c>
      <c r="AM170" s="223" t="str">
        <f t="shared" ca="1" si="210"/>
        <v>-0,181651776155862+0,0752426293129125i</v>
      </c>
      <c r="AN170" s="223" t="str">
        <f t="shared" ca="1" si="211"/>
        <v>0,101082092765343+0,168645283268399i</v>
      </c>
      <c r="AO170" s="223" t="str">
        <f t="shared" ca="1" si="212"/>
        <v>0,151988129295059-0,124733434170186i</v>
      </c>
      <c r="AP170" s="223" t="str">
        <f t="shared" ca="1" si="213"/>
        <v>-0,145684673411431-0,132040891315927i</v>
      </c>
      <c r="AQ170" s="223" t="str">
        <f t="shared" ca="1" si="214"/>
        <v>-0,109235366793997+0,163482279430771i</v>
      </c>
      <c r="AR170" s="223" t="str">
        <f t="shared" ca="1" si="215"/>
        <v>-0,109235366793997+0,163482279430771i</v>
      </c>
      <c r="AS170" s="223" t="str">
        <f t="shared" ca="1" si="216"/>
        <v>0,0570753278523002-0,188152140559315i</v>
      </c>
      <c r="AT170" s="223" t="str">
        <f t="shared" ca="1" si="217"/>
        <v>-0,194490367676332-0,0288499207559578i</v>
      </c>
      <c r="AU170" s="223" t="str">
        <f t="shared" ca="1" si="218"/>
        <v>3,42035820238976E-15+0,196618465680363i</v>
      </c>
      <c r="AV170" s="223" t="str">
        <f t="shared" ca="1" si="219"/>
        <v>0,194490367676331-0,0288499207559647i</v>
      </c>
      <c r="AW170" s="223" t="str">
        <f t="shared" ca="1" si="220"/>
        <v>-0,057075327852288-0,188152140559319i</v>
      </c>
      <c r="AX170" s="223" t="str">
        <f t="shared" ca="1" si="221"/>
        <v>-0,17774098780541+0,0840652264640794i</v>
      </c>
      <c r="AY170" s="223" t="str">
        <f t="shared" ca="1" si="222"/>
        <v>0,109235366794003+0,163482279430768i</v>
      </c>
      <c r="AZ170" s="223" t="str">
        <f t="shared" ca="1" si="223"/>
        <v>0,145684673411427-0,132040891315932i</v>
      </c>
      <c r="BA170" s="223" t="str">
        <f t="shared" ca="1" si="224"/>
        <v>-0,151988129295065-0,12473343417018i</v>
      </c>
      <c r="BB170" s="223" t="str">
        <f t="shared" ca="1" si="225"/>
        <v>-0,101082092765336+0,168645283268403i</v>
      </c>
      <c r="BC170" s="223" t="str">
        <f t="shared" ca="1" si="226"/>
        <v>0,181651776155858+0,0752426293129229i</v>
      </c>
      <c r="BD170" s="223" t="str">
        <f t="shared" ca="1" si="227"/>
        <v>0,0477743901633261-0,190726056665109i</v>
      </c>
      <c r="BE170" s="223" t="str">
        <f t="shared" ca="1" si="228"/>
        <v>-0,195671694026819-0,0192719797419671i</v>
      </c>
      <c r="BF170" s="223" t="str">
        <f t="shared" ca="1" si="229"/>
        <v>0,00964761084076493+0,196381630127578i</v>
      </c>
      <c r="BG170" s="223" t="str">
        <f t="shared" ca="1" si="230"/>
        <v>0,192840496994767-0,0383583597838997i</v>
      </c>
      <c r="BH170" s="223" t="str">
        <f t="shared" ca="1" si="231"/>
        <v>-0,0662387660772578-0,185124949466738i</v>
      </c>
      <c r="BI170" s="223" t="str">
        <f t="shared" ca="1" si="232"/>
        <v>-0,173402005847062+0,0926853031214515i</v>
      </c>
      <c r="BJ170" s="223" t="str">
        <f t="shared" ca="1" si="233"/>
        <v>0,117125483256169+0,15792543246263i</v>
      </c>
      <c r="BK170" s="223" t="str">
        <f t="shared" ca="1" si="234"/>
        <v>0,139030250389075-0,139030250389083i</v>
      </c>
      <c r="BL170" s="223" t="str">
        <f t="shared" ca="1" si="235"/>
        <v>-0,157925432462637-0,11712548325616i</v>
      </c>
      <c r="BM170" s="223" t="str">
        <f t="shared" ca="1" si="236"/>
        <v>-0,0926853031214586+0,173402005847058i</v>
      </c>
      <c r="BN170" s="223" t="str">
        <f t="shared" ca="1" si="237"/>
        <v>0,185124949466735+0,0662387660772653i</v>
      </c>
      <c r="BO170" s="223" t="str">
        <f t="shared" ca="1" si="238"/>
        <v>0,0383583597839074-0,192840496994766i</v>
      </c>
      <c r="BP170" s="223" t="str">
        <f t="shared" ca="1" si="239"/>
        <v>-0,196381630127579-0,00964761084075329i</v>
      </c>
      <c r="BQ170" s="223" t="str">
        <f t="shared" ca="1" si="240"/>
        <v>0,0192719797419787+0,195671694026818i</v>
      </c>
      <c r="BR170" s="223" t="str">
        <f t="shared" ca="1" si="241"/>
        <v>0,19072605666511-0,0477743901633184i</v>
      </c>
      <c r="BS170" s="223" t="str">
        <f t="shared" ca="1" si="242"/>
        <v>-0,0752426293129156-0,181651776155861i</v>
      </c>
      <c r="BT170" s="223" t="str">
        <f t="shared" ca="1" si="243"/>
        <v>-0,168645283268407+0,101082092765329i</v>
      </c>
      <c r="BU170" s="223" t="str">
        <f t="shared" ca="1" si="244"/>
        <v>0,124733434170189+0,151988129295057i</v>
      </c>
      <c r="BV170" s="223" t="str">
        <f t="shared" ca="1" si="245"/>
        <v>0,132040891315954-0,145684673411407i</v>
      </c>
      <c r="BW170" s="223" t="str">
        <f t="shared" ca="1" si="246"/>
        <v>-0,163482279430762-0,109235366794011i</v>
      </c>
      <c r="BX170" s="223" t="str">
        <f t="shared" ca="1" si="247"/>
        <v>-0,0840652264640879+0,177740987805406i</v>
      </c>
      <c r="BY170" s="223" t="str">
        <f t="shared" ca="1" si="248"/>
        <v>0,188152140559322+0,0570753278522782i</v>
      </c>
      <c r="BZ170" s="223" t="str">
        <f t="shared" ca="1" si="249"/>
        <v>0,0288499207559352-0,194490367676335i</v>
      </c>
      <c r="CA170" s="223" t="str">
        <f t="shared" ca="1" si="250"/>
        <v>-0,196618465680363+4,59583467063133E-14i</v>
      </c>
      <c r="CB170" s="223" t="str">
        <f t="shared" ca="1" si="251"/>
        <v>0,0288499207560261+0,194490367676322i</v>
      </c>
      <c r="CC170" s="223" t="str">
        <f t="shared" ca="1" si="252"/>
        <v>0,188152140559295-0,0570753278523661i</v>
      </c>
      <c r="CD170" s="223" t="str">
        <f t="shared" ca="1" si="253"/>
        <v>-0,0840652264641708-0,177740987805367i</v>
      </c>
      <c r="CE170" s="223" t="str">
        <f t="shared" ca="1" si="254"/>
        <v>-0,16348227943082+0,109235366793924i</v>
      </c>
      <c r="CF170" s="223" t="str">
        <f t="shared" ca="1" si="255"/>
        <v>0,132040891315877+0,145684673411477i</v>
      </c>
      <c r="CG170" s="223" t="str">
        <f t="shared" ca="1" si="256"/>
        <v>0,124733434170224-0,151988129295029i</v>
      </c>
      <c r="CH170" s="223" t="str">
        <f t="shared" ca="1" si="257"/>
        <v>-0,168645283268384-0,101082092765368i</v>
      </c>
      <c r="CI170" s="223" t="str">
        <f t="shared" ca="1" si="258"/>
        <v>-0,075242629312939+0,181651776155851i</v>
      </c>
      <c r="CJ170" s="223" t="str">
        <f t="shared" ca="1" si="259"/>
        <v>0,190726056665109+0,0477743901633241i</v>
      </c>
      <c r="CK170" s="223" t="str">
        <f t="shared" ca="1" si="260"/>
        <v>0,0192719797419651-0,195671694026819i</v>
      </c>
      <c r="CL170" s="223" t="str">
        <f t="shared" ca="1" si="261"/>
        <v>-0,196381630127577+0,00964761084078648i</v>
      </c>
      <c r="CM170" s="223" t="str">
        <f t="shared" ca="1" si="262"/>
        <v>0,0383583597839428+0,192840496994759i</v>
      </c>
      <c r="CN170" s="223" t="str">
        <f t="shared" ca="1" si="263"/>
        <v>0,185124949466717-0,066238766077315i</v>
      </c>
      <c r="CO170" s="223" t="str">
        <f t="shared" ca="1" si="264"/>
        <v>-0,0926853031215248-0,173402005847023i</v>
      </c>
      <c r="CP170" s="223" t="str">
        <f t="shared" ca="1" si="265"/>
        <v>-0,157925432462582+0,117125483256233i</v>
      </c>
      <c r="CQ170" s="223" t="str">
        <f t="shared" ca="1" si="266"/>
        <v>0,139030250389017+0,13903025038914i</v>
      </c>
      <c r="CR170" s="223" t="str">
        <f t="shared" ca="1" si="267"/>
        <v>0,117125483256221-0,157925432462592i</v>
      </c>
      <c r="CS170" s="223" t="str">
        <f t="shared" ca="1" si="268"/>
        <v>-0,173402005847033-0,0926853031215059i</v>
      </c>
      <c r="CT170" s="223" t="str">
        <f t="shared" ca="1" si="269"/>
        <v>-0,0662387660773003+0,185124949466723i</v>
      </c>
      <c r="CU170" s="223" t="str">
        <f t="shared" ca="1" si="270"/>
        <v>0,192840496994763+0,0383583597839219i</v>
      </c>
      <c r="CV170" s="223" t="str">
        <f t="shared" ca="1" si="271"/>
        <v>0,00964761084077081-0,196381630127578i</v>
      </c>
      <c r="CW170" s="223" t="str">
        <f t="shared" ca="1" si="272"/>
        <v>-0,195671694026818+0,0192719797419835i</v>
      </c>
      <c r="CX170" s="223" t="str">
        <f t="shared" ca="1" si="273"/>
        <v>0,0477743901633393+0,190726056665105i</v>
      </c>
      <c r="CY170" s="223" t="str">
        <f t="shared" ca="1" si="274"/>
        <v>0,181651776155844-0,0752426293129562i</v>
      </c>
      <c r="CZ170" s="223" t="str">
        <f t="shared" ca="1" si="275"/>
        <v>-0,101082092765381-0,168645283268376i</v>
      </c>
      <c r="DA170" s="223" t="str">
        <f t="shared" ca="1" si="276"/>
        <v>-0,151988129295017+0,124733434170238i</v>
      </c>
      <c r="DB170" s="223" t="str">
        <f t="shared" ca="1" si="277"/>
        <v>0,145684673411487+0,132040891315865i</v>
      </c>
      <c r="DC170" s="223" t="str">
        <f t="shared" ca="1" si="278"/>
        <v>0,109235366794072-0,163482279430722i</v>
      </c>
      <c r="DD170" s="223" t="str">
        <f t="shared" ca="1" si="279"/>
        <v>-0,177740987805373-0,0840652264641567i</v>
      </c>
      <c r="DE170" s="223" t="str">
        <f t="shared" ca="1" si="280"/>
        <v>-0,0570753278523484+0,188152140559301i</v>
      </c>
      <c r="DF170" s="223" t="str">
        <f t="shared" ca="1" si="281"/>
        <v>0,194490367676324+0,0288499207560105i</v>
      </c>
      <c r="DG170" s="223" t="str">
        <f t="shared" ca="1" si="282"/>
        <v>2,74594974693098E-14-0,196618465680363i</v>
      </c>
      <c r="DH170" s="223" t="str">
        <f t="shared" ca="1" si="283"/>
        <v>-0,194490367676333+0,0288499207559507i</v>
      </c>
      <c r="DI170" s="223" t="str">
        <f t="shared" ca="1" si="284"/>
        <v>0,0570753278522959+0,188152140559317i</v>
      </c>
      <c r="DJ170" s="223" t="str">
        <f t="shared" ca="1" si="285"/>
        <v>0,177740987805399-0,084065226464102i</v>
      </c>
      <c r="DK170" s="223" t="str">
        <f t="shared" ca="1" si="286"/>
        <v>-0,109235366794026-0,163482279430752i</v>
      </c>
      <c r="DL170" s="223" t="str">
        <f t="shared" ca="1" si="287"/>
        <v>-0,145684673411397+0,132040891315965i</v>
      </c>
      <c r="DM170" s="223" t="str">
        <f t="shared" ca="1" si="288"/>
        <v>0,151988129295106+0,124733434170129i</v>
      </c>
      <c r="DN170" s="223" t="str">
        <f t="shared" ca="1" si="289"/>
        <v>0,101082092765265-0,168645283268445i</v>
      </c>
      <c r="DO170" s="223" t="str">
        <f t="shared" ca="1" si="290"/>
        <v>-0,181651776155823-0,0752426293130069i</v>
      </c>
      <c r="DP170" s="223" t="str">
        <f t="shared" ca="1" si="291"/>
        <v>-0,0477743901633981+0,19072605666509i</v>
      </c>
      <c r="DQ170" s="223" t="str">
        <f t="shared" ca="1" si="292"/>
        <v>0,195671694026812+0,0192719797420382i</v>
      </c>
      <c r="DR170" s="223" t="str">
        <f t="shared" ca="1" si="293"/>
        <v>-0,00964761084071037-0,196381630127581i</v>
      </c>
      <c r="DS170" s="223" t="str">
        <f t="shared" ca="1" si="294"/>
        <v>-0,192840496994774+0,0383583597838681i</v>
      </c>
      <c r="DT170" s="223" t="str">
        <f t="shared" ca="1" si="295"/>
        <v>0,0662387660772433+0,185124949466743i</v>
      </c>
      <c r="DU170" s="223" t="str">
        <f t="shared" ca="1" si="296"/>
        <v>0,173402005847059-0,0926853031214576i</v>
      </c>
      <c r="DV170" s="223" t="str">
        <f t="shared" ca="1" si="297"/>
        <v>-0,117125483256172-0,157925432462628i</v>
      </c>
      <c r="DW170" s="223" t="str">
        <f t="shared" ca="1" si="298"/>
        <v>-0,139030250389056+0,139030250389102i</v>
      </c>
      <c r="DX170" s="223" t="str">
        <f t="shared" ca="1" si="299"/>
        <v>0,157925432462666+0,11712548325612i</v>
      </c>
      <c r="DY170" s="223" t="str">
        <f t="shared" ca="1" si="300"/>
        <v>0,0926853031214007-0,173402005847089i</v>
      </c>
      <c r="DZ170" s="223" t="str">
        <f t="shared" ca="1" si="301"/>
        <v>-0,185124949466765-0,0662387660771825i</v>
      </c>
      <c r="EA170" s="223" t="str">
        <f t="shared" ca="1" si="302"/>
        <v>-0,0383583597838048+0,192840496994786i</v>
      </c>
      <c r="EB170" s="223" t="str">
        <f t="shared" ca="1" si="303"/>
        <v>0,196381630127575+0,00964761084084692i</v>
      </c>
      <c r="EC170" s="223" t="str">
        <f t="shared" ca="1" si="304"/>
        <v>-0,0192719797419077-0,195671694026825i</v>
      </c>
      <c r="ED170" s="223" t="str">
        <f t="shared" ca="1" si="305"/>
        <v>-0,190726056665124+0,0477743901632653i</v>
      </c>
      <c r="EE170" s="223" t="str">
        <f t="shared" ca="1" si="306"/>
        <v>0,0752426293128858+0,181651776155873i</v>
      </c>
      <c r="EF170" s="223" t="str">
        <f t="shared" ca="1" si="307"/>
        <v>0,168645283268412-0,101082092765321i</v>
      </c>
      <c r="EG170" s="223" t="str">
        <f t="shared" ca="1" si="308"/>
        <v>-0,124733434170179-0,151988129295065i</v>
      </c>
      <c r="EH170" s="223" t="str">
        <f t="shared" ca="1" si="309"/>
        <v>-0,132040891315918+0,14568467341144i</v>
      </c>
      <c r="EI170" s="223" t="str">
        <f t="shared" ca="1" si="310"/>
        <v>0,163482279430788+0,109235366793972i</v>
      </c>
      <c r="EJ170" s="223" t="str">
        <f t="shared" ca="1" si="311"/>
        <v>0,0840652264640438-0,177740987805427i</v>
      </c>
      <c r="EK170" s="223" t="str">
        <f t="shared" ca="1" si="312"/>
        <v>-0,188152140559335-0,0570753278522341i</v>
      </c>
      <c r="EL170" s="223" t="str">
        <f t="shared" ca="1" si="313"/>
        <v>-0,028849920755887+0,194490367676343i</v>
      </c>
      <c r="EM170" s="223" t="str">
        <f t="shared" ca="1" si="314"/>
        <v>0,196618465680363-9,19166934126268E-14i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0,105814563067876-0,295636089299342i</v>
      </c>
      <c r="G171" s="229" t="str">
        <f t="shared" si="184"/>
        <v>-1,20674931618206+1,97256381153921i</v>
      </c>
      <c r="H171" s="229" t="str">
        <f t="shared" si="180"/>
        <v>0,100305952497681-0,16966424241276i</v>
      </c>
      <c r="I171" s="229" t="str">
        <f t="shared" si="317"/>
        <v>-0,244305524345745+0,0578722742342157i</v>
      </c>
      <c r="J171" s="255" t="str">
        <f ca="1">IMPRODUCT(1/N_FFT2,CH100)</f>
        <v>0,00188435842799332+3,19997684865845E-06i</v>
      </c>
      <c r="K171" s="254" t="str">
        <f t="shared" ca="1" si="318"/>
        <v>-0,000460544363743961+0,000108270335678479i</v>
      </c>
      <c r="N171" s="246">
        <f t="shared" ca="1" si="185"/>
        <v>0.59709713271718268</v>
      </c>
      <c r="O171" s="223">
        <f t="shared" ca="1" si="186"/>
        <v>0.19709713271718268</v>
      </c>
      <c r="P171" s="223" t="str">
        <f t="shared" ca="1" si="187"/>
        <v>-0,0336960980785697-0,194195398245206i</v>
      </c>
      <c r="Q171" s="223" t="str">
        <f t="shared" ca="1" si="188"/>
        <v>-0,185575635574453+0,0664000241451192i</v>
      </c>
      <c r="R171" s="223" t="str">
        <f t="shared" ca="1" si="189"/>
        <v>0,0971488204099739+0,171491651162047i</v>
      </c>
      <c r="S171" s="223" t="str">
        <f t="shared" ca="1" si="190"/>
        <v>0,152358143918205-0,125037097323691i</v>
      </c>
      <c r="T171" s="223" t="str">
        <f t="shared" ca="1" si="191"/>
        <v>-0,149243692514513-0,128738494514921i</v>
      </c>
      <c r="U171" s="223" t="str">
        <f t="shared" ca="1" si="192"/>
        <v>-0,101328176802524+0,169055849680545i</v>
      </c>
      <c r="V171" s="223" t="str">
        <f t="shared" ca="1" si="193"/>
        <v>0,183890205496105+0,0709342797801954i</v>
      </c>
      <c r="W171" s="223" t="str">
        <f t="shared" ca="1" si="194"/>
        <v>0,0384517430902521-0,193309966578694i</v>
      </c>
      <c r="X171" s="223" t="str">
        <f t="shared" ca="1" si="195"/>
        <v>-0,197037770745776-0,00483700577522239i</v>
      </c>
      <c r="Y171" s="223" t="str">
        <f t="shared" ca="1" si="196"/>
        <v>0,0289201557973868+0,194963853865248i</v>
      </c>
      <c r="Z171" s="223" t="str">
        <f t="shared" ca="1" si="197"/>
        <v>0,187149281829049-0,061825771618362i</v>
      </c>
      <c r="AA171" s="223" t="str">
        <f t="shared" ca="1" si="198"/>
        <v>-0,0929109452006473-0,17382415248537i</v>
      </c>
      <c r="AB171" s="223" t="str">
        <f t="shared" ca="1" si="199"/>
        <v>-0,155380820473032+0,121260382460481i</v>
      </c>
      <c r="AC171" s="223" t="str">
        <f t="shared" ca="1" si="200"/>
        <v>0,146039342291027+0,132362344450901i</v>
      </c>
      <c r="AD171" s="223" t="str">
        <f t="shared" ca="1" si="201"/>
        <v>0,105446496890269-0,166518215276604i</v>
      </c>
      <c r="AE171" s="223" t="str">
        <f t="shared" ca="1" si="202"/>
        <v>-0,182094006834065-0,0754258072575317i</v>
      </c>
      <c r="AF171" s="223" t="str">
        <f t="shared" ca="1" si="203"/>
        <v>-0,0431842262096989+0,192308092216641i</v>
      </c>
      <c r="AG171" s="223" t="str">
        <f t="shared" ca="1" si="204"/>
        <v>0,19685972058899+0,00967109791903307i</v>
      </c>
      <c r="AH171" s="223" t="str">
        <f t="shared" ca="1" si="205"/>
        <v>-0,024126793095744-0,195614870549889i</v>
      </c>
      <c r="AI171" s="223" t="str">
        <f t="shared" ca="1" si="206"/>
        <v>-0,188610196354235+0,0572142775585935i</v>
      </c>
      <c r="AJ171" s="223" t="str">
        <f t="shared" ca="1" si="207"/>
        <v>0,0886171039120911+0,176051948638941i</v>
      </c>
      <c r="AK171" s="223" t="str">
        <f t="shared" ca="1" si="208"/>
        <v>0,158309901431687-0,117410624877071i</v>
      </c>
      <c r="AL171" s="223" t="str">
        <f t="shared" ca="1" si="209"/>
        <v>-0,142747023428513-0,135906464259925i</v>
      </c>
      <c r="AM171" s="223" t="str">
        <f t="shared" ca="1" si="210"/>
        <v>-0,109501299951184+0,163880276526297i</v>
      </c>
      <c r="AN171" s="223" t="str">
        <f t="shared" ca="1" si="211"/>
        <v>0,180188121551241+0,0798719010489288i</v>
      </c>
      <c r="AO171" s="223" t="str">
        <f t="shared" ca="1" si="212"/>
        <v>0,047890696766038-0,1911903786507i</v>
      </c>
      <c r="AP171" s="223" t="str">
        <f t="shared" ca="1" si="213"/>
        <v>-0,19656308949758-0,0144993645550823i</v>
      </c>
      <c r="AQ171" s="223" t="str">
        <f t="shared" ca="1" si="214"/>
        <v>0,0193188973160982+0,196148056151023i</v>
      </c>
      <c r="AR171" s="223" t="str">
        <f t="shared" ca="1" si="215"/>
        <v>0,0193188973160982+0,196148056151023i</v>
      </c>
      <c r="AS171" s="223" t="str">
        <f t="shared" ca="1" si="216"/>
        <v>-0,0842698829937263-0,178173697681668i</v>
      </c>
      <c r="AT171" s="223" t="str">
        <f t="shared" ca="1" si="217"/>
        <v>-0,161143622425295+0,113490143523517i</v>
      </c>
      <c r="AU171" s="223" t="str">
        <f t="shared" ca="1" si="218"/>
        <v>0,139368719096741+0,139368719096749i</v>
      </c>
      <c r="AV171" s="223" t="str">
        <f t="shared" ca="1" si="219"/>
        <v>0,113490143523526-0,161143622425289i</v>
      </c>
      <c r="AW171" s="223" t="str">
        <f t="shared" ca="1" si="220"/>
        <v>-0,178173697681663-0,0842698829937375i</v>
      </c>
      <c r="AX171" s="223" t="str">
        <f t="shared" ca="1" si="221"/>
        <v>-0,0525683197573953+0,189957499149728i</v>
      </c>
      <c r="AY171" s="223" t="str">
        <f t="shared" ca="1" si="222"/>
        <v>0,196148056151023+0,0193188973160911i</v>
      </c>
      <c r="AZ171" s="223" t="str">
        <f t="shared" ca="1" si="223"/>
        <v>-0,0144993645550908-0,196563089497579i</v>
      </c>
      <c r="BA171" s="223" t="str">
        <f t="shared" ca="1" si="224"/>
        <v>-0,191190378650698+0,0478906967660464i</v>
      </c>
      <c r="BB171" s="223" t="str">
        <f t="shared" ca="1" si="225"/>
        <v>0,0798719010489187+0,180188121551246i</v>
      </c>
      <c r="BC171" s="223" t="str">
        <f t="shared" ca="1" si="226"/>
        <v>0,163880276526303-0,109501299951175i</v>
      </c>
      <c r="BD171" s="223" t="str">
        <f t="shared" ca="1" si="227"/>
        <v>-0,135906464259917-0,14274702342852i</v>
      </c>
      <c r="BE171" s="223" t="str">
        <f t="shared" ca="1" si="228"/>
        <v>-0,11741062487708+0,15830990143168i</v>
      </c>
      <c r="BF171" s="223" t="str">
        <f t="shared" ca="1" si="229"/>
        <v>0,176051948638944+0,0886171039120846i</v>
      </c>
      <c r="BG171" s="223" t="str">
        <f t="shared" ca="1" si="230"/>
        <v>0,0572142775585867-0,188610196354237i</v>
      </c>
      <c r="BH171" s="223" t="str">
        <f t="shared" ca="1" si="231"/>
        <v>-0,19561487054989-0,0241267930957367i</v>
      </c>
      <c r="BI171" s="223" t="str">
        <f t="shared" ca="1" si="232"/>
        <v>0,00967109791904026+0,19685972058899i</v>
      </c>
      <c r="BJ171" s="223" t="str">
        <f t="shared" ca="1" si="233"/>
        <v>0,19230809221664-0,0431842262097058i</v>
      </c>
      <c r="BK171" s="223" t="str">
        <f t="shared" ca="1" si="234"/>
        <v>-0,0754258072575209-0,182094006834069i</v>
      </c>
      <c r="BL171" s="223" t="str">
        <f t="shared" ca="1" si="235"/>
        <v>-0,16651821527661+0,105446496890259i</v>
      </c>
      <c r="BM171" s="223" t="str">
        <f t="shared" ca="1" si="236"/>
        <v>0,132362344450892+0,146039342291035i</v>
      </c>
      <c r="BN171" s="223" t="str">
        <f t="shared" ca="1" si="237"/>
        <v>0,121260382460474-0,155380820473037i</v>
      </c>
      <c r="BO171" s="223" t="str">
        <f t="shared" ca="1" si="238"/>
        <v>-0,173824152485374-0,0929109452006396i</v>
      </c>
      <c r="BP171" s="223" t="str">
        <f t="shared" ca="1" si="239"/>
        <v>-0,0618257716183537+0,187149281829052i</v>
      </c>
      <c r="BQ171" s="223" t="str">
        <f t="shared" ca="1" si="240"/>
        <v>0,194963853865249+0,0289201557973776i</v>
      </c>
      <c r="BR171" s="223" t="str">
        <f t="shared" ca="1" si="241"/>
        <v>-0,00483700577522887-0,197037770745776i</v>
      </c>
      <c r="BS171" s="223" t="str">
        <f t="shared" ca="1" si="242"/>
        <v>-0,193309966578693+0,0384517430902588i</v>
      </c>
      <c r="BT171" s="223" t="str">
        <f t="shared" ca="1" si="243"/>
        <v>0,0709342797801836+0,183890205496109i</v>
      </c>
      <c r="BU171" s="223" t="str">
        <f t="shared" ca="1" si="244"/>
        <v>0,169055849680562-0,101328176802497i</v>
      </c>
      <c r="BV171" s="223" t="str">
        <f t="shared" ca="1" si="245"/>
        <v>-0,128738494514887-0,149243692514541i</v>
      </c>
      <c r="BW171" s="223" t="str">
        <f t="shared" ca="1" si="246"/>
        <v>-0,125037097323738+0,152358143918167i</v>
      </c>
      <c r="BX171" s="223" t="str">
        <f t="shared" ca="1" si="247"/>
        <v>0,17149165116201+0,0971488204100404i</v>
      </c>
      <c r="BY171" s="223" t="str">
        <f t="shared" ca="1" si="248"/>
        <v>0,0664000241452075-0,185575635574422i</v>
      </c>
      <c r="BZ171" s="223" t="str">
        <f t="shared" ca="1" si="249"/>
        <v>-0,194195398245221-0,0336960980784861i</v>
      </c>
      <c r="CA171" s="223" t="str">
        <f t="shared" ca="1" si="250"/>
        <v>6,74151637179929E-14+0,197097132717183i</v>
      </c>
      <c r="CB171" s="223" t="str">
        <f t="shared" ca="1" si="251"/>
        <v>0,194195398245197-0,0336960980786189i</v>
      </c>
      <c r="CC171" s="223" t="str">
        <f t="shared" ca="1" si="252"/>
        <v>-0,0664000241451499-0,185575635574442i</v>
      </c>
      <c r="CD171" s="223" t="str">
        <f t="shared" ca="1" si="253"/>
        <v>-0,17149165116204+0,0971488204099872i</v>
      </c>
      <c r="CE171" s="223" t="str">
        <f t="shared" ca="1" si="254"/>
        <v>0,125037097323688+0,152358143918207i</v>
      </c>
      <c r="CF171" s="223" t="str">
        <f t="shared" ca="1" si="255"/>
        <v>0,128738494514936-0,1492436925145i</v>
      </c>
      <c r="CG171" s="223" t="str">
        <f t="shared" ca="1" si="256"/>
        <v>-0,169055849680529-0,101328176802552i</v>
      </c>
      <c r="CH171" s="223" t="str">
        <f t="shared" ca="1" si="257"/>
        <v>-0,0709342797802433+0,183890205496086i</v>
      </c>
      <c r="CI171" s="223" t="str">
        <f t="shared" ca="1" si="258"/>
        <v>0,193309966578681+0,0384517430903216i</v>
      </c>
      <c r="CJ171" s="223" t="str">
        <f t="shared" ca="1" si="259"/>
        <v>0,0048370057753125-0,197037770745774i</v>
      </c>
      <c r="CK171" s="223" t="str">
        <f t="shared" ca="1" si="260"/>
        <v>-0,194963853865235+0,0289201557974722i</v>
      </c>
      <c r="CL171" s="223" t="str">
        <f t="shared" ca="1" si="261"/>
        <v>0,061825771618426+0,187149281829028i</v>
      </c>
      <c r="CM171" s="223" t="str">
        <f t="shared" ca="1" si="262"/>
        <v>0,173824152485347-0,0929109452006893i</v>
      </c>
      <c r="CN171" s="223" t="str">
        <f t="shared" ca="1" si="263"/>
        <v>-0,121260382460503-0,155380820473015i</v>
      </c>
      <c r="CO171" s="223" t="str">
        <f t="shared" ca="1" si="264"/>
        <v>-0,13236234445088+0,146039342291046i</v>
      </c>
      <c r="CP171" s="223" t="str">
        <f t="shared" ca="1" si="265"/>
        <v>0,166518215276609+0,105446496890261i</v>
      </c>
      <c r="CQ171" s="223" t="str">
        <f t="shared" ca="1" si="266"/>
        <v>0,0754258072575412-0,182094006834061i</v>
      </c>
      <c r="CR171" s="223" t="str">
        <f t="shared" ca="1" si="267"/>
        <v>-0,192308092216635-0,0431842262097273i</v>
      </c>
      <c r="CS171" s="223" t="str">
        <f t="shared" ca="1" si="268"/>
        <v>-0,00967109791908183+0,196859720588988i</v>
      </c>
      <c r="CT171" s="223" t="str">
        <f t="shared" ca="1" si="269"/>
        <v>0,195614870549898-0,024126793095676i</v>
      </c>
      <c r="CU171" s="223" t="str">
        <f t="shared" ca="1" si="270"/>
        <v>-0,0572142775585041-0,188610196354262i</v>
      </c>
      <c r="CV171" s="223" t="str">
        <f t="shared" ca="1" si="271"/>
        <v>-0,176051948638901+0,08861710391217i</v>
      </c>
      <c r="CW171" s="223" t="str">
        <f t="shared" ca="1" si="272"/>
        <v>0,117410624877143+0,158309901431633i</v>
      </c>
      <c r="CX171" s="223" t="str">
        <f t="shared" ca="1" si="273"/>
        <v>0,135906464259878-0,142747023428558i</v>
      </c>
      <c r="CY171" s="223" t="str">
        <f t="shared" ca="1" si="274"/>
        <v>-0,163880276526322-0,109501299951147i</v>
      </c>
      <c r="CZ171" s="223" t="str">
        <f t="shared" ca="1" si="275"/>
        <v>-0,0798719010489055+0,180188121551251i</v>
      </c>
      <c r="DA171" s="223" t="str">
        <f t="shared" ca="1" si="276"/>
        <v>0,191190378650702+0,0478906967660324i</v>
      </c>
      <c r="DB171" s="223" t="str">
        <f t="shared" ca="1" si="277"/>
        <v>0,0144993645550961-0,196563089497579i</v>
      </c>
      <c r="DC171" s="223" t="str">
        <f t="shared" ca="1" si="278"/>
        <v>-0,196148056151026+0,0193188973160664i</v>
      </c>
      <c r="DD171" s="223" t="str">
        <f t="shared" ca="1" si="279"/>
        <v>0,0525683197573524+0,18995749914974i</v>
      </c>
      <c r="DE171" s="223" t="str">
        <f t="shared" ca="1" si="280"/>
        <v>0,17817369768169-0,0842698829936796i</v>
      </c>
      <c r="DF171" s="223" t="str">
        <f t="shared" ca="1" si="281"/>
        <v>-0,113490143523459-0,161143622425336i</v>
      </c>
      <c r="DG171" s="223" t="str">
        <f t="shared" ca="1" si="282"/>
        <v>-0,139368719096813+0,139368719096677i</v>
      </c>
      <c r="DH171" s="223" t="str">
        <f t="shared" ca="1" si="283"/>
        <v>0,161143622425338+0,113490143523457i</v>
      </c>
      <c r="DI171" s="223" t="str">
        <f t="shared" ca="1" si="284"/>
        <v>0,0842698829936766-0,178173697681691i</v>
      </c>
      <c r="DJ171" s="223" t="str">
        <f t="shared" ca="1" si="285"/>
        <v>-0,189957499149741-0,0525683197573492i</v>
      </c>
      <c r="DK171" s="223" t="str">
        <f t="shared" ca="1" si="286"/>
        <v>-0,019318897316063+0,196148056151026i</v>
      </c>
      <c r="DL171" s="223" t="str">
        <f t="shared" ca="1" si="287"/>
        <v>0,196563089497579-0,0144993645550994i</v>
      </c>
      <c r="DM171" s="223" t="str">
        <f t="shared" ca="1" si="288"/>
        <v>-0,0478906967660356-0,191190378650701i</v>
      </c>
      <c r="DN171" s="223" t="str">
        <f t="shared" ca="1" si="289"/>
        <v>-0,18018812155125+0,0798719010489087i</v>
      </c>
      <c r="DO171" s="223" t="str">
        <f t="shared" ca="1" si="290"/>
        <v>0,10950129995115+0,16388027652632i</v>
      </c>
      <c r="DP171" s="223" t="str">
        <f t="shared" ca="1" si="291"/>
        <v>0,142747023428555-0,135906464259881i</v>
      </c>
      <c r="DQ171" s="223" t="str">
        <f t="shared" ca="1" si="292"/>
        <v>-0,158309901431639-0,117410624877136i</v>
      </c>
      <c r="DR171" s="223" t="str">
        <f t="shared" ca="1" si="293"/>
        <v>-0,0886171039121621+0,176051948638905i</v>
      </c>
      <c r="DS171" s="223" t="str">
        <f t="shared" ca="1" si="294"/>
        <v>0,188610196354263+0,0572142775585007i</v>
      </c>
      <c r="DT171" s="223" t="str">
        <f t="shared" ca="1" si="295"/>
        <v>0,0241267930956671-0,195614870549899i</v>
      </c>
      <c r="DU171" s="223" t="str">
        <f t="shared" ca="1" si="296"/>
        <v>-0,196859720588987+0,00967109791909079i</v>
      </c>
      <c r="DV171" s="223" t="str">
        <f t="shared" ca="1" si="297"/>
        <v>0,0431842262097306+0,192308092216634i</v>
      </c>
      <c r="DW171" s="223" t="str">
        <f t="shared" ca="1" si="298"/>
        <v>0,18209400683406-0,0754258072575443i</v>
      </c>
      <c r="DX171" s="223" t="str">
        <f t="shared" ca="1" si="299"/>
        <v>-0,105446496890263-0,166518215276607i</v>
      </c>
      <c r="DY171" s="223" t="str">
        <f t="shared" ca="1" si="300"/>
        <v>-0,146039342291044+0,132362344450882i</v>
      </c>
      <c r="DZ171" s="223" t="str">
        <f t="shared" ca="1" si="301"/>
        <v>0,155380820473017+0,121260382460501i</v>
      </c>
      <c r="EA171" s="223" t="str">
        <f t="shared" ca="1" si="302"/>
        <v>0,0929109452006863-0,173824152485349i</v>
      </c>
      <c r="EB171" s="223" t="str">
        <f t="shared" ca="1" si="303"/>
        <v>-0,187149281829029-0,0618257716184227i</v>
      </c>
      <c r="EC171" s="223" t="str">
        <f t="shared" ca="1" si="304"/>
        <v>-0,0289201557974688+0,194963853865235i</v>
      </c>
      <c r="ED171" s="223" t="str">
        <f t="shared" ca="1" si="305"/>
        <v>0,197037770745774-0,00483700577531587i</v>
      </c>
      <c r="EE171" s="223" t="str">
        <f t="shared" ca="1" si="306"/>
        <v>-0,038451743090325-0,19330996657868i</v>
      </c>
      <c r="EF171" s="223" t="str">
        <f t="shared" ca="1" si="307"/>
        <v>-0,183890205496085+0,0709342797802464i</v>
      </c>
      <c r="EG171" s="223" t="str">
        <f t="shared" ca="1" si="308"/>
        <v>0,101328176802555+0,169055849680527i</v>
      </c>
      <c r="EH171" s="223" t="str">
        <f t="shared" ca="1" si="309"/>
        <v>0,149243692514498-0,128738494514938i</v>
      </c>
      <c r="EI171" s="223" t="str">
        <f t="shared" ca="1" si="310"/>
        <v>-0,152358143918209-0,125037097323686i</v>
      </c>
      <c r="EJ171" s="223" t="str">
        <f t="shared" ca="1" si="311"/>
        <v>-0,0971488204099818+0,171491651162043i</v>
      </c>
      <c r="EK171" s="223" t="str">
        <f t="shared" ca="1" si="312"/>
        <v>0,185575635574445+0,066400024145144i</v>
      </c>
      <c r="EL171" s="223" t="str">
        <f t="shared" ca="1" si="313"/>
        <v>0,0336960980786128-0,194195398245198i</v>
      </c>
      <c r="EM171" s="223" t="str">
        <f t="shared" ca="1" si="314"/>
        <v>-0,197097132717183-6,12339828118881E-14i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0,105703307522299-0,29213428936751i</v>
      </c>
      <c r="G172" s="229" t="str">
        <f t="shared" si="184"/>
        <v>-1,20657764099403+1,94755146954616i</v>
      </c>
      <c r="H172" s="229" t="str">
        <f t="shared" si="180"/>
        <v>0,100297626439404-0,167307883365354i</v>
      </c>
      <c r="I172" s="229" t="str">
        <f t="shared" si="317"/>
        <v>-0,239575207495295+0,0600476612706861i</v>
      </c>
      <c r="J172" s="255" t="str">
        <f ca="1">IMPRODUCT(1/N_FFT2,CI100)</f>
        <v>0,000785694747767652-4,50374929310184E-09i</v>
      </c>
      <c r="K172" s="254" t="str">
        <f t="shared" ca="1" si="318"/>
        <v>-0,000188232711784787+0,0000471802110627805i</v>
      </c>
      <c r="N172" s="246">
        <f t="shared" ca="1" si="185"/>
        <v>0.59745593874705261</v>
      </c>
      <c r="O172" s="223">
        <f t="shared" ca="1" si="186"/>
        <v>0.19745593874705261</v>
      </c>
      <c r="P172" s="223" t="str">
        <f t="shared" ca="1" si="187"/>
        <v>-0,0385217426741595-0,193661878251311i</v>
      </c>
      <c r="Q172" s="223" t="str">
        <f t="shared" ca="1" si="188"/>
        <v>-0,182425500381204+0,0755631163805935i</v>
      </c>
      <c r="R172" s="223" t="str">
        <f t="shared" ca="1" si="189"/>
        <v>0,109700641900805+0,164178612836847i</v>
      </c>
      <c r="S172" s="223" t="str">
        <f t="shared" ca="1" si="190"/>
        <v>0,139622433273597-0,139622433273596i</v>
      </c>
      <c r="T172" s="223" t="str">
        <f t="shared" ca="1" si="191"/>
        <v>-0,164178612836847-0,109700641900805i</v>
      </c>
      <c r="U172" s="223" t="str">
        <f t="shared" ca="1" si="192"/>
        <v>-0,0755631163805844+0,182425500381208i</v>
      </c>
      <c r="V172" s="223" t="str">
        <f t="shared" ca="1" si="193"/>
        <v>0,193661878251311+0,0385217426741615i</v>
      </c>
      <c r="W172" s="223" t="str">
        <f t="shared" ca="1" si="194"/>
        <v>-5,85392674642909E-15-0,197455938747053i</v>
      </c>
      <c r="X172" s="223" t="str">
        <f t="shared" ca="1" si="195"/>
        <v>-0,193661878251312+0,038521742674154i</v>
      </c>
      <c r="Y172" s="223" t="str">
        <f t="shared" ca="1" si="196"/>
        <v>0,0755631163805956+0,182425500381203i</v>
      </c>
      <c r="Z172" s="223" t="str">
        <f t="shared" ca="1" si="197"/>
        <v>0,164178612836852-0,109700641900797i</v>
      </c>
      <c r="AA172" s="223" t="str">
        <f t="shared" ca="1" si="198"/>
        <v>-0,139622433273596-0,139622433273597i</v>
      </c>
      <c r="AB172" s="223" t="str">
        <f t="shared" ca="1" si="199"/>
        <v>-0,109700641900798+0,164178612836851i</v>
      </c>
      <c r="AC172" s="223" t="str">
        <f t="shared" ca="1" si="200"/>
        <v>0,182425500381203+0,0755631163805968i</v>
      </c>
      <c r="AD172" s="223" t="str">
        <f t="shared" ca="1" si="201"/>
        <v>0,0385217426741556-0,193661878251312i</v>
      </c>
      <c r="AE172" s="223" t="str">
        <f t="shared" ca="1" si="202"/>
        <v>-0,197455938747053-7,93427011445916E-15i</v>
      </c>
      <c r="AF172" s="223" t="str">
        <f t="shared" ca="1" si="203"/>
        <v>0,0385217426741601+0,193661878251311i</v>
      </c>
      <c r="AG172" s="223" t="str">
        <f t="shared" ca="1" si="204"/>
        <v>0,182425500381201-0,075563116380601i</v>
      </c>
      <c r="AH172" s="223" t="str">
        <f t="shared" ca="1" si="205"/>
        <v>-0,109700641900802-0,164178612836849i</v>
      </c>
      <c r="AI172" s="223" t="str">
        <f t="shared" ca="1" si="206"/>
        <v>-0,139622433273593+0,1396224332736i</v>
      </c>
      <c r="AJ172" s="223" t="str">
        <f t="shared" ca="1" si="207"/>
        <v>0,164178612836843+0,10970064190081i</v>
      </c>
      <c r="AK172" s="223" t="str">
        <f t="shared" ca="1" si="208"/>
        <v>0,0755631163805915-0,182425500381205i</v>
      </c>
      <c r="AL172" s="223" t="str">
        <f t="shared" ca="1" si="209"/>
        <v>-0,193661878251309-0,0385217426741684i</v>
      </c>
      <c r="AM172" s="223" t="str">
        <f t="shared" ca="1" si="210"/>
        <v>-2,08034336803007E-15+0,197455938747053i</v>
      </c>
      <c r="AN172" s="223" t="str">
        <f t="shared" ca="1" si="211"/>
        <v>0,19366187825131-0,0385217426741659i</v>
      </c>
      <c r="AO172" s="223" t="str">
        <f t="shared" ca="1" si="212"/>
        <v>-0,0755631163805889-0,182425500381206i</v>
      </c>
      <c r="AP172" s="223" t="str">
        <f t="shared" ca="1" si="213"/>
        <v>-0,164178612836845+0,109700641900807i</v>
      </c>
      <c r="AQ172" s="223" t="str">
        <f t="shared" ca="1" si="214"/>
        <v>0,139622433273591+0,139622433273602i</v>
      </c>
      <c r="AR172" s="223" t="str">
        <f t="shared" ca="1" si="215"/>
        <v>0,139622433273591+0,139622433273602i</v>
      </c>
      <c r="AS172" s="223" t="str">
        <f t="shared" ca="1" si="216"/>
        <v>-0,182425500381207-0,075563116380586i</v>
      </c>
      <c r="AT172" s="223" t="str">
        <f t="shared" ca="1" si="217"/>
        <v>-0,0385217426741627+0,19366187825131i</v>
      </c>
      <c r="AU172" s="223" t="str">
        <f t="shared" ca="1" si="218"/>
        <v>0,197455938747053-3,77358337839902E-15i</v>
      </c>
      <c r="AV172" s="223" t="str">
        <f t="shared" ca="1" si="219"/>
        <v>-0,0385217426741522-0,193661878251313i</v>
      </c>
      <c r="AW172" s="223" t="str">
        <f t="shared" ca="1" si="220"/>
        <v>-0,182425500381204+0,0755631163805943i</v>
      </c>
      <c r="AX172" s="223" t="str">
        <f t="shared" ca="1" si="221"/>
        <v>0,109700641900795+0,164178612836853i</v>
      </c>
      <c r="AY172" s="223" t="str">
        <f t="shared" ca="1" si="222"/>
        <v>0,139622433273598-0,139622433273595i</v>
      </c>
      <c r="AZ172" s="223" t="str">
        <f t="shared" ca="1" si="223"/>
        <v>-0,16417861283685-0,1097006419008i</v>
      </c>
      <c r="BA172" s="223" t="str">
        <f t="shared" ca="1" si="224"/>
        <v>-0,0755631163805988+0,182425500381202i</v>
      </c>
      <c r="BB172" s="223" t="str">
        <f t="shared" ca="1" si="225"/>
        <v>0,193661878251312+0,038521742674157i</v>
      </c>
      <c r="BC172" s="223" t="str">
        <f t="shared" ca="1" si="226"/>
        <v>8,61160465339514E-15-0,197455938747053i</v>
      </c>
      <c r="BD172" s="223" t="str">
        <f t="shared" ca="1" si="227"/>
        <v>-0,193661878251311+0,0385217426741593i</v>
      </c>
      <c r="BE172" s="223" t="str">
        <f t="shared" ca="1" si="228"/>
        <v>0,0755631163805984+0,182425500381202i</v>
      </c>
      <c r="BF172" s="223" t="str">
        <f t="shared" ca="1" si="229"/>
        <v>0,16417861283685-0,1097006419008i</v>
      </c>
      <c r="BG172" s="223" t="str">
        <f t="shared" ca="1" si="230"/>
        <v>-0,139622433273599-0,139622433273594i</v>
      </c>
      <c r="BH172" s="223" t="str">
        <f t="shared" ca="1" si="231"/>
        <v>-0,109700641900811+0,164178612836843i</v>
      </c>
      <c r="BI172" s="223" t="str">
        <f t="shared" ca="1" si="232"/>
        <v>0,182425500381205+0,0755631163805921i</v>
      </c>
      <c r="BJ172" s="223" t="str">
        <f t="shared" ca="1" si="233"/>
        <v>0,0385217426741526-0,193661878251312i</v>
      </c>
      <c r="BK172" s="223" t="str">
        <f t="shared" ca="1" si="234"/>
        <v>-0,197455938747053-4,16068673606015E-15i</v>
      </c>
      <c r="BL172" s="223" t="str">
        <f t="shared" ca="1" si="235"/>
        <v>0,0385217426741637+0,19366187825131i</v>
      </c>
      <c r="BM172" s="223" t="str">
        <f t="shared" ca="1" si="236"/>
        <v>0,182425500381207-0,0755631163805869i</v>
      </c>
      <c r="BN172" s="223" t="str">
        <f t="shared" ca="1" si="237"/>
        <v>-0,109700641900806-0,164178612836846i</v>
      </c>
      <c r="BO172" s="223" t="str">
        <f t="shared" ca="1" si="238"/>
        <v>-0,139622433273603+0,13962243327359i</v>
      </c>
      <c r="BP172" s="223" t="str">
        <f t="shared" ca="1" si="239"/>
        <v>0,164178612836845+0,109700641900807i</v>
      </c>
      <c r="BQ172" s="223" t="str">
        <f t="shared" ca="1" si="240"/>
        <v>0,0755631163805879-0,182425500381206i</v>
      </c>
      <c r="BR172" s="223" t="str">
        <f t="shared" ca="1" si="241"/>
        <v>-0,19366187825131-0,0385217426741649i</v>
      </c>
      <c r="BS172" s="223" t="str">
        <f t="shared" ca="1" si="242"/>
        <v>3,09624883946304E-15+0,197455938747053i</v>
      </c>
      <c r="BT172" s="223" t="str">
        <f t="shared" ca="1" si="243"/>
        <v>0,193661878251301-0,0385217426742095i</v>
      </c>
      <c r="BU172" s="223" t="str">
        <f t="shared" ca="1" si="244"/>
        <v>-0,0755631163805911-0,182425500381205i</v>
      </c>
      <c r="BV172" s="223" t="str">
        <f t="shared" ca="1" si="245"/>
        <v>-0,164178612836876+0,109700641900761i</v>
      </c>
      <c r="BW172" s="223" t="str">
        <f t="shared" ca="1" si="246"/>
        <v>0,139622433273663+0,13962243327353i</v>
      </c>
      <c r="BX172" s="223" t="str">
        <f t="shared" ca="1" si="247"/>
        <v>0,109700641900768-0,164178612836871i</v>
      </c>
      <c r="BY172" s="223" t="str">
        <f t="shared" ca="1" si="248"/>
        <v>-0,182425500381202-0,0755631163805994i</v>
      </c>
      <c r="BZ172" s="223" t="str">
        <f t="shared" ca="1" si="249"/>
        <v>-0,0385217426742182+0,193661878251299i</v>
      </c>
      <c r="CA172" s="223" t="str">
        <f t="shared" ca="1" si="250"/>
        <v>0,197455938747053-8,89216788442555E-14i</v>
      </c>
      <c r="CB172" s="223" t="str">
        <f t="shared" ca="1" si="251"/>
        <v>-0,0385217426741945-0,193661878251304i</v>
      </c>
      <c r="CC172" s="223" t="str">
        <f t="shared" ca="1" si="252"/>
        <v>-0,18242550038121+0,0755631163805796i</v>
      </c>
      <c r="CD172" s="223" t="str">
        <f t="shared" ca="1" si="253"/>
        <v>0,10970064190075+0,164178612836883i</v>
      </c>
      <c r="CE172" s="223" t="str">
        <f t="shared" ca="1" si="254"/>
        <v>0,139622433273539-0,139622433273654i</v>
      </c>
      <c r="CF172" s="223" t="str">
        <f t="shared" ca="1" si="255"/>
        <v>-0,164178612836863-0,109700641900781i</v>
      </c>
      <c r="CG172" s="223" t="str">
        <f t="shared" ca="1" si="256"/>
        <v>-0,0755631163806134+0,182425500381196i</v>
      </c>
      <c r="CH172" s="223" t="str">
        <f t="shared" ca="1" si="257"/>
        <v>0,193661878251297+0,0385217426742304i</v>
      </c>
      <c r="CI172" s="223" t="str">
        <f t="shared" ca="1" si="258"/>
        <v>-7,37304731542731E-14-0,197455938747053i</v>
      </c>
      <c r="CJ172" s="223" t="str">
        <f t="shared" ca="1" si="259"/>
        <v>-0,193661878251306+0,0385217426741824i</v>
      </c>
      <c r="CK172" s="223" t="str">
        <f t="shared" ca="1" si="260"/>
        <v>0,0755631163805656+0,182425500381216i</v>
      </c>
      <c r="CL172" s="223" t="str">
        <f t="shared" ca="1" si="261"/>
        <v>0,16417861283689-0,10970064190074i</v>
      </c>
      <c r="CM172" s="223" t="str">
        <f t="shared" ca="1" si="262"/>
        <v>-0,139622433273643-0,13962243327355i</v>
      </c>
      <c r="CN172" s="223" t="str">
        <f t="shared" ca="1" si="263"/>
        <v>-0,109700641900789+0,164178612836857i</v>
      </c>
      <c r="CO172" s="223" t="str">
        <f t="shared" ca="1" si="264"/>
        <v>0,182425500381191+0,0755631163806249i</v>
      </c>
      <c r="CP172" s="223" t="str">
        <f t="shared" ca="1" si="265"/>
        <v>0,0385217426742452-0,193661878251294i</v>
      </c>
      <c r="CQ172" s="223" t="str">
        <f t="shared" ca="1" si="266"/>
        <v>-0,197455938747053+6,13452851224791E-14i</v>
      </c>
      <c r="CR172" s="223" t="str">
        <f t="shared" ca="1" si="267"/>
        <v>0,0385217426741674+0,193661878251309i</v>
      </c>
      <c r="CS172" s="223" t="str">
        <f t="shared" ca="1" si="268"/>
        <v>0,182425500381221-0,0755631163805516i</v>
      </c>
      <c r="CT172" s="223" t="str">
        <f t="shared" ca="1" si="269"/>
        <v>-0,109700641900727-0,164178612836898i</v>
      </c>
      <c r="CU172" s="223" t="str">
        <f t="shared" ca="1" si="270"/>
        <v>-0,13962243327356+0,139622433273632i</v>
      </c>
      <c r="CV172" s="223" t="str">
        <f t="shared" ca="1" si="271"/>
        <v>0,164178612836849+0,109700641900802i</v>
      </c>
      <c r="CW172" s="223" t="str">
        <f t="shared" ca="1" si="272"/>
        <v>0,0755631163806389-0,182425500381185i</v>
      </c>
      <c r="CX172" s="223" t="str">
        <f t="shared" ca="1" si="273"/>
        <v>-0,193661878251291-0,0385217426742602i</v>
      </c>
      <c r="CY172" s="223" t="str">
        <f t="shared" ca="1" si="274"/>
        <v>4,61540794324967E-14+0,197455938747053i</v>
      </c>
      <c r="CZ172" s="223" t="str">
        <f t="shared" ca="1" si="275"/>
        <v>0,193661878251312-0,0385217426741526i</v>
      </c>
      <c r="DA172" s="223" t="str">
        <f t="shared" ca="1" si="276"/>
        <v>-0,0755631163805427-0,182425500381225i</v>
      </c>
      <c r="DB172" s="223" t="str">
        <f t="shared" ca="1" si="277"/>
        <v>-0,164178612836798+0,109700641900878i</v>
      </c>
      <c r="DC172" s="223" t="str">
        <f t="shared" ca="1" si="278"/>
        <v>0,139622433273626+0,139622433273567i</v>
      </c>
      <c r="DD172" s="223" t="str">
        <f t="shared" ca="1" si="279"/>
        <v>0,109700641900814-0,16417861283684i</v>
      </c>
      <c r="DE172" s="223" t="str">
        <f t="shared" ca="1" si="280"/>
        <v>-0,182425500381179-0,0755631163806529i</v>
      </c>
      <c r="DF172" s="223" t="str">
        <f t="shared" ca="1" si="281"/>
        <v>-0,038521742674077+0,193661878251327i</v>
      </c>
      <c r="DG172" s="223" t="str">
        <f t="shared" ca="1" si="282"/>
        <v>0,197455938747053-3,09628737425143E-14i</v>
      </c>
      <c r="DH172" s="223" t="str">
        <f t="shared" ca="1" si="283"/>
        <v>-0,0385217426741431-0,193661878251314i</v>
      </c>
      <c r="DI172" s="223" t="str">
        <f t="shared" ca="1" si="284"/>
        <v>-0,182425500381231+0,0755631163805287i</v>
      </c>
      <c r="DJ172" s="223" t="str">
        <f t="shared" ca="1" si="285"/>
        <v>0,10970064190087+0,164178612836803i</v>
      </c>
      <c r="DK172" s="223" t="str">
        <f t="shared" ca="1" si="286"/>
        <v>0,139622433273578-0,139622433273615i</v>
      </c>
      <c r="DL172" s="223" t="str">
        <f t="shared" ca="1" si="287"/>
        <v>-0,164178612836832-0,109700641900827i</v>
      </c>
      <c r="DM172" s="223" t="str">
        <f t="shared" ca="1" si="288"/>
        <v>-0,0755631163806618+0,182425500381176i</v>
      </c>
      <c r="DN172" s="223" t="str">
        <f t="shared" ca="1" si="289"/>
        <v>0,193661878251324+0,0385217426740918i</v>
      </c>
      <c r="DO172" s="223" t="str">
        <f t="shared" ca="1" si="290"/>
        <v>-2,13837033689085E-14-0,197455938747053i</v>
      </c>
      <c r="DP172" s="223" t="str">
        <f t="shared" ca="1" si="291"/>
        <v>-0,193661878251317+0,0385217426741283i</v>
      </c>
      <c r="DQ172" s="223" t="str">
        <f t="shared" ca="1" si="292"/>
        <v>0,0755631163805147+0,182425500381237i</v>
      </c>
      <c r="DR172" s="223" t="str">
        <f t="shared" ca="1" si="293"/>
        <v>0,164178612836811-0,109700641900858i</v>
      </c>
      <c r="DS172" s="223" t="str">
        <f t="shared" ca="1" si="294"/>
        <v>-0,139622433273604-0,139622433273589i</v>
      </c>
      <c r="DT172" s="223" t="str">
        <f t="shared" ca="1" si="295"/>
        <v>-0,109700641900835+0,164178612836827i</v>
      </c>
      <c r="DU172" s="223" t="str">
        <f t="shared" ca="1" si="296"/>
        <v>0,18242550038117+0,0755631163806758i</v>
      </c>
      <c r="DV172" s="223" t="str">
        <f t="shared" ca="1" si="297"/>
        <v>0,0385217426741068-0,193661878251321i</v>
      </c>
      <c r="DW172" s="223" t="str">
        <f t="shared" ca="1" si="298"/>
        <v>-0,197455938747053+6,19249767892608E-15i</v>
      </c>
      <c r="DX172" s="223" t="str">
        <f t="shared" ca="1" si="299"/>
        <v>0,0385217426741133+0,19366187825132i</v>
      </c>
      <c r="DY172" s="223" t="str">
        <f t="shared" ca="1" si="300"/>
        <v>0,18242550038124-0,0755631163805058i</v>
      </c>
      <c r="DZ172" s="223" t="str">
        <f t="shared" ca="1" si="301"/>
        <v>-0,109700641900845-0,16417861283682i</v>
      </c>
      <c r="EA172" s="223" t="str">
        <f t="shared" ca="1" si="302"/>
        <v>-0,1396224332736+0,139622433273593i</v>
      </c>
      <c r="EB172" s="223" t="str">
        <f t="shared" ca="1" si="303"/>
        <v>0,164178612836818+0,109700641900847i</v>
      </c>
      <c r="EC172" s="223" t="str">
        <f t="shared" ca="1" si="304"/>
        <v>0,0755631163805084-0,182425500381239i</v>
      </c>
      <c r="ED172" s="223" t="str">
        <f t="shared" ca="1" si="305"/>
        <v>-0,19366187825132-0,0385217426741161i</v>
      </c>
      <c r="EE172" s="223" t="str">
        <f t="shared" ca="1" si="306"/>
        <v>-8,99870801105625E-15+0,197455938747053i</v>
      </c>
      <c r="EF172" s="223" t="str">
        <f t="shared" ca="1" si="307"/>
        <v>0,193661878251323-0,0385217426740985i</v>
      </c>
      <c r="EG172" s="223" t="str">
        <f t="shared" ca="1" si="308"/>
        <v>-0,0755631163806732-0,182425500381171i</v>
      </c>
      <c r="EH172" s="223" t="str">
        <f t="shared" ca="1" si="309"/>
        <v>-0,164178612836828+0,109700641900832i</v>
      </c>
      <c r="EI172" s="223" t="str">
        <f t="shared" ca="1" si="310"/>
        <v>0,139622433273587+0,139622433273606i</v>
      </c>
      <c r="EJ172" s="223" t="str">
        <f t="shared" ca="1" si="311"/>
        <v>0,10970064190086-0,16417861283681i</v>
      </c>
      <c r="EK172" s="223" t="str">
        <f t="shared" ca="1" si="312"/>
        <v>-0,182425500381236-0,0755631163805172i</v>
      </c>
      <c r="EL172" s="223" t="str">
        <f t="shared" ca="1" si="313"/>
        <v>-0,0385217426741311+0,193661878251317i</v>
      </c>
      <c r="EM172" s="223" t="str">
        <f t="shared" ca="1" si="314"/>
        <v>0,197455938747053+2,41899137010386E-14i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0,105591351484128-0,288735958168885i</v>
      </c>
      <c r="G173" s="229" t="str">
        <f t="shared" si="184"/>
        <v>-1,20640361462261+1,92325660518813i</v>
      </c>
      <c r="H173" s="229" t="str">
        <f t="shared" si="180"/>
        <v>0,100289639469154-0,165016082421979i</v>
      </c>
      <c r="I173" s="229" t="str">
        <f t="shared" si="317"/>
        <v>-0,235006586504489+0,0619340769738693i</v>
      </c>
      <c r="J173" s="255" t="str">
        <f ca="1">IMPRODUCT(1/N_FFT2,CJ100)</f>
        <v>-0,00026911556955035-3,19997711208358E-06i</v>
      </c>
      <c r="K173" s="254" t="str">
        <f t="shared" ca="1" si="318"/>
        <v>0,0000634421190040136-0,0000159154087013948i</v>
      </c>
      <c r="N173" s="246">
        <f t="shared" ca="1" si="185"/>
        <v>0.59773471444222992</v>
      </c>
      <c r="O173" s="223">
        <f t="shared" ca="1" si="186"/>
        <v>0.19773471444222987</v>
      </c>
      <c r="P173" s="223" t="str">
        <f t="shared" ca="1" si="187"/>
        <v>-0,0433239211563573-0,192930182063844i</v>
      </c>
      <c r="Q173" s="223" t="str">
        <f t="shared" ca="1" si="188"/>
        <v>-0,178750064734597+0,0845424843077581i</v>
      </c>
      <c r="R173" s="223" t="str">
        <f t="shared" ca="1" si="189"/>
        <v>0,1216526428793+0,155883455748299i</v>
      </c>
      <c r="S173" s="223" t="str">
        <f t="shared" ca="1" si="190"/>
        <v>0,125441574888166-0,15285100125654i</v>
      </c>
      <c r="T173" s="223" t="str">
        <f t="shared" ca="1" si="191"/>
        <v>-0,176621452129756-0,088903767879244i</v>
      </c>
      <c r="U173" s="223" t="str">
        <f t="shared" ca="1" si="192"/>
        <v>-0,0480456164882884+0,191808852850463i</v>
      </c>
      <c r="V173" s="223" t="str">
        <f t="shared" ca="1" si="193"/>
        <v>0,197675160443128+0,00485265281404018i</v>
      </c>
      <c r="W173" s="223" t="str">
        <f t="shared" ca="1" si="194"/>
        <v>-0,0385761291142956-0,193935297349676i</v>
      </c>
      <c r="X173" s="223" t="str">
        <f t="shared" ca="1" si="195"/>
        <v>-0,180771004984335+0,0801302755049778i</v>
      </c>
      <c r="Y173" s="223" t="str">
        <f t="shared" ca="1" si="196"/>
        <v>0,117790431867248+0,158822011875172i</v>
      </c>
      <c r="Z173" s="223" t="str">
        <f t="shared" ca="1" si="197"/>
        <v>0,129154945582887-0,149726475037088i</v>
      </c>
      <c r="AA173" s="223" t="str">
        <f t="shared" ca="1" si="198"/>
        <v>-0,174386449366448-0,0932114991452962i</v>
      </c>
      <c r="AB173" s="223" t="str">
        <f t="shared" ca="1" si="199"/>
        <v>-0,0527383709373945+0,190571985156318i</v>
      </c>
      <c r="AC173" s="223" t="str">
        <f t="shared" ca="1" si="200"/>
        <v>0,197496534318926+0,00970238257147754i</v>
      </c>
      <c r="AD173" s="223" t="str">
        <f t="shared" ca="1" si="201"/>
        <v>-0,0338051002545157-0,194823593264092i</v>
      </c>
      <c r="AE173" s="223" t="str">
        <f t="shared" ca="1" si="202"/>
        <v>-0,182683055540137+0,0756697992204902i</v>
      </c>
      <c r="AF173" s="223" t="str">
        <f t="shared" ca="1" si="203"/>
        <v>0,113857268303506+0,161664899560831i</v>
      </c>
      <c r="AG173" s="223" t="str">
        <f t="shared" ca="1" si="204"/>
        <v>0,1327905181678-0,146511759187709i</v>
      </c>
      <c r="AH173" s="223" t="str">
        <f t="shared" ca="1" si="205"/>
        <v>-0,172046402726775-0,0974630832896566i</v>
      </c>
      <c r="AI173" s="223" t="str">
        <f t="shared" ca="1" si="206"/>
        <v>-0,0573993577638618+0,189220324024261i</v>
      </c>
      <c r="AJ173" s="223" t="str">
        <f t="shared" ca="1" si="207"/>
        <v>0,197198943667322+0,0145462679764493i</v>
      </c>
      <c r="AK173" s="223" t="str">
        <f t="shared" ca="1" si="208"/>
        <v>-0,0290137084663972-0,195594534730849i</v>
      </c>
      <c r="AL173" s="223" t="str">
        <f t="shared" ca="1" si="209"/>
        <v>-0,184485064654242+0,0711637422784279i</v>
      </c>
      <c r="AM173" s="223" t="str">
        <f t="shared" ca="1" si="210"/>
        <v>0,109855521378734+0,164410406356035i</v>
      </c>
      <c r="AN173" s="223" t="str">
        <f t="shared" ca="1" si="211"/>
        <v>0,136346102709927-0,143208790133023i</v>
      </c>
      <c r="AO173" s="223" t="str">
        <f t="shared" ca="1" si="212"/>
        <v>-0,169602721767339-0,101655959317006i</v>
      </c>
      <c r="AP173" s="223" t="str">
        <f t="shared" ca="1" si="213"/>
        <v>-0,0620257693635128+0,187754683644415i</v>
      </c>
      <c r="AQ173" s="223" t="str">
        <f t="shared" ca="1" si="214"/>
        <v>0,196782567745795+0,019381391253512i</v>
      </c>
      <c r="AR173" s="223" t="str">
        <f t="shared" ca="1" si="215"/>
        <v>0,196782567745795+0,019381391253512i</v>
      </c>
      <c r="AS173" s="223" t="str">
        <f t="shared" ca="1" si="216"/>
        <v>-0,186175946863739+0,066614818959001i</v>
      </c>
      <c r="AT173" s="223" t="str">
        <f t="shared" ca="1" si="217"/>
        <v>0,105787601595649+0,16705687847015i</v>
      </c>
      <c r="AU173" s="223" t="str">
        <f t="shared" ca="1" si="218"/>
        <v>0,13981955745809-0,139819557458083i</v>
      </c>
      <c r="AV173" s="223" t="str">
        <f t="shared" ca="1" si="219"/>
        <v>-0,167056878470155-0,105787601595641i</v>
      </c>
      <c r="AW173" s="223" t="str">
        <f t="shared" ca="1" si="220"/>
        <v>-0,0666148189589921+0,186175946863742i</v>
      </c>
      <c r="AX173" s="223" t="str">
        <f t="shared" ca="1" si="221"/>
        <v>0,196247657363633+0,0242048399052005i</v>
      </c>
      <c r="AY173" s="223" t="str">
        <f t="shared" ca="1" si="222"/>
        <v>-0,0193813912535017-0,196782567745796i</v>
      </c>
      <c r="AZ173" s="223" t="str">
        <f t="shared" ca="1" si="223"/>
        <v>-0,187754683644412+0,0620257693635229i</v>
      </c>
      <c r="BA173" s="223" t="str">
        <f t="shared" ca="1" si="224"/>
        <v>0,101655959317013+0,169602721767335i</v>
      </c>
      <c r="BB173" s="223" t="str">
        <f t="shared" ca="1" si="225"/>
        <v>0,14320879013303-0,136346102709919i</v>
      </c>
      <c r="BC173" s="223" t="str">
        <f t="shared" ca="1" si="226"/>
        <v>-0,16441040635604-0,109855521378727i</v>
      </c>
      <c r="BD173" s="223" t="str">
        <f t="shared" ca="1" si="227"/>
        <v>-0,0711637422784206+0,184485064654244i</v>
      </c>
      <c r="BE173" s="223" t="str">
        <f t="shared" ca="1" si="228"/>
        <v>0,195594534730847+0,0290137084664075i</v>
      </c>
      <c r="BF173" s="223" t="str">
        <f t="shared" ca="1" si="229"/>
        <v>-0,014546267976439-0,197198943667322i</v>
      </c>
      <c r="BG173" s="223" t="str">
        <f t="shared" ca="1" si="230"/>
        <v>-0,189220324024258+0,0573993577638718i</v>
      </c>
      <c r="BH173" s="223" t="str">
        <f t="shared" ca="1" si="231"/>
        <v>0,0974630832896463+0,172046402726781i</v>
      </c>
      <c r="BI173" s="223" t="str">
        <f t="shared" ca="1" si="232"/>
        <v>0,146511759187716-0,132790518167793i</v>
      </c>
      <c r="BJ173" s="223" t="str">
        <f t="shared" ca="1" si="233"/>
        <v>-0,161664899560837-0,113857268303498i</v>
      </c>
      <c r="BK173" s="223" t="str">
        <f t="shared" ca="1" si="234"/>
        <v>-0,0756697992204829+0,18268305554014i</v>
      </c>
      <c r="BL173" s="223" t="str">
        <f t="shared" ca="1" si="235"/>
        <v>0,19482359326409+0,0338051002545265i</v>
      </c>
      <c r="BM173" s="223" t="str">
        <f t="shared" ca="1" si="236"/>
        <v>-0,0097023825714672-0,197496534318927i</v>
      </c>
      <c r="BN173" s="223" t="str">
        <f t="shared" ca="1" si="237"/>
        <v>-0,190571985156315+0,0527383709374042i</v>
      </c>
      <c r="BO173" s="223" t="str">
        <f t="shared" ca="1" si="238"/>
        <v>0,0932114991452857+0,174386449366453i</v>
      </c>
      <c r="BP173" s="223" t="str">
        <f t="shared" ca="1" si="239"/>
        <v>0,149726475037095-0,129154945582879i</v>
      </c>
      <c r="BQ173" s="223" t="str">
        <f t="shared" ca="1" si="240"/>
        <v>-0,158822011875178-0,11779043186724i</v>
      </c>
      <c r="BR173" s="223" t="str">
        <f t="shared" ca="1" si="241"/>
        <v>-0,0801302755049681+0,180771004984339i</v>
      </c>
      <c r="BS173" s="223" t="str">
        <f t="shared" ca="1" si="242"/>
        <v>0,193935297349674+0,0385761291143065i</v>
      </c>
      <c r="BT173" s="223" t="str">
        <f t="shared" ca="1" si="243"/>
        <v>-0,00485265281395116-0,197675160443131i</v>
      </c>
      <c r="BU173" s="223" t="str">
        <f t="shared" ca="1" si="244"/>
        <v>-0,191808852850456+0,0480456164883175i</v>
      </c>
      <c r="BV173" s="223" t="str">
        <f t="shared" ca="1" si="245"/>
        <v>0,0889037678791898+0,176621452129783i</v>
      </c>
      <c r="BW173" s="223" t="str">
        <f t="shared" ca="1" si="246"/>
        <v>0,152851001256507-0,125441574888206i</v>
      </c>
      <c r="BX173" s="223" t="str">
        <f t="shared" ca="1" si="247"/>
        <v>-0,155883455748279-0,121652642879324i</v>
      </c>
      <c r="BY173" s="223" t="str">
        <f t="shared" ca="1" si="248"/>
        <v>-0,0845424843076846+0,178750064734632i</v>
      </c>
      <c r="BZ173" s="223" t="str">
        <f t="shared" ca="1" si="249"/>
        <v>0,192930182063843+0,0433239211563625i</v>
      </c>
      <c r="CA173" s="223" t="str">
        <f t="shared" ca="1" si="250"/>
        <v>8,90473289955284E-14-0,19773471444223i</v>
      </c>
      <c r="CB173" s="223" t="str">
        <f t="shared" ca="1" si="251"/>
        <v>-0,192930182063839+0,0433239211563807i</v>
      </c>
      <c r="CC173" s="223" t="str">
        <f t="shared" ca="1" si="252"/>
        <v>0,0845424843077014+0,178750064734624i</v>
      </c>
      <c r="CD173" s="223" t="str">
        <f t="shared" ca="1" si="253"/>
        <v>0,155883455748268-0,121652642879339i</v>
      </c>
      <c r="CE173" s="223" t="str">
        <f t="shared" ca="1" si="254"/>
        <v>-0,152851001256519-0,125441574888192i</v>
      </c>
      <c r="CF173" s="223" t="str">
        <f t="shared" ca="1" si="255"/>
        <v>-0,0889037678791732+0,176621452129792i</v>
      </c>
      <c r="CG173" s="223" t="str">
        <f t="shared" ca="1" si="256"/>
        <v>0,19180885285046+0,0480456164882995i</v>
      </c>
      <c r="CH173" s="223" t="str">
        <f t="shared" ca="1" si="257"/>
        <v>0,0048526528141292-0,197675160443126i</v>
      </c>
      <c r="CI173" s="223" t="str">
        <f t="shared" ca="1" si="258"/>
        <v>-0,19393529734967+0,0385761291143249i</v>
      </c>
      <c r="CJ173" s="223" t="str">
        <f t="shared" ca="1" si="259"/>
        <v>0,0801302755049157+0,180771004984363i</v>
      </c>
      <c r="CK173" s="223" t="str">
        <f t="shared" ca="1" si="260"/>
        <v>0,158822011875142-0,117790431867289i</v>
      </c>
      <c r="CL173" s="223" t="str">
        <f t="shared" ca="1" si="261"/>
        <v>-0,149726475037066-0,129154945582912i</v>
      </c>
      <c r="CM173" s="223" t="str">
        <f t="shared" ca="1" si="262"/>
        <v>-0,0932114991452199+0,174386449366488i</v>
      </c>
      <c r="CN173" s="223" t="str">
        <f t="shared" ca="1" si="263"/>
        <v>0,190571985156315+0,0527383709374052i</v>
      </c>
      <c r="CO173" s="223" t="str">
        <f t="shared" ca="1" si="264"/>
        <v>0,00970238257156648-0,197496534318922i</v>
      </c>
      <c r="CP173" s="223" t="str">
        <f t="shared" ca="1" si="265"/>
        <v>-0,194823593264087+0,0338051002545449i</v>
      </c>
      <c r="CQ173" s="223" t="str">
        <f t="shared" ca="1" si="266"/>
        <v>0,0756697992204273+0,182683055540163i</v>
      </c>
      <c r="CR173" s="223" t="str">
        <f t="shared" ca="1" si="267"/>
        <v>0,161664899560802-0,113857268303547i</v>
      </c>
      <c r="CS173" s="223" t="str">
        <f t="shared" ca="1" si="268"/>
        <v>-0,146511759187687-0,132790518167825i</v>
      </c>
      <c r="CT173" s="223" t="str">
        <f t="shared" ca="1" si="269"/>
        <v>-0,0974630832895812+0,172046402726818i</v>
      </c>
      <c r="CU173" s="223" t="str">
        <f t="shared" ca="1" si="270"/>
        <v>0,189220324024258+0,057399357763873i</v>
      </c>
      <c r="CV173" s="223" t="str">
        <f t="shared" ca="1" si="271"/>
        <v>0,0145462679765381-0,197198943667315i</v>
      </c>
      <c r="CW173" s="223" t="str">
        <f t="shared" ca="1" si="272"/>
        <v>-0,195594534730844+0,0290137084664259i</v>
      </c>
      <c r="CX173" s="223" t="str">
        <f t="shared" ca="1" si="273"/>
        <v>0,0711637422783646+0,184485064654266i</v>
      </c>
      <c r="CY173" s="223" t="str">
        <f t="shared" ca="1" si="274"/>
        <v>0,164410406356007-0,109855521378777i</v>
      </c>
      <c r="CZ173" s="223" t="str">
        <f t="shared" ca="1" si="275"/>
        <v>-0,143208790133-0,136346102709951i</v>
      </c>
      <c r="DA173" s="223" t="str">
        <f t="shared" ca="1" si="276"/>
        <v>-0,101655959316948+0,169602721767373i</v>
      </c>
      <c r="DB173" s="223" t="str">
        <f t="shared" ca="1" si="277"/>
        <v>0,187754683644412+0,0620257693635239i</v>
      </c>
      <c r="DC173" s="223" t="str">
        <f t="shared" ca="1" si="278"/>
        <v>0,0193813912536007-0,196782567745787i</v>
      </c>
      <c r="DD173" s="223" t="str">
        <f t="shared" ca="1" si="279"/>
        <v>-0,196247657363631+0,0242048399052191i</v>
      </c>
      <c r="DE173" s="223" t="str">
        <f t="shared" ca="1" si="280"/>
        <v>0,066614818958937+0,186175946863762i</v>
      </c>
      <c r="DF173" s="223" t="str">
        <f t="shared" ca="1" si="281"/>
        <v>0,167056878470123-0,105787601595691i</v>
      </c>
      <c r="DG173" s="223" t="str">
        <f t="shared" ca="1" si="282"/>
        <v>-0,139819557458059-0,139819557458113i</v>
      </c>
      <c r="DH173" s="223" t="str">
        <f t="shared" ca="1" si="283"/>
        <v>-0,105787601595584+0,167056878470191i</v>
      </c>
      <c r="DI173" s="223" t="str">
        <f t="shared" ca="1" si="284"/>
        <v>0,186175946863738+0,0666148189590034i</v>
      </c>
      <c r="DJ173" s="223" t="str">
        <f t="shared" ca="1" si="285"/>
        <v>0,0242048399052889-0,196247657363622i</v>
      </c>
      <c r="DK173" s="223" t="str">
        <f t="shared" ca="1" si="286"/>
        <v>-0,196782567745793+0,0193813912535306i</v>
      </c>
      <c r="DL173" s="223" t="str">
        <f t="shared" ca="1" si="287"/>
        <v>0,0620257693634571+0,187754683644434i</v>
      </c>
      <c r="DM173" s="223" t="str">
        <f t="shared" ca="1" si="288"/>
        <v>0,169602721767309-0,101655959317057i</v>
      </c>
      <c r="DN173" s="223" t="str">
        <f t="shared" ca="1" si="289"/>
        <v>-0,136346102709896-0,143208790133053i</v>
      </c>
      <c r="DO173" s="223" t="str">
        <f t="shared" ca="1" si="290"/>
        <v>-0,109855521378672+0,164410406356077i</v>
      </c>
      <c r="DP173" s="223" t="str">
        <f t="shared" ca="1" si="291"/>
        <v>0,184485064654241+0,0711637422784302i</v>
      </c>
      <c r="DQ173" s="223" t="str">
        <f t="shared" ca="1" si="292"/>
        <v>0,0290137084664955-0,195594534730834i</v>
      </c>
      <c r="DR173" s="223" t="str">
        <f t="shared" ca="1" si="293"/>
        <v>-0,19719894366732+0,0145462679764679i</v>
      </c>
      <c r="DS173" s="223" t="str">
        <f t="shared" ca="1" si="294"/>
        <v>0,0573993577638056+0,189220324024278i</v>
      </c>
      <c r="DT173" s="223" t="str">
        <f t="shared" ca="1" si="295"/>
        <v>0,172046402726755-0,0974630832896912i</v>
      </c>
      <c r="DU173" s="223" t="str">
        <f t="shared" ca="1" si="296"/>
        <v>-0,132790518167768-0,146511759187738i</v>
      </c>
      <c r="DV173" s="223" t="str">
        <f t="shared" ca="1" si="297"/>
        <v>-0,113857268303444+0,161664899560875i</v>
      </c>
      <c r="DW173" s="223" t="str">
        <f t="shared" ca="1" si="298"/>
        <v>0,182683055540136+0,0756697992204924i</v>
      </c>
      <c r="DX173" s="223" t="str">
        <f t="shared" ca="1" si="299"/>
        <v>0,0338051002546143-0,194823593264075i</v>
      </c>
      <c r="DY173" s="223" t="str">
        <f t="shared" ca="1" si="300"/>
        <v>-0,197496534318926+0,00970238257149613i</v>
      </c>
      <c r="DZ173" s="223" t="str">
        <f t="shared" ca="1" si="301"/>
        <v>0,0527383709373374+0,190571985156334i</v>
      </c>
      <c r="EA173" s="223" t="str">
        <f t="shared" ca="1" si="302"/>
        <v>0,174386449366429-0,0932114991453312i</v>
      </c>
      <c r="EB173" s="223" t="str">
        <f t="shared" ca="1" si="303"/>
        <v>-0,129154945582854-0,149726475037116i</v>
      </c>
      <c r="EC173" s="223" t="str">
        <f t="shared" ca="1" si="304"/>
        <v>-0,117790431867187+0,158822011875217i</v>
      </c>
      <c r="ED173" s="223" t="str">
        <f t="shared" ca="1" si="305"/>
        <v>0,180771004984334+0,0801302755049802i</v>
      </c>
      <c r="EE173" s="223" t="str">
        <f t="shared" ca="1" si="306"/>
        <v>0,0385761291143939-0,193935297349657i</v>
      </c>
      <c r="EF173" s="223" t="str">
        <f t="shared" ca="1" si="307"/>
        <v>-0,197675160443128+0,00485265281405877i</v>
      </c>
      <c r="EG173" s="223" t="str">
        <f t="shared" ca="1" si="308"/>
        <v>0,0480456164882311+0,191808852850477i</v>
      </c>
      <c r="EH173" s="223" t="str">
        <f t="shared" ca="1" si="309"/>
        <v>0,176621452129734-0,0889037678792885i</v>
      </c>
      <c r="EI173" s="223" t="str">
        <f t="shared" ca="1" si="310"/>
        <v>-0,125441574888135-0,152851001256565i</v>
      </c>
      <c r="EJ173" s="223" t="str">
        <f t="shared" ca="1" si="311"/>
        <v>-0,121652642879242+0,155883455748344i</v>
      </c>
      <c r="EK173" s="223" t="str">
        <f t="shared" ca="1" si="312"/>
        <v>0,178750064734593+0,0845424843077676i</v>
      </c>
      <c r="EL173" s="223" t="str">
        <f t="shared" ca="1" si="313"/>
        <v>0,0433239211564493-0,192930182063823i</v>
      </c>
      <c r="EM173" s="223" t="str">
        <f t="shared" ca="1" si="314"/>
        <v>-0,19773471444223+1,86038929452769E-14i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0,10547867041935-0,285436869449888i</v>
      </c>
      <c r="G174" s="229" t="str">
        <f t="shared" si="184"/>
        <v>-1,2062272391235+1,89965010375474i</v>
      </c>
      <c r="H174" s="229" t="str">
        <f t="shared" si="180"/>
        <v>0,10028197337378-0,162786222388699i</v>
      </c>
      <c r="I174" s="229" t="str">
        <f t="shared" si="317"/>
        <v>-0,230601623688111+0,0635613298540963i</v>
      </c>
      <c r="J174" s="255" t="str">
        <f ca="1">IMPRODUCT(1/N_FFT2,CK100)</f>
        <v>0,000772894800075328+4,34290139169746E-09i</v>
      </c>
      <c r="K174" s="254" t="str">
        <f t="shared" ca="1" si="318"/>
        <v>-0,000178231071878056+0,0000491252198499913i</v>
      </c>
      <c r="N174" s="246">
        <f t="shared" ca="1" si="185"/>
        <v>0.59795740863207281</v>
      </c>
      <c r="O174" s="223">
        <f t="shared" ca="1" si="186"/>
        <v>0.19795740863207276</v>
      </c>
      <c r="P174" s="223" t="str">
        <f t="shared" ca="1" si="187"/>
        <v>-0,0480997267626052-0,192024873174514i</v>
      </c>
      <c r="Q174" s="223" t="str">
        <f t="shared" ca="1" si="188"/>
        <v>-0,174582848107921+0,0933164764596899i</v>
      </c>
      <c r="R174" s="223" t="str">
        <f t="shared" ca="1" si="189"/>
        <v>0,132940070445179+0,146676764698285i</v>
      </c>
      <c r="S174" s="223" t="str">
        <f t="shared" ca="1" si="190"/>
        <v>0,109979243641677-0,164595569807726i</v>
      </c>
      <c r="T174" s="223" t="str">
        <f t="shared" ca="1" si="191"/>
        <v>-0,186385623256538-0,066689842371962i</v>
      </c>
      <c r="U174" s="223" t="str">
        <f t="shared" ca="1" si="192"/>
        <v>-0,019403219101165+0,197004189602246i</v>
      </c>
      <c r="V174" s="223" t="str">
        <f t="shared" ca="1" si="193"/>
        <v>0,195814818592346-0,0290463844905392i</v>
      </c>
      <c r="W174" s="223" t="str">
        <f t="shared" ca="1" si="194"/>
        <v>-0,0757550205974215-0,182888798144145i</v>
      </c>
      <c r="X174" s="223" t="str">
        <f t="shared" ca="1" si="195"/>
        <v>-0,159000881525672+0,117923090641251i</v>
      </c>
      <c r="Y174" s="223" t="str">
        <f t="shared" ca="1" si="196"/>
        <v>0,153023146193192+0,125582850586624i</v>
      </c>
      <c r="Z174" s="223" t="str">
        <f t="shared" ca="1" si="197"/>
        <v>0,084637698342901-0,178951377897857i</v>
      </c>
      <c r="AA174" s="223" t="str">
        <f t="shared" ca="1" si="198"/>
        <v>-0,194153712533105-0,0386195745955073i</v>
      </c>
      <c r="AB174" s="223" t="str">
        <f t="shared" ca="1" si="199"/>
        <v>0,00971330965746005+0,197718960263865i</v>
      </c>
      <c r="AC174" s="223" t="str">
        <f t="shared" ca="1" si="200"/>
        <v>0,189433429077053-0,0574640024748933i</v>
      </c>
      <c r="AD174" s="223" t="str">
        <f t="shared" ca="1" si="201"/>
        <v>-0,101770447011129-0,169793732945242i</v>
      </c>
      <c r="AE174" s="223" t="str">
        <f t="shared" ca="1" si="202"/>
        <v>-0,139977026029853+0,139977026029857i</v>
      </c>
      <c r="AF174" s="223" t="str">
        <f t="shared" ca="1" si="203"/>
        <v>0,169793732945245+0,101770447011125i</v>
      </c>
      <c r="AG174" s="223" t="str">
        <f t="shared" ca="1" si="204"/>
        <v>0,0574640024748887-0,189433429077054i</v>
      </c>
      <c r="AH174" s="223" t="str">
        <f t="shared" ca="1" si="205"/>
        <v>-0,197718960263865-0,00971330965745453i</v>
      </c>
      <c r="AI174" s="223" t="str">
        <f t="shared" ca="1" si="206"/>
        <v>0,0386195745955127+0,194153712533104i</v>
      </c>
      <c r="AJ174" s="223" t="str">
        <f t="shared" ca="1" si="207"/>
        <v>0,178951377897855-0,0846376983429054i</v>
      </c>
      <c r="AK174" s="223" t="str">
        <f t="shared" ca="1" si="208"/>
        <v>-0,125582850586628-0,153023146193189i</v>
      </c>
      <c r="AL174" s="223" t="str">
        <f t="shared" ca="1" si="209"/>
        <v>-0,117923090641248+0,159000881525674i</v>
      </c>
      <c r="AM174" s="223" t="str">
        <f t="shared" ca="1" si="210"/>
        <v>0,182888798144147+0,0757550205974163i</v>
      </c>
      <c r="AN174" s="223" t="str">
        <f t="shared" ca="1" si="211"/>
        <v>0,0290463844905341-0,195814818592346i</v>
      </c>
      <c r="AO174" s="223" t="str">
        <f t="shared" ca="1" si="212"/>
        <v>-0,197004189602245+0,0194032191011698i</v>
      </c>
      <c r="AP174" s="223" t="str">
        <f t="shared" ca="1" si="213"/>
        <v>0,0666898423719661+0,186385623256537i</v>
      </c>
      <c r="AQ174" s="223" t="str">
        <f t="shared" ca="1" si="214"/>
        <v>0,164595569807723-0,109979243641681i</v>
      </c>
      <c r="AR174" s="223" t="str">
        <f t="shared" ca="1" si="215"/>
        <v>0,164595569807723-0,109979243641681i</v>
      </c>
      <c r="AS174" s="223" t="str">
        <f t="shared" ca="1" si="216"/>
        <v>-0,0933164764596858+0,174582848107924i</v>
      </c>
      <c r="AT174" s="223" t="str">
        <f t="shared" ca="1" si="217"/>
        <v>0,192024873174515+0,0480997267626008i</v>
      </c>
      <c r="AU174" s="223" t="str">
        <f t="shared" ca="1" si="218"/>
        <v>-5,52925559982195E-15-0,197957408632073i</v>
      </c>
      <c r="AV174" s="223" t="str">
        <f t="shared" ca="1" si="219"/>
        <v>-0,192024873174513+0,0480997267626101i</v>
      </c>
      <c r="AW174" s="223" t="str">
        <f t="shared" ca="1" si="220"/>
        <v>0,0933164764596943+0,174582848107919i</v>
      </c>
      <c r="AX174" s="223" t="str">
        <f t="shared" ca="1" si="221"/>
        <v>0,146676764698282-0,132940070445183i</v>
      </c>
      <c r="AY174" s="223" t="str">
        <f t="shared" ca="1" si="222"/>
        <v>-0,164595569807729-0,109979243641673i</v>
      </c>
      <c r="AZ174" s="223" t="str">
        <f t="shared" ca="1" si="223"/>
        <v>-0,066689842371957+0,18638562325654i</v>
      </c>
      <c r="BA174" s="223" t="str">
        <f t="shared" ca="1" si="224"/>
        <v>0,197004189602246+0,0194032191011588i</v>
      </c>
      <c r="BB174" s="223" t="str">
        <f t="shared" ca="1" si="225"/>
        <v>-0,0290463844905436-0,195814818592345i</v>
      </c>
      <c r="BC174" s="223" t="str">
        <f t="shared" ca="1" si="226"/>
        <v>-0,182888798144142+0,0757550205974266i</v>
      </c>
      <c r="BD174" s="223" t="str">
        <f t="shared" ca="1" si="227"/>
        <v>0,117923090641254+0,159000881525669i</v>
      </c>
      <c r="BE174" s="223" t="str">
        <f t="shared" ca="1" si="228"/>
        <v>0,12558285058662-0,153023146193195i</v>
      </c>
      <c r="BF174" s="223" t="str">
        <f t="shared" ca="1" si="229"/>
        <v>-0,178951377897859-0,0846376983428954i</v>
      </c>
      <c r="BG174" s="223" t="str">
        <f t="shared" ca="1" si="230"/>
        <v>-0,0386195745955034+0,194153712533106i</v>
      </c>
      <c r="BH174" s="223" t="str">
        <f t="shared" ca="1" si="231"/>
        <v>0,197718960263865-0,00971330965746557i</v>
      </c>
      <c r="BI174" s="223" t="str">
        <f t="shared" ca="1" si="232"/>
        <v>-0,0574640024748966-0,189433429077052i</v>
      </c>
      <c r="BJ174" s="223" t="str">
        <f t="shared" ca="1" si="233"/>
        <v>-0,16979373294524+0,101770447011134i</v>
      </c>
      <c r="BK174" s="223" t="str">
        <f t="shared" ca="1" si="234"/>
        <v>0,139977026029861+0,139977026029849i</v>
      </c>
      <c r="BL174" s="223" t="str">
        <f t="shared" ca="1" si="235"/>
        <v>0,101770447011122-0,169793732945247i</v>
      </c>
      <c r="BM174" s="223" t="str">
        <f t="shared" ca="1" si="236"/>
        <v>-0,189433429077056-0,0574640024748834i</v>
      </c>
      <c r="BN174" s="223" t="str">
        <f t="shared" ca="1" si="237"/>
        <v>-0,00971330965746866+0,197718960263864i</v>
      </c>
      <c r="BO174" s="223" t="str">
        <f t="shared" ca="1" si="238"/>
        <v>0,194153712533103-0,0386195745955168i</v>
      </c>
      <c r="BP174" s="223" t="str">
        <f t="shared" ca="1" si="239"/>
        <v>-0,0846376983429103-0,178951377897852i</v>
      </c>
      <c r="BQ174" s="223" t="str">
        <f t="shared" ca="1" si="240"/>
        <v>-0,153023146193187+0,125582850586631i</v>
      </c>
      <c r="BR174" s="223" t="str">
        <f t="shared" ca="1" si="241"/>
        <v>0,159000881525677+0,117923090641243i</v>
      </c>
      <c r="BS174" s="223" t="str">
        <f t="shared" ca="1" si="242"/>
        <v>0,0757550205973385-0,182888798144179i</v>
      </c>
      <c r="BT174" s="223" t="str">
        <f t="shared" ca="1" si="243"/>
        <v>-0,195814818592341-0,0290463844905689i</v>
      </c>
      <c r="BU174" s="223" t="str">
        <f t="shared" ca="1" si="244"/>
        <v>0,0194032191012145+0,197004189602241i</v>
      </c>
      <c r="BV174" s="223" t="str">
        <f t="shared" ca="1" si="245"/>
        <v>0,186385623256562-0,0666898423718959i</v>
      </c>
      <c r="BW174" s="223" t="str">
        <f t="shared" ca="1" si="246"/>
        <v>-0,109979243641685-0,164595569807721i</v>
      </c>
      <c r="BX174" s="223" t="str">
        <f t="shared" ca="1" si="247"/>
        <v>-0,132940070445113+0,146676764698346i</v>
      </c>
      <c r="BY174" s="223" t="str">
        <f t="shared" ca="1" si="248"/>
        <v>0,174582848107907+0,0933164764597169i</v>
      </c>
      <c r="BZ174" s="223" t="str">
        <f t="shared" ca="1" si="249"/>
        <v>0,0480997267625573-0,192024873174526i</v>
      </c>
      <c r="CA174" s="223" t="str">
        <f t="shared" ca="1" si="250"/>
        <v>-0,197957408632073-7,05226640425356E-14i</v>
      </c>
      <c r="CB174" s="223" t="str">
        <f t="shared" ca="1" si="251"/>
        <v>0,0480997267626141+0,192024873174512i</v>
      </c>
      <c r="CC174" s="223" t="str">
        <f t="shared" ca="1" si="252"/>
        <v>0,174582848107879-0,0933164764597685i</v>
      </c>
      <c r="CD174" s="223" t="str">
        <f t="shared" ca="1" si="253"/>
        <v>-0,132940070445156-0,146676764698306i</v>
      </c>
      <c r="CE174" s="223" t="str">
        <f t="shared" ca="1" si="254"/>
        <v>-0,109979243641636+0,164595569807754i</v>
      </c>
      <c r="CF174" s="223" t="str">
        <f t="shared" ca="1" si="255"/>
        <v>0,186385623256515+0,0666898423720261i</v>
      </c>
      <c r="CG174" s="223" t="str">
        <f t="shared" ca="1" si="256"/>
        <v>0,0194032191011561-0,197004189602247i</v>
      </c>
      <c r="CH174" s="223" t="str">
        <f t="shared" ca="1" si="257"/>
        <v>-0,195814818592332+0,0290463844906269i</v>
      </c>
      <c r="CI174" s="223" t="str">
        <f t="shared" ca="1" si="258"/>
        <v>0,0757550205973928+0,182888798144156i</v>
      </c>
      <c r="CJ174" s="223" t="str">
        <f t="shared" ca="1" si="259"/>
        <v>0,159000881525641-0,117923090641293i</v>
      </c>
      <c r="CK174" s="223" t="str">
        <f t="shared" ca="1" si="260"/>
        <v>-0,153023146193149-0,125582850586677i</v>
      </c>
      <c r="CL174" s="223" t="str">
        <f t="shared" ca="1" si="261"/>
        <v>-0,0846376983428929+0,178951377897861i</v>
      </c>
      <c r="CM174" s="223" t="str">
        <f t="shared" ca="1" si="262"/>
        <v>0,194153712533122+0,0386195745954179i</v>
      </c>
      <c r="CN174" s="223" t="str">
        <f t="shared" ca="1" si="263"/>
        <v>-0,00971330965743176-0,197718960263866i</v>
      </c>
      <c r="CO174" s="223" t="str">
        <f t="shared" ca="1" si="264"/>
        <v>-0,189433429077039+0,0574640024749396i</v>
      </c>
      <c r="CP174" s="223" t="str">
        <f t="shared" ca="1" si="265"/>
        <v>0,101770447011068+0,169793732945279i</v>
      </c>
      <c r="CQ174" s="223" t="str">
        <f t="shared" ca="1" si="266"/>
        <v>0,139977026029845-0,139977026029865i</v>
      </c>
      <c r="CR174" s="223" t="str">
        <f t="shared" ca="1" si="267"/>
        <v>-0,16979373294529-0,101770447011049i</v>
      </c>
      <c r="CS174" s="223" t="str">
        <f t="shared" ca="1" si="268"/>
        <v>-0,0574640024749184+0,189433429077045i</v>
      </c>
      <c r="CT174" s="223" t="str">
        <f t="shared" ca="1" si="269"/>
        <v>0,197718960263868+0,00971330965740415i</v>
      </c>
      <c r="CU174" s="223" t="str">
        <f t="shared" ca="1" si="270"/>
        <v>-0,038619574595445-0,194153712533117i</v>
      </c>
      <c r="CV174" s="223" t="str">
        <f t="shared" ca="1" si="271"/>
        <v>-0,178951377897851+0,0846376983429129i</v>
      </c>
      <c r="CW174" s="223" t="str">
        <f t="shared" ca="1" si="272"/>
        <v>0,125582850586698+0,153023146193131i</v>
      </c>
      <c r="CX174" s="223" t="str">
        <f t="shared" ca="1" si="273"/>
        <v>0,11792309064127-0,159000881525657i</v>
      </c>
      <c r="CY174" s="223" t="str">
        <f t="shared" ca="1" si="274"/>
        <v>-0,182888798144165-0,0757550205973724i</v>
      </c>
      <c r="CZ174" s="223" t="str">
        <f t="shared" ca="1" si="275"/>
        <v>-0,0290463844906051+0,195814818592336i</v>
      </c>
      <c r="DA174" s="223" t="str">
        <f t="shared" ca="1" si="276"/>
        <v>0,197004189602244-0,0194032191011808i</v>
      </c>
      <c r="DB174" s="223" t="str">
        <f t="shared" ca="1" si="277"/>
        <v>-0,0666898423720495-0,186385623256507i</v>
      </c>
      <c r="DC174" s="223" t="str">
        <f t="shared" ca="1" si="278"/>
        <v>-0,164595569807741+0,109979243641654i</v>
      </c>
      <c r="DD174" s="223" t="str">
        <f t="shared" ca="1" si="279"/>
        <v>0,146676764698323+0,132940070445138i</v>
      </c>
      <c r="DE174" s="223" t="str">
        <f t="shared" ca="1" si="280"/>
        <v>0,0933164764597468-0,174582848107891i</v>
      </c>
      <c r="DF174" s="223" t="str">
        <f t="shared" ca="1" si="281"/>
        <v>-0,192024873174517-0,0480997267625927i</v>
      </c>
      <c r="DG174" s="223" t="str">
        <f t="shared" ca="1" si="282"/>
        <v>9,53557980677772E-14+0,197957408632073i</v>
      </c>
      <c r="DH174" s="223" t="str">
        <f t="shared" ca="1" si="283"/>
        <v>0,19202487317452-0,0480997267625812i</v>
      </c>
      <c r="DI174" s="223" t="str">
        <f t="shared" ca="1" si="284"/>
        <v>-0,0933164764597363-0,174582848107897i</v>
      </c>
      <c r="DJ174" s="223" t="str">
        <f t="shared" ca="1" si="285"/>
        <v>-0,146676764698327+0,132940070445134i</v>
      </c>
      <c r="DK174" s="223" t="str">
        <f t="shared" ca="1" si="286"/>
        <v>0,164595569807735+0,109979243641664i</v>
      </c>
      <c r="DL174" s="223" t="str">
        <f t="shared" ca="1" si="287"/>
        <v>0,0666898423718751-0,18638562325657i</v>
      </c>
      <c r="DM174" s="223" t="str">
        <f t="shared" ca="1" si="288"/>
        <v>-0,197004189602244-0,019403219101187i</v>
      </c>
      <c r="DN174" s="223" t="str">
        <f t="shared" ca="1" si="289"/>
        <v>0,0290463844905934+0,195814818592337i</v>
      </c>
      <c r="DO174" s="223" t="str">
        <f t="shared" ca="1" si="290"/>
        <v>0,18288879814417-0,0757550205973615i</v>
      </c>
      <c r="DP174" s="223" t="str">
        <f t="shared" ca="1" si="291"/>
        <v>-0,117923090641261-0,159000881525664i</v>
      </c>
      <c r="DQ174" s="223" t="str">
        <f t="shared" ca="1" si="292"/>
        <v>-0,125582850586551+0,153023146193252i</v>
      </c>
      <c r="DR174" s="223" t="str">
        <f t="shared" ca="1" si="293"/>
        <v>0,178951377897846+0,0846376983429236i</v>
      </c>
      <c r="DS174" s="223" t="str">
        <f t="shared" ca="1" si="294"/>
        <v>0,0386195745954567-0,194153712533115i</v>
      </c>
      <c r="DT174" s="223" t="str">
        <f t="shared" ca="1" si="295"/>
        <v>-0,197718960263868+0,00971330965739793i</v>
      </c>
      <c r="DU174" s="223" t="str">
        <f t="shared" ca="1" si="296"/>
        <v>0,0574640024749071+0,189433429077049i</v>
      </c>
      <c r="DV174" s="223" t="str">
        <f t="shared" ca="1" si="297"/>
        <v>0,169793732945195-0,101770447011208i</v>
      </c>
      <c r="DW174" s="223" t="str">
        <f t="shared" ca="1" si="298"/>
        <v>-0,139977026029841-0,139977026029869i</v>
      </c>
      <c r="DX174" s="223" t="str">
        <f t="shared" ca="1" si="299"/>
        <v>-0,101770447011079+0,169793732945273i</v>
      </c>
      <c r="DY174" s="223" t="str">
        <f t="shared" ca="1" si="300"/>
        <v>0,189433429077036+0,0574640024749509i</v>
      </c>
      <c r="DZ174" s="223" t="str">
        <f t="shared" ca="1" si="301"/>
        <v>0,00971330965743796-0,197718960263866i</v>
      </c>
      <c r="EA174" s="223" t="str">
        <f t="shared" ca="1" si="302"/>
        <v>-0,194153712533085+0,0386195745956049i</v>
      </c>
      <c r="EB174" s="223" t="str">
        <f t="shared" ca="1" si="303"/>
        <v>0,0846376983428822+0,178951377897866i</v>
      </c>
      <c r="EC174" s="223" t="str">
        <f t="shared" ca="1" si="304"/>
        <v>0,153023146193153-0,125582850586672i</v>
      </c>
      <c r="ED174" s="223" t="str">
        <f t="shared" ca="1" si="305"/>
        <v>-0,159000881525637-0,117923090641298i</v>
      </c>
      <c r="EE174" s="223" t="str">
        <f t="shared" ca="1" si="306"/>
        <v>-0,0757550205974037+0,182888798144152i</v>
      </c>
      <c r="EF174" s="223" t="str">
        <f t="shared" ca="1" si="307"/>
        <v>0,195814818592361+0,0290463844904382i</v>
      </c>
      <c r="EG174" s="223" t="str">
        <f t="shared" ca="1" si="308"/>
        <v>-0,0194032191011471-0,197004189602248i</v>
      </c>
      <c r="EH174" s="223" t="str">
        <f t="shared" ca="1" si="309"/>
        <v>-0,186385623256519+0,0666898423720176i</v>
      </c>
      <c r="EI174" s="223" t="str">
        <f t="shared" ca="1" si="310"/>
        <v>0,109979243641626+0,16459556980776i</v>
      </c>
      <c r="EJ174" s="223" t="str">
        <f t="shared" ca="1" si="311"/>
        <v>0,132940070445163-0,1466767646983i</v>
      </c>
      <c r="EK174" s="223" t="str">
        <f t="shared" ca="1" si="312"/>
        <v>-0,174582848107968-0,0933164764596028i</v>
      </c>
      <c r="EL174" s="223" t="str">
        <f t="shared" ca="1" si="313"/>
        <v>-0,0480997267626256+0,192024873174509i</v>
      </c>
      <c r="EM174" s="223" t="str">
        <f t="shared" ca="1" si="314"/>
        <v>0,197957408632073-6,15010380334434E-14i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0,105365241790095-0,282233022019712i</v>
      </c>
      <c r="G175" s="229" t="str">
        <f t="shared" si="184"/>
        <v>-1,20604851657918+1,87670440296224i</v>
      </c>
      <c r="H175" s="229" t="str">
        <f t="shared" si="180"/>
        <v>0,100274611146236-0,160615825653181i</v>
      </c>
      <c r="I175" s="229" t="str">
        <f t="shared" si="317"/>
        <v>-0,226360263431059+0,0649564057176327i</v>
      </c>
      <c r="J175" s="255" t="str">
        <f ca="1">IMPRODUCT(1/N_FFT2,CL100)</f>
        <v>0,00177350592141044+3,19997737194993E-06i</v>
      </c>
      <c r="K175" s="254" t="str">
        <f t="shared" ca="1" si="318"/>
        <v>-0,00040165912659547+0,000114476222452873i</v>
      </c>
      <c r="N175" s="246">
        <f t="shared" ca="1" si="185"/>
        <v>0.59813928354556545</v>
      </c>
      <c r="O175" s="223">
        <f t="shared" ca="1" si="186"/>
        <v>0.19813928354556543</v>
      </c>
      <c r="P175" s="223" t="str">
        <f t="shared" ca="1" si="187"/>
        <v>-0,0528462746785386-0,190961899175072i</v>
      </c>
      <c r="Q175" s="223" t="str">
        <f t="shared" ca="1" si="188"/>
        <v>-0,169949732261987+0,101863949403254i</v>
      </c>
      <c r="R175" s="223" t="str">
        <f t="shared" ca="1" si="189"/>
        <v>0,14350179812597+0,136625069509821i</v>
      </c>
      <c r="S175" s="223" t="str">
        <f t="shared" ca="1" si="190"/>
        <v>0,0934022117004203-0,174743247461582i</v>
      </c>
      <c r="T175" s="223" t="str">
        <f t="shared" ca="1" si="191"/>
        <v>-0,193324920999716-0,0434125627486265i</v>
      </c>
      <c r="U175" s="223" t="str">
        <f t="shared" ca="1" si="192"/>
        <v>0,00972223383647847+0,197900616101059i</v>
      </c>
      <c r="V175" s="223" t="str">
        <f t="shared" ca="1" si="193"/>
        <v>0,188138833409028-0,0621526753039649i</v>
      </c>
      <c r="W175" s="223" t="str">
        <f t="shared" ca="1" si="194"/>
        <v>-0,110080287929754-0,164746793271531i</v>
      </c>
      <c r="X175" s="223" t="str">
        <f t="shared" ca="1" si="195"/>
        <v>-0,129419199134285+0,150032818341156i</v>
      </c>
      <c r="Y175" s="223" t="str">
        <f t="shared" ca="1" si="196"/>
        <v>0,179115790872342+0,0847154598885324i</v>
      </c>
      <c r="Z175" s="223" t="str">
        <f t="shared" ca="1" si="197"/>
        <v>0,0338742661525558-0,19522220615641i</v>
      </c>
      <c r="AA175" s="223" t="str">
        <f t="shared" ca="1" si="198"/>
        <v>-0,197185188738319+0,0194210459600777i</v>
      </c>
      <c r="AB175" s="223" t="str">
        <f t="shared" ca="1" si="199"/>
        <v>0,071309344690647+0,184862524714287i</v>
      </c>
      <c r="AC175" s="223" t="str">
        <f t="shared" ca="1" si="200"/>
        <v>0,159146964825974-0,118031433400727i</v>
      </c>
      <c r="AD175" s="223" t="str">
        <f t="shared" ca="1" si="201"/>
        <v>-0,156202396355637-0,121901546572251i</v>
      </c>
      <c r="AE175" s="223" t="str">
        <f t="shared" ca="1" si="202"/>
        <v>-0,075824621113579+0,183056828654197i</v>
      </c>
      <c r="AF175" s="223" t="str">
        <f t="shared" ca="1" si="203"/>
        <v>0,196649183919025+0,024254363482298i</v>
      </c>
      <c r="AG175" s="223" t="str">
        <f t="shared" ca="1" si="204"/>
        <v>-0,0290730710828964-0,195994724984523i</v>
      </c>
      <c r="AH175" s="223" t="str">
        <f t="shared" ca="1" si="205"/>
        <v>-0,181140866005465+0,0802942236200091i</v>
      </c>
      <c r="AI175" s="223" t="str">
        <f t="shared" ca="1" si="206"/>
        <v>0,125698230810305+0,153163737402524i</v>
      </c>
      <c r="AJ175" s="223" t="str">
        <f t="shared" ca="1" si="207"/>
        <v>0,114090222507193-0,161995669115595i</v>
      </c>
      <c r="AK175" s="223" t="str">
        <f t="shared" ca="1" si="208"/>
        <v>-0,186556866501941-0,0667511141849102i</v>
      </c>
      <c r="AL175" s="223" t="str">
        <f t="shared" ca="1" si="209"/>
        <v>-0,0145760299259797+0,197602416573145i</v>
      </c>
      <c r="AM175" s="223" t="str">
        <f t="shared" ca="1" si="210"/>
        <v>0,194332092771131-0,0386550566309558i</v>
      </c>
      <c r="AN175" s="223" t="str">
        <f t="shared" ca="1" si="211"/>
        <v>-0,0890856667317263-0,176982823084371i</v>
      </c>
      <c r="AO175" s="223" t="str">
        <f t="shared" ca="1" si="212"/>
        <v>-0,146811525120113+0,133062210171996i</v>
      </c>
      <c r="AP175" s="223" t="str">
        <f t="shared" ca="1" si="213"/>
        <v>0,167398680119496+0,106004045103008i</v>
      </c>
      <c r="AQ175" s="223" t="str">
        <f t="shared" ca="1" si="214"/>
        <v>0,0575167979754635-0,18960747251783i</v>
      </c>
      <c r="AR175" s="223" t="str">
        <f t="shared" ca="1" si="215"/>
        <v>0,0575167979754635-0,18960747251783i</v>
      </c>
      <c r="AS175" s="223" t="str">
        <f t="shared" ca="1" si="216"/>
        <v>0,0481439187618081+0,192201297524773i</v>
      </c>
      <c r="AT175" s="223" t="str">
        <f t="shared" ca="1" si="217"/>
        <v>0,172398413040602-0,0976624946693045i</v>
      </c>
      <c r="AU175" s="223" t="str">
        <f t="shared" ca="1" si="218"/>
        <v>-0,14010563101451-0,140105631014517i</v>
      </c>
      <c r="AV175" s="223" t="str">
        <f t="shared" ca="1" si="219"/>
        <v>-0,0976624946693128+0,172398413040597i</v>
      </c>
      <c r="AW175" s="223" t="str">
        <f t="shared" ca="1" si="220"/>
        <v>0,192201297524776+0,0481439187617984i</v>
      </c>
      <c r="AX175" s="223" t="str">
        <f t="shared" ca="1" si="221"/>
        <v>-0,00486258143685116-0,198079607697814i</v>
      </c>
      <c r="AY175" s="223" t="str">
        <f t="shared" ca="1" si="222"/>
        <v>-0,189607472517833+0,0575167979754556i</v>
      </c>
      <c r="AZ175" s="223" t="str">
        <f t="shared" ca="1" si="223"/>
        <v>0,106004045103017+0,167398680119491i</v>
      </c>
      <c r="BA175" s="223" t="str">
        <f t="shared" ca="1" si="224"/>
        <v>0,133062210172002-0,146811525120107i</v>
      </c>
      <c r="BB175" s="223" t="str">
        <f t="shared" ca="1" si="225"/>
        <v>-0,176982823084367-0,089085666731735i</v>
      </c>
      <c r="BC175" s="223" t="str">
        <f t="shared" ca="1" si="226"/>
        <v>-0,0386550566309445+0,194332092771133i</v>
      </c>
      <c r="BD175" s="223" t="str">
        <f t="shared" ca="1" si="227"/>
        <v>0,197602416573146-0,01457602992597i</v>
      </c>
      <c r="BE175" s="223" t="str">
        <f t="shared" ca="1" si="228"/>
        <v>-0,0667511141849023-0,186556866501944i</v>
      </c>
      <c r="BF175" s="223" t="str">
        <f t="shared" ca="1" si="229"/>
        <v>-0,161995669115589+0,114090222507201i</v>
      </c>
      <c r="BG175" s="223" t="str">
        <f t="shared" ca="1" si="230"/>
        <v>0,153163737402519+0,125698230810311i</v>
      </c>
      <c r="BH175" s="223" t="str">
        <f t="shared" ca="1" si="231"/>
        <v>0,0802942236200178-0,181140866005461i</v>
      </c>
      <c r="BI175" s="223" t="str">
        <f t="shared" ca="1" si="232"/>
        <v>-0,195994724984525-0,0290730710828851i</v>
      </c>
      <c r="BJ175" s="223" t="str">
        <f t="shared" ca="1" si="233"/>
        <v>0,0242543634823073+0,196649183919024i</v>
      </c>
      <c r="BK175" s="223" t="str">
        <f t="shared" ca="1" si="234"/>
        <v>0,183056828654201-0,0758246211135706i</v>
      </c>
      <c r="BL175" s="223" t="str">
        <f t="shared" ca="1" si="235"/>
        <v>-0,121901546572243-0,156202396355643i</v>
      </c>
      <c r="BM175" s="223" t="str">
        <f t="shared" ca="1" si="236"/>
        <v>-0,118031433400718+0,15914696482598i</v>
      </c>
      <c r="BN175" s="223" t="str">
        <f t="shared" ca="1" si="237"/>
        <v>0,184862524714283+0,0713093446906567i</v>
      </c>
      <c r="BO175" s="223" t="str">
        <f t="shared" ca="1" si="238"/>
        <v>0,0194210459600867-0,197185188738318i</v>
      </c>
      <c r="BP175" s="223" t="str">
        <f t="shared" ca="1" si="239"/>
        <v>-0,195222206156408+0,0338742661525649i</v>
      </c>
      <c r="BQ175" s="223" t="str">
        <f t="shared" ca="1" si="240"/>
        <v>0,0847154598885242+0,179115790872345i</v>
      </c>
      <c r="BR175" s="223" t="str">
        <f t="shared" ca="1" si="241"/>
        <v>0,150032818341201-0,129419199134232i</v>
      </c>
      <c r="BS175" s="223" t="str">
        <f t="shared" ca="1" si="242"/>
        <v>-0,164746793271525-0,110080287929762i</v>
      </c>
      <c r="BT175" s="223" t="str">
        <f t="shared" ca="1" si="243"/>
        <v>-0,0621526753039352+0,188138833409038i</v>
      </c>
      <c r="BU175" s="223" t="str">
        <f t="shared" ca="1" si="244"/>
        <v>0,197900616101062+0,00972223383640906i</v>
      </c>
      <c r="BV175" s="223" t="str">
        <f t="shared" ca="1" si="245"/>
        <v>-0,0434125627485486-0,193324920999734i</v>
      </c>
      <c r="BW175" s="223" t="str">
        <f t="shared" ca="1" si="246"/>
        <v>-0,174743247461598+0,093402211700391i</v>
      </c>
      <c r="BX175" s="223" t="str">
        <f t="shared" ca="1" si="247"/>
        <v>0,136625069509831+0,14350179812596i</v>
      </c>
      <c r="BY175" s="223" t="str">
        <f t="shared" ca="1" si="248"/>
        <v>0,101863949403205-0,169949732262017i</v>
      </c>
      <c r="BZ175" s="223" t="str">
        <f t="shared" ca="1" si="249"/>
        <v>-0,190961899175047-0,0528462746786282i</v>
      </c>
      <c r="CA175" s="223" t="str">
        <f t="shared" ca="1" si="250"/>
        <v>-4,91296644318613E-14+0,198139283545565i</v>
      </c>
      <c r="CB175" s="223" t="str">
        <f t="shared" ca="1" si="251"/>
        <v>0,190961899175073-0,0528462746785363i</v>
      </c>
      <c r="CC175" s="223" t="str">
        <f t="shared" ca="1" si="252"/>
        <v>-0,10186394940329-0,169949732261966i</v>
      </c>
      <c r="CD175" s="223" t="str">
        <f t="shared" ca="1" si="253"/>
        <v>-0,136625069509757+0,14350179812603i</v>
      </c>
      <c r="CE175" s="223" t="str">
        <f t="shared" ca="1" si="254"/>
        <v>0,174743247461552+0,0934022117004778i</v>
      </c>
      <c r="CF175" s="223" t="str">
        <f t="shared" ca="1" si="255"/>
        <v>0,0434125627486445-0,193324920999712i</v>
      </c>
      <c r="CG175" s="223" t="str">
        <f t="shared" ca="1" si="256"/>
        <v>-0,197900616101058+0,00972223383650777i</v>
      </c>
      <c r="CH175" s="223" t="str">
        <f t="shared" ca="1" si="257"/>
        <v>0,0621526753040317+0,188138833409006i</v>
      </c>
      <c r="CI175" s="223" t="str">
        <f t="shared" ca="1" si="258"/>
        <v>0,164746793271578-0,110080287929682i</v>
      </c>
      <c r="CJ175" s="223" t="str">
        <f t="shared" ca="1" si="259"/>
        <v>-0,150032818341135-0,129419199134309i</v>
      </c>
      <c r="CK175" s="223" t="str">
        <f t="shared" ca="1" si="260"/>
        <v>-0,0847154598885239+0,179115790872346i</v>
      </c>
      <c r="CL175" s="223" t="str">
        <f t="shared" ca="1" si="261"/>
        <v>0,195222206156418+0,0338742661525062i</v>
      </c>
      <c r="CM175" s="223" t="str">
        <f t="shared" ca="1" si="262"/>
        <v>-0,0194210459599917-0,197185188738328i</v>
      </c>
      <c r="CN175" s="223" t="str">
        <f t="shared" ca="1" si="263"/>
        <v>-0,184862524714306+0,0713093446905993i</v>
      </c>
      <c r="CO175" s="223" t="str">
        <f t="shared" ca="1" si="264"/>
        <v>0,118031433400718+0,15914696482598i</v>
      </c>
      <c r="CP175" s="223" t="str">
        <f t="shared" ca="1" si="265"/>
        <v>0,121901546572211-0,156202396355667i</v>
      </c>
      <c r="CQ175" s="223" t="str">
        <f t="shared" ca="1" si="266"/>
        <v>-0,183056828654232-0,0758246211134949i</v>
      </c>
      <c r="CR175" s="223" t="str">
        <f t="shared" ca="1" si="267"/>
        <v>-0,0242543634823685+0,196649183919016i</v>
      </c>
      <c r="CS175" s="223" t="str">
        <f t="shared" ca="1" si="268"/>
        <v>0,195994724984528-0,0290730710828659i</v>
      </c>
      <c r="CT175" s="223" t="str">
        <f t="shared" ca="1" si="269"/>
        <v>-0,0802942236200362-0,181140866005453i</v>
      </c>
      <c r="CU175" s="223" t="str">
        <f t="shared" ca="1" si="270"/>
        <v>-0,153163737402479+0,125698230810359i</v>
      </c>
      <c r="CV175" s="223" t="str">
        <f t="shared" ca="1" si="271"/>
        <v>0,161995669115542+0,114090222507268i</v>
      </c>
      <c r="CW175" s="223" t="str">
        <f t="shared" ca="1" si="272"/>
        <v>0,0667511141849391-0,186556866501931i</v>
      </c>
      <c r="CX175" s="223" t="str">
        <f t="shared" ca="1" si="273"/>
        <v>-0,197602416573146-0,0145760299259697i</v>
      </c>
      <c r="CY175" s="223" t="str">
        <f t="shared" ca="1" si="274"/>
        <v>0,0386550566310055+0,194332092771121i</v>
      </c>
      <c r="CZ175" s="223" t="str">
        <f t="shared" ca="1" si="275"/>
        <v>0,176982823084412-0,0890856667316447i</v>
      </c>
      <c r="DA175" s="223" t="str">
        <f t="shared" ca="1" si="276"/>
        <v>-0,133062210171959-0,146811525120147i</v>
      </c>
      <c r="DB175" s="223" t="str">
        <f t="shared" ca="1" si="277"/>
        <v>-0,106004045103016+0,167398680119491i</v>
      </c>
      <c r="DC175" s="223" t="str">
        <f t="shared" ca="1" si="278"/>
        <v>0,189607472517845+0,0575167979754148i</v>
      </c>
      <c r="DD175" s="223" t="str">
        <f t="shared" ca="1" si="279"/>
        <v>0,00486258143676925-0,198079607697816i</v>
      </c>
      <c r="DE175" s="223" t="str">
        <f t="shared" ca="1" si="280"/>
        <v>-0,19220129752479+0,0481439187617399i</v>
      </c>
      <c r="DF175" s="223" t="str">
        <f t="shared" ca="1" si="281"/>
        <v>0,097662494669296+0,172398413040607i</v>
      </c>
      <c r="DG175" s="223" t="str">
        <f t="shared" ca="1" si="282"/>
        <v>0,140105631014495-0,140105631014532i</v>
      </c>
      <c r="DH175" s="223" t="str">
        <f t="shared" ca="1" si="283"/>
        <v>-0,172398413040633-0,0976624946692502i</v>
      </c>
      <c r="DI175" s="223" t="str">
        <f t="shared" ca="1" si="284"/>
        <v>-0,0481439187618858+0,192201297524754i</v>
      </c>
      <c r="DJ175" s="223" t="str">
        <f t="shared" ca="1" si="285"/>
        <v>0,198079607697815-0,00486258143682176i</v>
      </c>
      <c r="DK175" s="223" t="str">
        <f t="shared" ca="1" si="286"/>
        <v>-0,0575167979754651-0,18960747251783i</v>
      </c>
      <c r="DL175" s="223" t="str">
        <f t="shared" ca="1" si="287"/>
        <v>-0,167398680119463+0,106004045103061i</v>
      </c>
      <c r="DM175" s="223" t="str">
        <f t="shared" ca="1" si="288"/>
        <v>0,146811525120046+0,13306221017207i</v>
      </c>
      <c r="DN175" s="223" t="str">
        <f t="shared" ca="1" si="289"/>
        <v>0,0890856667317788-0,176982823084344i</v>
      </c>
      <c r="DO175" s="223" t="str">
        <f t="shared" ca="1" si="290"/>
        <v>-0,194332092771132-0,038655056630954i</v>
      </c>
      <c r="DP175" s="223" t="str">
        <f t="shared" ca="1" si="291"/>
        <v>0,0145760299260221+0,197602416573142i</v>
      </c>
      <c r="DQ175" s="223" t="str">
        <f t="shared" ca="1" si="292"/>
        <v>0,186556866501913-0,0667511141849887i</v>
      </c>
      <c r="DR175" s="223" t="str">
        <f t="shared" ca="1" si="293"/>
        <v>-0,114090222507145-0,161995669115628i</v>
      </c>
      <c r="DS175" s="223" t="str">
        <f t="shared" ca="1" si="294"/>
        <v>-0,125698230810319+0,153163737402512i</v>
      </c>
      <c r="DT175" s="223" t="str">
        <f t="shared" ca="1" si="295"/>
        <v>0,181140866005475+0,0802942236199881i</v>
      </c>
      <c r="DU175" s="223" t="str">
        <f t="shared" ca="1" si="296"/>
        <v>0,029073071082814-0,195994724984535i</v>
      </c>
      <c r="DV175" s="223" t="str">
        <f t="shared" ca="1" si="297"/>
        <v>-0,196649183919035+0,0242543634822193i</v>
      </c>
      <c r="DW175" s="223" t="str">
        <f t="shared" ca="1" si="298"/>
        <v>0,0758246211135435+0,183056828654212i</v>
      </c>
      <c r="DX175" s="223" t="str">
        <f t="shared" ca="1" si="299"/>
        <v>0,156202396355635-0,121901546572253i</v>
      </c>
      <c r="DY175" s="223" t="str">
        <f t="shared" ca="1" si="300"/>
        <v>-0,159146964826011-0,118031433400676i</v>
      </c>
      <c r="DZ175" s="223" t="str">
        <f t="shared" ca="1" si="301"/>
        <v>-0,0713093446905555+0,184862524714323i</v>
      </c>
      <c r="EA175" s="223" t="str">
        <f t="shared" ca="1" si="302"/>
        <v>0,197185188738313+0,0194210459601356i</v>
      </c>
      <c r="EB175" s="223" t="str">
        <f t="shared" ca="1" si="303"/>
        <v>-0,0338742661525579-0,195222206156409i</v>
      </c>
      <c r="EC175" s="223" t="str">
        <f t="shared" ca="1" si="304"/>
        <v>-0,179115790872323+0,0847154598885714i</v>
      </c>
      <c r="ED175" s="223" t="str">
        <f t="shared" ca="1" si="305"/>
        <v>0,129419199134344+0,150032818341104i</v>
      </c>
      <c r="EE175" s="223" t="str">
        <f t="shared" ca="1" si="306"/>
        <v>0,110080287929803-0,164746793271498i</v>
      </c>
      <c r="EF175" s="223" t="str">
        <f t="shared" ca="1" si="307"/>
        <v>-0,188138833409022-0,0621526753039817i</v>
      </c>
      <c r="EG175" s="223" t="str">
        <f t="shared" ca="1" si="308"/>
        <v>-0,00972223383645532+0,19790061610106i</v>
      </c>
      <c r="EH175" s="223" t="str">
        <f t="shared" ca="1" si="309"/>
        <v>0,193324920999701-0,0434125627486931i</v>
      </c>
      <c r="EI175" s="223" t="str">
        <f t="shared" ca="1" si="310"/>
        <v>-0,0934022117003478-0,174743247461621i</v>
      </c>
      <c r="EJ175" s="223" t="str">
        <f t="shared" ca="1" si="311"/>
        <v>-0,143501798125994+0,136625069509795i</v>
      </c>
      <c r="EK175" s="223" t="str">
        <f t="shared" ca="1" si="312"/>
        <v>0,169949732261993+0,101863949403245i</v>
      </c>
      <c r="EL175" s="223" t="str">
        <f t="shared" ca="1" si="313"/>
        <v>0,0528462746784883-0,190961899175086i</v>
      </c>
      <c r="EM175" s="223" t="str">
        <f t="shared" ca="1" si="314"/>
        <v>-0,198139283545565-9,82593288637225E-14i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0,105251044901605-0,279120624947377i</v>
      </c>
      <c r="G176" s="229" t="str">
        <f t="shared" si="184"/>
        <v>-1,20586744909894+1,85439339082113i</v>
      </c>
      <c r="H176" s="229" t="str">
        <f t="shared" si="180"/>
        <v>0,100267536891002-0,158502545001849i</v>
      </c>
      <c r="I176" s="229" t="str">
        <f t="shared" si="317"/>
        <v>-0,222280881677726+0,066143663139753i</v>
      </c>
      <c r="J176" s="255" t="str">
        <f ca="1">IMPRODUCT(1/N_FFT2,CM100)</f>
        <v>0,000785694748346965-4,18205173908973E-09i</v>
      </c>
      <c r="K176" s="254" t="str">
        <f t="shared" ca="1" si="318"/>
        <v>-0,000174644644775901+0,0000519696583554824i</v>
      </c>
      <c r="N176" s="246">
        <f t="shared" ca="1" si="185"/>
        <v>0.59829052447328723</v>
      </c>
      <c r="O176" s="223">
        <f t="shared" ca="1" si="186"/>
        <v>0.19829052447328721</v>
      </c>
      <c r="P176" s="223" t="str">
        <f t="shared" ca="1" si="187"/>
        <v>-0,0575607008993464-0,189752201061983i</v>
      </c>
      <c r="Q176" s="223" t="str">
        <f t="shared" ca="1" si="188"/>
        <v>-0,164872545507072+0,110164312887203i</v>
      </c>
      <c r="R176" s="223" t="str">
        <f t="shared" ca="1" si="189"/>
        <v>0,153280648220631+0,12579417703914i</v>
      </c>
      <c r="S176" s="223" t="str">
        <f t="shared" ca="1" si="190"/>
        <v>0,0758824985109112-0,183196557051798i</v>
      </c>
      <c r="T176" s="223" t="str">
        <f t="shared" ca="1" si="191"/>
        <v>-0,197335701399635-0,01943587016332i</v>
      </c>
      <c r="U176" s="223" t="str">
        <f t="shared" ca="1" si="192"/>
        <v>0,0386845622722332+0,194480427646838i</v>
      </c>
      <c r="V176" s="223" t="str">
        <f t="shared" ca="1" si="193"/>
        <v>0,174876630051778-0,0934735061802273i</v>
      </c>
      <c r="W176" s="223" t="str">
        <f t="shared" ca="1" si="194"/>
        <v>-0,140212574500096-0,140212574500101i</v>
      </c>
      <c r="X176" s="223" t="str">
        <f t="shared" ca="1" si="195"/>
        <v>-0,093473506180216+0,174876630051784i</v>
      </c>
      <c r="Y176" s="223" t="str">
        <f t="shared" ca="1" si="196"/>
        <v>0,194480427646837+0,0386845622722399i</v>
      </c>
      <c r="Z176" s="223" t="str">
        <f t="shared" ca="1" si="197"/>
        <v>-0,0194358701633128-0,197335701399636i</v>
      </c>
      <c r="AA176" s="223" t="str">
        <f t="shared" ca="1" si="198"/>
        <v>-0,183196557051797+0,0758824985109156i</v>
      </c>
      <c r="AB176" s="223" t="str">
        <f t="shared" ca="1" si="199"/>
        <v>0,125794177039138+0,153280648220633i</v>
      </c>
      <c r="AC176" s="223" t="str">
        <f t="shared" ca="1" si="200"/>
        <v>0,110164312887196-0,164872545507077i</v>
      </c>
      <c r="AD176" s="223" t="str">
        <f t="shared" ca="1" si="201"/>
        <v>-0,189752201061983-0,0575607008993456i</v>
      </c>
      <c r="AE176" s="223" t="str">
        <f t="shared" ca="1" si="202"/>
        <v>-6,92324842058873E-15+0,198290524473287i</v>
      </c>
      <c r="AF176" s="223" t="str">
        <f t="shared" ca="1" si="203"/>
        <v>0,189752201061982-0,0575607008993511i</v>
      </c>
      <c r="AG176" s="223" t="str">
        <f t="shared" ca="1" si="204"/>
        <v>-0,110164312887201-0,164872545507074i</v>
      </c>
      <c r="AH176" s="223" t="str">
        <f t="shared" ca="1" si="205"/>
        <v>-0,125794177039133+0,153280648220636i</v>
      </c>
      <c r="AI176" s="223" t="str">
        <f t="shared" ca="1" si="206"/>
        <v>0,183196557051799+0,07588249851091i</v>
      </c>
      <c r="AJ176" s="223" t="str">
        <f t="shared" ca="1" si="207"/>
        <v>0,0194358701633266-0,197335701399634i</v>
      </c>
      <c r="AK176" s="223" t="str">
        <f t="shared" ca="1" si="208"/>
        <v>-0,194480427646836+0,0386845622722449i</v>
      </c>
      <c r="AL176" s="223" t="str">
        <f t="shared" ca="1" si="209"/>
        <v>0,0934735061802205+0,174876630051781i</v>
      </c>
      <c r="AM176" s="223" t="str">
        <f t="shared" ca="1" si="210"/>
        <v>0,140212574500106-0,140212574500091i</v>
      </c>
      <c r="AN176" s="223" t="str">
        <f t="shared" ca="1" si="211"/>
        <v>-0,174876630051781-0,0934735061802221i</v>
      </c>
      <c r="AO176" s="223" t="str">
        <f t="shared" ca="1" si="212"/>
        <v>-0,0386845622722467+0,194480427646835i</v>
      </c>
      <c r="AP176" s="223" t="str">
        <f t="shared" ca="1" si="213"/>
        <v>0,197335701399634-0,0194358701633262i</v>
      </c>
      <c r="AQ176" s="223" t="str">
        <f t="shared" ca="1" si="214"/>
        <v>-0,0758824985109085-0,1831965570518i</v>
      </c>
      <c r="AR176" s="223" t="str">
        <f t="shared" ca="1" si="215"/>
        <v>-0,0758824985109085-0,1831965570518i</v>
      </c>
      <c r="AS176" s="223" t="str">
        <f t="shared" ca="1" si="216"/>
        <v>0,164872545507073+0,110164312887202i</v>
      </c>
      <c r="AT176" s="223" t="str">
        <f t="shared" ca="1" si="217"/>
        <v>0,0575607008993521-0,189752201061981i</v>
      </c>
      <c r="AU176" s="223" t="str">
        <f t="shared" ca="1" si="218"/>
        <v>-0,198290524473287+5,87864800166016E-15i</v>
      </c>
      <c r="AV176" s="223" t="str">
        <f t="shared" ca="1" si="219"/>
        <v>0,0575607008993446+0,189752201061984i</v>
      </c>
      <c r="AW176" s="223" t="str">
        <f t="shared" ca="1" si="220"/>
        <v>0,164872545507067-0,110164312887212i</v>
      </c>
      <c r="AX176" s="223" t="str">
        <f t="shared" ca="1" si="221"/>
        <v>-0,153280648220632-0,125794177039138i</v>
      </c>
      <c r="AY176" s="223" t="str">
        <f t="shared" ca="1" si="222"/>
        <v>-0,0758824985109172+0,183196557051796i</v>
      </c>
      <c r="AZ176" s="223" t="str">
        <f t="shared" ca="1" si="223"/>
        <v>0,197335701399636+0,0194358701633131i</v>
      </c>
      <c r="BA176" s="223" t="str">
        <f t="shared" ca="1" si="224"/>
        <v>-0,0386845622722389-0,194480427646837i</v>
      </c>
      <c r="BB176" s="223" t="str">
        <f t="shared" ca="1" si="225"/>
        <v>-0,174876630051785+0,0934735061802138i</v>
      </c>
      <c r="BC176" s="223" t="str">
        <f t="shared" ca="1" si="226"/>
        <v>0,1402125745001+0,140212574500097i</v>
      </c>
      <c r="BD176" s="223" t="str">
        <f t="shared" ca="1" si="227"/>
        <v>0,0934735061802286-0,174876630051777i</v>
      </c>
      <c r="BE176" s="223" t="str">
        <f t="shared" ca="1" si="228"/>
        <v>-0,194480427646838-0,0386845622722334i</v>
      </c>
      <c r="BF176" s="223" t="str">
        <f t="shared" ca="1" si="229"/>
        <v>0,0194358701633186+0,197335701399635i</v>
      </c>
      <c r="BG176" s="223" t="str">
        <f t="shared" ca="1" si="230"/>
        <v>0,183196557051802-0,0758824985109015i</v>
      </c>
      <c r="BH176" s="223" t="str">
        <f t="shared" ca="1" si="231"/>
        <v>-0,125794177039142-0,153280648220629i</v>
      </c>
      <c r="BI176" s="223" t="str">
        <f t="shared" ca="1" si="232"/>
        <v>-0,110164312887208+0,164872545507069i</v>
      </c>
      <c r="BJ176" s="223" t="str">
        <f t="shared" ca="1" si="233"/>
        <v>0,189752201061985+0,0575607008993392i</v>
      </c>
      <c r="BK176" s="223" t="str">
        <f t="shared" ca="1" si="234"/>
        <v>1,74906987760134E-15-0,198290524473287i</v>
      </c>
      <c r="BL176" s="223" t="str">
        <f t="shared" ca="1" si="235"/>
        <v>-0,189752201061985+0,0575607008993386i</v>
      </c>
      <c r="BM176" s="223" t="str">
        <f t="shared" ca="1" si="236"/>
        <v>0,110164312887206+0,164872545507071i</v>
      </c>
      <c r="BN176" s="223" t="str">
        <f t="shared" ca="1" si="237"/>
        <v>0,125794177039145-0,153280648220627i</v>
      </c>
      <c r="BO176" s="223" t="str">
        <f t="shared" ca="1" si="238"/>
        <v>-0,183196557051801-0,0758824985109047i</v>
      </c>
      <c r="BP176" s="223" t="str">
        <f t="shared" ca="1" si="239"/>
        <v>-0,0194358701633221+0,197335701399635i</v>
      </c>
      <c r="BQ176" s="223" t="str">
        <f t="shared" ca="1" si="240"/>
        <v>0,194480427646827-0,0386845622722909i</v>
      </c>
      <c r="BR176" s="223" t="str">
        <f t="shared" ca="1" si="241"/>
        <v>-0,0934735061802778-0,174876630051751i</v>
      </c>
      <c r="BS176" s="223" t="str">
        <f t="shared" ca="1" si="242"/>
        <v>-0,140212574500045+0,140212574500152i</v>
      </c>
      <c r="BT176" s="223" t="str">
        <f t="shared" ca="1" si="243"/>
        <v>0,174876630051821+0,0934735061801471i</v>
      </c>
      <c r="BU176" s="223" t="str">
        <f t="shared" ca="1" si="244"/>
        <v>0,0386845622721455-0,194480427646856i</v>
      </c>
      <c r="BV176" s="223" t="str">
        <f t="shared" ca="1" si="245"/>
        <v>-0,197335701399643+0,0194358701632339i</v>
      </c>
      <c r="BW176" s="223" t="str">
        <f t="shared" ca="1" si="246"/>
        <v>0,075882498510841+0,183196557051828i</v>
      </c>
      <c r="BX176" s="223" t="str">
        <f t="shared" ca="1" si="247"/>
        <v>0,153280648220672-0,12579417703909i</v>
      </c>
      <c r="BY176" s="223" t="str">
        <f t="shared" ca="1" si="248"/>
        <v>-0,164872545507044-0,110164312887246i</v>
      </c>
      <c r="BZ176" s="223" t="str">
        <f t="shared" ca="1" si="249"/>
        <v>-0,0575607008993856+0,189752201061971i</v>
      </c>
      <c r="CA176" s="223" t="str">
        <f t="shared" ca="1" si="250"/>
        <v>0,198290524473287+2,7692993682355E-14i</v>
      </c>
      <c r="CB176" s="223" t="str">
        <f t="shared" ca="1" si="251"/>
        <v>-0,0575607008993299-0,189752201061988i</v>
      </c>
      <c r="CC176" s="223" t="str">
        <f t="shared" ca="1" si="252"/>
        <v>-0,164872545507074+0,1101643128872i</v>
      </c>
      <c r="CD176" s="223" t="str">
        <f t="shared" ca="1" si="253"/>
        <v>0,153280648220635+0,125794177039135i</v>
      </c>
      <c r="CE176" s="223" t="str">
        <f t="shared" ca="1" si="254"/>
        <v>0,0758824985108922-0,183196557051806i</v>
      </c>
      <c r="CF176" s="223" t="str">
        <f t="shared" ca="1" si="255"/>
        <v>-0,197335701399638-0,0194358701632918i</v>
      </c>
      <c r="CG176" s="223" t="str">
        <f t="shared" ca="1" si="256"/>
        <v>0,0386845622722847+0,194480427646828i</v>
      </c>
      <c r="CH176" s="223" t="str">
        <f t="shared" ca="1" si="257"/>
        <v>0,174876630051754-0,0934735061802723i</v>
      </c>
      <c r="CI176" s="223" t="str">
        <f t="shared" ca="1" si="258"/>
        <v>-0,140212574500145-0,140212574500052i</v>
      </c>
      <c r="CJ176" s="223" t="str">
        <f t="shared" ca="1" si="259"/>
        <v>-0,0934735061801553+0,174876630051816i</v>
      </c>
      <c r="CK176" s="223" t="str">
        <f t="shared" ca="1" si="260"/>
        <v>0,194480427646855+0,0386845622721489i</v>
      </c>
      <c r="CL176" s="223" t="str">
        <f t="shared" ca="1" si="261"/>
        <v>-0,0194358701632277-0,197335701399644i</v>
      </c>
      <c r="CM176" s="223" t="str">
        <f t="shared" ca="1" si="262"/>
        <v>-0,18319655705183+0,0758824985108353i</v>
      </c>
      <c r="CN176" s="223" t="str">
        <f t="shared" ca="1" si="263"/>
        <v>0,125794177039085+0,153280648220676i</v>
      </c>
      <c r="CO176" s="223" t="str">
        <f t="shared" ca="1" si="264"/>
        <v>0,110164312887254-0,164872545507039i</v>
      </c>
      <c r="CP176" s="223" t="str">
        <f t="shared" ca="1" si="265"/>
        <v>-0,18975220106197-0,057560700899389i</v>
      </c>
      <c r="CQ176" s="223" t="str">
        <f t="shared" ca="1" si="266"/>
        <v>-3,39117726442709E-14+0,198290524473287i</v>
      </c>
      <c r="CR176" s="223" t="str">
        <f t="shared" ca="1" si="267"/>
        <v>0,18975220106199-0,057560700899324i</v>
      </c>
      <c r="CS176" s="223" t="str">
        <f t="shared" ca="1" si="268"/>
        <v>-0,110164312887193-0,164872545507079i</v>
      </c>
      <c r="CT176" s="223" t="str">
        <f t="shared" ca="1" si="269"/>
        <v>-0,125794177039142+0,153280648220629i</v>
      </c>
      <c r="CU176" s="223" t="str">
        <f t="shared" ca="1" si="270"/>
        <v>0,183196557051804+0,0758824985108979i</v>
      </c>
      <c r="CV176" s="223" t="str">
        <f t="shared" ca="1" si="271"/>
        <v>0,0194358701632952-0,197335701399637i</v>
      </c>
      <c r="CW176" s="223" t="str">
        <f t="shared" ca="1" si="272"/>
        <v>-0,19448042764683+0,0386845622722758i</v>
      </c>
      <c r="CX176" s="223" t="str">
        <f t="shared" ca="1" si="273"/>
        <v>0,0934735061802643+0,174876630051758i</v>
      </c>
      <c r="CY176" s="223" t="str">
        <f t="shared" ca="1" si="274"/>
        <v>0,140212574500058-0,140212574500139i</v>
      </c>
      <c r="CZ176" s="223" t="str">
        <f t="shared" ca="1" si="275"/>
        <v>-0,174876630051815-0,0934735061801582i</v>
      </c>
      <c r="DA176" s="223" t="str">
        <f t="shared" ca="1" si="276"/>
        <v>-0,0386845622721578+0,194480427646853i</v>
      </c>
      <c r="DB176" s="223" t="str">
        <f t="shared" ca="1" si="277"/>
        <v>0,197335701399626-0,019435870163415i</v>
      </c>
      <c r="DC176" s="223" t="str">
        <f t="shared" ca="1" si="278"/>
        <v>-0,075882498510827-0,183196557051833i</v>
      </c>
      <c r="DD176" s="223" t="str">
        <f t="shared" ca="1" si="279"/>
        <v>-0,153280648220682+0,125794177039078i</v>
      </c>
      <c r="DE176" s="223" t="str">
        <f t="shared" ca="1" si="280"/>
        <v>0,164872545507037+0,110164312887257i</v>
      </c>
      <c r="DF176" s="223" t="str">
        <f t="shared" ca="1" si="281"/>
        <v>0,0575607008993975-0,189752201061968i</v>
      </c>
      <c r="DG176" s="223" t="str">
        <f t="shared" ca="1" si="282"/>
        <v>-0,198290524473287-4,2948429440878E-14i</v>
      </c>
      <c r="DH176" s="223" t="str">
        <f t="shared" ca="1" si="283"/>
        <v>0,0575607008993154+0,189752201061993i</v>
      </c>
      <c r="DI176" s="223" t="str">
        <f t="shared" ca="1" si="284"/>
        <v>0,164872545507081-0,11016431288719i</v>
      </c>
      <c r="DJ176" s="223" t="str">
        <f t="shared" ca="1" si="285"/>
        <v>-0,153280648220627-0,125794177039144i</v>
      </c>
      <c r="DK176" s="223" t="str">
        <f t="shared" ca="1" si="286"/>
        <v>-0,0758824985109063+0,1831965570518i</v>
      </c>
      <c r="DL176" s="223" t="str">
        <f t="shared" ca="1" si="287"/>
        <v>0,197335701399637+0,0194358701633042i</v>
      </c>
      <c r="DM176" s="223" t="str">
        <f t="shared" ca="1" si="288"/>
        <v>-0,0386845622722669-0,194480427646831i</v>
      </c>
      <c r="DN176" s="223" t="str">
        <f t="shared" ca="1" si="289"/>
        <v>-0,174876630051759+0,0934735061802614i</v>
      </c>
      <c r="DO176" s="223" t="str">
        <f t="shared" ca="1" si="290"/>
        <v>0,140212574500137+0,14021257450006i</v>
      </c>
      <c r="DP176" s="223" t="str">
        <f t="shared" ca="1" si="291"/>
        <v>0,0934735061801662-0,17487663005181i</v>
      </c>
      <c r="DQ176" s="223" t="str">
        <f t="shared" ca="1" si="292"/>
        <v>-0,194480427646851-0,0386845622721665i</v>
      </c>
      <c r="DR176" s="223" t="str">
        <f t="shared" ca="1" si="293"/>
        <v>0,019435870163406+0,197335701399626i</v>
      </c>
      <c r="DS176" s="223" t="str">
        <f t="shared" ca="1" si="294"/>
        <v>0,183196557051835-0,0758824985108238i</v>
      </c>
      <c r="DT176" s="223" t="str">
        <f t="shared" ca="1" si="295"/>
        <v>-0,125794177039075-0,153280648220684i</v>
      </c>
      <c r="DU176" s="223" t="str">
        <f t="shared" ca="1" si="296"/>
        <v>-0,110164312887264+0,164872545507032i</v>
      </c>
      <c r="DV176" s="223" t="str">
        <f t="shared" ca="1" si="297"/>
        <v>0,189752201061965+0,0575607008994063i</v>
      </c>
      <c r="DW176" s="223" t="str">
        <f t="shared" ca="1" si="298"/>
        <v>5,1985086237485E-14-0,198290524473287i</v>
      </c>
      <c r="DX176" s="223" t="str">
        <f t="shared" ca="1" si="299"/>
        <v>-0,189752201061994+0,0575607008993121i</v>
      </c>
      <c r="DY176" s="223" t="str">
        <f t="shared" ca="1" si="300"/>
        <v>0,110164312887183+0,164872545507086i</v>
      </c>
      <c r="DZ176" s="223" t="str">
        <f t="shared" ca="1" si="301"/>
        <v>0,125794177039151-0,153280648220622i</v>
      </c>
      <c r="EA176" s="223" t="str">
        <f t="shared" ca="1" si="302"/>
        <v>-0,183196557051797-0,0758824985109146i</v>
      </c>
      <c r="EB176" s="223" t="str">
        <f t="shared" ca="1" si="303"/>
        <v>-0,0194358701633076+0,197335701399636i</v>
      </c>
      <c r="EC176" s="223" t="str">
        <f t="shared" ca="1" si="304"/>
        <v>0,194480427646832-0,0386845622722637i</v>
      </c>
      <c r="ED176" s="223" t="str">
        <f t="shared" ca="1" si="305"/>
        <v>-0,0934735061802534-0,174876630051764i</v>
      </c>
      <c r="EE176" s="223" t="str">
        <f t="shared" ca="1" si="306"/>
        <v>-0,140212574500067+0,14021257450013i</v>
      </c>
      <c r="EF176" s="223" t="str">
        <f t="shared" ca="1" si="307"/>
        <v>0,174876630051806+0,0934735061801741i</v>
      </c>
      <c r="EG176" s="223" t="str">
        <f t="shared" ca="1" si="308"/>
        <v>0,0386845622721699-0,194480427646851i</v>
      </c>
      <c r="EH176" s="223" t="str">
        <f t="shared" ca="1" si="309"/>
        <v>-0,197335701399627+0,0194358701634027i</v>
      </c>
      <c r="EI176" s="223" t="str">
        <f t="shared" ca="1" si="310"/>
        <v>0,0758824985109977+0,183196557051763i</v>
      </c>
      <c r="EJ176" s="223" t="str">
        <f t="shared" ca="1" si="311"/>
        <v>0,15328064822069-0,125794177039068i</v>
      </c>
      <c r="EK176" s="223" t="str">
        <f t="shared" ca="1" si="312"/>
        <v>-0,164872545507027-0,110164312887272i</v>
      </c>
      <c r="EL176" s="223" t="str">
        <f t="shared" ca="1" si="313"/>
        <v>-0,0575607008994094+0,189752201061964i</v>
      </c>
      <c r="EM176" s="223" t="str">
        <f t="shared" ca="1" si="314"/>
        <v>0,198290524473287+5,538598736471E-14i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0,105136060762964-0,276096083912285i</v>
      </c>
      <c r="G177" s="229" t="str">
        <f t="shared" si="184"/>
        <v>-1,20568403881878+1,83269231146191i</v>
      </c>
      <c r="H177" s="229" t="str">
        <f t="shared" si="180"/>
        <v>0,100260735738028-0,156444155152574i</v>
      </c>
      <c r="I177" s="229" t="str">
        <f t="shared" si="317"/>
        <v>-0,218360654912519+0,0671450383082571i</v>
      </c>
      <c r="J177" s="255" t="str">
        <f ca="1">IMPRODUCT(1/N_FFT2,CN100)</f>
        <v>-0,000162961536853921-3,19997761326894E-06i</v>
      </c>
      <c r="K177" s="254" t="str">
        <f t="shared" ca="1" si="318"/>
        <v>0,0000357992505324013-0,0000102433094274902i</v>
      </c>
      <c r="N177" s="246">
        <f t="shared" ca="1" si="185"/>
        <v>0.59841818804598035</v>
      </c>
      <c r="O177" s="223">
        <f t="shared" ca="1" si="186"/>
        <v>0.1984181880459803</v>
      </c>
      <c r="P177" s="223" t="str">
        <f t="shared" ca="1" si="187"/>
        <v>-0,0622401625530575-0,188403661091867i</v>
      </c>
      <c r="Q177" s="223" t="str">
        <f t="shared" ca="1" si="188"/>
        <v>-0,159370983021274+0,118197576617639i</v>
      </c>
      <c r="R177" s="223" t="str">
        <f t="shared" ca="1" si="189"/>
        <v>0,162223697199449+0,114250818003162i</v>
      </c>
      <c r="S177" s="223" t="str">
        <f t="shared" ca="1" si="190"/>
        <v>0,0575977596783427-0,189874367484097i</v>
      </c>
      <c r="T177" s="223" t="str">
        <f t="shared" ca="1" si="191"/>
        <v>-0,198358428197408+0,00486942609593867i</v>
      </c>
      <c r="U177" s="223" t="str">
        <f t="shared" ca="1" si="192"/>
        <v>0,0668450742811676+0,186819467379059i</v>
      </c>
      <c r="V177" s="223" t="str">
        <f t="shared" ca="1" si="193"/>
        <v>0,156422269722189-0,122073137431659i</v>
      </c>
      <c r="W177" s="223" t="str">
        <f t="shared" ca="1" si="194"/>
        <v>-0,164978693888367-0,110235238968029i</v>
      </c>
      <c r="X177" s="223" t="str">
        <f t="shared" ca="1" si="195"/>
        <v>-0,0529206620669141+0,191230700657215i</v>
      </c>
      <c r="Y177" s="223" t="str">
        <f t="shared" ca="1" si="196"/>
        <v>0,198179184648789-0,00973591903167672i</v>
      </c>
      <c r="Z177" s="223" t="str">
        <f t="shared" ca="1" si="197"/>
        <v>-0,0714097210360124-0,185122740604737i</v>
      </c>
      <c r="AA177" s="223" t="str">
        <f t="shared" ca="1" si="198"/>
        <v>-0,153379333496839+0,125875165952286i</v>
      </c>
      <c r="AB177" s="223" t="str">
        <f t="shared" ca="1" si="199"/>
        <v>0,16763431358103+0,106153258346915i</v>
      </c>
      <c r="AC177" s="223" t="str">
        <f t="shared" ca="1" si="200"/>
        <v>0,0482116870274995-0,192471843606831i</v>
      </c>
      <c r="AD177" s="223" t="str">
        <f t="shared" ca="1" si="201"/>
        <v>-0,197880565369735+0,0145965474138294i</v>
      </c>
      <c r="AE177" s="223" t="str">
        <f t="shared" ca="1" si="202"/>
        <v>0,0759313532451046+0,183314502813654i</v>
      </c>
      <c r="AF177" s="223" t="str">
        <f t="shared" ca="1" si="203"/>
        <v>0,150244007296199-0,129601371979735i</v>
      </c>
      <c r="AG177" s="223" t="str">
        <f t="shared" ca="1" si="204"/>
        <v>-0,170188956631454-0,102007334972281i</v>
      </c>
      <c r="AH177" s="223" t="str">
        <f t="shared" ca="1" si="205"/>
        <v>-0,0434736710705515+0,193597048714849i</v>
      </c>
      <c r="AI177" s="223" t="str">
        <f t="shared" ca="1" si="206"/>
        <v>0,197462750237332-0,0194483833816403i</v>
      </c>
      <c r="AJ177" s="223" t="str">
        <f t="shared" ca="1" si="207"/>
        <v>-0,0804072472462399-0,181395843220654i</v>
      </c>
      <c r="AK177" s="223" t="str">
        <f t="shared" ca="1" si="208"/>
        <v>-0,147018179723564+0,133249510986795i</v>
      </c>
      <c r="AL177" s="223" t="str">
        <f t="shared" ca="1" si="209"/>
        <v>0,172641084218167+0,0977999661933778i</v>
      </c>
      <c r="AM177" s="223" t="str">
        <f t="shared" ca="1" si="210"/>
        <v>0,0387094681997551-0,194605638199776i</v>
      </c>
      <c r="AN177" s="223" t="str">
        <f t="shared" ca="1" si="211"/>
        <v>-0,196925990927793+0,0242885043705234i</v>
      </c>
      <c r="AO177" s="223" t="str">
        <f t="shared" ca="1" si="212"/>
        <v>0,0848347069282741+0,179367917554517i</v>
      </c>
      <c r="AP177" s="223" t="str">
        <f t="shared" ca="1" si="213"/>
        <v>0,143703793896813-0,136817385470971i</v>
      </c>
      <c r="AQ177" s="223" t="str">
        <f t="shared" ca="1" si="214"/>
        <v>-0,174989219271223-0,0935336863717986i</v>
      </c>
      <c r="AR177" s="223" t="str">
        <f t="shared" ca="1" si="215"/>
        <v>-0,174989219271223-0,0935336863717986i</v>
      </c>
      <c r="AS177" s="223" t="str">
        <f t="shared" ca="1" si="216"/>
        <v>0,196270610764858-0,0291139948725597i</v>
      </c>
      <c r="AT177" s="223" t="str">
        <f t="shared" ca="1" si="217"/>
        <v>-0,0892110653550095-0,177231947361852i</v>
      </c>
      <c r="AU177" s="223" t="str">
        <f t="shared" ca="1" si="218"/>
        <v>-0,140302846278063+0,140302846278057i</v>
      </c>
      <c r="AV177" s="223" t="str">
        <f t="shared" ca="1" si="219"/>
        <v>0,177231947361848+0,0892110653550164i</v>
      </c>
      <c r="AW177" s="223" t="str">
        <f t="shared" ca="1" si="220"/>
        <v>0,0291139948725673-0,196270610764857i</v>
      </c>
      <c r="AX177" s="223" t="str">
        <f t="shared" ca="1" si="221"/>
        <v>-0,195497004525031+0,0339219481927273i</v>
      </c>
      <c r="AY177" s="223" t="str">
        <f t="shared" ca="1" si="222"/>
        <v>0,0935336863718105+0,174989219271216i</v>
      </c>
      <c r="AZ177" s="223" t="str">
        <f t="shared" ca="1" si="223"/>
        <v>0,136817385470962-0,143703793896821i</v>
      </c>
      <c r="BA177" s="223" t="str">
        <f t="shared" ca="1" si="224"/>
        <v>-0,179367917554522-0,0848347069282632i</v>
      </c>
      <c r="BB177" s="223" t="str">
        <f t="shared" ca="1" si="225"/>
        <v>-0,0242885043705127+0,196925990927794i</v>
      </c>
      <c r="BC177" s="223" t="str">
        <f t="shared" ca="1" si="226"/>
        <v>0,194605638199778-0,0387094681997477i</v>
      </c>
      <c r="BD177" s="223" t="str">
        <f t="shared" ca="1" si="227"/>
        <v>-0,097799966193371-0,172641084218171i</v>
      </c>
      <c r="BE177" s="223" t="str">
        <f t="shared" ca="1" si="228"/>
        <v>-0,133249510986801+0,147018179723558i</v>
      </c>
      <c r="BF177" s="223" t="str">
        <f t="shared" ca="1" si="229"/>
        <v>0,181395843220651+0,0804072472462468i</v>
      </c>
      <c r="BG177" s="223" t="str">
        <f t="shared" ca="1" si="230"/>
        <v>0,0194483833816479-0,197462750237331i</v>
      </c>
      <c r="BH177" s="223" t="str">
        <f t="shared" ca="1" si="231"/>
        <v>-0,193597048714846+0,0434736710705619i</v>
      </c>
      <c r="BI177" s="223" t="str">
        <f t="shared" ca="1" si="232"/>
        <v>0,102007334972276+0,170188956631457i</v>
      </c>
      <c r="BJ177" s="223" t="str">
        <f t="shared" ca="1" si="233"/>
        <v>0,129601371979726-0,150244007296207i</v>
      </c>
      <c r="BK177" s="223" t="str">
        <f t="shared" ca="1" si="234"/>
        <v>-0,183314502813658-0,0759313532450946i</v>
      </c>
      <c r="BL177" s="223" t="str">
        <f t="shared" ca="1" si="235"/>
        <v>-0,0145965474138363+0,197880565369734i</v>
      </c>
      <c r="BM177" s="223" t="str">
        <f t="shared" ca="1" si="236"/>
        <v>0,192471843606833-0,0482116870274922i</v>
      </c>
      <c r="BN177" s="223" t="str">
        <f t="shared" ca="1" si="237"/>
        <v>-0,106153258346908-0,167634313581035i</v>
      </c>
      <c r="BO177" s="223" t="str">
        <f t="shared" ca="1" si="238"/>
        <v>-0,125875165952291+0,153379333496834i</v>
      </c>
      <c r="BP177" s="223" t="str">
        <f t="shared" ca="1" si="239"/>
        <v>0,185122740604749+0,0714097210359827i</v>
      </c>
      <c r="BQ177" s="223" t="str">
        <f t="shared" ca="1" si="240"/>
        <v>0,00973591903166533-0,198179184648789i</v>
      </c>
      <c r="BR177" s="223" t="str">
        <f t="shared" ca="1" si="241"/>
        <v>-0,191230700657217+0,0529206620669081i</v>
      </c>
      <c r="BS177" s="223" t="str">
        <f t="shared" ca="1" si="242"/>
        <v>0,110235238968007+0,164978693888382i</v>
      </c>
      <c r="BT177" s="223" t="str">
        <f t="shared" ca="1" si="243"/>
        <v>0,122073137431697-0,15642226972216i</v>
      </c>
      <c r="BU177" s="223" t="str">
        <f t="shared" ca="1" si="244"/>
        <v>-0,186819467379036-0,0668450742812323i</v>
      </c>
      <c r="BV177" s="223" t="str">
        <f t="shared" ca="1" si="245"/>
        <v>-0,00486942609603474+0,198358428197405i</v>
      </c>
      <c r="BW177" s="223" t="str">
        <f t="shared" ca="1" si="246"/>
        <v>0,189874367484074-0,0575977596784177i</v>
      </c>
      <c r="BX177" s="223" t="str">
        <f t="shared" ca="1" si="247"/>
        <v>-0,11425081800321-0,162223697199415i</v>
      </c>
      <c r="BY177" s="223" t="str">
        <f t="shared" ca="1" si="248"/>
        <v>-0,11819757661761+0,159370983021296i</v>
      </c>
      <c r="BZ177" s="223" t="str">
        <f t="shared" ca="1" si="249"/>
        <v>0,188403661091871+0,0622401625530448i</v>
      </c>
      <c r="CA177" s="223" t="str">
        <f t="shared" ca="1" si="250"/>
        <v>9,04251780969294E-15-0,19841818804598i</v>
      </c>
      <c r="CB177" s="223" t="str">
        <f t="shared" ca="1" si="251"/>
        <v>-0,188403661091876+0,0622401625530304i</v>
      </c>
      <c r="CC177" s="223" t="str">
        <f t="shared" ca="1" si="252"/>
        <v>0,118197576617598+0,159370983021305i</v>
      </c>
      <c r="CD177" s="223" t="str">
        <f t="shared" ca="1" si="253"/>
        <v>0,114250818003222-0,162223697199406i</v>
      </c>
      <c r="CE177" s="223" t="str">
        <f t="shared" ca="1" si="254"/>
        <v>-0,18987436748407-0,0575977596784324i</v>
      </c>
      <c r="CF177" s="223" t="str">
        <f t="shared" ca="1" si="255"/>
        <v>0,0048694260960223+0,198358428197406i</v>
      </c>
      <c r="CG177" s="223" t="str">
        <f t="shared" ca="1" si="256"/>
        <v>0,186819467379042-0,0668450742812152i</v>
      </c>
      <c r="CH177" s="223" t="str">
        <f t="shared" ca="1" si="257"/>
        <v>-0,122073137431685-0,156422269722169i</v>
      </c>
      <c r="CI177" s="223" t="str">
        <f t="shared" ca="1" si="258"/>
        <v>-0,110235238968017+0,164978693888375i</v>
      </c>
      <c r="CJ177" s="223" t="str">
        <f t="shared" ca="1" si="259"/>
        <v>0,191230700657213+0,0529206620669228i</v>
      </c>
      <c r="CK177" s="223" t="str">
        <f t="shared" ca="1" si="260"/>
        <v>-0,00973591903165009-0,19817918464879i</v>
      </c>
      <c r="CL177" s="223" t="str">
        <f t="shared" ca="1" si="261"/>
        <v>-0,185122740604755+0,0714097210359658i</v>
      </c>
      <c r="CM177" s="223" t="str">
        <f t="shared" ca="1" si="262"/>
        <v>0,125875165952234+0,153379333496881i</v>
      </c>
      <c r="CN177" s="223" t="str">
        <f t="shared" ca="1" si="263"/>
        <v>0,106153258346987-0,167634313580984i</v>
      </c>
      <c r="CO177" s="223" t="str">
        <f t="shared" ca="1" si="264"/>
        <v>-0,192471843606854-0,0482116870274084i</v>
      </c>
      <c r="CP177" s="223" t="str">
        <f t="shared" ca="1" si="265"/>
        <v>0,0145965474138998+0,19788056536973i</v>
      </c>
      <c r="CQ177" s="223" t="str">
        <f t="shared" ca="1" si="266"/>
        <v>0,183314502813641-0,0759313532451353i</v>
      </c>
      <c r="CR177" s="223" t="str">
        <f t="shared" ca="1" si="267"/>
        <v>-0,129601371979742-0,150244007296193i</v>
      </c>
      <c r="CS177" s="223" t="str">
        <f t="shared" ca="1" si="268"/>
        <v>-0,102007334972289+0,170188956631449i</v>
      </c>
      <c r="CT177" s="223" t="str">
        <f t="shared" ca="1" si="269"/>
        <v>0,193597048714843+0,0434736710705769i</v>
      </c>
      <c r="CU177" s="223" t="str">
        <f t="shared" ca="1" si="270"/>
        <v>-0,0194483833815906-0,197462750237336i</v>
      </c>
      <c r="CV177" s="223" t="str">
        <f t="shared" ca="1" si="271"/>
        <v>-0,181395843220681+0,0804072472461788i</v>
      </c>
      <c r="CW177" s="223" t="str">
        <f t="shared" ca="1" si="272"/>
        <v>0,133249510986732+0,147018179723621i</v>
      </c>
      <c r="CX177" s="223" t="str">
        <f t="shared" ca="1" si="273"/>
        <v>0,097799966193301-0,17264108421821i</v>
      </c>
      <c r="CY177" s="223" t="str">
        <f t="shared" ca="1" si="274"/>
        <v>-0,19460563819979-0,0387094681996852i</v>
      </c>
      <c r="CZ177" s="223" t="str">
        <f t="shared" ca="1" si="275"/>
        <v>0,0242885043705563+0,196925990927788i</v>
      </c>
      <c r="DA177" s="223" t="str">
        <f t="shared" ca="1" si="276"/>
        <v>0,179367917554513-0,0848347069282824i</v>
      </c>
      <c r="DB177" s="223" t="str">
        <f t="shared" ca="1" si="277"/>
        <v>-0,136817385470966-0,143703793896818i</v>
      </c>
      <c r="DC177" s="223" t="str">
        <f t="shared" ca="1" si="278"/>
        <v>-0,0935336863718216+0,17498921927121i</v>
      </c>
      <c r="DD177" s="223" t="str">
        <f t="shared" ca="1" si="279"/>
        <v>0,195497004525021+0,033921948192784i</v>
      </c>
      <c r="DE177" s="223" t="str">
        <f t="shared" ca="1" si="280"/>
        <v>-0,0291139948724937-0,196270610764868i</v>
      </c>
      <c r="DF177" s="223" t="str">
        <f t="shared" ca="1" si="281"/>
        <v>-0,17723194736189+0,0892110653549335i</v>
      </c>
      <c r="DG177" s="223" t="str">
        <f t="shared" ca="1" si="282"/>
        <v>0,14030284627812+0,140302846278i</v>
      </c>
      <c r="DH177" s="223" t="str">
        <f t="shared" ca="1" si="283"/>
        <v>0,0892110653549525-0,17723194736188i</v>
      </c>
      <c r="DI177" s="223" t="str">
        <f t="shared" ca="1" si="284"/>
        <v>-0,196270610764865-0,0291139948725149i</v>
      </c>
      <c r="DJ177" s="223" t="str">
        <f t="shared" ca="1" si="285"/>
        <v>0,0339219481927572+0,195497004525026i</v>
      </c>
      <c r="DK177" s="223" t="str">
        <f t="shared" ca="1" si="286"/>
        <v>0,17498921927122-0,0935336863718026i</v>
      </c>
      <c r="DL177" s="223" t="str">
        <f t="shared" ca="1" si="287"/>
        <v>-0,143703793896803-0,136817385470981i</v>
      </c>
      <c r="DM177" s="223" t="str">
        <f t="shared" ca="1" si="288"/>
        <v>-0,084834706928307+0,179367917554501i</v>
      </c>
      <c r="DN177" s="223" t="str">
        <f t="shared" ca="1" si="289"/>
        <v>0,196925990927786+0,0242885043705777i</v>
      </c>
      <c r="DO177" s="223" t="str">
        <f t="shared" ca="1" si="290"/>
        <v>-0,0387094681996642-0,194605638199794i</v>
      </c>
      <c r="DP177" s="223" t="str">
        <f t="shared" ca="1" si="291"/>
        <v>-0,172641084218126+0,0977999661934492i</v>
      </c>
      <c r="DQ177" s="223" t="str">
        <f t="shared" ca="1" si="292"/>
        <v>0,147018179723606+0,133249510986748i</v>
      </c>
      <c r="DR177" s="223" t="str">
        <f t="shared" ca="1" si="293"/>
        <v>0,0804072472461984-0,181395843220672i</v>
      </c>
      <c r="DS177" s="223" t="str">
        <f t="shared" ca="1" si="294"/>
        <v>-0,197462750237334-0,0194483833816177i</v>
      </c>
      <c r="DT177" s="223" t="str">
        <f t="shared" ca="1" si="295"/>
        <v>0,0434736710705559+0,193597048714848i</v>
      </c>
      <c r="DU177" s="223" t="str">
        <f t="shared" ca="1" si="296"/>
        <v>0,17018895663146-0,102007334972271i</v>
      </c>
      <c r="DV177" s="223" t="str">
        <f t="shared" ca="1" si="297"/>
        <v>-0,150244007296176-0,129601371979762i</v>
      </c>
      <c r="DW177" s="223" t="str">
        <f t="shared" ca="1" si="298"/>
        <v>-0,0759313532451552+0,183314502813633i</v>
      </c>
      <c r="DX177" s="223" t="str">
        <f t="shared" ca="1" si="299"/>
        <v>0,197880565369728+0,0145965474139268i</v>
      </c>
      <c r="DY177" s="223" t="str">
        <f t="shared" ca="1" si="300"/>
        <v>-0,0482116870275791-0,192471843606811i</v>
      </c>
      <c r="DZ177" s="223" t="str">
        <f t="shared" ca="1" si="301"/>
        <v>-0,167634313580996+0,106153258346969i</v>
      </c>
      <c r="EA177" s="223" t="str">
        <f t="shared" ca="1" si="302"/>
        <v>0,153379333496868+0,12587516595225i</v>
      </c>
      <c r="EB177" s="223" t="str">
        <f t="shared" ca="1" si="303"/>
        <v>0,0714097210359912-0,185122740604746i</v>
      </c>
      <c r="EC177" s="223" t="str">
        <f t="shared" ca="1" si="304"/>
        <v>-0,198179184648789-0,00973591903167154i</v>
      </c>
      <c r="ED177" s="223" t="str">
        <f t="shared" ca="1" si="305"/>
        <v>0,0529206620668966+0,19123070065722i</v>
      </c>
      <c r="EE177" s="223" t="str">
        <f t="shared" ca="1" si="306"/>
        <v>0,164978693888387-0,110235238967999i</v>
      </c>
      <c r="EF177" s="223" t="str">
        <f t="shared" ca="1" si="307"/>
        <v>-0,156422269722156-0,122073137431702i</v>
      </c>
      <c r="EG177" s="223" t="str">
        <f t="shared" ca="1" si="308"/>
        <v>-0,0668450742812408+0,186819467379033i</v>
      </c>
      <c r="EH177" s="223" t="str">
        <f t="shared" ca="1" si="309"/>
        <v>0,19835842819741+0,00486942609584646i</v>
      </c>
      <c r="EI177" s="223" t="str">
        <f t="shared" ca="1" si="310"/>
        <v>-0,0575977596784118-0,189874367484076i</v>
      </c>
      <c r="EJ177" s="223" t="str">
        <f t="shared" ca="1" si="311"/>
        <v>-0,162223697199421+0,1142508180032i</v>
      </c>
      <c r="EK177" s="223" t="str">
        <f t="shared" ca="1" si="312"/>
        <v>0,15937098302129+0,118197576617617i</v>
      </c>
      <c r="EL177" s="223" t="str">
        <f t="shared" ca="1" si="313"/>
        <v>0,0622401625530506-0,188403661091869i</v>
      </c>
      <c r="EM177" s="223" t="str">
        <f t="shared" ca="1" si="314"/>
        <v>-0,19841818804598-1,80850356193859E-14i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0,105020271960192-0,273155988604727i</v>
      </c>
      <c r="G178" s="229" t="str">
        <f t="shared" si="184"/>
        <v>-1,20549828790134+1,81157767820515i</v>
      </c>
      <c r="H178" s="229" t="str">
        <f t="shared" si="180"/>
        <v>0,100254193764375-0,154438544938686i</v>
      </c>
      <c r="I178" s="229" t="str">
        <f t="shared" si="317"/>
        <v>-0,214595860981814+0,0679802502591804i</v>
      </c>
      <c r="J178" s="255" t="str">
        <f ca="1">IMPRODUCT(1/N_FFT2,CO100)</f>
        <v>0,000772894799514734+4,02120671179687E-09i</v>
      </c>
      <c r="K178" s="254" t="str">
        <f t="shared" ca="1" si="318"/>
        <v>-0,000165860298312869+0,0000525407189607142i</v>
      </c>
      <c r="N178" s="246">
        <f t="shared" ca="1" si="185"/>
        <v>0.59852731748314736</v>
      </c>
      <c r="O178" s="223">
        <f t="shared" ca="1" si="186"/>
        <v>0.19852731748314728</v>
      </c>
      <c r="P178" s="223" t="str">
        <f t="shared" ca="1" si="187"/>
        <v>-0,0668818388812482-0,186922217552963i</v>
      </c>
      <c r="Q178" s="223" t="str">
        <f t="shared" ca="1" si="188"/>
        <v>-0,153463691692536+0,125944396934332i</v>
      </c>
      <c r="R178" s="223" t="str">
        <f t="shared" ca="1" si="189"/>
        <v>0,170282560071903+0,102063438715405i</v>
      </c>
      <c r="S178" s="223" t="str">
        <f t="shared" ca="1" si="190"/>
        <v>0,0387307582967857-0,19471267074541i</v>
      </c>
      <c r="T178" s="223" t="str">
        <f t="shared" ca="1" si="191"/>
        <v>-0,19637855904065+0,0291300074866523i</v>
      </c>
      <c r="U178" s="223" t="str">
        <f t="shared" ca="1" si="192"/>
        <v>0,0935851296323779+0,175085462842423i</v>
      </c>
      <c r="V178" s="223" t="str">
        <f t="shared" ca="1" si="193"/>
        <v>0,133322797837559-0,147099039302844i</v>
      </c>
      <c r="W178" s="223" t="str">
        <f t="shared" ca="1" si="194"/>
        <v>-0,183415325267047-0,0759731152726923i</v>
      </c>
      <c r="X178" s="223" t="str">
        <f t="shared" ca="1" si="195"/>
        <v>-0,00974127375936332+0,198288182634769i</v>
      </c>
      <c r="Y178" s="223" t="str">
        <f t="shared" ca="1" si="196"/>
        <v>0,189978797844338-0,0576294382817893i</v>
      </c>
      <c r="Z178" s="223" t="str">
        <f t="shared" ca="1" si="197"/>
        <v>-0,118262584947462-0,159458636607111i</v>
      </c>
      <c r="AA178" s="223" t="str">
        <f t="shared" ca="1" si="198"/>
        <v>-0,110295868034862+0,165069431699181i</v>
      </c>
      <c r="AB178" s="223" t="str">
        <f t="shared" ca="1" si="199"/>
        <v>0,192577702571526+0,0482382033177761i</v>
      </c>
      <c r="AC178" s="223" t="str">
        <f t="shared" ca="1" si="200"/>
        <v>-0,019459079936992-0,197571354186431i</v>
      </c>
      <c r="AD178" s="223" t="str">
        <f t="shared" ca="1" si="201"/>
        <v>-0,179466569397284+0,0848813657749695i</v>
      </c>
      <c r="AE178" s="223" t="str">
        <f t="shared" ca="1" si="202"/>
        <v>0,14038001244311+0,140380012443106i</v>
      </c>
      <c r="AF178" s="223" t="str">
        <f t="shared" ca="1" si="203"/>
        <v>0,0848813657749645-0,179466569397286i</v>
      </c>
      <c r="AG178" s="223" t="str">
        <f t="shared" ca="1" si="204"/>
        <v>-0,19757135418643-0,0194590799370055i</v>
      </c>
      <c r="AH178" s="223" t="str">
        <f t="shared" ca="1" si="205"/>
        <v>0,0482382033177624+0,19257770257153i</v>
      </c>
      <c r="AI178" s="223" t="str">
        <f t="shared" ca="1" si="206"/>
        <v>0,165069431699177-0,110295868034868i</v>
      </c>
      <c r="AJ178" s="223" t="str">
        <f t="shared" ca="1" si="207"/>
        <v>-0,159458636607115-0,118262584947457i</v>
      </c>
      <c r="AK178" s="223" t="str">
        <f t="shared" ca="1" si="208"/>
        <v>-0,0576294382817826+0,18997879784434i</v>
      </c>
      <c r="AL178" s="223" t="str">
        <f t="shared" ca="1" si="209"/>
        <v>0,19828818263477-0,00974127375934982i</v>
      </c>
      <c r="AM178" s="223" t="str">
        <f t="shared" ca="1" si="210"/>
        <v>-0,0759731152726806-0,183415325267052i</v>
      </c>
      <c r="AN178" s="223" t="str">
        <f t="shared" ca="1" si="211"/>
        <v>-0,14709903930284+0,133322797837564i</v>
      </c>
      <c r="AO178" s="223" t="str">
        <f t="shared" ca="1" si="212"/>
        <v>0,175085462842426+0,0935851296323725i</v>
      </c>
      <c r="AP178" s="223" t="str">
        <f t="shared" ca="1" si="213"/>
        <v>0,0291300074866457-0,196378559040651i</v>
      </c>
      <c r="AQ178" s="223" t="str">
        <f t="shared" ca="1" si="214"/>
        <v>-0,194712670745412+0,0387307582967758i</v>
      </c>
      <c r="AR178" s="223" t="str">
        <f t="shared" ca="1" si="215"/>
        <v>-0,194712670745412+0,0387307582967758i</v>
      </c>
      <c r="AS178" s="223" t="str">
        <f t="shared" ca="1" si="216"/>
        <v>0,125944396934334-0,153463691692535i</v>
      </c>
      <c r="AT178" s="223" t="str">
        <f t="shared" ca="1" si="217"/>
        <v>-0,186922217552964-0,0668818388812454i</v>
      </c>
      <c r="AU178" s="223" t="str">
        <f t="shared" ca="1" si="218"/>
        <v>6,22616220543081E-15+0,198527317483147i</v>
      </c>
      <c r="AV178" s="223" t="str">
        <f t="shared" ca="1" si="219"/>
        <v>0,186922217552966-0,0668818388812385i</v>
      </c>
      <c r="AW178" s="223" t="str">
        <f t="shared" ca="1" si="220"/>
        <v>-0,125944396934327-0,15346369169254i</v>
      </c>
      <c r="AX178" s="223" t="str">
        <f t="shared" ca="1" si="221"/>
        <v>-0,102063438715406+0,170282560071902i</v>
      </c>
      <c r="AY178" s="223" t="str">
        <f t="shared" ca="1" si="222"/>
        <v>0,19471267074541+0,0387307582967829i</v>
      </c>
      <c r="AZ178" s="223" t="str">
        <f t="shared" ca="1" si="223"/>
        <v>-0,029130007486658-0,196378559040649i</v>
      </c>
      <c r="BA178" s="223" t="str">
        <f t="shared" ca="1" si="224"/>
        <v>-0,17508546284243+0,093585129632365i</v>
      </c>
      <c r="BB178" s="223" t="str">
        <f t="shared" ca="1" si="225"/>
        <v>0,147099039302836+0,133322797837568i</v>
      </c>
      <c r="BC178" s="223" t="str">
        <f t="shared" ca="1" si="226"/>
        <v>0,0759731152726859-0,183415325267049i</v>
      </c>
      <c r="BD178" s="223" t="str">
        <f t="shared" ca="1" si="227"/>
        <v>-0,198288182634769-0,0097412737593571i</v>
      </c>
      <c r="BE178" s="223" t="str">
        <f t="shared" ca="1" si="228"/>
        <v>0,0576294382817945+0,189978797844336i</v>
      </c>
      <c r="BF178" s="223" t="str">
        <f t="shared" ca="1" si="229"/>
        <v>0,159458636607108-0,118262584947466i</v>
      </c>
      <c r="BG178" s="223" t="str">
        <f t="shared" ca="1" si="230"/>
        <v>-0,165069431699174-0,110295868034873i</v>
      </c>
      <c r="BH178" s="223" t="str">
        <f t="shared" ca="1" si="231"/>
        <v>-0,0482382033177693+0,192577702571528i</v>
      </c>
      <c r="BI178" s="223" t="str">
        <f t="shared" ca="1" si="232"/>
        <v>0,19757135418643-0,0194590799369982i</v>
      </c>
      <c r="BJ178" s="223" t="str">
        <f t="shared" ca="1" si="233"/>
        <v>-0,0848813657749745-0,179466569397282i</v>
      </c>
      <c r="BK178" s="223" t="str">
        <f t="shared" ca="1" si="234"/>
        <v>-0,140380012443115+0,140380012443102i</v>
      </c>
      <c r="BL178" s="223" t="str">
        <f t="shared" ca="1" si="235"/>
        <v>0,179466569397281+0,0848813657749755i</v>
      </c>
      <c r="BM178" s="223" t="str">
        <f t="shared" ca="1" si="236"/>
        <v>0,0194590799369993-0,19757135418643i</v>
      </c>
      <c r="BN178" s="223" t="str">
        <f t="shared" ca="1" si="237"/>
        <v>-0,192577702571528+0,0482382033177683i</v>
      </c>
      <c r="BO178" s="223" t="str">
        <f t="shared" ca="1" si="238"/>
        <v>0,110295868034872+0,165069431699175i</v>
      </c>
      <c r="BP178" s="223" t="str">
        <f t="shared" ca="1" si="239"/>
        <v>0,118262584947435-0,159458636607131i</v>
      </c>
      <c r="BQ178" s="223" t="str">
        <f t="shared" ca="1" si="240"/>
        <v>-0,18997879784433-0,0576294382818145i</v>
      </c>
      <c r="BR178" s="223" t="str">
        <f t="shared" ca="1" si="241"/>
        <v>0,00974127375927714+0,198288182634773i</v>
      </c>
      <c r="BS178" s="223" t="str">
        <f t="shared" ca="1" si="242"/>
        <v>0,183415325267027-0,0759731152727397i</v>
      </c>
      <c r="BT178" s="223" t="str">
        <f t="shared" ca="1" si="243"/>
        <v>-0,133322797837569-0,147099039302835i</v>
      </c>
      <c r="BU178" s="223" t="str">
        <f t="shared" ca="1" si="244"/>
        <v>-0,0935851296324182+0,175085462842401i</v>
      </c>
      <c r="BV178" s="223" t="str">
        <f t="shared" ca="1" si="245"/>
        <v>0,196378559040663+0,0291300074865614i</v>
      </c>
      <c r="BW178" s="223" t="str">
        <f t="shared" ca="1" si="246"/>
        <v>-0,0387307582968206-0,194712670745403i</v>
      </c>
      <c r="BX178" s="223" t="str">
        <f t="shared" ca="1" si="247"/>
        <v>-0,170282560071913+0,102063438715388i</v>
      </c>
      <c r="BY178" s="223" t="str">
        <f t="shared" ca="1" si="248"/>
        <v>0,153463691692487+0,125944396934391i</v>
      </c>
      <c r="BZ178" s="223" t="str">
        <f t="shared" ca="1" si="249"/>
        <v>0,0668818388811839-0,186922217552986i</v>
      </c>
      <c r="CA178" s="223" t="str">
        <f t="shared" ca="1" si="250"/>
        <v>-0,198527317483147+1,24523244108616E-14i</v>
      </c>
      <c r="CB178" s="223" t="str">
        <f t="shared" ca="1" si="251"/>
        <v>0,0668818388812073+0,186922217552977i</v>
      </c>
      <c r="CC178" s="223" t="str">
        <f t="shared" ca="1" si="252"/>
        <v>0,153463691692599-0,125944396934256i</v>
      </c>
      <c r="CD178" s="223" t="str">
        <f t="shared" ca="1" si="253"/>
        <v>-0,170282560071924-0,102063438715369i</v>
      </c>
      <c r="CE178" s="223" t="str">
        <f t="shared" ca="1" si="254"/>
        <v>-0,038730758296799+0,194712670745407i</v>
      </c>
      <c r="CF178" s="223" t="str">
        <f t="shared" ca="1" si="255"/>
        <v>0,196378559040659-0,029130007486589i</v>
      </c>
      <c r="CG178" s="223" t="str">
        <f t="shared" ca="1" si="256"/>
        <v>-0,0935851296324426-0,175085462842388i</v>
      </c>
      <c r="CH178" s="223" t="str">
        <f t="shared" ca="1" si="257"/>
        <v>-0,133322797837549+0,147099039302854i</v>
      </c>
      <c r="CI178" s="223" t="str">
        <f t="shared" ca="1" si="258"/>
        <v>0,183415325267037+0,0759731152727167i</v>
      </c>
      <c r="CJ178" s="223" t="str">
        <f t="shared" ca="1" si="259"/>
        <v>0,0097412737594495-0,198288182634765i</v>
      </c>
      <c r="CK178" s="223" t="str">
        <f t="shared" ca="1" si="260"/>
        <v>-0,189978797844323+0,0576294382818384i</v>
      </c>
      <c r="CL178" s="223" t="str">
        <f t="shared" ca="1" si="261"/>
        <v>0,118262584947455+0,159458636607116i</v>
      </c>
      <c r="CM178" s="223" t="str">
        <f t="shared" ca="1" si="262"/>
        <v>0,110295868034919-0,165069431699143i</v>
      </c>
      <c r="CN178" s="223" t="str">
        <f t="shared" ca="1" si="263"/>
        <v>-0,192577702571549-0,048238203317684i</v>
      </c>
      <c r="CO178" s="223" t="str">
        <f t="shared" ca="1" si="264"/>
        <v>0,0194590799370269+0,197571354186427i</v>
      </c>
      <c r="CP178" s="223" t="str">
        <f t="shared" ca="1" si="265"/>
        <v>0,179466569397295-0,0848813657749471i</v>
      </c>
      <c r="CQ178" s="223" t="str">
        <f t="shared" ca="1" si="266"/>
        <v>-0,14038001244305-0,140380012443166i</v>
      </c>
      <c r="CR178" s="223" t="str">
        <f t="shared" ca="1" si="267"/>
        <v>-0,0848813657749163+0,179466569397309i</v>
      </c>
      <c r="CS178" s="223" t="str">
        <f t="shared" ca="1" si="268"/>
        <v>0,197571354186431+0,0194590799369931i</v>
      </c>
      <c r="CT178" s="223" t="str">
        <f t="shared" ca="1" si="269"/>
        <v>-0,0482382033177169-0,192577702571541i</v>
      </c>
      <c r="CU178" s="223" t="str">
        <f t="shared" ca="1" si="270"/>
        <v>-0,165069431699127+0,110295868034943i</v>
      </c>
      <c r="CV178" s="223" t="str">
        <f t="shared" ca="1" si="271"/>
        <v>0,159458636607133+0,118262584947432i</v>
      </c>
      <c r="CW178" s="223" t="str">
        <f t="shared" ca="1" si="272"/>
        <v>0,0576294382818112-0,189978797844331i</v>
      </c>
      <c r="CX178" s="223" t="str">
        <f t="shared" ca="1" si="273"/>
        <v>-0,198288182634773+0,00974127375928053i</v>
      </c>
      <c r="CY178" s="223" t="str">
        <f t="shared" ca="1" si="274"/>
        <v>0,0759731152727481+0,183415325267024i</v>
      </c>
      <c r="CZ178" s="223" t="str">
        <f t="shared" ca="1" si="275"/>
        <v>0,147099039302831-0,133322797837574i</v>
      </c>
      <c r="DA178" s="223" t="str">
        <f t="shared" ca="1" si="276"/>
        <v>-0,175085462842404-0,0935851296324126i</v>
      </c>
      <c r="DB178" s="223" t="str">
        <f t="shared" ca="1" si="277"/>
        <v>-0,0291300074867506+0,196378559040635i</v>
      </c>
      <c r="DC178" s="223" t="str">
        <f t="shared" ca="1" si="278"/>
        <v>0,194712670745402-0,0387307582968268i</v>
      </c>
      <c r="DD178" s="223" t="str">
        <f t="shared" ca="1" si="279"/>
        <v>-0,102063438715393-0,17028256007191i</v>
      </c>
      <c r="DE178" s="223" t="str">
        <f t="shared" ca="1" si="280"/>
        <v>-0,125944396934386+0,153463691692491i</v>
      </c>
      <c r="DF178" s="223" t="str">
        <f t="shared" ca="1" si="281"/>
        <v>0,186922217552987+0,0668818388811805i</v>
      </c>
      <c r="DG178" s="223" t="str">
        <f t="shared" ca="1" si="282"/>
        <v>-2,14997294820443E-14-0,198527317483147i</v>
      </c>
      <c r="DH178" s="223" t="str">
        <f t="shared" ca="1" si="283"/>
        <v>-0,186922217552974+0,0668818388812158i</v>
      </c>
      <c r="DI178" s="223" t="str">
        <f t="shared" ca="1" si="284"/>
        <v>0,125944396934263+0,153463691692593i</v>
      </c>
      <c r="DJ178" s="223" t="str">
        <f t="shared" ca="1" si="285"/>
        <v>0,102063438715361-0,170282560071929i</v>
      </c>
      <c r="DK178" s="223" t="str">
        <f t="shared" ca="1" si="286"/>
        <v>-0,194712670745409-0,03873075829679i</v>
      </c>
      <c r="DL178" s="223" t="str">
        <f t="shared" ca="1" si="287"/>
        <v>0,0291300074865923+0,196378559040659i</v>
      </c>
      <c r="DM178" s="223" t="str">
        <f t="shared" ca="1" si="288"/>
        <v>0,175085462842386-0,0935851296324456i</v>
      </c>
      <c r="DN178" s="223" t="str">
        <f t="shared" ca="1" si="289"/>
        <v>-0,147099039302856-0,133322797837546i</v>
      </c>
      <c r="DO178" s="223" t="str">
        <f t="shared" ca="1" si="290"/>
        <v>-0,0759731152727135+0,183415325267038i</v>
      </c>
      <c r="DP178" s="223" t="str">
        <f t="shared" ca="1" si="291"/>
        <v>0,198288182634765+0,0097412737594461i</v>
      </c>
      <c r="DQ178" s="223" t="str">
        <f t="shared" ca="1" si="292"/>
        <v>-0,0576294382818469-0,18997879784432i</v>
      </c>
      <c r="DR178" s="223" t="str">
        <f t="shared" ca="1" si="293"/>
        <v>-0,159458636607111+0,118262584947462i</v>
      </c>
      <c r="DS178" s="223" t="str">
        <f t="shared" ca="1" si="294"/>
        <v>0,165069431699148+0,110295868034912i</v>
      </c>
      <c r="DT178" s="223" t="str">
        <f t="shared" ca="1" si="295"/>
        <v>0,0482382033176806-0,19257770257155i</v>
      </c>
      <c r="DU178" s="223" t="str">
        <f t="shared" ca="1" si="296"/>
        <v>-0,197571354186427+0,0194590799370303i</v>
      </c>
      <c r="DV178" s="223" t="str">
        <f t="shared" ca="1" si="297"/>
        <v>0,08488136577495+0,179466569397293i</v>
      </c>
      <c r="DW178" s="223" t="str">
        <f t="shared" ca="1" si="298"/>
        <v>0,140380012443164-0,140380012443053i</v>
      </c>
      <c r="DX178" s="223" t="str">
        <f t="shared" ca="1" si="299"/>
        <v>-0,179466569397311-0,0848813657749131i</v>
      </c>
      <c r="DY178" s="223" t="str">
        <f t="shared" ca="1" si="300"/>
        <v>-0,0194590799369841+0,197571354186432i</v>
      </c>
      <c r="DZ178" s="223" t="str">
        <f t="shared" ca="1" si="301"/>
        <v>0,192577702571539-0,0482382033177256i</v>
      </c>
      <c r="EA178" s="223" t="str">
        <f t="shared" ca="1" si="302"/>
        <v>-0,11029586803495-0,165069431699122i</v>
      </c>
      <c r="EB178" s="223" t="str">
        <f t="shared" ca="1" si="303"/>
        <v>-0,118262584947425+0,159458636607138i</v>
      </c>
      <c r="EC178" s="223" t="str">
        <f t="shared" ca="1" si="304"/>
        <v>0,189978797844334+0,0576294382818026i</v>
      </c>
      <c r="ED178" s="223" t="str">
        <f t="shared" ca="1" si="305"/>
        <v>-0,00974127375928956-0,198288182634773i</v>
      </c>
      <c r="EE178" s="223" t="str">
        <f t="shared" ca="1" si="306"/>
        <v>-0,183415325267022+0,0759731152727512i</v>
      </c>
      <c r="EF178" s="223" t="str">
        <f t="shared" ca="1" si="307"/>
        <v>0,133322797837576+0,147099039302828i</v>
      </c>
      <c r="EG178" s="223" t="str">
        <f t="shared" ca="1" si="308"/>
        <v>0,0935851296324097-0,175085462842406i</v>
      </c>
      <c r="EH178" s="223" t="str">
        <f t="shared" ca="1" si="309"/>
        <v>-0,196378559040636-0,0291300074867474i</v>
      </c>
      <c r="EI178" s="223" t="str">
        <f t="shared" ca="1" si="310"/>
        <v>0,0387307582968357+0,1947126707454i</v>
      </c>
      <c r="EJ178" s="223" t="str">
        <f t="shared" ca="1" si="311"/>
        <v>0,170282560071905-0,102063438715401i</v>
      </c>
      <c r="EK178" s="223" t="str">
        <f t="shared" ca="1" si="312"/>
        <v>-0,153463691692497-0,125944396934379i</v>
      </c>
      <c r="EL178" s="223" t="str">
        <f t="shared" ca="1" si="313"/>
        <v>-0,0668818388811722+0,18692221755299i</v>
      </c>
      <c r="EM178" s="223" t="str">
        <f t="shared" ca="1" si="314"/>
        <v>0,198527317483147-2,49046488217233E-14i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0,104903662540463-0,270297101083321i</v>
      </c>
      <c r="G179" s="229" t="str">
        <f t="shared" si="184"/>
        <v>-1,20531019853587+1,79102719323383i</v>
      </c>
      <c r="H179" s="229" t="str">
        <f t="shared" si="180"/>
        <v>0,100247897922736-0,152483710086589i</v>
      </c>
      <c r="I179" s="229" t="str">
        <f t="shared" si="317"/>
        <v>-0,210982122732861+0,0686670004290854i</v>
      </c>
      <c r="J179" s="255" t="str">
        <f ca="1">IMPRODUCT(1/N_FFT2,CP100)</f>
        <v>0,00167165127914482+3,19997785091575E-06i</v>
      </c>
      <c r="K179" s="254" t="str">
        <f t="shared" ca="1" si="318"/>
        <v>-0,000352908268223538+0,000114112140982634i</v>
      </c>
      <c r="N179" s="246">
        <f t="shared" ca="1" si="185"/>
        <v>0.59862161262985769</v>
      </c>
      <c r="O179" s="223">
        <f t="shared" ca="1" si="186"/>
        <v>0.19862161262985767</v>
      </c>
      <c r="P179" s="223" t="str">
        <f t="shared" ca="1" si="187"/>
        <v>-0,0714829325340609-0,1853125342766i</v>
      </c>
      <c r="Q179" s="223" t="str">
        <f t="shared" ca="1" si="188"/>
        <v>-0,14716890739791+0,133386122587736i</v>
      </c>
      <c r="R179" s="223" t="str">
        <f t="shared" ca="1" si="189"/>
        <v>0,177413651143631+0,0893025273526528i</v>
      </c>
      <c r="S179" s="223" t="str">
        <f t="shared" ca="1" si="190"/>
        <v>0,0194683224776247-0,197665195276236i</v>
      </c>
      <c r="T179" s="223" t="str">
        <f t="shared" ca="1" si="191"/>
        <v>-0,19142675640235+0,05297491799862i</v>
      </c>
      <c r="U179" s="223" t="str">
        <f t="shared" ca="1" si="192"/>
        <v>0,118318756500771+0,159534375179133i</v>
      </c>
      <c r="V179" s="223" t="str">
        <f t="shared" ca="1" si="193"/>
        <v>0,106262090015103-0,167806177565986i</v>
      </c>
      <c r="W179" s="223" t="str">
        <f t="shared" ca="1" si="194"/>
        <v>-0,194805154037317-0,0387491543673224i</v>
      </c>
      <c r="X179" s="223" t="str">
        <f t="shared" ca="1" si="195"/>
        <v>0,0339567260438261+0,195697434219434i</v>
      </c>
      <c r="Y179" s="223" t="str">
        <f t="shared" ca="1" si="196"/>
        <v>0,170363439717021-0,102111916109092i</v>
      </c>
      <c r="Z179" s="223" t="str">
        <f t="shared" ca="1" si="197"/>
        <v>-0,156582638766189-0,12219829066195i</v>
      </c>
      <c r="AA179" s="223" t="str">
        <f t="shared" ca="1" si="198"/>
        <v>-0,05765681071802+0,190069032673688i</v>
      </c>
      <c r="AB179" s="223" t="str">
        <f t="shared" ca="1" si="199"/>
        <v>0,198083438765888-0,014611512254586i</v>
      </c>
      <c r="AC179" s="223" t="str">
        <f t="shared" ca="1" si="200"/>
        <v>-0,0849216821452311-0,179551811200304i</v>
      </c>
      <c r="AD179" s="223" t="str">
        <f t="shared" ca="1" si="201"/>
        <v>-0,136957654969341+0,143851123558296i</v>
      </c>
      <c r="AE179" s="223" t="str">
        <f t="shared" ca="1" si="202"/>
        <v>0,18350244262311+0,0760092004630844i</v>
      </c>
      <c r="AF179" s="223" t="str">
        <f t="shared" ca="1" si="203"/>
        <v>0,00487441838513066-0,198561791513604i</v>
      </c>
      <c r="AG179" s="223" t="str">
        <f t="shared" ca="1" si="204"/>
        <v>-0,187011000588724+0,0669136059593969i</v>
      </c>
      <c r="AH179" s="223" t="str">
        <f t="shared" ca="1" si="205"/>
        <v>0,129734243393514+0,150398042190707i</v>
      </c>
      <c r="AI179" s="223" t="str">
        <f t="shared" ca="1" si="206"/>
        <v>0,0936295800568337-0,175168623737432i</v>
      </c>
      <c r="AJ179" s="223" t="str">
        <f t="shared" ca="1" si="207"/>
        <v>-0,197127885664127-0,0243134057111705i</v>
      </c>
      <c r="AK179" s="223" t="str">
        <f t="shared" ca="1" si="208"/>
        <v>0,0482611151694766+0,192669171810863i</v>
      </c>
      <c r="AL179" s="223" t="str">
        <f t="shared" ca="1" si="209"/>
        <v>0,162390014049844-0,114367951544901i</v>
      </c>
      <c r="AM179" s="223" t="str">
        <f t="shared" ca="1" si="210"/>
        <v>-0,165147835248253-0,110348255611501i</v>
      </c>
      <c r="AN179" s="223" t="str">
        <f t="shared" ca="1" si="211"/>
        <v>-0,0435182416491521+0,193795530514641i</v>
      </c>
      <c r="AO179" s="223" t="str">
        <f t="shared" ca="1" si="212"/>
        <v>0,19647183358478-0,0291438434582652i</v>
      </c>
      <c r="AP179" s="223" t="str">
        <f t="shared" ca="1" si="213"/>
        <v>-0,0979002338030268-0,17281808130227i</v>
      </c>
      <c r="AQ179" s="223" t="str">
        <f t="shared" ca="1" si="214"/>
        <v>-0,126004217142137+0,153536582826643i</v>
      </c>
      <c r="AR179" s="223" t="str">
        <f t="shared" ca="1" si="215"/>
        <v>-0,126004217142137+0,153536582826643i</v>
      </c>
      <c r="AS179" s="223" t="str">
        <f t="shared" ca="1" si="216"/>
        <v>-0,00974590060290513-0,198382364198846i</v>
      </c>
      <c r="AT179" s="223" t="str">
        <f t="shared" ca="1" si="217"/>
        <v>-0,181581815959781+0,0804896832919192i</v>
      </c>
      <c r="AU179" s="223" t="str">
        <f t="shared" ca="1" si="218"/>
        <v>0,140446689180778+0,140446689180782i</v>
      </c>
      <c r="AV179" s="223" t="str">
        <f t="shared" ca="1" si="219"/>
        <v>0,0804896832919075-0,181581815959786i</v>
      </c>
      <c r="AW179" s="223" t="str">
        <f t="shared" ca="1" si="220"/>
        <v>-0,198382364198846-0,00974590060291208i</v>
      </c>
      <c r="AX179" s="223" t="str">
        <f t="shared" ca="1" si="221"/>
        <v>0,0623039731305737+0,188596818466882i</v>
      </c>
      <c r="AY179" s="223" t="str">
        <f t="shared" ca="1" si="222"/>
        <v>0,153536582826647-0,126004217142131i</v>
      </c>
      <c r="AZ179" s="223" t="str">
        <f t="shared" ca="1" si="223"/>
        <v>-0,172818081302275-0,0979002338030171i</v>
      </c>
      <c r="BA179" s="223" t="str">
        <f t="shared" ca="1" si="224"/>
        <v>-0,0291438434582707+0,196471833584779i</v>
      </c>
      <c r="BB179" s="223" t="str">
        <f t="shared" ca="1" si="225"/>
        <v>0,193795530514638-0,0435182416491658i</v>
      </c>
      <c r="BC179" s="223" t="str">
        <f t="shared" ca="1" si="226"/>
        <v>-0,110348255611496-0,165147835248256i</v>
      </c>
      <c r="BD179" s="223" t="str">
        <f t="shared" ca="1" si="227"/>
        <v>-0,114367951544889+0,162390014049852i</v>
      </c>
      <c r="BE179" s="223" t="str">
        <f t="shared" ca="1" si="228"/>
        <v>0,192669171810861+0,0482611151694834i</v>
      </c>
      <c r="BF179" s="223" t="str">
        <f t="shared" ca="1" si="229"/>
        <v>-0,0243134057111832-0,197127885664126i</v>
      </c>
      <c r="BG179" s="223" t="str">
        <f t="shared" ca="1" si="230"/>
        <v>-0,175168623737436+0,0936295800568276i</v>
      </c>
      <c r="BH179" s="223" t="str">
        <f t="shared" ca="1" si="231"/>
        <v>0,150398042190715+0,129734243393505i</v>
      </c>
      <c r="BI179" s="223" t="str">
        <f t="shared" ca="1" si="232"/>
        <v>0,0669136059594048-0,187011000588721i</v>
      </c>
      <c r="BJ179" s="223" t="str">
        <f t="shared" ca="1" si="233"/>
        <v>-0,198561791513604+0,00487441838514486i</v>
      </c>
      <c r="BK179" s="223" t="str">
        <f t="shared" ca="1" si="234"/>
        <v>0,0760092004630793+0,183502442623112i</v>
      </c>
      <c r="BL179" s="223" t="str">
        <f t="shared" ca="1" si="235"/>
        <v>0,143851123558287-0,136957654969351i</v>
      </c>
      <c r="BM179" s="223" t="str">
        <f t="shared" ca="1" si="236"/>
        <v>-0,179551811200301-0,0849216821452366i</v>
      </c>
      <c r="BN179" s="223" t="str">
        <f t="shared" ca="1" si="237"/>
        <v>-0,0146115122545733+0,198083438765889i</v>
      </c>
      <c r="BO179" s="223" t="str">
        <f t="shared" ca="1" si="238"/>
        <v>0,190069032673713-0,0576568107179378i</v>
      </c>
      <c r="BP179" s="223" t="str">
        <f t="shared" ca="1" si="239"/>
        <v>-0,122198290661975-0,15658263876617i</v>
      </c>
      <c r="BQ179" s="223" t="str">
        <f t="shared" ca="1" si="240"/>
        <v>-0,10211191610915+0,170363439716986i</v>
      </c>
      <c r="BR179" s="223" t="str">
        <f t="shared" ca="1" si="241"/>
        <v>0,195697434219443+0,033956726043773i</v>
      </c>
      <c r="BS179" s="223" t="str">
        <f t="shared" ca="1" si="242"/>
        <v>-0,0387491543672781-0,194805154037325i</v>
      </c>
      <c r="BT179" s="223" t="str">
        <f t="shared" ca="1" si="243"/>
        <v>-0,167806177565947+0,106262090015165i</v>
      </c>
      <c r="BU179" s="223" t="str">
        <f t="shared" ca="1" si="244"/>
        <v>0,159534375179118+0,118318756500792i</v>
      </c>
      <c r="BV179" s="223" t="str">
        <f t="shared" ca="1" si="245"/>
        <v>0,0529749179985407-0,191426756402372i</v>
      </c>
      <c r="BW179" s="223" t="str">
        <f t="shared" ca="1" si="246"/>
        <v>-0,197665195276236+0,0194683224776178i</v>
      </c>
      <c r="BX179" s="223" t="str">
        <f t="shared" ca="1" si="247"/>
        <v>0,0893025273525668+0,177413651143674i</v>
      </c>
      <c r="BY179" s="223" t="str">
        <f t="shared" ca="1" si="248"/>
        <v>0,133386122587728-0,147168907397918i</v>
      </c>
      <c r="BZ179" s="223" t="str">
        <f t="shared" ca="1" si="249"/>
        <v>-0,185312534276572-0,0714829325341328i</v>
      </c>
      <c r="CA179" s="223" t="str">
        <f t="shared" ca="1" si="250"/>
        <v>3,39682663455193E-14+0,198621612629858i</v>
      </c>
      <c r="CB179" s="223" t="str">
        <f t="shared" ca="1" si="251"/>
        <v>0,18531253427662-0,0714829325340092i</v>
      </c>
      <c r="CC179" s="223" t="str">
        <f t="shared" ca="1" si="252"/>
        <v>-0,133386122587776-0,147168907397874i</v>
      </c>
      <c r="CD179" s="223" t="str">
        <f t="shared" ca="1" si="253"/>
        <v>-0,0893025273526876+0,177413651143613i</v>
      </c>
      <c r="CE179" s="223" t="str">
        <f t="shared" ca="1" si="254"/>
        <v>0,197665195276243+0,019468322477553i</v>
      </c>
      <c r="CF179" s="223" t="str">
        <f t="shared" ca="1" si="255"/>
        <v>-0,0529749179986063-0,191426756402354i</v>
      </c>
      <c r="CG179" s="223" t="str">
        <f t="shared" ca="1" si="256"/>
        <v>-0,159534375179079+0,118318756500845i</v>
      </c>
      <c r="CH179" s="223" t="str">
        <f t="shared" ca="1" si="257"/>
        <v>0,167806177565984+0,106262090015107i</v>
      </c>
      <c r="CI179" s="223" t="str">
        <f t="shared" ca="1" si="258"/>
        <v>0,038749154367408-0,1948051540373i</v>
      </c>
      <c r="CJ179" s="223" t="str">
        <f t="shared" ca="1" si="259"/>
        <v>-0,195697434219432+0,03395672604384i</v>
      </c>
      <c r="CK179" s="223" t="str">
        <f t="shared" ca="1" si="260"/>
        <v>0,102111916109034+0,170363439717056i</v>
      </c>
      <c r="CL179" s="223" t="str">
        <f t="shared" ca="1" si="261"/>
        <v>0,122198290661924-0,15658263876621i</v>
      </c>
      <c r="CM179" s="223" t="str">
        <f t="shared" ca="1" si="262"/>
        <v>-0,190069032673676-0,0576568107180619i</v>
      </c>
      <c r="CN179" s="223" t="str">
        <f t="shared" ca="1" si="263"/>
        <v>0,0146115122546382+0,198083438765884i</v>
      </c>
      <c r="CO179" s="223" t="str">
        <f t="shared" ca="1" si="264"/>
        <v>0,179551811200314-0,0849216821452088i</v>
      </c>
      <c r="CP179" s="223" t="str">
        <f t="shared" ca="1" si="265"/>
        <v>-0,143851123558346-0,136957654969289i</v>
      </c>
      <c r="CQ179" s="223" t="str">
        <f t="shared" ca="1" si="266"/>
        <v>-0,0760092004630896+0,183502442623108i</v>
      </c>
      <c r="CR179" s="223" t="str">
        <f t="shared" ca="1" si="267"/>
        <v>0,198561791513601+0,00487441838523777i</v>
      </c>
      <c r="CS179" s="223" t="str">
        <f t="shared" ca="1" si="268"/>
        <v>-0,0669136059594104-0,187011000588719i</v>
      </c>
      <c r="CT179" s="223" t="str">
        <f t="shared" ca="1" si="269"/>
        <v>-0,150398042190765+0,129734243393447i</v>
      </c>
      <c r="CU179" s="223" t="str">
        <f t="shared" ca="1" si="270"/>
        <v>0,175168623737448+0,0936295800568051i</v>
      </c>
      <c r="CV179" s="223" t="str">
        <f t="shared" ca="1" si="271"/>
        <v>0,0243134057112334-0,19712788566412i</v>
      </c>
      <c r="CW179" s="223" t="str">
        <f t="shared" ca="1" si="272"/>
        <v>-0,19266917181085+0,0482611151695275i</v>
      </c>
      <c r="CX179" s="223" t="str">
        <f t="shared" ca="1" si="273"/>
        <v>0,114367951544864+0,16239001404987i</v>
      </c>
      <c r="CY179" s="223" t="str">
        <f t="shared" ca="1" si="274"/>
        <v>0,110348255611442-0,165147835248292i</v>
      </c>
      <c r="CZ179" s="223" t="str">
        <f t="shared" ca="1" si="275"/>
        <v>-0,193795530514636-0,0435182416491767i</v>
      </c>
      <c r="DA179" s="223" t="str">
        <f t="shared" ca="1" si="276"/>
        <v>0,0291438434583545+0,196471833584766i</v>
      </c>
      <c r="DB179" s="223" t="str">
        <f t="shared" ca="1" si="277"/>
        <v>0,172818081302272-0,0979002338030221i</v>
      </c>
      <c r="DC179" s="223" t="str">
        <f t="shared" ca="1" si="278"/>
        <v>-0,153536582826586-0,126004217142205i</v>
      </c>
      <c r="DD179" s="223" t="str">
        <f t="shared" ca="1" si="279"/>
        <v>-0,0623039731305494+0,18859681846689i</v>
      </c>
      <c r="DE179" s="223" t="str">
        <f t="shared" ca="1" si="280"/>
        <v>0,198382364198849-0,00974590060284179i</v>
      </c>
      <c r="DF179" s="223" t="str">
        <f t="shared" ca="1" si="281"/>
        <v>-0,080489683291949-0,181581815959768i</v>
      </c>
      <c r="DG179" s="223" t="str">
        <f t="shared" ca="1" si="282"/>
        <v>-0,140446689180814+0,140446689180746i</v>
      </c>
      <c r="DH179" s="223" t="str">
        <f t="shared" ca="1" si="283"/>
        <v>0,181581815959807+0,080489683291861i</v>
      </c>
      <c r="DI179" s="223" t="str">
        <f t="shared" ca="1" si="284"/>
        <v>0,00974590060293735-0,198382364198844i</v>
      </c>
      <c r="DJ179" s="223" t="str">
        <f t="shared" ca="1" si="285"/>
        <v>-0,18859681846686+0,0623039731306408i</v>
      </c>
      <c r="DK179" s="223" t="str">
        <f t="shared" ca="1" si="286"/>
        <v>0,126004217142127+0,153536582826651i</v>
      </c>
      <c r="DL179" s="223" t="str">
        <f t="shared" ca="1" si="287"/>
        <v>0,0979002338031103-0,172818081302223i</v>
      </c>
      <c r="DM179" s="223" t="str">
        <f t="shared" ca="1" si="288"/>
        <v>-0,19647183358478-0,0291438434582594i</v>
      </c>
      <c r="DN179" s="223" t="str">
        <f t="shared" ca="1" si="289"/>
        <v>0,0435182416490834+0,193795530514657i</v>
      </c>
      <c r="DO179" s="223" t="str">
        <f t="shared" ca="1" si="290"/>
        <v>0,165147835248239-0,110348255611522i</v>
      </c>
      <c r="DP179" s="223" t="str">
        <f t="shared" ca="1" si="291"/>
        <v>-0,162390014049815-0,114367951544942i</v>
      </c>
      <c r="DQ179" s="223" t="str">
        <f t="shared" ca="1" si="292"/>
        <v>-0,0482611151694341+0,192669171810873i</v>
      </c>
      <c r="DR179" s="223" t="str">
        <f t="shared" ca="1" si="293"/>
        <v>0,197127885664131-0,0243134057111383i</v>
      </c>
      <c r="DS179" s="223" t="str">
        <f t="shared" ca="1" si="294"/>
        <v>-0,0936295800568949-0,1751686237374i</v>
      </c>
      <c r="DT179" s="223" t="str">
        <f t="shared" ca="1" si="295"/>
        <v>-0,129734243393524+0,150398042190698i</v>
      </c>
      <c r="DU179" s="223" t="str">
        <f t="shared" ca="1" si="296"/>
        <v>0,187011000588754+0,0669136059593144i</v>
      </c>
      <c r="DV179" s="223" t="str">
        <f t="shared" ca="1" si="297"/>
        <v>-0,0048744183851365-0,198561791513604i</v>
      </c>
      <c r="DW179" s="223" t="str">
        <f t="shared" ca="1" si="298"/>
        <v>-0,183502442623145+0,0760092004630012i</v>
      </c>
      <c r="DX179" s="223" t="str">
        <f t="shared" ca="1" si="299"/>
        <v>0,136957654969359+0,143851123558279i</v>
      </c>
      <c r="DY179" s="223" t="str">
        <f t="shared" ca="1" si="300"/>
        <v>0,0849216821452952-0,179551811200274i</v>
      </c>
      <c r="DZ179" s="223" t="str">
        <f t="shared" ca="1" si="301"/>
        <v>-0,198083438765891-0,0146115122545422i</v>
      </c>
      <c r="EA179" s="223" t="str">
        <f t="shared" ca="1" si="302"/>
        <v>0,0576568107179704+0,190069032673703i</v>
      </c>
      <c r="EB179" s="223" t="str">
        <f t="shared" ca="1" si="303"/>
        <v>0,156582638766147-0,122198290662004i</v>
      </c>
      <c r="EC179" s="223" t="str">
        <f t="shared" ca="1" si="304"/>
        <v>-0,170363439717004-0,10211191610912i</v>
      </c>
      <c r="ED179" s="223" t="str">
        <f t="shared" ca="1" si="305"/>
        <v>-0,0339567260437397+0,195697434219449i</v>
      </c>
      <c r="EE179" s="223" t="str">
        <f t="shared" ca="1" si="306"/>
        <v>0,194805154037319-0,0387491543673087i</v>
      </c>
      <c r="EF179" s="223" t="str">
        <f t="shared" ca="1" si="307"/>
        <v>-0,106262090015193-0,167806177565929i</v>
      </c>
      <c r="EG179" s="223" t="str">
        <f t="shared" ca="1" si="308"/>
        <v>-0,118318756500767+0,159534375179136i</v>
      </c>
      <c r="EH179" s="223" t="str">
        <f t="shared" ca="1" si="309"/>
        <v>0,191426756402328+0,0529749179986984i</v>
      </c>
      <c r="EI179" s="223" t="str">
        <f t="shared" ca="1" si="310"/>
        <v>-0,0194683224776488-0,197665195276234i</v>
      </c>
      <c r="EJ179" s="223" t="str">
        <f t="shared" ca="1" si="311"/>
        <v>-0,177413651143659+0,0893025273525972i</v>
      </c>
      <c r="EK179" s="223" t="str">
        <f t="shared" ca="1" si="312"/>
        <v>0,147168907397943+0,1333861225877i</v>
      </c>
      <c r="EL179" s="223" t="str">
        <f t="shared" ca="1" si="313"/>
        <v>0,0714829325341012-0,185312534276585i</v>
      </c>
      <c r="EM179" s="223" t="str">
        <f t="shared" ca="1" si="314"/>
        <v>-0,198621612629858+6,79365326910384E-14i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0,10478621790633-0,267516345005663i</v>
      </c>
      <c r="G180" s="229" t="str">
        <f t="shared" si="184"/>
        <v>-1,20511977293814+1,77101967329018i</v>
      </c>
      <c r="H180" s="229" t="str">
        <f t="shared" si="180"/>
        <v>0,10024183597618-0,150577746535043i</v>
      </c>
      <c r="I180" s="229" t="str">
        <f t="shared" si="317"/>
        <v>-0,207514604036996+0,0692211626087999i</v>
      </c>
      <c r="J180" s="255" t="str">
        <f ca="1">IMPRODUCT(1/N_FFT2,CQ100)</f>
        <v>0,000785694748887699-3,8603570525755E-09i</v>
      </c>
      <c r="K180" s="254" t="str">
        <f t="shared" ca="1" si="318"/>
        <v>-0,000163042867490975+0,0000543875050541008i</v>
      </c>
      <c r="N180" s="246">
        <f t="shared" ca="1" si="185"/>
        <v>0.59870384916143915</v>
      </c>
      <c r="O180" s="223">
        <f t="shared" ca="1" si="186"/>
        <v>0.1987038491614391</v>
      </c>
      <c r="P180" s="223" t="str">
        <f t="shared" ca="1" si="187"/>
        <v>-0,0760406710212544-0,183578419271464i</v>
      </c>
      <c r="Q180" s="223" t="str">
        <f t="shared" ca="1" si="188"/>
        <v>-0,140504839189923+0,140504839189922i</v>
      </c>
      <c r="R180" s="223" t="str">
        <f t="shared" ca="1" si="189"/>
        <v>0,183578419271463+0,076040671021255i</v>
      </c>
      <c r="S180" s="223" t="str">
        <f t="shared" ca="1" si="190"/>
        <v>5,9031384065575E-16-0,198703849161439i</v>
      </c>
      <c r="T180" s="223" t="str">
        <f t="shared" ca="1" si="191"/>
        <v>-0,183578419271464+0,076040671021254i</v>
      </c>
      <c r="U180" s="223" t="str">
        <f t="shared" ca="1" si="192"/>
        <v>0,140504839189919+0,140504839189926i</v>
      </c>
      <c r="V180" s="223" t="str">
        <f t="shared" ca="1" si="193"/>
        <v>0,076040671021263-0,18357841927146i</v>
      </c>
      <c r="W180" s="223" t="str">
        <f t="shared" ca="1" si="194"/>
        <v>-0,198703849161439+6,58468903109621E-15i</v>
      </c>
      <c r="X180" s="223" t="str">
        <f t="shared" ca="1" si="195"/>
        <v>0,0760406710212572+0,183578419271462i</v>
      </c>
      <c r="Y180" s="223" t="str">
        <f t="shared" ca="1" si="196"/>
        <v>0,140504839189923-0,140504839189922i</v>
      </c>
      <c r="Z180" s="223" t="str">
        <f t="shared" ca="1" si="197"/>
        <v>-0,183578419271461-0,0760406710212598i</v>
      </c>
      <c r="AA180" s="223" t="str">
        <f t="shared" ca="1" si="198"/>
        <v>-9,7127427051115E-15+0,198703849161439i</v>
      </c>
      <c r="AB180" s="223" t="str">
        <f t="shared" ca="1" si="199"/>
        <v>0,183578419271461-0,07604067102126i</v>
      </c>
      <c r="AC180" s="223" t="str">
        <f t="shared" ca="1" si="200"/>
        <v>-0,140504839189924-0,140504839189921i</v>
      </c>
      <c r="AD180" s="223" t="str">
        <f t="shared" ca="1" si="201"/>
        <v>-0,0760406710212568+0,183578419271463i</v>
      </c>
      <c r="AE180" s="223" t="str">
        <f t="shared" ca="1" si="202"/>
        <v>0,198703849161439+6,59688266029993E-15i</v>
      </c>
      <c r="AF180" s="223" t="str">
        <f t="shared" ca="1" si="203"/>
        <v>-0,0760406710212636-0,18357841927146i</v>
      </c>
      <c r="AG180" s="223" t="str">
        <f t="shared" ca="1" si="204"/>
        <v>-0,140504839189919+0,140504839189926i</v>
      </c>
      <c r="AH180" s="223" t="str">
        <f t="shared" ca="1" si="205"/>
        <v>0,183578419271464+0,0760406710212532i</v>
      </c>
      <c r="AI180" s="223" t="str">
        <f t="shared" ca="1" si="206"/>
        <v>2,77508473254221E-15-0,198703849161439i</v>
      </c>
      <c r="AJ180" s="223" t="str">
        <f t="shared" ca="1" si="207"/>
        <v>-0,183578419271466+0,0760406710212483i</v>
      </c>
      <c r="AK180" s="223" t="str">
        <f t="shared" ca="1" si="208"/>
        <v>0,140504839189929+0,140504839189916i</v>
      </c>
      <c r="AL180" s="223" t="str">
        <f t="shared" ca="1" si="209"/>
        <v>0,0760406710212504-0,183578419271465i</v>
      </c>
      <c r="AM180" s="223" t="str">
        <f t="shared" ca="1" si="210"/>
        <v>-0,198703849161439+3,40775312269357E-16i</v>
      </c>
      <c r="AN180" s="223" t="str">
        <f t="shared" ca="1" si="211"/>
        <v>0,076040671021251+0,183578419271465i</v>
      </c>
      <c r="AO180" s="223" t="str">
        <f t="shared" ca="1" si="212"/>
        <v>0,140504839189928-0,140504839189917i</v>
      </c>
      <c r="AP180" s="223" t="str">
        <f t="shared" ca="1" si="213"/>
        <v>-0,183578419271466-0,0760406710212475i</v>
      </c>
      <c r="AQ180" s="223" t="str">
        <f t="shared" ca="1" si="214"/>
        <v>3,45663535708093E-15+0,198703849161439i</v>
      </c>
      <c r="AR180" s="223" t="str">
        <f t="shared" ca="1" si="215"/>
        <v>3,45663535708093E-15+0,198703849161439i</v>
      </c>
      <c r="AS180" s="223" t="str">
        <f t="shared" ca="1" si="216"/>
        <v>-0,140504839189919-0,140504839189926i</v>
      </c>
      <c r="AT180" s="223" t="str">
        <f t="shared" ca="1" si="217"/>
        <v>-0,076040671021263+0,18357841927146i</v>
      </c>
      <c r="AU180" s="223" t="str">
        <f t="shared" ca="1" si="218"/>
        <v>0,198703849161439-6,5724954018925E-15i</v>
      </c>
      <c r="AV180" s="223" t="str">
        <f t="shared" ca="1" si="219"/>
        <v>-0,0760406710212582-0,183578419271462i</v>
      </c>
      <c r="AW180" s="223" t="str">
        <f t="shared" ca="1" si="220"/>
        <v>-0,140504839189923+0,140504839189922i</v>
      </c>
      <c r="AX180" s="223" t="str">
        <f t="shared" ca="1" si="221"/>
        <v>0,183578419271462+0,0760406710212588i</v>
      </c>
      <c r="AY180" s="223" t="str">
        <f t="shared" ca="1" si="222"/>
        <v>8,666029509896E-15-0,198703849161439i</v>
      </c>
      <c r="AZ180" s="223" t="str">
        <f t="shared" ca="1" si="223"/>
        <v>-0,183578419271461+0,076040671021261i</v>
      </c>
      <c r="BA180" s="223" t="str">
        <f t="shared" ca="1" si="224"/>
        <v>0,140504839189924+0,140504839189921i</v>
      </c>
      <c r="BB180" s="223" t="str">
        <f t="shared" ca="1" si="225"/>
        <v>0,0760406710212558-0,183578419271463i</v>
      </c>
      <c r="BC180" s="223" t="str">
        <f t="shared" ca="1" si="226"/>
        <v>-0,198703849161439-5,55016946508443E-15i</v>
      </c>
      <c r="BD180" s="223" t="str">
        <f t="shared" ca="1" si="227"/>
        <v>0,0760406710212457+0,183578419271467i</v>
      </c>
      <c r="BE180" s="223" t="str">
        <f t="shared" ca="1" si="228"/>
        <v>0,140504839189918-0,140504839189927i</v>
      </c>
      <c r="BF180" s="223" t="str">
        <f t="shared" ca="1" si="229"/>
        <v>-0,183578419271464-0,076040671021253i</v>
      </c>
      <c r="BG180" s="223" t="str">
        <f t="shared" ca="1" si="230"/>
        <v>-2,43430942027286E-15+0,198703849161439i</v>
      </c>
      <c r="BH180" s="223" t="str">
        <f t="shared" ca="1" si="231"/>
        <v>0,183578419271466-0,0760406710212485i</v>
      </c>
      <c r="BI180" s="223" t="str">
        <f t="shared" ca="1" si="232"/>
        <v>-0,140504839189915-0,14050483918993i</v>
      </c>
      <c r="BJ180" s="223" t="str">
        <f t="shared" ca="1" si="233"/>
        <v>-0,0760406710212501+0,183578419271465i</v>
      </c>
      <c r="BK180" s="223" t="str">
        <f t="shared" ca="1" si="234"/>
        <v>0,198703849161439-6,81550624538714E-16i</v>
      </c>
      <c r="BL180" s="223" t="str">
        <f t="shared" ca="1" si="235"/>
        <v>-0,0760406710212514-0,183578419271465i</v>
      </c>
      <c r="BM180" s="223" t="str">
        <f t="shared" ca="1" si="236"/>
        <v>-0,140504839189928+0,140504839189917i</v>
      </c>
      <c r="BN180" s="223" t="str">
        <f t="shared" ca="1" si="237"/>
        <v>0,183578419271489+0,0760406710211924i</v>
      </c>
      <c r="BO180" s="223" t="str">
        <f t="shared" ca="1" si="238"/>
        <v>5,55013714981269E-14-0,198703849161439i</v>
      </c>
      <c r="BP180" s="223" t="str">
        <f t="shared" ca="1" si="239"/>
        <v>-0,183578419271456+0,0760406710212725i</v>
      </c>
      <c r="BQ180" s="223" t="str">
        <f t="shared" ca="1" si="240"/>
        <v>0,140504839189989+0,140504839189856i</v>
      </c>
      <c r="BR180" s="223" t="str">
        <f t="shared" ca="1" si="241"/>
        <v>0,0760406710212809-0,183578419271453i</v>
      </c>
      <c r="BS180" s="223" t="str">
        <f t="shared" ca="1" si="242"/>
        <v>-0,198703849161439+4,64457921591465E-14i</v>
      </c>
      <c r="BT180" s="223" t="str">
        <f t="shared" ca="1" si="243"/>
        <v>0,0760406710211841+0,183578419271493i</v>
      </c>
      <c r="BU180" s="223" t="str">
        <f t="shared" ca="1" si="244"/>
        <v>0,140504839189924-0,140504839189921i</v>
      </c>
      <c r="BV180" s="223" t="str">
        <f t="shared" ca="1" si="245"/>
        <v>-0,183578419271492-0,0760406710211867i</v>
      </c>
      <c r="BW180" s="223" t="str">
        <f t="shared" ca="1" si="246"/>
        <v>-4,92696514085038E-14+0,198703849161439i</v>
      </c>
      <c r="BX180" s="223" t="str">
        <f t="shared" ca="1" si="247"/>
        <v>0,183578419271454-0,0760406710212783i</v>
      </c>
      <c r="BY180" s="223" t="str">
        <f t="shared" ca="1" si="248"/>
        <v>-0,140504839189854-0,140504839189991i</v>
      </c>
      <c r="BZ180" s="223" t="str">
        <f t="shared" ca="1" si="249"/>
        <v>-0,0760406710212751+0,183578419271455i</v>
      </c>
      <c r="CA180" s="223" t="str">
        <f t="shared" ca="1" si="250"/>
        <v>0,198703849161439-5,26775122487698E-14i</v>
      </c>
      <c r="CB180" s="223" t="str">
        <f t="shared" ca="1" si="251"/>
        <v>-0,0760406710211898-0,18357841927149i</v>
      </c>
      <c r="CC180" s="223" t="str">
        <f t="shared" ca="1" si="252"/>
        <v>-0,140504839189917+0,140504839189928i</v>
      </c>
      <c r="CD180" s="223" t="str">
        <f t="shared" ca="1" si="253"/>
        <v>0,183578419271495+0,0760406710211783i</v>
      </c>
      <c r="CE180" s="223" t="str">
        <f t="shared" ca="1" si="254"/>
        <v>4,02141797870958E-14-0,198703849161439i</v>
      </c>
      <c r="CF180" s="223" t="str">
        <f t="shared" ca="1" si="255"/>
        <v>-0,18357841927145+0,0760406710212866i</v>
      </c>
      <c r="CG180" s="223" t="str">
        <f t="shared" ca="1" si="256"/>
        <v>0,14050483918986+0,140504839189985i</v>
      </c>
      <c r="CH180" s="223" t="str">
        <f t="shared" ca="1" si="257"/>
        <v>0,0760406710212667-0,183578419271458i</v>
      </c>
      <c r="CI180" s="223" t="str">
        <f t="shared" ca="1" si="258"/>
        <v>-0,198703849161439+6,17329838701775E-14i</v>
      </c>
      <c r="CJ180" s="223" t="str">
        <f t="shared" ca="1" si="259"/>
        <v>0,0760406710211982+0,183578419271487i</v>
      </c>
      <c r="CK180" s="223" t="str">
        <f t="shared" ca="1" si="260"/>
        <v>0,140504839189913-0,140504839189932i</v>
      </c>
      <c r="CL180" s="223" t="str">
        <f t="shared" ca="1" si="261"/>
        <v>-0,183578419271498-0,0760406710211726i</v>
      </c>
      <c r="CM180" s="223" t="str">
        <f t="shared" ca="1" si="262"/>
        <v>-3,39824596974727E-14+0,198703849161439i</v>
      </c>
      <c r="CN180" s="223" t="str">
        <f t="shared" ca="1" si="263"/>
        <v>0,183578419271448-0,0760406710212924i</v>
      </c>
      <c r="CO180" s="223" t="str">
        <f t="shared" ca="1" si="264"/>
        <v>-0,140504839189865-0,14050483918998i</v>
      </c>
      <c r="CP180" s="223" t="str">
        <f t="shared" ca="1" si="265"/>
        <v>-0,076040671021261+0,183578419271461i</v>
      </c>
      <c r="CQ180" s="223" t="str">
        <f t="shared" ca="1" si="266"/>
        <v>0,198703849161439-6,79647039598006E-14i</v>
      </c>
      <c r="CR180" s="223" t="str">
        <f t="shared" ca="1" si="267"/>
        <v>-0,076040671021204-0,183578419271484i</v>
      </c>
      <c r="CS180" s="223" t="str">
        <f t="shared" ca="1" si="268"/>
        <v>-0,140504839189908+0,140504839189937i</v>
      </c>
      <c r="CT180" s="223" t="str">
        <f t="shared" ca="1" si="269"/>
        <v>0,1835784192715+0,0760406710211668i</v>
      </c>
      <c r="CU180" s="223" t="str">
        <f t="shared" ca="1" si="270"/>
        <v>2,77507396078496E-14-0,198703849161439i</v>
      </c>
      <c r="CV180" s="223" t="str">
        <f t="shared" ca="1" si="271"/>
        <v>-0,183578419271446+0,0760406710212981i</v>
      </c>
      <c r="CW180" s="223" t="str">
        <f t="shared" ca="1" si="272"/>
        <v>0,140504839189869+0,140504839189976i</v>
      </c>
      <c r="CX180" s="223" t="str">
        <f t="shared" ca="1" si="273"/>
        <v>0,0760406710212552-0,183578419271463i</v>
      </c>
      <c r="CY180" s="223" t="str">
        <f t="shared" ca="1" si="274"/>
        <v>-0,198703849161439+7,41964240494237E-14i</v>
      </c>
      <c r="CZ180" s="223" t="str">
        <f t="shared" ca="1" si="275"/>
        <v>0,0760406710212097+0,183578419271482i</v>
      </c>
      <c r="DA180" s="223" t="str">
        <f t="shared" ca="1" si="276"/>
        <v>0,140504839189904-0,140504839189941i</v>
      </c>
      <c r="DB180" s="223" t="str">
        <f t="shared" ca="1" si="277"/>
        <v>-0,183578419271427-0,0760406710213436i</v>
      </c>
      <c r="DC180" s="223" t="str">
        <f t="shared" ca="1" si="278"/>
        <v>-2,15190195182265E-14+0,198703849161439i</v>
      </c>
      <c r="DD180" s="223" t="str">
        <f t="shared" ca="1" si="279"/>
        <v>0,183578419271443-0,0760406710213039i</v>
      </c>
      <c r="DE180" s="223" t="str">
        <f t="shared" ca="1" si="280"/>
        <v>-0,140504839189873-0,140504839189971i</v>
      </c>
      <c r="DF180" s="223" t="str">
        <f t="shared" ca="1" si="281"/>
        <v>-0,0760406710212495+0,183578419271466i</v>
      </c>
      <c r="DG180" s="223" t="str">
        <f t="shared" ca="1" si="282"/>
        <v>0,198703849161439-8,04281441390468E-14i</v>
      </c>
      <c r="DH180" s="223" t="str">
        <f t="shared" ca="1" si="283"/>
        <v>-0,0760406710212155-0,18357841927148i</v>
      </c>
      <c r="DI180" s="223" t="str">
        <f t="shared" ca="1" si="284"/>
        <v>-0,1405048391899+0,140504839189945i</v>
      </c>
      <c r="DJ180" s="223" t="str">
        <f t="shared" ca="1" si="285"/>
        <v>0,183578419271429+0,0760406710213379i</v>
      </c>
      <c r="DK180" s="223" t="str">
        <f t="shared" ca="1" si="286"/>
        <v>1,52872994286034E-14-0,198703849161439i</v>
      </c>
      <c r="DL180" s="223" t="str">
        <f t="shared" ca="1" si="287"/>
        <v>-0,183578419271441+0,0760406710213097i</v>
      </c>
      <c r="DM180" s="223" t="str">
        <f t="shared" ca="1" si="288"/>
        <v>0,140504839189878+0,140504839189967i</v>
      </c>
      <c r="DN180" s="223" t="str">
        <f t="shared" ca="1" si="289"/>
        <v>0,0760406710212437-0,183578419271468i</v>
      </c>
      <c r="DO180" s="223" t="str">
        <f t="shared" ca="1" si="290"/>
        <v>-0,198703849161439+8,66598642286701E-14i</v>
      </c>
      <c r="DP180" s="223" t="str">
        <f t="shared" ca="1" si="291"/>
        <v>0,0760406710212213+0,183578419271477i</v>
      </c>
      <c r="DQ180" s="223" t="str">
        <f t="shared" ca="1" si="292"/>
        <v>0,140504839189895-0,14050483918995i</v>
      </c>
      <c r="DR180" s="223" t="str">
        <f t="shared" ca="1" si="293"/>
        <v>-0,183578419271431-0,0760406710213321i</v>
      </c>
      <c r="DS180" s="223" t="str">
        <f t="shared" ca="1" si="294"/>
        <v>-9,05557933898023E-15+0,198703849161439i</v>
      </c>
      <c r="DT180" s="223" t="str">
        <f t="shared" ca="1" si="295"/>
        <v>0,183578419271438-0,0760406710213154i</v>
      </c>
      <c r="DU180" s="223" t="str">
        <f t="shared" ca="1" si="296"/>
        <v>-0,140504839189882-0,140504839189963i</v>
      </c>
      <c r="DV180" s="223" t="str">
        <f t="shared" ca="1" si="297"/>
        <v>-0,0760406710212379+0,18357841927147i</v>
      </c>
      <c r="DW180" s="223" t="str">
        <f t="shared" ca="1" si="298"/>
        <v>0,198703849161439-9,28915843182932E-14i</v>
      </c>
      <c r="DX180" s="223" t="str">
        <f t="shared" ca="1" si="299"/>
        <v>-0,076040671021227-0,183578419271475i</v>
      </c>
      <c r="DY180" s="223" t="str">
        <f t="shared" ca="1" si="300"/>
        <v>-0,140504839189891+0,140504839189954i</v>
      </c>
      <c r="DZ180" s="223" t="str">
        <f t="shared" ca="1" si="301"/>
        <v>0,183578419271434+0,0760406710213264i</v>
      </c>
      <c r="EA180" s="223" t="str">
        <f t="shared" ca="1" si="302"/>
        <v>2,82385924935709E-15-0,198703849161439i</v>
      </c>
      <c r="EB180" s="223" t="str">
        <f t="shared" ca="1" si="303"/>
        <v>-0,183578419271436+0,0760406710213212i</v>
      </c>
      <c r="EC180" s="223" t="str">
        <f t="shared" ca="1" si="304"/>
        <v>0,140504839189887+0,140504839189958i</v>
      </c>
      <c r="ED180" s="223" t="str">
        <f t="shared" ca="1" si="305"/>
        <v>0,0760406710212322-0,183578419271473i</v>
      </c>
      <c r="EE180" s="223" t="str">
        <f t="shared" ca="1" si="306"/>
        <v>-0,198703849161439-9,85393028170073E-14i</v>
      </c>
      <c r="EF180" s="223" t="str">
        <f t="shared" ca="1" si="307"/>
        <v>0,0760406710212328+0,183578419271473i</v>
      </c>
      <c r="EG180" s="223" t="str">
        <f t="shared" ca="1" si="308"/>
        <v>0,140504839189886-0,140504839189959i</v>
      </c>
      <c r="EH180" s="223" t="str">
        <f t="shared" ca="1" si="309"/>
        <v>-0,183578419271436-0,0760406710213206i</v>
      </c>
      <c r="EI180" s="223" t="str">
        <f t="shared" ca="1" si="310"/>
        <v>3,40786084026605E-15+0,198703849161439i</v>
      </c>
      <c r="EJ180" s="223" t="str">
        <f t="shared" ca="1" si="311"/>
        <v>0,183578419271434-0,076040671021327i</v>
      </c>
      <c r="EK180" s="223" t="str">
        <f t="shared" ca="1" si="312"/>
        <v>-0,140504839189891-0,140504839189954i</v>
      </c>
      <c r="EL180" s="223" t="str">
        <f t="shared" ca="1" si="313"/>
        <v>-0,0760406710212264+0,183578419271475i</v>
      </c>
      <c r="EM180" s="223" t="str">
        <f t="shared" ca="1" si="314"/>
        <v>0,198703849161439+9,23075827273842E-14i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0,104667924718985-0,26481079565669i</v>
      </c>
      <c r="G181" s="229" t="str">
        <f t="shared" si="184"/>
        <v>-1,20492701335035+1,75153498087657i</v>
      </c>
      <c r="H181" s="229" t="str">
        <f t="shared" si="180"/>
        <v>0,100235996438497-0,148718844249318i</v>
      </c>
      <c r="I181" s="229" t="str">
        <f t="shared" si="317"/>
        <v>-0,204188166415429+0,0696569609638822i</v>
      </c>
      <c r="J181" s="255" t="str">
        <f ca="1">IMPRODUCT(1/N_FFT2,CR100)</f>
        <v>-0,0000650454842310449-3,19997807669435E-06i</v>
      </c>
      <c r="K181" s="254" t="str">
        <f t="shared" ca="1" si="318"/>
        <v>0,0000135044189067143-3,87747309990892E-06i</v>
      </c>
      <c r="N181" s="246">
        <f t="shared" ca="1" si="185"/>
        <v>0.59877615005519791</v>
      </c>
      <c r="O181" s="223">
        <f t="shared" ca="1" si="186"/>
        <v>0.19877615005519786</v>
      </c>
      <c r="P181" s="223" t="str">
        <f t="shared" ca="1" si="187"/>
        <v>-0,0805523082412212-0,181723095581651i</v>
      </c>
      <c r="Q181" s="223" t="str">
        <f t="shared" ca="1" si="188"/>
        <v>-0,133489903579583+0,147283412077125i</v>
      </c>
      <c r="R181" s="223" t="str">
        <f t="shared" ca="1" si="189"/>
        <v>0,1887435561072+0,0623524486991062i</v>
      </c>
      <c r="S181" s="223" t="str">
        <f t="shared" ca="1" si="190"/>
        <v>-0,0194834697941293-0,197818988561634i</v>
      </c>
      <c r="T181" s="223" t="str">
        <f t="shared" ca="1" si="191"/>
        <v>-0,172952542305701+0,0979764050206025i</v>
      </c>
      <c r="U181" s="223" t="str">
        <f t="shared" ca="1" si="192"/>
        <v>0,159658500803056+0,118410814337572i</v>
      </c>
      <c r="V181" s="223" t="str">
        <f t="shared" ca="1" si="193"/>
        <v>0,0435521009907093-0,193946313009713i</v>
      </c>
      <c r="W181" s="223" t="str">
        <f t="shared" ca="1" si="194"/>
        <v>-0,194956722069363+0,0387793031233894i</v>
      </c>
      <c r="X181" s="223" t="str">
        <f t="shared" ca="1" si="195"/>
        <v>0,114456935460282+0,162516361501872i</v>
      </c>
      <c r="Y181" s="223" t="str">
        <f t="shared" ca="1" si="196"/>
        <v>0,102191364223542-0,170495990888049i</v>
      </c>
      <c r="Z181" s="223" t="str">
        <f t="shared" ca="1" si="197"/>
        <v>-0,197281260896106-0,024332322741758i</v>
      </c>
      <c r="AA181" s="223" t="str">
        <f t="shared" ca="1" si="198"/>
        <v>0,057701670564659+0,190216915769377i</v>
      </c>
      <c r="AB181" s="223" t="str">
        <f t="shared" ca="1" si="199"/>
        <v>0,150515059296294-0,129835183042963i</v>
      </c>
      <c r="AC181" s="223" t="str">
        <f t="shared" ca="1" si="200"/>
        <v>-0,1796915113782-0,0849877554085571i</v>
      </c>
      <c r="AD181" s="223" t="str">
        <f t="shared" ca="1" si="201"/>
        <v>-0,00487821092340264+0,198716282395161i</v>
      </c>
      <c r="AE181" s="223" t="str">
        <f t="shared" ca="1" si="202"/>
        <v>0,183645216587386-0,0760683393754493i</v>
      </c>
      <c r="AF181" s="223" t="str">
        <f t="shared" ca="1" si="203"/>
        <v>-0,143963046837793-0,137064214789805i</v>
      </c>
      <c r="AG181" s="223" t="str">
        <f t="shared" ca="1" si="204"/>
        <v>-0,0669656680499729+0,187156504384398i</v>
      </c>
      <c r="AH181" s="223" t="str">
        <f t="shared" ca="1" si="205"/>
        <v>0,19823755746538-0,0146228807328268i</v>
      </c>
      <c r="AI181" s="223" t="str">
        <f t="shared" ca="1" si="206"/>
        <v>-0,0937024284948518-0,17530491357898i</v>
      </c>
      <c r="AJ181" s="223" t="str">
        <f t="shared" ca="1" si="207"/>
        <v>-0,122293366967954+0,156704467793384i</v>
      </c>
      <c r="AK181" s="223" t="str">
        <f t="shared" ca="1" si="208"/>
        <v>0,19281907794323+0,0482986647008914i</v>
      </c>
      <c r="AL181" s="223" t="str">
        <f t="shared" ca="1" si="209"/>
        <v>-0,0339831460539384-0,195849696489536i</v>
      </c>
      <c r="AM181" s="223" t="str">
        <f t="shared" ca="1" si="210"/>
        <v>-0,165276328421386+0,110434112004908i</v>
      </c>
      <c r="AN181" s="223" t="str">
        <f t="shared" ca="1" si="211"/>
        <v>0,167936739060747+0,106344767169847i</v>
      </c>
      <c r="AO181" s="223" t="str">
        <f t="shared" ca="1" si="212"/>
        <v>0,0291665188080027-0,196624698375837i</v>
      </c>
      <c r="AP181" s="223" t="str">
        <f t="shared" ca="1" si="213"/>
        <v>-0,19157569587416+0,0530161351014745i</v>
      </c>
      <c r="AQ181" s="223" t="str">
        <f t="shared" ca="1" si="214"/>
        <v>0,126102254646915+0,153656041871874i</v>
      </c>
      <c r="AR181" s="223" t="str">
        <f t="shared" ca="1" si="215"/>
        <v>0,126102254646915+0,153656041871874i</v>
      </c>
      <c r="AS181" s="223" t="str">
        <f t="shared" ca="1" si="216"/>
        <v>-0,198536715477089-0,00975348339497284i</v>
      </c>
      <c r="AT181" s="223" t="str">
        <f t="shared" ca="1" si="217"/>
        <v>0,0715385497863955+0,185456716581595i</v>
      </c>
      <c r="AU181" s="223" t="str">
        <f t="shared" ca="1" si="218"/>
        <v>0,140555963642187-0,140555963642183i</v>
      </c>
      <c r="AV181" s="223" t="str">
        <f t="shared" ca="1" si="219"/>
        <v>-0,185456716581593-0,0715385497864015i</v>
      </c>
      <c r="AW181" s="223" t="str">
        <f t="shared" ca="1" si="220"/>
        <v>0,00975348339496658+0,198536715477089i</v>
      </c>
      <c r="AX181" s="223" t="str">
        <f t="shared" ca="1" si="221"/>
        <v>0,177551687727388-0,089372009129943i</v>
      </c>
      <c r="AY181" s="223" t="str">
        <f t="shared" ca="1" si="222"/>
        <v>-0,153656041871871-0,126102254646919i</v>
      </c>
      <c r="AZ181" s="223" t="str">
        <f t="shared" ca="1" si="223"/>
        <v>-0,0530161351014602+0,191575695874164i</v>
      </c>
      <c r="BA181" s="223" t="str">
        <f t="shared" ca="1" si="224"/>
        <v>0,196624698375835-0,0291665188080174i</v>
      </c>
      <c r="BB181" s="223" t="str">
        <f t="shared" ca="1" si="225"/>
        <v>-0,106344767169843-0,16793673906075i</v>
      </c>
      <c r="BC181" s="223" t="str">
        <f t="shared" ca="1" si="226"/>
        <v>-0,110434112004912+0,165276328421384i</v>
      </c>
      <c r="BD181" s="223" t="str">
        <f t="shared" ca="1" si="227"/>
        <v>0,195849696489535+0,0339831460539432i</v>
      </c>
      <c r="BE181" s="223" t="str">
        <f t="shared" ca="1" si="228"/>
        <v>-0,0482986647008866-0,192819077943231i</v>
      </c>
      <c r="BF181" s="223" t="str">
        <f t="shared" ca="1" si="229"/>
        <v>-0,156704467793386+0,122293366967951i</v>
      </c>
      <c r="BG181" s="223" t="str">
        <f t="shared" ca="1" si="230"/>
        <v>0,175304913578977+0,0937024284948574i</v>
      </c>
      <c r="BH181" s="223" t="str">
        <f t="shared" ca="1" si="231"/>
        <v>0,0146228807328331-0,19823755746538i</v>
      </c>
      <c r="BI181" s="223" t="str">
        <f t="shared" ca="1" si="232"/>
        <v>-0,187156504384401+0,0669656680499669i</v>
      </c>
      <c r="BJ181" s="223" t="str">
        <f t="shared" ca="1" si="233"/>
        <v>0,137064214789801+0,143963046837798i</v>
      </c>
      <c r="BK181" s="223" t="str">
        <f t="shared" ca="1" si="234"/>
        <v>0,0760683393754361-0,183645216587392i</v>
      </c>
      <c r="BL181" s="223" t="str">
        <f t="shared" ca="1" si="235"/>
        <v>-0,19871628239516+0,00487821092341683i</v>
      </c>
      <c r="BM181" s="223" t="str">
        <f t="shared" ca="1" si="236"/>
        <v>0,0849877554085704+0,179691511378194i</v>
      </c>
      <c r="BN181" s="223" t="str">
        <f t="shared" ca="1" si="237"/>
        <v>0,129835183043011-0,150515059296252i</v>
      </c>
      <c r="BO181" s="223" t="str">
        <f t="shared" ca="1" si="238"/>
        <v>-0,190216915769369-0,0577016705646827i</v>
      </c>
      <c r="BP181" s="223" t="str">
        <f t="shared" ca="1" si="239"/>
        <v>0,0243323227417729+0,197281260896104i</v>
      </c>
      <c r="BQ181" s="223" t="str">
        <f t="shared" ca="1" si="240"/>
        <v>0,170495990888021-0,10219136422359i</v>
      </c>
      <c r="BR181" s="223" t="str">
        <f t="shared" ca="1" si="241"/>
        <v>-0,162516361501927-0,114456935460205i</v>
      </c>
      <c r="BS181" s="223" t="str">
        <f t="shared" ca="1" si="242"/>
        <v>-0,038779303123454+0,19495672206935i</v>
      </c>
      <c r="BT181" s="223" t="str">
        <f t="shared" ca="1" si="243"/>
        <v>0,193946313009719-0,0435521009906834i</v>
      </c>
      <c r="BU181" s="223" t="str">
        <f t="shared" ca="1" si="244"/>
        <v>-0,118410814337583-0,159658500803048i</v>
      </c>
      <c r="BV181" s="223" t="str">
        <f t="shared" ca="1" si="245"/>
        <v>-0,0979764050205474+0,172952542305733i</v>
      </c>
      <c r="BW181" s="223" t="str">
        <f t="shared" ca="1" si="246"/>
        <v>0,197818988561625+0,0194834697942216i</v>
      </c>
      <c r="BX181" s="223" t="str">
        <f t="shared" ca="1" si="247"/>
        <v>-0,0623524486990579-0,188743556107216i</v>
      </c>
      <c r="BY181" s="223" t="str">
        <f t="shared" ca="1" si="248"/>
        <v>-0,147283412077131+0,133489903579576i</v>
      </c>
      <c r="BZ181" s="223" t="str">
        <f t="shared" ca="1" si="249"/>
        <v>0,181723095581664+0,0805523082411916i</v>
      </c>
      <c r="CA181" s="223" t="str">
        <f t="shared" ca="1" si="250"/>
        <v>-7,42234429025159E-14-0,198776150055198i</v>
      </c>
      <c r="CB181" s="223" t="str">
        <f t="shared" ca="1" si="251"/>
        <v>-0,181723095581684+0,0805523082411465i</v>
      </c>
      <c r="CC181" s="223" t="str">
        <f t="shared" ca="1" si="252"/>
        <v>0,147283412077096+0,133489903579615i</v>
      </c>
      <c r="CD181" s="223" t="str">
        <f t="shared" ca="1" si="253"/>
        <v>0,0623524486991046-0,188743556107201i</v>
      </c>
      <c r="CE181" s="223" t="str">
        <f t="shared" ca="1" si="254"/>
        <v>-0,19781898856163+0,0194834697941698i</v>
      </c>
      <c r="CF181" s="223" t="str">
        <f t="shared" ca="1" si="255"/>
        <v>0,0979764050206767+0,172952542305659i</v>
      </c>
      <c r="CG181" s="223" t="str">
        <f t="shared" ca="1" si="256"/>
        <v>0,118410814337625-0,159658500803017i</v>
      </c>
      <c r="CH181" s="223" t="str">
        <f t="shared" ca="1" si="257"/>
        <v>-0,193946313009708-0,0435521009907316i</v>
      </c>
      <c r="CI181" s="223" t="str">
        <f t="shared" ca="1" si="258"/>
        <v>0,0387793031234029+0,19495672206936i</v>
      </c>
      <c r="CJ181" s="223" t="str">
        <f t="shared" ca="1" si="259"/>
        <v>0,16251636150184-0,114456935460329i</v>
      </c>
      <c r="CK181" s="223" t="str">
        <f t="shared" ca="1" si="260"/>
        <v>-0,170495990888097-0,102191364223462i</v>
      </c>
      <c r="CL181" s="223" t="str">
        <f t="shared" ca="1" si="261"/>
        <v>-0,0243323227418246+0,197281260896098i</v>
      </c>
      <c r="CM181" s="223" t="str">
        <f t="shared" ca="1" si="262"/>
        <v>0,190216915769384-0,0577016705646353i</v>
      </c>
      <c r="CN181" s="223" t="str">
        <f t="shared" ca="1" si="263"/>
        <v>-0,129835183042972-0,150515059296286i</v>
      </c>
      <c r="CO181" s="223" t="str">
        <f t="shared" ca="1" si="264"/>
        <v>-0,0849877554085078+0,179691511378223i</v>
      </c>
      <c r="CP181" s="223" t="str">
        <f t="shared" ca="1" si="265"/>
        <v>0,198716282395163+0,0048782109233108i</v>
      </c>
      <c r="CQ181" s="223" t="str">
        <f t="shared" ca="1" si="266"/>
        <v>-0,0760683393753906-0,183645216587411i</v>
      </c>
      <c r="CR181" s="223" t="str">
        <f t="shared" ca="1" si="267"/>
        <v>-0,13706421478981+0,143963046837789i</v>
      </c>
      <c r="CS181" s="223" t="str">
        <f t="shared" ca="1" si="268"/>
        <v>0,187156504384411+0,0669656680499389i</v>
      </c>
      <c r="CT181" s="223" t="str">
        <f t="shared" ca="1" si="269"/>
        <v>-0,0146228807328994-0,198237557465375i</v>
      </c>
      <c r="CU181" s="223" t="str">
        <f t="shared" ca="1" si="270"/>
        <v>-0,175304913579019+0,0937024284947789i</v>
      </c>
      <c r="CV181" s="223" t="str">
        <f t="shared" ca="1" si="271"/>
        <v>0,156704467793356+0,12229336696799i</v>
      </c>
      <c r="CW181" s="223" t="str">
        <f t="shared" ca="1" si="272"/>
        <v>0,0482986647008934-0,192819077943229i</v>
      </c>
      <c r="CX181" s="223" t="str">
        <f t="shared" ca="1" si="273"/>
        <v>-0,19584969648953+0,0339831460539726i</v>
      </c>
      <c r="CY181" s="223" t="str">
        <f t="shared" ca="1" si="274"/>
        <v>0,110434112004972+0,165276328421344i</v>
      </c>
      <c r="CZ181" s="223" t="str">
        <f t="shared" ca="1" si="275"/>
        <v>0,106344767169918-0,167936739060702i</v>
      </c>
      <c r="DA181" s="223" t="str">
        <f t="shared" ca="1" si="276"/>
        <v>-0,19662469837583-0,0291665188080494i</v>
      </c>
      <c r="DB181" s="223" t="str">
        <f t="shared" ca="1" si="277"/>
        <v>0,0530161351014697+0,191575695874162i</v>
      </c>
      <c r="DC181" s="223" t="str">
        <f t="shared" ca="1" si="278"/>
        <v>0,153656041871841-0,126102254646955i</v>
      </c>
      <c r="DD181" s="223" t="str">
        <f t="shared" ca="1" si="279"/>
        <v>-0,177551687727428-0,0893720091298635i</v>
      </c>
      <c r="DE181" s="223" t="str">
        <f t="shared" ca="1" si="280"/>
        <v>-0,00975348339503838+0,198536715477086i</v>
      </c>
      <c r="DF181" s="223" t="str">
        <f t="shared" ca="1" si="281"/>
        <v>0,185456716581603-0,0715385497863738i</v>
      </c>
      <c r="DG181" s="223" t="str">
        <f t="shared" ca="1" si="282"/>
        <v>-0,140555963642193-0,140555963642177i</v>
      </c>
      <c r="DH181" s="223" t="str">
        <f t="shared" ca="1" si="283"/>
        <v>-0,071538549786348+0,185456716581613i</v>
      </c>
      <c r="DI181" s="223" t="str">
        <f t="shared" ca="1" si="284"/>
        <v>0,198536715477084-0,00975348339506046i</v>
      </c>
      <c r="DJ181" s="223" t="str">
        <f t="shared" ca="1" si="285"/>
        <v>-0,0893720091298831-0,177551687727418i</v>
      </c>
      <c r="DK181" s="223" t="str">
        <f t="shared" ca="1" si="286"/>
        <v>-0,126102254646938+0,153656041871855i</v>
      </c>
      <c r="DL181" s="223" t="str">
        <f t="shared" ca="1" si="287"/>
        <v>0,191575695874167+0,0530161351014484i</v>
      </c>
      <c r="DM181" s="223" t="str">
        <f t="shared" ca="1" si="288"/>
        <v>-0,0291665188080712-0,196624698375827i</v>
      </c>
      <c r="DN181" s="223" t="str">
        <f t="shared" ca="1" si="289"/>
        <v>-0,167936739060796+0,10634476716977i</v>
      </c>
      <c r="DO181" s="223" t="str">
        <f t="shared" ca="1" si="290"/>
        <v>0,165276328421359+0,110434112004949i</v>
      </c>
      <c r="DP181" s="223" t="str">
        <f t="shared" ca="1" si="291"/>
        <v>0,0339831460539508-0,195849696489534i</v>
      </c>
      <c r="DQ181" s="223" t="str">
        <f t="shared" ca="1" si="292"/>
        <v>-0,192819077943223+0,0482986647009202i</v>
      </c>
      <c r="DR181" s="223" t="str">
        <f t="shared" ca="1" si="293"/>
        <v>0,122293366968008+0,156704467793342i</v>
      </c>
      <c r="DS181" s="223" t="str">
        <f t="shared" ca="1" si="294"/>
        <v>0,0937024284949289-0,175304913578939i</v>
      </c>
      <c r="DT181" s="223" t="str">
        <f t="shared" ca="1" si="295"/>
        <v>-0,198237557465377-0,0146228807328774i</v>
      </c>
      <c r="DU181" s="223" t="str">
        <f t="shared" ca="1" si="296"/>
        <v>0,0669656680499651+0,187156504384401i</v>
      </c>
      <c r="DV181" s="223" t="str">
        <f t="shared" ca="1" si="297"/>
        <v>0,143963046837774-0,137064214789826i</v>
      </c>
      <c r="DW181" s="223" t="str">
        <f t="shared" ca="1" si="298"/>
        <v>-0,183645216587421-0,076068339375365i</v>
      </c>
      <c r="DX181" s="223" t="str">
        <f t="shared" ca="1" si="299"/>
        <v>0,00487821092333291+0,198716282395163i</v>
      </c>
      <c r="DY181" s="223" t="str">
        <f t="shared" ca="1" si="300"/>
        <v>0,179691511378214-0,0849877554085279i</v>
      </c>
      <c r="DZ181" s="223" t="str">
        <f t="shared" ca="1" si="301"/>
        <v>-0,150515059296301-0,129835183042955i</v>
      </c>
      <c r="EA181" s="223" t="str">
        <f t="shared" ca="1" si="302"/>
        <v>-0,0577016705646143+0,19021691576939i</v>
      </c>
      <c r="EB181" s="223" t="str">
        <f t="shared" ca="1" si="303"/>
        <v>0,197281260896095-0,0243323227418465i</v>
      </c>
      <c r="EC181" s="223" t="str">
        <f t="shared" ca="1" si="304"/>
        <v>-0,102191364223481-0,170495990888086i</v>
      </c>
      <c r="ED181" s="223" t="str">
        <f t="shared" ca="1" si="305"/>
        <v>-0,114456935460306+0,162516361501856i</v>
      </c>
      <c r="EE181" s="223" t="str">
        <f t="shared" ca="1" si="306"/>
        <v>0,194956722069365+0,0387793031233812i</v>
      </c>
      <c r="EF181" s="223" t="str">
        <f t="shared" ca="1" si="307"/>
        <v>-0,0435521009907586-0,193946313009702i</v>
      </c>
      <c r="EG181" s="223" t="str">
        <f t="shared" ca="1" si="308"/>
        <v>-0,159658500803004+0,118410814337643i</v>
      </c>
      <c r="EH181" s="223" t="str">
        <f t="shared" ca="1" si="309"/>
        <v>0,172952542305673+0,0979764050206524i</v>
      </c>
      <c r="EI181" s="223" t="str">
        <f t="shared" ca="1" si="310"/>
        <v>0,0194834697941478-0,197818988561632i</v>
      </c>
      <c r="EJ181" s="223" t="str">
        <f t="shared" ca="1" si="311"/>
        <v>-0,188743556107192+0,062352448699131i</v>
      </c>
      <c r="EK181" s="223" t="str">
        <f t="shared" ca="1" si="312"/>
        <v>0,133489903579631+0,147283412077081i</v>
      </c>
      <c r="EL181" s="223" t="str">
        <f t="shared" ca="1" si="313"/>
        <v>0,0805523082413071-0,181723095581613i</v>
      </c>
      <c r="EM181" s="223" t="str">
        <f t="shared" ca="1" si="314"/>
        <v>-0,198776150055198-4,92876434446806E-14i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0,104548770809674-0,262177670706718i</v>
      </c>
      <c r="G182" s="229" t="str">
        <f t="shared" si="184"/>
        <v>-1,20473192204113+1,73255396049042i</v>
      </c>
      <c r="H182" s="229" t="str">
        <f t="shared" si="180"/>
        <v>0,10023036851961-0,146905281487948i</v>
      </c>
      <c r="I182" s="229" t="str">
        <f t="shared" si="317"/>
        <v>-0,200997493247061+0,0699871349212249i</v>
      </c>
      <c r="J182" s="255" t="str">
        <f ca="1">IMPRODUCT(1/N_FFT2,CS100)</f>
        <v>0,00077289479899748+3,69950962258222E-09i</v>
      </c>
      <c r="K182" s="254" t="str">
        <f t="shared" ca="1" si="318"/>
        <v>-0,000155350176060264+0,0000540919489851893i</v>
      </c>
      <c r="N182" s="246">
        <f t="shared" ca="1" si="185"/>
        <v>0.59884016669069651</v>
      </c>
      <c r="O182" s="223">
        <f t="shared" ca="1" si="186"/>
        <v>0.19884016669069646</v>
      </c>
      <c r="P182" s="223" t="str">
        <f t="shared" ca="1" si="187"/>
        <v>-0,0850151260471334-0,17974938173127i</v>
      </c>
      <c r="Q182" s="223" t="str">
        <f t="shared" ca="1" si="188"/>
        <v>-0,126142866370558+0,153705527400297i</v>
      </c>
      <c r="R182" s="223" t="str">
        <f t="shared" ca="1" si="189"/>
        <v>0,192881176080388+0,0483142194745012i</v>
      </c>
      <c r="S182" s="223" t="str">
        <f t="shared" ca="1" si="190"/>
        <v>-0,0387917921494277-0,19501950864316i</v>
      </c>
      <c r="T182" s="223" t="str">
        <f t="shared" ca="1" si="191"/>
        <v>-0,159709919446835+0,118448949002806i</v>
      </c>
      <c r="U182" s="223" t="str">
        <f t="shared" ca="1" si="192"/>
        <v>0,1753613712111+0,0937326057279262i</v>
      </c>
      <c r="V182" s="223" t="str">
        <f t="shared" ca="1" si="193"/>
        <v>0,00975662454239433-0,198600655001746i</v>
      </c>
      <c r="W182" s="223" t="str">
        <f t="shared" ca="1" si="194"/>
        <v>-0,183704360246666+0,0760928374812439i</v>
      </c>
      <c r="X182" s="223" t="str">
        <f t="shared" ca="1" si="195"/>
        <v>0,147330845275246+0,133532894524404i</v>
      </c>
      <c r="Y182" s="223" t="str">
        <f t="shared" ca="1" si="196"/>
        <v>0,0577202536130346-0,190278175870043i</v>
      </c>
      <c r="Z182" s="223" t="str">
        <f t="shared" ca="1" si="197"/>
        <v>-0,196688022127918+0,0291759119993141i</v>
      </c>
      <c r="AA182" s="223" t="str">
        <f t="shared" ca="1" si="198"/>
        <v>0,110469677742001+0,165329556308491i</v>
      </c>
      <c r="AB182" s="223" t="str">
        <f t="shared" ca="1" si="199"/>
        <v>0,102224275351524-0,170550899787834i</v>
      </c>
      <c r="AC182" s="223" t="str">
        <f t="shared" ca="1" si="200"/>
        <v>-0,197882696939536-0,0194897445216669i</v>
      </c>
      <c r="AD182" s="223" t="str">
        <f t="shared" ca="1" si="201"/>
        <v>0,0669872346049095+0,187216778867629i</v>
      </c>
      <c r="AE182" s="223" t="str">
        <f t="shared" ca="1" si="202"/>
        <v>0,140601230239252-0,140601230239257i</v>
      </c>
      <c r="AF182" s="223" t="str">
        <f t="shared" ca="1" si="203"/>
        <v>-0,187216778867625-0,0669872346049211i</v>
      </c>
      <c r="AG182" s="223" t="str">
        <f t="shared" ca="1" si="204"/>
        <v>0,0194897445216752+0,197882696939535i</v>
      </c>
      <c r="AH182" s="223" t="str">
        <f t="shared" ca="1" si="205"/>
        <v>0,17055089978783-0,102224275351531i</v>
      </c>
      <c r="AI182" s="223" t="str">
        <f t="shared" ca="1" si="206"/>
        <v>-0,165329556308484-0,110469677742011i</v>
      </c>
      <c r="AJ182" s="223" t="str">
        <f t="shared" ca="1" si="207"/>
        <v>-0,0291759119993072+0,196688022127919i</v>
      </c>
      <c r="AK182" s="223" t="str">
        <f t="shared" ca="1" si="208"/>
        <v>0,190278175870046-0,0577202536130231i</v>
      </c>
      <c r="AL182" s="223" t="str">
        <f t="shared" ca="1" si="209"/>
        <v>-0,13353289452441-0,14733084527524i</v>
      </c>
      <c r="AM182" s="223" t="str">
        <f t="shared" ca="1" si="210"/>
        <v>-0,0760928374812376+0,183704360246669i</v>
      </c>
      <c r="AN182" s="223" t="str">
        <f t="shared" ca="1" si="211"/>
        <v>0,198600655001747-0,00975662454238218i</v>
      </c>
      <c r="AO182" s="223" t="str">
        <f t="shared" ca="1" si="212"/>
        <v>-0,0937326057279332-0,175361371211096i</v>
      </c>
      <c r="AP182" s="223" t="str">
        <f t="shared" ca="1" si="213"/>
        <v>-0,118448949002816+0,159709919446827i</v>
      </c>
      <c r="AQ182" s="223" t="str">
        <f t="shared" ca="1" si="214"/>
        <v>0,195019508643159+0,0387917921494317i</v>
      </c>
      <c r="AR182" s="223" t="str">
        <f t="shared" ca="1" si="215"/>
        <v>0,195019508643159+0,0387917921494317i</v>
      </c>
      <c r="AS182" s="223" t="str">
        <f t="shared" ca="1" si="216"/>
        <v>-0,153705527400302+0,126142866370551i</v>
      </c>
      <c r="AT182" s="223" t="str">
        <f t="shared" ca="1" si="217"/>
        <v>0,17974938173127+0,0850151260471334i</v>
      </c>
      <c r="AU182" s="223" t="str">
        <f t="shared" ca="1" si="218"/>
        <v>-6,91803500887909E-15-0,198840166690696i</v>
      </c>
      <c r="AV182" s="223" t="str">
        <f t="shared" ca="1" si="219"/>
        <v>-0,179749381731272+0,0850151260471294i</v>
      </c>
      <c r="AW182" s="223" t="str">
        <f t="shared" ca="1" si="220"/>
        <v>0,1537055274003+0,126142866370555i</v>
      </c>
      <c r="AX182" s="223" t="str">
        <f t="shared" ca="1" si="221"/>
        <v>0,0483142194745084-0,192881176080386i</v>
      </c>
      <c r="AY182" s="223" t="str">
        <f t="shared" ca="1" si="222"/>
        <v>-0,19501950864316+0,0387917921494285i</v>
      </c>
      <c r="AZ182" s="223" t="str">
        <f t="shared" ca="1" si="223"/>
        <v>0,118448949002812+0,159709919446831i</v>
      </c>
      <c r="BA182" s="223" t="str">
        <f t="shared" ca="1" si="224"/>
        <v>0,0937326057279372-0,175361371211094i</v>
      </c>
      <c r="BB182" s="223" t="str">
        <f t="shared" ca="1" si="225"/>
        <v>-0,198600655001747-0,00975662454238671i</v>
      </c>
      <c r="BC182" s="223" t="str">
        <f t="shared" ca="1" si="226"/>
        <v>0,0760928374812334+0,183704360246671i</v>
      </c>
      <c r="BD182" s="223" t="str">
        <f t="shared" ca="1" si="227"/>
        <v>0,133532894524412-0,147330845275238i</v>
      </c>
      <c r="BE182" s="223" t="str">
        <f t="shared" ca="1" si="228"/>
        <v>-0,190278175870044-0,0577202536130287i</v>
      </c>
      <c r="BF182" s="223" t="str">
        <f t="shared" ca="1" si="229"/>
        <v>0,0291759119993014+0,19668802212792i</v>
      </c>
      <c r="BG182" s="223" t="str">
        <f t="shared" ca="1" si="230"/>
        <v>0,165329556308487-0,110469677742007i</v>
      </c>
      <c r="BH182" s="223" t="str">
        <f t="shared" ca="1" si="231"/>
        <v>-0,170550899787838-0,102224275351517i</v>
      </c>
      <c r="BI182" s="223" t="str">
        <f t="shared" ca="1" si="232"/>
        <v>-0,0194897445216783+0,197882696939534i</v>
      </c>
      <c r="BJ182" s="223" t="str">
        <f t="shared" ca="1" si="233"/>
        <v>0,187216778867626-0,0669872346049181i</v>
      </c>
      <c r="BK182" s="223" t="str">
        <f t="shared" ca="1" si="234"/>
        <v>-0,140601230239248-0,140601230239262i</v>
      </c>
      <c r="BL182" s="223" t="str">
        <f t="shared" ca="1" si="235"/>
        <v>-0,0669872346049145+0,187216778867627i</v>
      </c>
      <c r="BM182" s="223" t="str">
        <f t="shared" ca="1" si="236"/>
        <v>0,197882696939536-0,0194897445216624i</v>
      </c>
      <c r="BN182" s="223" t="str">
        <f t="shared" ca="1" si="237"/>
        <v>-0,102224275351521-0,170550899787836i</v>
      </c>
      <c r="BO182" s="223" t="str">
        <f t="shared" ca="1" si="238"/>
        <v>-0,110469677742004+0,165329556308489i</v>
      </c>
      <c r="BP182" s="223" t="str">
        <f t="shared" ca="1" si="239"/>
        <v>0,19668802212792+0,0291759119992976i</v>
      </c>
      <c r="BQ182" s="223" t="str">
        <f t="shared" ca="1" si="240"/>
        <v>-0,0577202536130485-0,190278175870038i</v>
      </c>
      <c r="BR182" s="223" t="str">
        <f t="shared" ca="1" si="241"/>
        <v>-0,147330845275222+0,13353289452443i</v>
      </c>
      <c r="BS182" s="223" t="str">
        <f t="shared" ca="1" si="242"/>
        <v>0,18370436024668+0,0760928374812115i</v>
      </c>
      <c r="BT182" s="223" t="str">
        <f t="shared" ca="1" si="243"/>
        <v>-0,00975662454243002-0,198600655001745i</v>
      </c>
      <c r="BU182" s="223" t="str">
        <f t="shared" ca="1" si="244"/>
        <v>-0,175361371211073+0,0937326057279756i</v>
      </c>
      <c r="BV182" s="223" t="str">
        <f t="shared" ca="1" si="245"/>
        <v>0,159709919446869+0,118448949002761i</v>
      </c>
      <c r="BW182" s="223" t="str">
        <f t="shared" ca="1" si="246"/>
        <v>0,0387917921493667-0,195019508643172i</v>
      </c>
      <c r="BX182" s="223" t="str">
        <f t="shared" ca="1" si="247"/>
        <v>-0,192881176080371+0,0483142194745696i</v>
      </c>
      <c r="BY182" s="223" t="str">
        <f t="shared" ca="1" si="248"/>
        <v>0,126142866370619+0,153705527400247i</v>
      </c>
      <c r="BZ182" s="223" t="str">
        <f t="shared" ca="1" si="249"/>
        <v>0,0850151260470544-0,179749381731308i</v>
      </c>
      <c r="CA182" s="223" t="str">
        <f t="shared" ca="1" si="250"/>
        <v>-0,198840166690696+9,29553541886231E-14i</v>
      </c>
      <c r="CB182" s="223" t="str">
        <f t="shared" ca="1" si="251"/>
        <v>0,0850151260470463+0,179749381731312i</v>
      </c>
      <c r="CC182" s="223" t="str">
        <f t="shared" ca="1" si="252"/>
        <v>0,126142866370626-0,153705527400241i</v>
      </c>
      <c r="CD182" s="223" t="str">
        <f t="shared" ca="1" si="253"/>
        <v>-0,192881176080369-0,0483142194745784i</v>
      </c>
      <c r="CE182" s="223" t="str">
        <f t="shared" ca="1" si="254"/>
        <v>0,0387917921493578+0,195019508643174i</v>
      </c>
      <c r="CF182" s="223" t="str">
        <f t="shared" ca="1" si="255"/>
        <v>0,159709919446872-0,118448949002756i</v>
      </c>
      <c r="CG182" s="223" t="str">
        <f t="shared" ca="1" si="256"/>
        <v>-0,17536137121107-0,0937326057279809i</v>
      </c>
      <c r="CH182" s="223" t="str">
        <f t="shared" ca="1" si="257"/>
        <v>-0,00975662454243625+0,198600655001744i</v>
      </c>
      <c r="CI182" s="223" t="str">
        <f t="shared" ca="1" si="258"/>
        <v>0,183704360246684-0,0760928374812006i</v>
      </c>
      <c r="CJ182" s="223" t="str">
        <f t="shared" ca="1" si="259"/>
        <v>-0,147330845275214-0,133532894524438i</v>
      </c>
      <c r="CK182" s="223" t="str">
        <f t="shared" ca="1" si="260"/>
        <v>-0,0577202536130599+0,190278175870035i</v>
      </c>
      <c r="CL182" s="223" t="str">
        <f t="shared" ca="1" si="261"/>
        <v>0,196688022127921-0,0291759119992887i</v>
      </c>
      <c r="CM182" s="223" t="str">
        <f t="shared" ca="1" si="262"/>
        <v>-0,110469677741996-0,165329556308494i</v>
      </c>
      <c r="CN182" s="223" t="str">
        <f t="shared" ca="1" si="263"/>
        <v>-0,102224275351529+0,170550899787831i</v>
      </c>
      <c r="CO182" s="223" t="str">
        <f t="shared" ca="1" si="264"/>
        <v>0,197882696939535+0,0194897445216714i</v>
      </c>
      <c r="CP182" s="223" t="str">
        <f t="shared" ca="1" si="265"/>
        <v>-0,0669872346049246-0,187216778867624i</v>
      </c>
      <c r="CQ182" s="223" t="str">
        <f t="shared" ca="1" si="266"/>
        <v>-0,140601230239241+0,140601230239269i</v>
      </c>
      <c r="CR182" s="223" t="str">
        <f t="shared" ca="1" si="267"/>
        <v>0,187216778867637+0,0669872346048867i</v>
      </c>
      <c r="CS182" s="223" t="str">
        <f t="shared" ca="1" si="268"/>
        <v>-0,0194897445217115-0,197882696939531i</v>
      </c>
      <c r="CT182" s="223" t="str">
        <f t="shared" ca="1" si="269"/>
        <v>-0,170550899787811+0,102224275351563i</v>
      </c>
      <c r="CU182" s="223" t="str">
        <f t="shared" ca="1" si="270"/>
        <v>0,165329556308516+0,110469677741963i</v>
      </c>
      <c r="CV182" s="223" t="str">
        <f t="shared" ca="1" si="271"/>
        <v>0,0291759119992545-0,196688022127927i</v>
      </c>
      <c r="CW182" s="223" t="str">
        <f t="shared" ca="1" si="272"/>
        <v>-0,190278175870025+0,0577202536130931i</v>
      </c>
      <c r="CX182" s="223" t="str">
        <f t="shared" ca="1" si="273"/>
        <v>0,133532894524464+0,147330845275191i</v>
      </c>
      <c r="CY182" s="223" t="str">
        <f t="shared" ca="1" si="274"/>
        <v>0,0760928374811686-0,183704360246697i</v>
      </c>
      <c r="CZ182" s="223" t="str">
        <f t="shared" ca="1" si="275"/>
        <v>-0,198600655001742+0,00975662454247643i</v>
      </c>
      <c r="DA182" s="223" t="str">
        <f t="shared" ca="1" si="276"/>
        <v>0,0937326057280165+0,175361371211051i</v>
      </c>
      <c r="DB182" s="223" t="str">
        <f t="shared" ca="1" si="277"/>
        <v>0,118448949002882-0,159709919446779i</v>
      </c>
      <c r="DC182" s="223" t="str">
        <f t="shared" ca="1" si="278"/>
        <v>-0,195019508643143-0,0387917921495122i</v>
      </c>
      <c r="DD182" s="223" t="str">
        <f t="shared" ca="1" si="279"/>
        <v>0,0483142194744255+0,192881176080407i</v>
      </c>
      <c r="DE182" s="223" t="str">
        <f t="shared" ca="1" si="280"/>
        <v>0,153705527400345-0,1261428663705i</v>
      </c>
      <c r="DF182" s="223" t="str">
        <f t="shared" ca="1" si="281"/>
        <v>-0,179749381731242-0,0850151260471938i</v>
      </c>
      <c r="DG182" s="223" t="str">
        <f t="shared" ca="1" si="282"/>
        <v>-5,83651791442277E-14+0,198840166690696i</v>
      </c>
      <c r="DH182" s="223" t="str">
        <f t="shared" ca="1" si="283"/>
        <v>0,179749381731292-0,0850151260470882i</v>
      </c>
      <c r="DI182" s="223" t="str">
        <f t="shared" ca="1" si="284"/>
        <v>-0,153705527400271-0,12614286637059i</v>
      </c>
      <c r="DJ182" s="223" t="str">
        <f t="shared" ca="1" si="285"/>
        <v>-0,0483142194745332+0,19288117608038i</v>
      </c>
      <c r="DK182" s="223" t="str">
        <f t="shared" ca="1" si="286"/>
        <v>0,195019508643165-0,0387917921494033i</v>
      </c>
      <c r="DL182" s="223" t="str">
        <f t="shared" ca="1" si="287"/>
        <v>-0,118448949002793-0,159709919446845i</v>
      </c>
      <c r="DM182" s="223" t="str">
        <f t="shared" ca="1" si="288"/>
        <v>-0,09373260572794+0,175361371211092i</v>
      </c>
      <c r="DN182" s="223" t="str">
        <f t="shared" ca="1" si="289"/>
        <v>0,198600655001747+0,00975662454238982i</v>
      </c>
      <c r="DO182" s="223" t="str">
        <f t="shared" ca="1" si="290"/>
        <v>-0,0760928374812487-0,183704360246664i</v>
      </c>
      <c r="DP182" s="223" t="str">
        <f t="shared" ca="1" si="291"/>
        <v>-0,1335328945244+0,147330845275249i</v>
      </c>
      <c r="DQ182" s="223" t="str">
        <f t="shared" ca="1" si="292"/>
        <v>0,19027817587005+0,05772025361301i</v>
      </c>
      <c r="DR182" s="223" t="str">
        <f t="shared" ca="1" si="293"/>
        <v>-0,0291759119993346-0,196688022127915i</v>
      </c>
      <c r="DS182" s="223" t="str">
        <f t="shared" ca="1" si="294"/>
        <v>-0,165329556308468+0,110469677742035i</v>
      </c>
      <c r="DT182" s="223" t="str">
        <f t="shared" ca="1" si="295"/>
        <v>0,170550899787855+0,102224275351489i</v>
      </c>
      <c r="DU182" s="223" t="str">
        <f t="shared" ca="1" si="296"/>
        <v>0,0194897445216252-0,19788269693954i</v>
      </c>
      <c r="DV182" s="223" t="str">
        <f t="shared" ca="1" si="297"/>
        <v>-0,187216778867608+0,0669872346049684i</v>
      </c>
      <c r="DW182" s="223" t="str">
        <f t="shared" ca="1" si="298"/>
        <v>0,140601230239302+0,140601230239208i</v>
      </c>
      <c r="DX182" s="223" t="str">
        <f t="shared" ca="1" si="299"/>
        <v>0,0669872346048429-0,187216778867653i</v>
      </c>
      <c r="DY182" s="223" t="str">
        <f t="shared" ca="1" si="300"/>
        <v>-0,197882696939527+0,0194897445217577i</v>
      </c>
      <c r="DZ182" s="223" t="str">
        <f t="shared" ca="1" si="301"/>
        <v>0,102224275351603+0,170550899787787i</v>
      </c>
      <c r="EA182" s="223" t="str">
        <f t="shared" ca="1" si="302"/>
        <v>0,110469677742093-0,165329556308429i</v>
      </c>
      <c r="EB182" s="223" t="str">
        <f t="shared" ca="1" si="303"/>
        <v>-0,196688022127904-0,0291759119994042i</v>
      </c>
      <c r="EC182" s="223" t="str">
        <f t="shared" ca="1" si="304"/>
        <v>0,0577202536129483+0,190278175870069i</v>
      </c>
      <c r="ED182" s="223" t="str">
        <f t="shared" ca="1" si="305"/>
        <v>0,147330845275293-0,133532894524352i</v>
      </c>
      <c r="EE182" s="223" t="str">
        <f t="shared" ca="1" si="306"/>
        <v>-0,18370436024664-0,0760928374813084i</v>
      </c>
      <c r="EF182" s="223" t="str">
        <f t="shared" ca="1" si="307"/>
        <v>0,00975662454232531+0,19860065500175i</v>
      </c>
      <c r="EG182" s="223" t="str">
        <f t="shared" ca="1" si="308"/>
        <v>0,175361371211123-0,0937326057278831i</v>
      </c>
      <c r="EH182" s="223" t="str">
        <f t="shared" ca="1" si="309"/>
        <v>-0,159709919446806-0,118448949002845i</v>
      </c>
      <c r="EI182" s="223" t="str">
        <f t="shared" ca="1" si="310"/>
        <v>-0,0387917921494667+0,195019508643152i</v>
      </c>
      <c r="EJ182" s="223" t="str">
        <f t="shared" ca="1" si="311"/>
        <v>0,192881176080396-0,0483142194744706i</v>
      </c>
      <c r="EK182" s="223" t="str">
        <f t="shared" ca="1" si="312"/>
        <v>-0,12614286637054-0,153705527400312i</v>
      </c>
      <c r="EL182" s="223" t="str">
        <f t="shared" ca="1" si="313"/>
        <v>-0,0850151260471467+0,179749381731264i</v>
      </c>
      <c r="EM182" s="223" t="str">
        <f t="shared" ca="1" si="314"/>
        <v>0,198840166690696+6,23612460914007E-15i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0,104428745098483-0,259614321637556i</v>
      </c>
      <c r="G183" s="229" t="str">
        <f t="shared" si="184"/>
        <v>-1,20453450130545+1,71405837946872i</v>
      </c>
      <c r="H183" s="229" t="str">
        <f t="shared" si="180"/>
        <v>0,100224942075554-0,145135419483939i</v>
      </c>
      <c r="I183" s="229" t="str">
        <f t="shared" si="317"/>
        <v>-0,197937187432261+0,0702230905174158i</v>
      </c>
      <c r="J183" s="255" t="str">
        <f ca="1">IMPRODUCT(1/N_FFT2,CT100)</f>
        <v>0,00157734653194402+3,19997829540417E-06i</v>
      </c>
      <c r="K183" s="254" t="str">
        <f t="shared" ca="1" si="318"/>
        <v>-0,000312440248504522+0,0001101327535864i</v>
      </c>
      <c r="N183" s="246">
        <f t="shared" ca="1" si="185"/>
        <v>0.59889720282706016</v>
      </c>
      <c r="O183" s="223">
        <f t="shared" ca="1" si="186"/>
        <v>0.19889720282706014</v>
      </c>
      <c r="P183" s="223" t="str">
        <f t="shared" ca="1" si="187"/>
        <v>-0,0894264358276562-0,177659815004944i</v>
      </c>
      <c r="Q183" s="223" t="str">
        <f t="shared" ca="1" si="188"/>
        <v>-0,118482925389571+0,159755731301128i</v>
      </c>
      <c r="R183" s="223" t="str">
        <f t="shared" ca="1" si="189"/>
        <v>0,195968967079201+0,0340038414644559i</v>
      </c>
      <c r="S183" s="223" t="str">
        <f t="shared" ca="1" si="190"/>
        <v>-0,0577368103294692-0,190332756049524i</v>
      </c>
      <c r="T183" s="223" t="str">
        <f t="shared" ca="1" si="191"/>
        <v>-0,144050718954699+0,137147685584056i</v>
      </c>
      <c r="U183" s="223" t="str">
        <f t="shared" ca="1" si="192"/>
        <v>0,187270480903323+0,0670064495005288i</v>
      </c>
      <c r="V183" s="223" t="str">
        <f t="shared" ca="1" si="193"/>
        <v>-0,0243471408932917-0,197401403294786i</v>
      </c>
      <c r="W183" s="223" t="str">
        <f t="shared" ca="1" si="194"/>
        <v>-0,165376980122671+0,110501365321585i</v>
      </c>
      <c r="X183" s="223" t="str">
        <f t="shared" ca="1" si="195"/>
        <v>0,173057868747737+0,0980360717130158i</v>
      </c>
      <c r="Y183" s="223" t="str">
        <f t="shared" ca="1" si="196"/>
        <v>0,00975942317295553-0,198657622435586i</v>
      </c>
      <c r="Z183" s="223" t="str">
        <f t="shared" ca="1" si="197"/>
        <v>-0,181833763206646+0,0806013638255465i</v>
      </c>
      <c r="AA183" s="223" t="str">
        <f t="shared" ca="1" si="198"/>
        <v>0,153749616929929+0,126179049712418i</v>
      </c>
      <c r="AB183" s="223" t="str">
        <f t="shared" ca="1" si="199"/>
        <v>0,0435786238031436-0,194064424457067i</v>
      </c>
      <c r="AC183" s="223" t="str">
        <f t="shared" ca="1" si="200"/>
        <v>-0,192936502915225+0,0483280781251667i</v>
      </c>
      <c r="AD183" s="223" t="str">
        <f t="shared" ca="1" si="201"/>
        <v>0,129914251426109+0,150606721526041i</v>
      </c>
      <c r="AE183" s="223" t="str">
        <f t="shared" ca="1" si="202"/>
        <v>0,0761146642656759-0,183757054765667i</v>
      </c>
      <c r="AF183" s="223" t="str">
        <f t="shared" ca="1" si="203"/>
        <v>-0,198358282239513+0,0146317859271593i</v>
      </c>
      <c r="AG183" s="223" t="str">
        <f t="shared" ca="1" si="204"/>
        <v>0,102253597785753+0,170599821313793i</v>
      </c>
      <c r="AH183" s="223" t="str">
        <f t="shared" ca="1" si="205"/>
        <v>0,106409530114679-0,168039010926636i</v>
      </c>
      <c r="AI183" s="223" t="str">
        <f t="shared" ca="1" si="206"/>
        <v>-0,197939458431312-0,0194953350406629i</v>
      </c>
      <c r="AJ183" s="223" t="str">
        <f t="shared" ca="1" si="207"/>
        <v>0,0715821160781583+0,185569657946017i</v>
      </c>
      <c r="AK183" s="223" t="str">
        <f t="shared" ca="1" si="208"/>
        <v>0,133571197652535-0,147373106264665i</v>
      </c>
      <c r="AL183" s="223" t="str">
        <f t="shared" ca="1" si="209"/>
        <v>-0,19169236363838-0,0530484214200545i</v>
      </c>
      <c r="AM183" s="223" t="str">
        <f t="shared" ca="1" si="210"/>
        <v>0,0388029193476472+0,195075448846155i</v>
      </c>
      <c r="AN183" s="223" t="str">
        <f t="shared" ca="1" si="211"/>
        <v>0,156799899313636-0,122367842457331i</v>
      </c>
      <c r="AO183" s="223" t="str">
        <f t="shared" ca="1" si="212"/>
        <v>-0,179800941787862-0,0850395121377496i</v>
      </c>
      <c r="AP183" s="223" t="str">
        <f t="shared" ca="1" si="213"/>
        <v>0,00488118170715655+0,198837298708191i</v>
      </c>
      <c r="AQ183" s="223" t="str">
        <f t="shared" ca="1" si="214"/>
        <v>0,175411672592591-0,0937594923764972i</v>
      </c>
      <c r="AR183" s="223" t="str">
        <f t="shared" ca="1" si="215"/>
        <v>0,175411672592591-0,0937594923764972i</v>
      </c>
      <c r="AS183" s="223" t="str">
        <f t="shared" ca="1" si="216"/>
        <v>-0,0291842809386682+0,196744440934227i</v>
      </c>
      <c r="AT183" s="223" t="str">
        <f t="shared" ca="1" si="217"/>
        <v>0,188858499125421-0,062390420743268i</v>
      </c>
      <c r="AU183" s="223" t="str">
        <f t="shared" ca="1" si="218"/>
        <v>-0,140641560878049-0,140641560878052i</v>
      </c>
      <c r="AV183" s="223" t="str">
        <f t="shared" ca="1" si="219"/>
        <v>-0,0623904207432706+0,18885849912542i</v>
      </c>
      <c r="AW183" s="223" t="str">
        <f t="shared" ca="1" si="220"/>
        <v>0,196744440934228-0,0291842809386655i</v>
      </c>
      <c r="AX183" s="223" t="str">
        <f t="shared" ca="1" si="221"/>
        <v>-0,114526638637917-0,162615332409735i</v>
      </c>
      <c r="AY183" s="223" t="str">
        <f t="shared" ca="1" si="222"/>
        <v>-0,0937594923765008+0,175411672592589i</v>
      </c>
      <c r="AZ183" s="223" t="str">
        <f t="shared" ca="1" si="223"/>
        <v>0,198837298708192+0,00488118170713954i</v>
      </c>
      <c r="BA183" s="223" t="str">
        <f t="shared" ca="1" si="224"/>
        <v>-0,0850395121377446-0,179800941787865i</v>
      </c>
      <c r="BB183" s="223" t="str">
        <f t="shared" ca="1" si="225"/>
        <v>-0,122367842457335+0,156799899313634i</v>
      </c>
      <c r="BC183" s="223" t="str">
        <f t="shared" ca="1" si="226"/>
        <v>0,195075448846158+0,0388029193476305i</v>
      </c>
      <c r="BD183" s="223" t="str">
        <f t="shared" ca="1" si="227"/>
        <v>-0,0530484214200519-0,191692363638381i</v>
      </c>
      <c r="BE183" s="223" t="str">
        <f t="shared" ca="1" si="228"/>
        <v>-0,147373106264668+0,133571197652532i</v>
      </c>
      <c r="BF183" s="223" t="str">
        <f t="shared" ca="1" si="229"/>
        <v>0,185569657946023+0,0715821160781438i</v>
      </c>
      <c r="BG183" s="223" t="str">
        <f t="shared" ca="1" si="230"/>
        <v>-0,0194953350406601-0,197939458431312i</v>
      </c>
      <c r="BH183" s="223" t="str">
        <f t="shared" ca="1" si="231"/>
        <v>-0,168039010926639+0,106409530114674i</v>
      </c>
      <c r="BI183" s="223" t="str">
        <f t="shared" ca="1" si="232"/>
        <v>0,170599821313791+0,102253597785757i</v>
      </c>
      <c r="BJ183" s="223" t="str">
        <f t="shared" ca="1" si="233"/>
        <v>0,0146317859271635-0,198358282239513i</v>
      </c>
      <c r="BK183" s="223" t="str">
        <f t="shared" ca="1" si="234"/>
        <v>-0,183757054765668+0,0761146642656733i</v>
      </c>
      <c r="BL183" s="223" t="str">
        <f t="shared" ca="1" si="235"/>
        <v>0,150606721526038+0,129914251426112i</v>
      </c>
      <c r="BM183" s="223" t="str">
        <f t="shared" ca="1" si="236"/>
        <v>0,0483280781250941-0,192936502915243i</v>
      </c>
      <c r="BN183" s="223" t="str">
        <f t="shared" ca="1" si="237"/>
        <v>-0,194064424457055+0,0435786238031981i</v>
      </c>
      <c r="BO183" s="223" t="str">
        <f t="shared" ca="1" si="238"/>
        <v>0,126179049712447+0,153749616929905i</v>
      </c>
      <c r="BP183" s="223" t="str">
        <f t="shared" ca="1" si="239"/>
        <v>0,0806013638255503-0,181833763206644i</v>
      </c>
      <c r="BQ183" s="223" t="str">
        <f t="shared" ca="1" si="240"/>
        <v>-0,198657622435587+0,0097594231729323i</v>
      </c>
      <c r="BR183" s="223" t="str">
        <f t="shared" ca="1" si="241"/>
        <v>0,098036071712979+0,173057868747758i</v>
      </c>
      <c r="BS183" s="223" t="str">
        <f t="shared" ca="1" si="242"/>
        <v>0,110501365321638-0,165376980122636i</v>
      </c>
      <c r="BT183" s="223" t="str">
        <f t="shared" ca="1" si="243"/>
        <v>-0,197401403294774-0,0243471408933941i</v>
      </c>
      <c r="BU183" s="223" t="str">
        <f t="shared" ca="1" si="244"/>
        <v>0,0670064495006003+0,187270480903297i</v>
      </c>
      <c r="BV183" s="223" t="str">
        <f t="shared" ca="1" si="245"/>
        <v>0,137147685584015-0,144050718954738i</v>
      </c>
      <c r="BW183" s="223" t="str">
        <f t="shared" ca="1" si="246"/>
        <v>-0,19033275604953-0,0577368103294489i</v>
      </c>
      <c r="BX183" s="223" t="str">
        <f t="shared" ca="1" si="247"/>
        <v>0,0340038414644503+0,195968967079202i</v>
      </c>
      <c r="BY183" s="223" t="str">
        <f t="shared" ca="1" si="248"/>
        <v>0,159755731301146-0,118482925389546i</v>
      </c>
      <c r="BZ183" s="223" t="str">
        <f t="shared" ca="1" si="249"/>
        <v>-0,177659815004919-0,0894264358277059i</v>
      </c>
      <c r="CA183" s="223" t="str">
        <f t="shared" ca="1" si="250"/>
        <v>-8,33330569260327E-14+0,19889720282706i</v>
      </c>
      <c r="CB183" s="223" t="str">
        <f t="shared" ca="1" si="251"/>
        <v>0,177659815004902-0,0894264358277387i</v>
      </c>
      <c r="CC183" s="223" t="str">
        <f t="shared" ca="1" si="252"/>
        <v>-0,159755731301166-0,118482925389519i</v>
      </c>
      <c r="CD183" s="223" t="str">
        <f t="shared" ca="1" si="253"/>
        <v>-0,0340038414644195+0,195968967079207i</v>
      </c>
      <c r="CE183" s="223" t="str">
        <f t="shared" ca="1" si="254"/>
        <v>0,19033275604952-0,0577368103294815i</v>
      </c>
      <c r="CF183" s="223" t="str">
        <f t="shared" ca="1" si="255"/>
        <v>-0,137147685584039-0,144050718954715i</v>
      </c>
      <c r="CG183" s="223" t="str">
        <f t="shared" ca="1" si="256"/>
        <v>-0,0670064495005711+0,187270480903308i</v>
      </c>
      <c r="CH183" s="223" t="str">
        <f t="shared" ca="1" si="257"/>
        <v>0,197401403294794-0,0243471408932314i</v>
      </c>
      <c r="CI183" s="223" t="str">
        <f t="shared" ca="1" si="258"/>
        <v>-0,110501365321499-0,165376980122728i</v>
      </c>
      <c r="CJ183" s="223" t="str">
        <f t="shared" ca="1" si="259"/>
        <v>-0,0980360717129518+0,173057868747774i</v>
      </c>
      <c r="CK183" s="223" t="str">
        <f t="shared" ca="1" si="260"/>
        <v>0,198657622435589+0,00975942317289833i</v>
      </c>
      <c r="CL183" s="223" t="str">
        <f t="shared" ca="1" si="261"/>
        <v>-0,0806013638255789-0,181833763206632i</v>
      </c>
      <c r="CM183" s="223" t="str">
        <f t="shared" ca="1" si="262"/>
        <v>-0,126179049712423+0,153749616929925i</v>
      </c>
      <c r="CN183" s="223" t="str">
        <f t="shared" ca="1" si="263"/>
        <v>0,194064424457063+0,0435786238031651i</v>
      </c>
      <c r="CO183" s="223" t="str">
        <f t="shared" ca="1" si="264"/>
        <v>-0,0483280781251243-0,192936502915235i</v>
      </c>
      <c r="CP183" s="223" t="str">
        <f t="shared" ca="1" si="265"/>
        <v>-0,150606721526097+0,129914251426044i</v>
      </c>
      <c r="CQ183" s="223" t="str">
        <f t="shared" ca="1" si="266"/>
        <v>0,183757054765703+0,076114664265587i</v>
      </c>
      <c r="CR183" s="223" t="str">
        <f t="shared" ca="1" si="267"/>
        <v>-0,0146317859272341-0,198358282239508i</v>
      </c>
      <c r="CS183" s="223" t="str">
        <f t="shared" ca="1" si="268"/>
        <v>-0,170599821313774+0,102253597785786i</v>
      </c>
      <c r="CT183" s="223" t="str">
        <f t="shared" ca="1" si="269"/>
        <v>0,168039010926645+0,106409530114664i</v>
      </c>
      <c r="CU183" s="223" t="str">
        <f t="shared" ca="1" si="270"/>
        <v>0,0194953350406685-0,197939458431311i</v>
      </c>
      <c r="CV183" s="223" t="str">
        <f t="shared" ca="1" si="271"/>
        <v>-0,185569657946032+0,0715821160781201i</v>
      </c>
      <c r="CW183" s="223" t="str">
        <f t="shared" ca="1" si="272"/>
        <v>0,147373106264622+0,133571197652582i</v>
      </c>
      <c r="CX183" s="223" t="str">
        <f t="shared" ca="1" si="273"/>
        <v>0,0530484214201362-0,191692363638358i</v>
      </c>
      <c r="CY183" s="223" t="str">
        <f t="shared" ca="1" si="274"/>
        <v>-0,19507544884614+0,038802919347722i</v>
      </c>
      <c r="CZ183" s="223" t="str">
        <f t="shared" ca="1" si="275"/>
        <v>0,122367842457375+0,156799899313602i</v>
      </c>
      <c r="DA183" s="223" t="str">
        <f t="shared" ca="1" si="276"/>
        <v>0,085039512137719-0,179800941787877i</v>
      </c>
      <c r="DB183" s="223" t="str">
        <f t="shared" ca="1" si="277"/>
        <v>-0,198837298708191+0,00488118170715376i</v>
      </c>
      <c r="DC183" s="223" t="str">
        <f t="shared" ca="1" si="278"/>
        <v>0,0937594923764761+0,175411672592602i</v>
      </c>
      <c r="DD183" s="223" t="str">
        <f t="shared" ca="1" si="279"/>
        <v>0,114526638637958-0,162615332409706i</v>
      </c>
      <c r="DE183" s="223" t="str">
        <f t="shared" ca="1" si="280"/>
        <v>-0,196744440934218-0,0291842809387297i</v>
      </c>
      <c r="DF183" s="223" t="str">
        <f t="shared" ca="1" si="281"/>
        <v>0,0623904207433567+0,188858499125392i</v>
      </c>
      <c r="DG183" s="223" t="str">
        <f t="shared" ca="1" si="282"/>
        <v>0,140641560877997-0,140641560878104i</v>
      </c>
      <c r="DH183" s="223" t="str">
        <f t="shared" ca="1" si="283"/>
        <v>-0,188858499125438-0,0623904207432183i</v>
      </c>
      <c r="DI183" s="223" t="str">
        <f t="shared" ca="1" si="284"/>
        <v>0,0291842809386782+0,196744440934226i</v>
      </c>
      <c r="DJ183" s="223" t="str">
        <f t="shared" ca="1" si="285"/>
        <v>0,162615332409736-0,114526638637916i</v>
      </c>
      <c r="DK183" s="223" t="str">
        <f t="shared" ca="1" si="286"/>
        <v>-0,175411672592578-0,0937594923765221i</v>
      </c>
      <c r="DL183" s="223" t="str">
        <f t="shared" ca="1" si="287"/>
        <v>-0,00488118170720589+0,19883729870819i</v>
      </c>
      <c r="DM183" s="223" t="str">
        <f t="shared" ca="1" si="288"/>
        <v>0,179800941787899-0,0850395121376719i</v>
      </c>
      <c r="DN183" s="223" t="str">
        <f t="shared" ca="1" si="289"/>
        <v>-0,156799899313692-0,12236784245726i</v>
      </c>
      <c r="DO183" s="223" t="str">
        <f t="shared" ca="1" si="290"/>
        <v>-0,0388029193475736+0,195075448846169i</v>
      </c>
      <c r="DP183" s="223" t="str">
        <f t="shared" ca="1" si="291"/>
        <v>0,191692363638372-0,0530484214200859i</v>
      </c>
      <c r="DQ183" s="223" t="str">
        <f t="shared" ca="1" si="292"/>
        <v>-0,133571197652543-0,147373106264657i</v>
      </c>
      <c r="DR183" s="223" t="str">
        <f t="shared" ca="1" si="293"/>
        <v>-0,0715821160781635+0,185569657946015i</v>
      </c>
      <c r="DS183" s="223" t="str">
        <f t="shared" ca="1" si="294"/>
        <v>0,197939458431316-0,0194953350406166i</v>
      </c>
      <c r="DT183" s="223" t="str">
        <f t="shared" ca="1" si="295"/>
        <v>-0,10640953011462-0,168039010926673i</v>
      </c>
      <c r="DU183" s="223" t="str">
        <f t="shared" ca="1" si="296"/>
        <v>-0,102253597785826+0,17059982131375i</v>
      </c>
      <c r="DV183" s="223" t="str">
        <f t="shared" ca="1" si="297"/>
        <v>0,198358282239519+0,0146317859270887i</v>
      </c>
      <c r="DW183" s="223" t="str">
        <f t="shared" ca="1" si="298"/>
        <v>-0,0761146642657216-0,183757054765647i</v>
      </c>
      <c r="DX183" s="223" t="str">
        <f t="shared" ca="1" si="299"/>
        <v>-0,129914251426083+0,150606721526063i</v>
      </c>
      <c r="DY183" s="223" t="str">
        <f t="shared" ca="1" si="300"/>
        <v>0,192936502915223+0,0483280781251749i</v>
      </c>
      <c r="DZ183" s="223" t="str">
        <f t="shared" ca="1" si="301"/>
        <v>-0,0435786238031141-0,194064424457074i</v>
      </c>
      <c r="EA183" s="223" t="str">
        <f t="shared" ca="1" si="302"/>
        <v>-0,153749616929958+0,126179049712383i</v>
      </c>
      <c r="EB183" s="223" t="str">
        <f t="shared" ca="1" si="303"/>
        <v>0,18183376320661+0,0806013638256265i</v>
      </c>
      <c r="EC183" s="223" t="str">
        <f t="shared" ca="1" si="304"/>
        <v>-0,00975942317284624-0,198657622435592i</v>
      </c>
      <c r="ED183" s="223" t="str">
        <f t="shared" ca="1" si="305"/>
        <v>-0,173057868747702+0,0980360717130787i</v>
      </c>
      <c r="EE183" s="223" t="str">
        <f t="shared" ca="1" si="306"/>
        <v>0,165376980122699+0,110501365321543i</v>
      </c>
      <c r="EF183" s="223" t="str">
        <f t="shared" ca="1" si="307"/>
        <v>0,0243471408932775-0,197401403294788i</v>
      </c>
      <c r="EG183" s="223" t="str">
        <f t="shared" ca="1" si="308"/>
        <v>-0,187270480903325+0,067006449500522i</v>
      </c>
      <c r="EH183" s="223" t="str">
        <f t="shared" ca="1" si="309"/>
        <v>0,144050718954679+0,137147685584077i</v>
      </c>
      <c r="EI183" s="223" t="str">
        <f t="shared" ca="1" si="310"/>
        <v>0,0577368103295259-0,190332756049507i</v>
      </c>
      <c r="EJ183" s="223" t="str">
        <f t="shared" ca="1" si="311"/>
        <v>-0,195968967079216+0,0340038414643682i</v>
      </c>
      <c r="EK183" s="223" t="str">
        <f t="shared" ca="1" si="312"/>
        <v>0,118482925389636+0,159755731301079i</v>
      </c>
      <c r="EL183" s="223" t="str">
        <f t="shared" ca="1" si="313"/>
        <v>0,0894264358276086-0,177659815004967i</v>
      </c>
      <c r="EM183" s="223" t="str">
        <f t="shared" ca="1" si="314"/>
        <v>-0,19889720282706+3,68418323376845E-14i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0,1043078375198-0,257118225781067i</v>
      </c>
      <c r="G184" s="229" t="str">
        <f t="shared" si="184"/>
        <v>-1,20433475346449+1,69603087305781i</v>
      </c>
      <c r="H184" s="229" t="str">
        <f t="shared" si="180"/>
        <v>0,100219707562605-0,143407697505881i</v>
      </c>
      <c r="I184" s="229" t="str">
        <f t="shared" si="317"/>
        <v>-0,195001847420227+0,0703750383476566i</v>
      </c>
      <c r="J184" s="255" t="str">
        <f ca="1">IMPRODUCT(1/N_FFT2,CU100)</f>
        <v>0,000785694749385832-3,53865960926042E-09i</v>
      </c>
      <c r="K184" s="254" t="str">
        <f t="shared" ca="1" si="318"/>
        <v>-0,000153211678605304+0,0000552939881627416i</v>
      </c>
      <c r="N184" s="246">
        <f t="shared" ca="1" si="185"/>
        <v>0.59894830142556776</v>
      </c>
      <c r="O184" s="223">
        <f t="shared" ca="1" si="186"/>
        <v>0.19894830142556777</v>
      </c>
      <c r="P184" s="223" t="str">
        <f t="shared" ca="1" si="187"/>
        <v>-0,0937835800890873-0,175456737533195i</v>
      </c>
      <c r="Q184" s="223" t="str">
        <f t="shared" ca="1" si="188"/>
        <v>-0,110529754181857+0,165419467054566i</v>
      </c>
      <c r="R184" s="223" t="str">
        <f t="shared" ca="1" si="189"/>
        <v>0,197990310976102+0,0195003435791567i</v>
      </c>
      <c r="S184" s="223" t="str">
        <f t="shared" ca="1" si="190"/>
        <v>-0,0761342188527412-0,183804263714968i</v>
      </c>
      <c r="T184" s="223" t="str">
        <f t="shared" ca="1" si="191"/>
        <v>-0,126211466320146+0,153789116680723i</v>
      </c>
      <c r="U184" s="223" t="str">
        <f t="shared" ca="1" si="192"/>
        <v>0,195125565599421+0,0388128881896779i</v>
      </c>
      <c r="V184" s="223" t="str">
        <f t="shared" ca="1" si="193"/>
        <v>-0,0577516434696422-0,190381654359536i</v>
      </c>
      <c r="W184" s="223" t="str">
        <f t="shared" ca="1" si="194"/>
        <v>-0,140677693043566+0,140677693043562i</v>
      </c>
      <c r="X184" s="223" t="str">
        <f t="shared" ca="1" si="195"/>
        <v>0,190381654359535+0,0577516434696477i</v>
      </c>
      <c r="Y184" s="223" t="str">
        <f t="shared" ca="1" si="196"/>
        <v>-0,0388128881896723-0,195125565599423i</v>
      </c>
      <c r="Z184" s="223" t="str">
        <f t="shared" ca="1" si="197"/>
        <v>-0,153789116680727+0,126211466320142i</v>
      </c>
      <c r="AA184" s="223" t="str">
        <f t="shared" ca="1" si="198"/>
        <v>0,183804263714967+0,0761342188527446i</v>
      </c>
      <c r="AB184" s="223" t="str">
        <f t="shared" ca="1" si="199"/>
        <v>-0,0195003435791527-0,197990310976102i</v>
      </c>
      <c r="AC184" s="223" t="str">
        <f t="shared" ca="1" si="200"/>
        <v>-0,165419467054569+0,110529754181853i</v>
      </c>
      <c r="AD184" s="223" t="str">
        <f t="shared" ca="1" si="201"/>
        <v>0,175456737533192+0,0937835800890925i</v>
      </c>
      <c r="AE184" s="223" t="str">
        <f t="shared" ca="1" si="202"/>
        <v>5,55697590316869E-15-0,198948301425568i</v>
      </c>
      <c r="AF184" s="223" t="str">
        <f t="shared" ca="1" si="203"/>
        <v>-0,175456737533197+0,0937835800890821i</v>
      </c>
      <c r="AG184" s="223" t="str">
        <f t="shared" ca="1" si="204"/>
        <v>0,165419467054563+0,110529754181862i</v>
      </c>
      <c r="AH184" s="223" t="str">
        <f t="shared" ca="1" si="205"/>
        <v>0,0195003435791638-0,197990310976101i</v>
      </c>
      <c r="AI184" s="223" t="str">
        <f t="shared" ca="1" si="206"/>
        <v>-0,183804263714971+0,0761342188527344i</v>
      </c>
      <c r="AJ184" s="223" t="str">
        <f t="shared" ca="1" si="207"/>
        <v>0,15378911668072+0,126211466320151i</v>
      </c>
      <c r="AK184" s="223" t="str">
        <f t="shared" ca="1" si="208"/>
        <v>0,0388128881896839-0,19512556559942i</v>
      </c>
      <c r="AL184" s="223" t="str">
        <f t="shared" ca="1" si="209"/>
        <v>-0,190381654359538+0,0577516434696372i</v>
      </c>
      <c r="AM184" s="223" t="str">
        <f t="shared" ca="1" si="210"/>
        <v>0,140677693043558+0,14067769304357i</v>
      </c>
      <c r="AN184" s="223" t="str">
        <f t="shared" ca="1" si="211"/>
        <v>0,0577516434696531-0,190381654359533i</v>
      </c>
      <c r="AO184" s="223" t="str">
        <f t="shared" ca="1" si="212"/>
        <v>-0,195125565599424+0,0388128881896662i</v>
      </c>
      <c r="AP184" s="223" t="str">
        <f t="shared" ca="1" si="213"/>
        <v>0,126211466320137+0,153789116680731i</v>
      </c>
      <c r="AQ184" s="223" t="str">
        <f t="shared" ca="1" si="214"/>
        <v>0,0761342188527314-0,183804263714972i</v>
      </c>
      <c r="AR184" s="223" t="str">
        <f t="shared" ca="1" si="215"/>
        <v>0,0761342188527314-0,183804263714972i</v>
      </c>
      <c r="AS184" s="223" t="str">
        <f t="shared" ca="1" si="216"/>
        <v>0,110529754181848+0,165419467054573i</v>
      </c>
      <c r="AT184" s="223" t="str">
        <f t="shared" ca="1" si="217"/>
        <v>0,0937835800890793-0,175456737533199i</v>
      </c>
      <c r="AU184" s="223" t="str">
        <f t="shared" ca="1" si="218"/>
        <v>-0,198948301425568+8,67662604542734E-15i</v>
      </c>
      <c r="AV184" s="223" t="str">
        <f t="shared" ca="1" si="219"/>
        <v>0,0937835800890958+0,17545673753319i</v>
      </c>
      <c r="AW184" s="223" t="str">
        <f t="shared" ca="1" si="220"/>
        <v>0,110529754181851-0,165419467054571i</v>
      </c>
      <c r="AX184" s="223" t="str">
        <f t="shared" ca="1" si="221"/>
        <v>-0,197990310976102-0,0195003435791496i</v>
      </c>
      <c r="AY184" s="223" t="str">
        <f t="shared" ca="1" si="222"/>
        <v>0,0761342188527462+0,183804263714966i</v>
      </c>
      <c r="AZ184" s="223" t="str">
        <f t="shared" ca="1" si="223"/>
        <v>0,12621146632014-0,153789116680729i</v>
      </c>
      <c r="BA184" s="223" t="str">
        <f t="shared" ca="1" si="224"/>
        <v>-0,195125565599423-0,0388128881896685i</v>
      </c>
      <c r="BB184" s="223" t="str">
        <f t="shared" ca="1" si="225"/>
        <v>0,0577516434696493+0,190381654359534i</v>
      </c>
      <c r="BC184" s="223" t="str">
        <f t="shared" ca="1" si="226"/>
        <v>0,14067769304356-0,140677693043568i</v>
      </c>
      <c r="BD184" s="223" t="str">
        <f t="shared" ca="1" si="227"/>
        <v>-0,190381654359537-0,0577516434696408i</v>
      </c>
      <c r="BE184" s="223" t="str">
        <f t="shared" ca="1" si="228"/>
        <v>0,0388128881896801+0,195125565599421i</v>
      </c>
      <c r="BF184" s="223" t="str">
        <f t="shared" ca="1" si="229"/>
        <v>0,153789116680721-0,126211466320149i</v>
      </c>
      <c r="BG184" s="223" t="str">
        <f t="shared" ca="1" si="230"/>
        <v>-0,183804263714969-0,0761342188527378i</v>
      </c>
      <c r="BH184" s="223" t="str">
        <f t="shared" ca="1" si="231"/>
        <v>0,0195003435791614+0,197990310976101i</v>
      </c>
      <c r="BI184" s="223" t="str">
        <f t="shared" ca="1" si="232"/>
        <v>0,165419467054564-0,11052975418186i</v>
      </c>
      <c r="BJ184" s="223" t="str">
        <f t="shared" ca="1" si="233"/>
        <v>-0,175456737533196-0,0937835800890855i</v>
      </c>
      <c r="BK184" s="223" t="str">
        <f t="shared" ca="1" si="234"/>
        <v>3,11965014225865E-15+0,198948301425568i</v>
      </c>
      <c r="BL184" s="223" t="str">
        <f t="shared" ca="1" si="235"/>
        <v>0,175456737533174-0,0937835800891259i</v>
      </c>
      <c r="BM184" s="223" t="str">
        <f t="shared" ca="1" si="236"/>
        <v>-0,165419467054557-0,110529754181872i</v>
      </c>
      <c r="BN184" s="223" t="str">
        <f t="shared" ca="1" si="237"/>
        <v>-0,019500343579234+0,197990310976094i</v>
      </c>
      <c r="BO184" s="223" t="str">
        <f t="shared" ca="1" si="238"/>
        <v>0,183804263714945-0,0761342188527959i</v>
      </c>
      <c r="BP184" s="223" t="str">
        <f t="shared" ca="1" si="239"/>
        <v>-0,153789116680725-0,126211466320144i</v>
      </c>
      <c r="BQ184" s="223" t="str">
        <f t="shared" ca="1" si="240"/>
        <v>-0,038812888189735+0,19512556559941i</v>
      </c>
      <c r="BR184" s="223" t="str">
        <f t="shared" ca="1" si="241"/>
        <v>0,190381654359513-0,0577516434697198i</v>
      </c>
      <c r="BS184" s="223" t="str">
        <f t="shared" ca="1" si="242"/>
        <v>-0,140677693043578-0,14067769304355i</v>
      </c>
      <c r="BT184" s="223" t="str">
        <f t="shared" ca="1" si="243"/>
        <v>-0,057751643469684+0,190381654359524i</v>
      </c>
      <c r="BU184" s="223" t="str">
        <f t="shared" ca="1" si="244"/>
        <v>0,195125565599441-0,0388128881895776i</v>
      </c>
      <c r="BV184" s="223" t="str">
        <f t="shared" ca="1" si="245"/>
        <v>-0,126211466320175-0,1537891166807i</v>
      </c>
      <c r="BW184" s="223" t="str">
        <f t="shared" ca="1" si="246"/>
        <v>-0,0761342188527613+0,18380426371496i</v>
      </c>
      <c r="BX184" s="223" t="str">
        <f t="shared" ca="1" si="247"/>
        <v>0,197990310976109-0,0195003435790771i</v>
      </c>
      <c r="BY184" s="223" t="str">
        <f t="shared" ca="1" si="248"/>
        <v>-0,110529754181905-0,165419467054534i</v>
      </c>
      <c r="BZ184" s="223" t="str">
        <f t="shared" ca="1" si="249"/>
        <v>-0,0937835800890905+0,175456737533193i</v>
      </c>
      <c r="CA184" s="223" t="str">
        <f t="shared" ca="1" si="250"/>
        <v>0,198948301425568+6,18090593162041E-14i</v>
      </c>
      <c r="CB184" s="223" t="str">
        <f t="shared" ca="1" si="251"/>
        <v>-0,0937835800891559-0,175456737533158i</v>
      </c>
      <c r="CC184" s="223" t="str">
        <f t="shared" ca="1" si="252"/>
        <v>-0,110529754181841+0,165419467054577i</v>
      </c>
      <c r="CD184" s="223" t="str">
        <f t="shared" ca="1" si="253"/>
        <v>0,197990310976097+0,0195003435792029i</v>
      </c>
      <c r="CE184" s="223" t="str">
        <f t="shared" ca="1" si="254"/>
        <v>-0,0761342188528273-0,183804263714932i</v>
      </c>
      <c r="CF184" s="223" t="str">
        <f t="shared" ca="1" si="255"/>
        <v>-0,126211466320118+0,153789116680747i</v>
      </c>
      <c r="CG184" s="223" t="str">
        <f t="shared" ca="1" si="256"/>
        <v>0,195125565599417+0,038812888189699i</v>
      </c>
      <c r="CH184" s="223" t="str">
        <f t="shared" ca="1" si="257"/>
        <v>-0,0577516434695604-0,190381654359561i</v>
      </c>
      <c r="CI184" s="223" t="str">
        <f t="shared" ca="1" si="258"/>
        <v>-0,140677693043528+0,140677693043601i</v>
      </c>
      <c r="CJ184" s="223" t="str">
        <f t="shared" ca="1" si="259"/>
        <v>0,190381654359533+0,0577516434696515i</v>
      </c>
      <c r="CK184" s="223" t="str">
        <f t="shared" ca="1" si="260"/>
        <v>-0,0388128881896111-0,195125565599435i</v>
      </c>
      <c r="CL184" s="223" t="str">
        <f t="shared" ca="1" si="261"/>
        <v>-0,153789116680678+0,126211466320201i</v>
      </c>
      <c r="CM184" s="223" t="str">
        <f t="shared" ca="1" si="262"/>
        <v>0,183804263714974+0,0761342188527273i</v>
      </c>
      <c r="CN184" s="223" t="str">
        <f t="shared" ca="1" si="263"/>
        <v>-0,0195003435791081-0,197990310976106i</v>
      </c>
      <c r="CO184" s="223" t="str">
        <f t="shared" ca="1" si="264"/>
        <v>-0,165419467054517+0,110529754181931i</v>
      </c>
      <c r="CP184" s="223" t="str">
        <f t="shared" ca="1" si="265"/>
        <v>0,175456737533209+0,0937835800890604i</v>
      </c>
      <c r="CQ184" s="223" t="str">
        <f t="shared" ca="1" si="266"/>
        <v>2,77848795158434E-14-0,198948301425568i</v>
      </c>
      <c r="CR184" s="223" t="str">
        <f t="shared" ca="1" si="267"/>
        <v>-0,175456737533235+0,0937835800890113i</v>
      </c>
      <c r="CS184" s="223" t="str">
        <f t="shared" ca="1" si="268"/>
        <v>0,165419467054596+0,110529754181813i</v>
      </c>
      <c r="CT184" s="223" t="str">
        <f t="shared" ca="1" si="269"/>
        <v>0,0195003435791691-0,1979903109761i</v>
      </c>
      <c r="CU184" s="223" t="str">
        <f t="shared" ca="1" si="270"/>
        <v>-0,183804263714995+0,0761342188526759i</v>
      </c>
      <c r="CV184" s="223" t="str">
        <f t="shared" ca="1" si="271"/>
        <v>0,153789116680768+0,126211466320091i</v>
      </c>
      <c r="CW184" s="223" t="str">
        <f t="shared" ca="1" si="272"/>
        <v>0,0388128881896656-0,195125565599424i</v>
      </c>
      <c r="CX184" s="223" t="str">
        <f t="shared" ca="1" si="273"/>
        <v>-0,190381654359551+0,0577516434695928i</v>
      </c>
      <c r="CY184" s="223" t="str">
        <f t="shared" ca="1" si="274"/>
        <v>0,140677693043625+0,140677693043504i</v>
      </c>
      <c r="CZ184" s="223" t="str">
        <f t="shared" ca="1" si="275"/>
        <v>0,0577516434696189-0,190381654359543i</v>
      </c>
      <c r="DA184" s="223" t="str">
        <f t="shared" ca="1" si="276"/>
        <v>-0,195125565599428+0,0388128881896445i</v>
      </c>
      <c r="DB184" s="223" t="str">
        <f t="shared" ca="1" si="277"/>
        <v>0,126211466320075+0,153789116680782i</v>
      </c>
      <c r="DC184" s="223" t="str">
        <f t="shared" ca="1" si="278"/>
        <v>0,0761342188526958-0,183804263714987i</v>
      </c>
      <c r="DD184" s="223" t="str">
        <f t="shared" ca="1" si="279"/>
        <v>-0,197990310976103+0,019500343579142i</v>
      </c>
      <c r="DE184" s="223" t="str">
        <f t="shared" ca="1" si="280"/>
        <v>0,110529754181795+0,165419467054608i</v>
      </c>
      <c r="DF184" s="223" t="str">
        <f t="shared" ca="1" si="281"/>
        <v>0,0937835800890304-0,175456737533225i</v>
      </c>
      <c r="DG184" s="223" t="str">
        <f t="shared" ca="1" si="282"/>
        <v>-0,198948301425568+6,2393002845173E-15i</v>
      </c>
      <c r="DH184" s="223" t="str">
        <f t="shared" ca="1" si="283"/>
        <v>0,0937835800890413+0,175456737533219i</v>
      </c>
      <c r="DI184" s="223" t="str">
        <f t="shared" ca="1" si="284"/>
        <v>0,110529754181784-0,165419467054615i</v>
      </c>
      <c r="DJ184" s="223" t="str">
        <f t="shared" ca="1" si="285"/>
        <v>-0,197990310976104-0,0195003435791352i</v>
      </c>
      <c r="DK184" s="223" t="str">
        <f t="shared" ca="1" si="286"/>
        <v>0,0761342188527074+0,183804263714982i</v>
      </c>
      <c r="DL184" s="223" t="str">
        <f t="shared" ca="1" si="287"/>
        <v>0,126211466320218-0,153789116680665i</v>
      </c>
      <c r="DM184" s="223" t="str">
        <f t="shared" ca="1" si="288"/>
        <v>-0,195125565599431-0,0388128881896321i</v>
      </c>
      <c r="DN184" s="223" t="str">
        <f t="shared" ca="1" si="289"/>
        <v>0,0577516434696255+0,190381654359541i</v>
      </c>
      <c r="DO184" s="223" t="str">
        <f t="shared" ca="1" si="290"/>
        <v>0,14067769304362-0,140677693043509i</v>
      </c>
      <c r="DP184" s="223" t="str">
        <f t="shared" ca="1" si="291"/>
        <v>-0,190381654359553-0,0577516434695863i</v>
      </c>
      <c r="DQ184" s="223" t="str">
        <f t="shared" ca="1" si="292"/>
        <v>0,0388128881896777+0,195125565599421i</v>
      </c>
      <c r="DR184" s="223" t="str">
        <f t="shared" ca="1" si="293"/>
        <v>0,15378911668076-0,126211466320101i</v>
      </c>
      <c r="DS184" s="223" t="str">
        <f t="shared" ca="1" si="294"/>
        <v>-0,183804263715-0,0761342188526644i</v>
      </c>
      <c r="DT184" s="223" t="str">
        <f t="shared" ca="1" si="295"/>
        <v>0,0195003435791758+0,1979903109761i</v>
      </c>
      <c r="DU184" s="223" t="str">
        <f t="shared" ca="1" si="296"/>
        <v>0,165419467054589-0,110529754181823i</v>
      </c>
      <c r="DV184" s="223" t="str">
        <f t="shared" ca="1" si="297"/>
        <v>-0,175456737533148-0,0937835800891748i</v>
      </c>
      <c r="DW184" s="223" t="str">
        <f t="shared" ca="1" si="298"/>
        <v>4,02634800848779E-14+0,198948301425568i</v>
      </c>
      <c r="DX184" s="223" t="str">
        <f t="shared" ca="1" si="299"/>
        <v>0,175456737533203-0,0937835800890714i</v>
      </c>
      <c r="DY184" s="223" t="str">
        <f t="shared" ca="1" si="300"/>
        <v>-0,165419467054521-0,110529754181926i</v>
      </c>
      <c r="DZ184" s="223" t="str">
        <f t="shared" ca="1" si="301"/>
        <v>-0,0195003435791013+0,197990310976107i</v>
      </c>
      <c r="EA184" s="223" t="str">
        <f t="shared" ca="1" si="302"/>
        <v>0,183804263714969-0,0761342188527388i</v>
      </c>
      <c r="EB184" s="223" t="str">
        <f t="shared" ca="1" si="303"/>
        <v>-0,153789116680686-0,126211466320192i</v>
      </c>
      <c r="EC184" s="223" t="str">
        <f t="shared" ca="1" si="304"/>
        <v>-0,0388128881895987+0,195125565599437i</v>
      </c>
      <c r="ED184" s="223" t="str">
        <f t="shared" ca="1" si="305"/>
        <v>0,190381654359531-0,0577516434696579i</v>
      </c>
      <c r="EE184" s="223" t="str">
        <f t="shared" ca="1" si="306"/>
        <v>-0,140677693043533-0,140677693043596i</v>
      </c>
      <c r="EF184" s="223" t="str">
        <f t="shared" ca="1" si="307"/>
        <v>-0,0577516434695538+0,190381654359563i</v>
      </c>
      <c r="EG184" s="223" t="str">
        <f t="shared" ca="1" si="308"/>
        <v>0,195125565599415-0,0388128881897111i</v>
      </c>
      <c r="EH184" s="223" t="str">
        <f t="shared" ca="1" si="309"/>
        <v>-0,126211466320127-0,153789116680739i</v>
      </c>
      <c r="EI184" s="223" t="str">
        <f t="shared" ca="1" si="310"/>
        <v>-0,076134218852821+0,183804263714935i</v>
      </c>
      <c r="EJ184" s="223" t="str">
        <f t="shared" ca="1" si="311"/>
        <v>0,197990310976096-0,0195003435792097i</v>
      </c>
      <c r="EK184" s="223" t="str">
        <f t="shared" ca="1" si="312"/>
        <v>-0,110529754181852-0,16541946705457i</v>
      </c>
      <c r="EL184" s="223" t="str">
        <f t="shared" ca="1" si="313"/>
        <v>-0,093783580089145+0,175456737533164i</v>
      </c>
      <c r="EM184" s="223" t="str">
        <f t="shared" ca="1" si="314"/>
        <v>0,198948301425568-6,86332090704489E-14i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0,104186038953828-0,254686978919714i</v>
      </c>
      <c r="G185" s="229" t="str">
        <f t="shared" si="184"/>
        <v>-1,20413268086569+1,67845489336077i</v>
      </c>
      <c r="H185" s="229" t="str">
        <f t="shared" si="180"/>
        <v>0,100214655995161-0,141720628267683i</v>
      </c>
      <c r="I185" s="229" t="str">
        <f t="shared" si="317"/>
        <v>-0,192186125675724+0,0704521186109296i</v>
      </c>
      <c r="J185" s="255" t="str">
        <f ca="1">IMPRODUCT(1/N_FFT2,CV100)</f>
        <v>0,0000259458160051099-3,19997850059929E-06i</v>
      </c>
      <c r="K185" s="254" t="str">
        <f t="shared" ca="1" si="318"/>
        <v>-4,76098059064062E-06+2,44292917692515E-06i</v>
      </c>
      <c r="N185" s="246">
        <f t="shared" ca="1" si="185"/>
        <v>0.59899430668865628</v>
      </c>
      <c r="O185" s="223">
        <f t="shared" ca="1" si="186"/>
        <v>0.1989943066886562</v>
      </c>
      <c r="P185" s="223" t="str">
        <f t="shared" ca="1" si="187"/>
        <v>-0,0980839340308575-0,173142357554497i</v>
      </c>
      <c r="Q185" s="223" t="str">
        <f t="shared" ca="1" si="188"/>
        <v>-0,102303519147467+0,170683110074029i</v>
      </c>
      <c r="R185" s="223" t="str">
        <f t="shared" ca="1" si="189"/>
        <v>0,19893437332392+0,00488356475520413i</v>
      </c>
      <c r="S185" s="223" t="str">
        <f t="shared" ca="1" si="190"/>
        <v>-0,0938052668199846-0,175497310552984i</v>
      </c>
      <c r="T185" s="223" t="str">
        <f t="shared" ca="1" si="191"/>
        <v>-0,106461480449508+0,168121049470309i</v>
      </c>
      <c r="U185" s="223" t="str">
        <f t="shared" ca="1" si="192"/>
        <v>0,198754609331328+0,00976418783361575i</v>
      </c>
      <c r="V185" s="223" t="str">
        <f t="shared" ca="1" si="193"/>
        <v>-0,0894700948239824-0,177746550533861i</v>
      </c>
      <c r="W185" s="223" t="str">
        <f t="shared" ca="1" si="194"/>
        <v>-0,110555313336587+0,165457719032833i</v>
      </c>
      <c r="X185" s="223" t="str">
        <f t="shared" ca="1" si="195"/>
        <v>0,198455122993989+0,0146389293303788i</v>
      </c>
      <c r="Y185" s="223" t="str">
        <f t="shared" ca="1" si="196"/>
        <v>-0,085081029388359-0,17988872263907i</v>
      </c>
      <c r="Z185" s="223" t="str">
        <f t="shared" ca="1" si="197"/>
        <v>-0,114582551836842+0,162694723052275i</v>
      </c>
      <c r="AA185" s="223" t="str">
        <f t="shared" ca="1" si="198"/>
        <v>0,198036094711274+0,0195048528834787i</v>
      </c>
      <c r="AB185" s="223" t="str">
        <f t="shared" ca="1" si="199"/>
        <v>-0,0806407143220162-0,181922536504233i</v>
      </c>
      <c r="AC185" s="223" t="str">
        <f t="shared" ca="1" si="200"/>
        <v>-0,118540770092388+0,159833725854097i</v>
      </c>
      <c r="AD185" s="223" t="str">
        <f t="shared" ca="1" si="201"/>
        <v>0,197497776890151+0,0243590274425547i</v>
      </c>
      <c r="AE185" s="223" t="str">
        <f t="shared" ca="1" si="202"/>
        <v>-0,0761518243047353-0,18384676703592i</v>
      </c>
      <c r="AF185" s="223" t="str">
        <f t="shared" ca="1" si="203"/>
        <v>-0,122427583820555+0,156876450796033i</v>
      </c>
      <c r="AG185" s="223" t="str">
        <f t="shared" ca="1" si="204"/>
        <v>0,196840493793146+0,0291985290343413i</v>
      </c>
      <c r="AH185" s="223" t="str">
        <f t="shared" ca="1" si="205"/>
        <v>-0,0716170632759745-0,185660255149625i</v>
      </c>
      <c r="AI185" s="223" t="str">
        <f t="shared" ca="1" si="206"/>
        <v>-0,126240651750091+0,153824679229996i</v>
      </c>
      <c r="AJ185" s="223" t="str">
        <f t="shared" ca="1" si="207"/>
        <v>0,196064641343021+0,0340204425240418i</v>
      </c>
      <c r="AK185" s="223" t="str">
        <f t="shared" ca="1" si="208"/>
        <v>-0,0670391628062306-0,187361908467913i</v>
      </c>
      <c r="AL185" s="223" t="str">
        <f t="shared" ca="1" si="209"/>
        <v>-0,129977677031439+0,15068024942908i</v>
      </c>
      <c r="AM185" s="223" t="str">
        <f t="shared" ca="1" si="210"/>
        <v>0,195170686884279+0,0388218633712718i</v>
      </c>
      <c r="AN185" s="223" t="str">
        <f t="shared" ca="1" si="211"/>
        <v>-0,062420880451568-0,188950701978453i</v>
      </c>
      <c r="AO185" s="223" t="str">
        <f t="shared" ca="1" si="212"/>
        <v>-0,133636408620337+0,147445055480193i</v>
      </c>
      <c r="AP185" s="223" t="str">
        <f t="shared" ca="1" si="213"/>
        <v>0,19415916890166+0,0435998993796501i</v>
      </c>
      <c r="AQ185" s="223" t="str">
        <f t="shared" ca="1" si="214"/>
        <v>-0,0577649980925884-0,190425678651442i</v>
      </c>
      <c r="AR185" s="223" t="str">
        <f t="shared" ca="1" si="215"/>
        <v>-0,0577649980925884-0,190425678651442i</v>
      </c>
      <c r="AS185" s="223" t="str">
        <f t="shared" ca="1" si="216"/>
        <v>0,193030696695778+0,048351672438928i</v>
      </c>
      <c r="AT185" s="223" t="str">
        <f t="shared" ca="1" si="217"/>
        <v>-0,0530743202587301-0,191785950016086i</v>
      </c>
      <c r="AU185" s="223" t="str">
        <f t="shared" ca="1" si="218"/>
        <v>-0,140710223677065+0,140710223677064i</v>
      </c>
      <c r="AV185" s="223" t="str">
        <f t="shared" ca="1" si="219"/>
        <v>0,191785950016085+0,0530743202587335i</v>
      </c>
      <c r="AW185" s="223" t="str">
        <f t="shared" ca="1" si="220"/>
        <v>-0,048351672438926-0,193030696695779i</v>
      </c>
      <c r="AX185" s="223" t="str">
        <f t="shared" ca="1" si="221"/>
        <v>-0,144121046143212+0,137214642633667i</v>
      </c>
      <c r="AY185" s="223" t="str">
        <f t="shared" ca="1" si="222"/>
        <v>0,190425678651441+0,0577649980925904i</v>
      </c>
      <c r="AZ185" s="223" t="str">
        <f t="shared" ca="1" si="223"/>
        <v>-0,0435998993796467-0,194159168901661i</v>
      </c>
      <c r="BA185" s="223" t="str">
        <f t="shared" ca="1" si="224"/>
        <v>-0,147445055480194+0,133636408620336i</v>
      </c>
      <c r="BB185" s="223" t="str">
        <f t="shared" ca="1" si="225"/>
        <v>0,188950701978452+0,0624208804515713i</v>
      </c>
      <c r="BC185" s="223" t="str">
        <f t="shared" ca="1" si="226"/>
        <v>-0,0388218633712699-0,195170686884279i</v>
      </c>
      <c r="BD185" s="223" t="str">
        <f t="shared" ca="1" si="227"/>
        <v>-0,150680249429083+0,129977677031436i</v>
      </c>
      <c r="BE185" s="223" t="str">
        <f t="shared" ca="1" si="228"/>
        <v>0,187361908467912+0,0670391628062326i</v>
      </c>
      <c r="BF185" s="223" t="str">
        <f t="shared" ca="1" si="229"/>
        <v>-0,0340204425240383-0,196064641343021i</v>
      </c>
      <c r="BG185" s="223" t="str">
        <f t="shared" ca="1" si="230"/>
        <v>-0,153824679229998+0,126240651750089i</v>
      </c>
      <c r="BH185" s="223" t="str">
        <f t="shared" ca="1" si="231"/>
        <v>0,185660255149624+0,0716170632759777i</v>
      </c>
      <c r="BI185" s="223" t="str">
        <f t="shared" ca="1" si="232"/>
        <v>-0,0291985290343394-0,196840493793147i</v>
      </c>
      <c r="BJ185" s="223" t="str">
        <f t="shared" ca="1" si="233"/>
        <v>-0,156876450796033+0,122427583820554i</v>
      </c>
      <c r="BK185" s="223" t="str">
        <f t="shared" ca="1" si="234"/>
        <v>0,183846767035949+0,0761518243046641i</v>
      </c>
      <c r="BL185" s="223" t="str">
        <f t="shared" ca="1" si="235"/>
        <v>-0,024359027442531-0,197497776890154i</v>
      </c>
      <c r="BM185" s="223" t="str">
        <f t="shared" ca="1" si="236"/>
        <v>-0,159833725854051+0,118540770092449i</v>
      </c>
      <c r="BN185" s="223" t="str">
        <f t="shared" ca="1" si="237"/>
        <v>0,181922536504224+0,0806407143220355i</v>
      </c>
      <c r="BO185" s="223" t="str">
        <f t="shared" ca="1" si="238"/>
        <v>-0,0195048528835744-0,198036094711265i</v>
      </c>
      <c r="BP185" s="223" t="str">
        <f t="shared" ca="1" si="239"/>
        <v>-0,162694723052276+0,114582551836841i</v>
      </c>
      <c r="BQ185" s="223" t="str">
        <f t="shared" ca="1" si="240"/>
        <v>0,179888722639026+0,0850810293884509i</v>
      </c>
      <c r="BR185" s="223" t="str">
        <f t="shared" ca="1" si="241"/>
        <v>-0,0146389293303774-0,198455122993989i</v>
      </c>
      <c r="BS185" s="223" t="str">
        <f t="shared" ca="1" si="242"/>
        <v>-0,165457719032879+0,110555313336519i</v>
      </c>
      <c r="BT185" s="223" t="str">
        <f t="shared" ca="1" si="243"/>
        <v>0,177746550533869+0,0894700948239663i</v>
      </c>
      <c r="BU185" s="223" t="str">
        <f t="shared" ca="1" si="244"/>
        <v>-0,0097641878335335-0,198754609331332i</v>
      </c>
      <c r="BV185" s="223" t="str">
        <f t="shared" ca="1" si="245"/>
        <v>-0,168121049470289+0,106461480449539i</v>
      </c>
      <c r="BW185" s="223" t="str">
        <f t="shared" ca="1" si="246"/>
        <v>0,175497310552953+0,0938052668200417i</v>
      </c>
      <c r="BX185" s="223" t="str">
        <f t="shared" ca="1" si="247"/>
        <v>-0,00488356475524568-0,198934373323919i</v>
      </c>
      <c r="BY185" s="223" t="str">
        <f t="shared" ca="1" si="248"/>
        <v>-0,170683110074057+0,102303519147419i</v>
      </c>
      <c r="BZ185" s="223" t="str">
        <f t="shared" ca="1" si="249"/>
        <v>0,173142357554521+0,0980839340308153i</v>
      </c>
      <c r="CA185" s="223" t="str">
        <f t="shared" ca="1" si="250"/>
        <v>4,02729633047243E-14-0,198994306688656i</v>
      </c>
      <c r="CB185" s="223" t="str">
        <f t="shared" ca="1" si="251"/>
        <v>-0,173142357554466+0,0980839340309124i</v>
      </c>
      <c r="CC185" s="223" t="str">
        <f t="shared" ca="1" si="252"/>
        <v>0,170683110074012+0,102303519147493i</v>
      </c>
      <c r="CD185" s="223" t="str">
        <f t="shared" ca="1" si="253"/>
        <v>0,00488356475512831-0,198934373323922i</v>
      </c>
      <c r="CE185" s="223" t="str">
        <f t="shared" ca="1" si="254"/>
        <v>-0,175497310552993+0,0938052668199681i</v>
      </c>
      <c r="CF185" s="223" t="str">
        <f t="shared" ca="1" si="255"/>
        <v>0,16812104947035+0,106461480449443i</v>
      </c>
      <c r="CG185" s="223" t="str">
        <f t="shared" ca="1" si="256"/>
        <v>0,00976418783361961-0,198754609331328i</v>
      </c>
      <c r="CH185" s="223" t="str">
        <f t="shared" ca="1" si="257"/>
        <v>-0,177746550533817+0,0894700948240711i</v>
      </c>
      <c r="CI185" s="223" t="str">
        <f t="shared" ca="1" si="258"/>
        <v>0,165457719032833+0,110555313336588i</v>
      </c>
      <c r="CJ185" s="223" t="str">
        <f t="shared" ca="1" si="259"/>
        <v>0,0146389293304606-0,198455122993982i</v>
      </c>
      <c r="CK185" s="223" t="str">
        <f t="shared" ca="1" si="260"/>
        <v>-0,179888722639063+0,0850810293883731i</v>
      </c>
      <c r="CL185" s="223" t="str">
        <f t="shared" ca="1" si="261"/>
        <v>0,162694723052226+0,114582551836911i</v>
      </c>
      <c r="CM185" s="223" t="str">
        <f t="shared" ca="1" si="262"/>
        <v>0,0195048528834604-0,198036094711276i</v>
      </c>
      <c r="CN185" s="223" t="str">
        <f t="shared" ca="1" si="263"/>
        <v>-0,181922536504258+0,0806407143219593i</v>
      </c>
      <c r="CO185" s="223" t="str">
        <f t="shared" ca="1" si="264"/>
        <v>0,159833725854118+0,11854077009236i</v>
      </c>
      <c r="CP185" s="223" t="str">
        <f t="shared" ca="1" si="265"/>
        <v>0,0243590274426138-0,197497776890144i</v>
      </c>
      <c r="CQ185" s="223" t="str">
        <f t="shared" ca="1" si="266"/>
        <v>-0,183846767035905+0,0761518243047699i</v>
      </c>
      <c r="CR185" s="223" t="str">
        <f t="shared" ca="1" si="267"/>
        <v>0,156876450796006+0,122427583820589i</v>
      </c>
      <c r="CS185" s="223" t="str">
        <f t="shared" ca="1" si="268"/>
        <v>0,0291985290342876-0,196840493793154i</v>
      </c>
      <c r="CT185" s="223" t="str">
        <f t="shared" ca="1" si="269"/>
        <v>-0,18566025514964+0,0716170632759369i</v>
      </c>
      <c r="CU185" s="223" t="str">
        <f t="shared" ca="1" si="270"/>
        <v>0,153824679230045+0,126240651750031i</v>
      </c>
      <c r="CV185" s="223" t="str">
        <f t="shared" ca="1" si="271"/>
        <v>0,0340204425240647-0,196064641343017i</v>
      </c>
      <c r="CW185" s="223" t="str">
        <f t="shared" ca="1" si="272"/>
        <v>-0,187361908467888+0,0670391628063005i</v>
      </c>
      <c r="CX185" s="223" t="str">
        <f t="shared" ca="1" si="273"/>
        <v>0,150680249429067+0,129977677031455i</v>
      </c>
      <c r="CY185" s="223" t="str">
        <f t="shared" ca="1" si="274"/>
        <v>0,0388218633711769-0,195170686884298i</v>
      </c>
      <c r="CZ185" s="223" t="str">
        <f t="shared" ca="1" si="275"/>
        <v>-0,188950701978454+0,0624208804515648i</v>
      </c>
      <c r="DA185" s="223" t="str">
        <f t="shared" ca="1" si="276"/>
        <v>0,147445055480123+0,133636408620414i</v>
      </c>
      <c r="DB185" s="223" t="str">
        <f t="shared" ca="1" si="277"/>
        <v>0,0435998993796316-0,194159168901664i</v>
      </c>
      <c r="DC185" s="223" t="str">
        <f t="shared" ca="1" si="278"/>
        <v>-0,190425678651465+0,0577649980925106i</v>
      </c>
      <c r="DD185" s="223" t="str">
        <f t="shared" ca="1" si="279"/>
        <v>0,144121046143221+0,137214642633658i</v>
      </c>
      <c r="DE185" s="223" t="str">
        <f t="shared" ca="1" si="280"/>
        <v>0,0483516724390096-0,193030696695758i</v>
      </c>
      <c r="DF185" s="223" t="str">
        <f t="shared" ca="1" si="281"/>
        <v>-0,191785950016076+0,0530743202587677i</v>
      </c>
      <c r="DG185" s="223" t="str">
        <f t="shared" ca="1" si="282"/>
        <v>0,14071022367702+0,140710223677109i</v>
      </c>
      <c r="DH185" s="223" t="str">
        <f t="shared" ca="1" si="283"/>
        <v>0,0530743202586988-0,191785950016095i</v>
      </c>
      <c r="DI185" s="223" t="str">
        <f t="shared" ca="1" si="284"/>
        <v>-0,19303069669579+0,0483516724388814i</v>
      </c>
      <c r="DJ185" s="223" t="str">
        <f t="shared" ca="1" si="285"/>
        <v>0,13721464263371+0,144121046143172i</v>
      </c>
      <c r="DK185" s="223" t="str">
        <f t="shared" ca="1" si="286"/>
        <v>0,0577649980926316-0,190425678651429i</v>
      </c>
      <c r="DL185" s="223" t="str">
        <f t="shared" ca="1" si="287"/>
        <v>-0,194159168901649+0,0435998993797012i</v>
      </c>
      <c r="DM185" s="223" t="str">
        <f t="shared" ca="1" si="288"/>
        <v>0,133636408620321+0,147445055480208i</v>
      </c>
      <c r="DN185" s="223" t="str">
        <f t="shared" ca="1" si="289"/>
        <v>0,0624208804514969-0,188950701978476i</v>
      </c>
      <c r="DO185" s="223" t="str">
        <f t="shared" ca="1" si="290"/>
        <v>-0,195170686884284+0,038821863371247i</v>
      </c>
      <c r="DP185" s="223" t="str">
        <f t="shared" ca="1" si="291"/>
        <v>0,129977677031509+0,15068024942902i</v>
      </c>
      <c r="DQ185" s="223" t="str">
        <f t="shared" ca="1" si="292"/>
        <v>0,0670391628062332-0,187361908467912i</v>
      </c>
      <c r="DR185" s="223" t="str">
        <f t="shared" ca="1" si="293"/>
        <v>-0,196064641343038+0,0340204425239402i</v>
      </c>
      <c r="DS185" s="223" t="str">
        <f t="shared" ca="1" si="294"/>
        <v>0,126240651750086+0,15382467923i</v>
      </c>
      <c r="DT185" s="223" t="str">
        <f t="shared" ca="1" si="295"/>
        <v>0,0716170632760549-0,185660255149595i</v>
      </c>
      <c r="DU185" s="223" t="str">
        <f t="shared" ca="1" si="296"/>
        <v>-0,196840493793144+0,0291985290343583i</v>
      </c>
      <c r="DV185" s="223" t="str">
        <f t="shared" ca="1" si="297"/>
        <v>0,122427583820489+0,156876450796084i</v>
      </c>
      <c r="DW185" s="223" t="str">
        <f t="shared" ca="1" si="298"/>
        <v>0,0761518243047039-0,183846767035933i</v>
      </c>
      <c r="DX185" s="223" t="str">
        <f t="shared" ca="1" si="299"/>
        <v>-0,197497776890159+0,0243590274424882i</v>
      </c>
      <c r="DY185" s="223" t="str">
        <f t="shared" ca="1" si="300"/>
        <v>0,118540770092417+0,159833725854075i</v>
      </c>
      <c r="DZ185" s="223" t="str">
        <f t="shared" ca="1" si="301"/>
        <v>0,0806407143220749-0,181922536504207i</v>
      </c>
      <c r="EA185" s="223" t="str">
        <f t="shared" ca="1" si="302"/>
        <v>-0,198036094711269+0,0195048528835315i</v>
      </c>
      <c r="EB185" s="223" t="str">
        <f t="shared" ca="1" si="303"/>
        <v>0,114582551836803+0,162694723052302i</v>
      </c>
      <c r="EC185" s="223" t="str">
        <f t="shared" ca="1" si="304"/>
        <v>0,0850810293883085-0,179888722639094i</v>
      </c>
      <c r="ED185" s="223" t="str">
        <f t="shared" ca="1" si="305"/>
        <v>-0,198455122993992+0,0146389293303344i</v>
      </c>
      <c r="EE185" s="223" t="str">
        <f t="shared" ca="1" si="306"/>
        <v>0,110555313336647+0,165457719032793i</v>
      </c>
      <c r="EF185" s="223" t="str">
        <f t="shared" ca="1" si="307"/>
        <v>0,0894700948240023-0,177746550533851i</v>
      </c>
      <c r="EG185" s="223" t="str">
        <f t="shared" ca="1" si="308"/>
        <v>-0,198754609331324+0,00976418783369099i</v>
      </c>
      <c r="EH185" s="223" t="str">
        <f t="shared" ca="1" si="309"/>
        <v>0,106461480449508+0,168121049470309i</v>
      </c>
      <c r="EI185" s="223" t="str">
        <f t="shared" ca="1" si="310"/>
        <v>0,0938052668199-0,175497310553029i</v>
      </c>
      <c r="EJ185" s="223" t="str">
        <f t="shared" ca="1" si="311"/>
        <v>-0,19893437332392+0,00488356475519975i</v>
      </c>
      <c r="EK185" s="223" t="str">
        <f t="shared" ca="1" si="312"/>
        <v>0,102303519147385+0,170683110074077i</v>
      </c>
      <c r="EL185" s="223" t="str">
        <f t="shared" ca="1" si="313"/>
        <v>0,0980839340308503-0,173142357554501i</v>
      </c>
      <c r="EM185" s="223" t="str">
        <f t="shared" ca="1" si="314"/>
        <v>-0,198994306688656-8,05459266094488E-14i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0,104063341163589-0,252318288403366i</v>
      </c>
      <c r="G186" s="229" t="str">
        <f t="shared" si="184"/>
        <v>-1,20392828588255+1,66131466184648i</v>
      </c>
      <c r="H186" s="229" t="str">
        <f t="shared" si="180"/>
        <v>0,100209778907035-0,140072793658552i</v>
      </c>
      <c r="I186" s="229" t="str">
        <f t="shared" si="317"/>
        <v>-0,189484772953387+0,0704625139683718i</v>
      </c>
      <c r="J186" s="255" t="str">
        <f ca="1">IMPRODUCT(1/N_FFT2,CW100)</f>
        <v>0,000772894798521742+3,37781610819897E-09i</v>
      </c>
      <c r="K186" s="254" t="str">
        <f t="shared" ca="1" si="318"/>
        <v>-0,000146452033424161+0,0000544594704922018i</v>
      </c>
      <c r="N186" s="246">
        <f t="shared" ca="1" si="185"/>
        <v>0.59903590919309013</v>
      </c>
      <c r="O186" s="223">
        <f t="shared" ca="1" si="186"/>
        <v>0.19903590919309005</v>
      </c>
      <c r="P186" s="223" t="str">
        <f t="shared" ca="1" si="187"/>
        <v>-0,10232490710916-0,17071879373233i</v>
      </c>
      <c r="Q186" s="223" t="str">
        <f t="shared" ca="1" si="188"/>
        <v>-0,0938248781048191+0,175534000686294i</v>
      </c>
      <c r="R186" s="223" t="str">
        <f t="shared" ca="1" si="189"/>
        <v>0,198796161723724-0,00976622917174872i</v>
      </c>
      <c r="S186" s="223" t="str">
        <f t="shared" ca="1" si="190"/>
        <v>-0,110578426449674-0,165492310251063i</v>
      </c>
      <c r="T186" s="223" t="str">
        <f t="shared" ca="1" si="191"/>
        <v>-0,0850988167510347+0,179926330857642i</v>
      </c>
      <c r="U186" s="223" t="str">
        <f t="shared" ca="1" si="192"/>
        <v>0,198077496888277-0,0195089306420098i</v>
      </c>
      <c r="V186" s="223" t="str">
        <f t="shared" ca="1" si="193"/>
        <v>-0,118565552675344-0,159867141298987i</v>
      </c>
      <c r="W186" s="223" t="str">
        <f t="shared" ca="1" si="194"/>
        <v>-0,0761677448939254+0,183885202738268i</v>
      </c>
      <c r="X186" s="223" t="str">
        <f t="shared" ca="1" si="195"/>
        <v>0,196881646013287-0,02920463338956i</v>
      </c>
      <c r="Y186" s="223" t="str">
        <f t="shared" ca="1" si="196"/>
        <v>-0,126267044099498-0,153856838400818i</v>
      </c>
      <c r="Z186" s="223" t="str">
        <f t="shared" ca="1" si="197"/>
        <v>-0,0670531782678406+0,187401079059063i</v>
      </c>
      <c r="AA186" s="223" t="str">
        <f t="shared" ca="1" si="198"/>
        <v>0,195211490008257-0,0388299796172512i</v>
      </c>
      <c r="AB186" s="223" t="str">
        <f t="shared" ca="1" si="199"/>
        <v>-0,133664347154745-0,147475880902661i</v>
      </c>
      <c r="AC186" s="223" t="str">
        <f t="shared" ca="1" si="200"/>
        <v>-0,057777074662163+0,190465489766001i</v>
      </c>
      <c r="AD186" s="223" t="str">
        <f t="shared" ca="1" si="201"/>
        <v>0,19307105242529-0,0483617810229398i</v>
      </c>
      <c r="AE186" s="223" t="str">
        <f t="shared" ca="1" si="202"/>
        <v>-0,140739641090068-0,14073964109006i</v>
      </c>
      <c r="AF186" s="223" t="str">
        <f t="shared" ca="1" si="203"/>
        <v>-0,0483617810229509+0,193071052425288i</v>
      </c>
      <c r="AG186" s="223" t="str">
        <f t="shared" ca="1" si="204"/>
        <v>0,190465489765999-0,0577770746621715i</v>
      </c>
      <c r="AH186" s="223" t="str">
        <f t="shared" ca="1" si="205"/>
        <v>-0,147475880902667-0,133664347154738i</v>
      </c>
      <c r="AI186" s="223" t="str">
        <f t="shared" ca="1" si="206"/>
        <v>-0,0388299796172617+0,195211490008255i</v>
      </c>
      <c r="AJ186" s="223" t="str">
        <f t="shared" ca="1" si="207"/>
        <v>0,18740107905906-0,0670531782678497i</v>
      </c>
      <c r="AK186" s="223" t="str">
        <f t="shared" ca="1" si="208"/>
        <v>-0,153856838400812-0,126267044099506i</v>
      </c>
      <c r="AL186" s="223" t="str">
        <f t="shared" ca="1" si="209"/>
        <v>-0,0292046333895519+0,196881646013289i</v>
      </c>
      <c r="AM186" s="223" t="str">
        <f t="shared" ca="1" si="210"/>
        <v>0,183885202738272-0,0761677448939149i</v>
      </c>
      <c r="AN186" s="223" t="str">
        <f t="shared" ca="1" si="211"/>
        <v>-0,159867141298992-0,118565552675336i</v>
      </c>
      <c r="AO186" s="223" t="str">
        <f t="shared" ca="1" si="212"/>
        <v>-0,0195089306420008+0,198077496888278i</v>
      </c>
      <c r="AP186" s="223" t="str">
        <f t="shared" ca="1" si="213"/>
        <v>0,179926330857647-0,0850988167510254i</v>
      </c>
      <c r="AQ186" s="223" t="str">
        <f t="shared" ca="1" si="214"/>
        <v>-0,165492310251065-0,110578426449671i</v>
      </c>
      <c r="AR186" s="223" t="str">
        <f t="shared" ca="1" si="215"/>
        <v>-0,165492310251065-0,110578426449671i</v>
      </c>
      <c r="AS186" s="223" t="str">
        <f t="shared" ca="1" si="216"/>
        <v>0,175534000686292-0,0938248781048231i</v>
      </c>
      <c r="AT186" s="223" t="str">
        <f t="shared" ca="1" si="217"/>
        <v>-0,170718793732328-0,102324907109163i</v>
      </c>
      <c r="AU186" s="223" t="str">
        <f t="shared" ca="1" si="218"/>
        <v>1,04360484022918E-14+0,19903590919309i</v>
      </c>
      <c r="AV186" s="223" t="str">
        <f t="shared" ca="1" si="219"/>
        <v>0,170718793732329-0,102324907109161i</v>
      </c>
      <c r="AW186" s="223" t="str">
        <f t="shared" ca="1" si="220"/>
        <v>-0,17553400068629-0,0938248781048259i</v>
      </c>
      <c r="AX186" s="223" t="str">
        <f t="shared" ca="1" si="221"/>
        <v>0,00976622917175242+0,198796161723723i</v>
      </c>
      <c r="AY186" s="223" t="str">
        <f t="shared" ca="1" si="222"/>
        <v>0,165492310251066-0,110578426449669i</v>
      </c>
      <c r="AZ186" s="223" t="str">
        <f t="shared" ca="1" si="223"/>
        <v>-0,179926330857647-0,0850988167510258i</v>
      </c>
      <c r="BA186" s="223" t="str">
        <f t="shared" ca="1" si="224"/>
        <v>0,0195089306419991+0,198077496888278i</v>
      </c>
      <c r="BB186" s="223" t="str">
        <f t="shared" ca="1" si="225"/>
        <v>0,159867141298983-0,11856555267535i</v>
      </c>
      <c r="BC186" s="223" t="str">
        <f t="shared" ca="1" si="226"/>
        <v>-0,183885202738272-0,0761677448939165i</v>
      </c>
      <c r="BD186" s="223" t="str">
        <f t="shared" ca="1" si="227"/>
        <v>0,0292046333895487+0,196881646013289i</v>
      </c>
      <c r="BE186" s="223" t="str">
        <f t="shared" ca="1" si="228"/>
        <v>0,153856838400812-0,126267044099506i</v>
      </c>
      <c r="BF186" s="223" t="str">
        <f t="shared" ca="1" si="229"/>
        <v>-0,187401079059059-0,0670531782678515i</v>
      </c>
      <c r="BG186" s="223" t="str">
        <f t="shared" ca="1" si="230"/>
        <v>0,038829979617242+0,195211490008259i</v>
      </c>
      <c r="BH186" s="223" t="str">
        <f t="shared" ca="1" si="231"/>
        <v>0,147475880902668-0,133664347154737i</v>
      </c>
      <c r="BI186" s="223" t="str">
        <f t="shared" ca="1" si="232"/>
        <v>-0,190465489765998-0,0577770746621747i</v>
      </c>
      <c r="BJ186" s="223" t="str">
        <f t="shared" ca="1" si="233"/>
        <v>0,0483617810229493+0,193071052425288i</v>
      </c>
      <c r="BK186" s="223" t="str">
        <f t="shared" ca="1" si="234"/>
        <v>0,140739641090041-0,140739641090087i</v>
      </c>
      <c r="BL186" s="223" t="str">
        <f t="shared" ca="1" si="235"/>
        <v>-0,193071052425265-0,0483617810230397i</v>
      </c>
      <c r="BM186" s="223" t="str">
        <f t="shared" ca="1" si="236"/>
        <v>0,0577770746621423+0,190465489766008i</v>
      </c>
      <c r="BN186" s="223" t="str">
        <f t="shared" ca="1" si="237"/>
        <v>0,133664347154701-0,147475880902701i</v>
      </c>
      <c r="BO186" s="223" t="str">
        <f t="shared" ca="1" si="238"/>
        <v>-0,195211490008241-0,0388299796173306i</v>
      </c>
      <c r="BP186" s="223" t="str">
        <f t="shared" ca="1" si="239"/>
        <v>0,0670531782678384+0,187401079059064i</v>
      </c>
      <c r="BQ186" s="223" t="str">
        <f t="shared" ca="1" si="240"/>
        <v>0,126267044099453-0,153856838400855i</v>
      </c>
      <c r="BR186" s="223" t="str">
        <f t="shared" ca="1" si="241"/>
        <v>-0,196881646013278-0,0292046333896211i</v>
      </c>
      <c r="BS186" s="223" t="str">
        <f t="shared" ca="1" si="242"/>
        <v>0,0761677448939244+0,183885202738268i</v>
      </c>
      <c r="BT186" s="223" t="str">
        <f t="shared" ca="1" si="243"/>
        <v>0,118565552675281-0,159867141299033i</v>
      </c>
      <c r="BU186" s="223" t="str">
        <f t="shared" ca="1" si="244"/>
        <v>-0,198077496888272-0,0195089306420523i</v>
      </c>
      <c r="BV186" s="223" t="str">
        <f t="shared" ca="1" si="245"/>
        <v>0,0850988167510515+0,179926330857635i</v>
      </c>
      <c r="BW186" s="223" t="str">
        <f t="shared" ca="1" si="246"/>
        <v>0,110578426449598-0,165492310251113i</v>
      </c>
      <c r="BX186" s="223" t="str">
        <f t="shared" ca="1" si="247"/>
        <v>-0,198796161723722-0,00976622917178614i</v>
      </c>
      <c r="BY186" s="223" t="str">
        <f t="shared" ca="1" si="248"/>
        <v>0,0938248781048486+0,175534000686278i</v>
      </c>
      <c r="BZ186" s="223" t="str">
        <f t="shared" ca="1" si="249"/>
        <v>0,102324907109239-0,170718793732283i</v>
      </c>
      <c r="CA186" s="223" t="str">
        <f t="shared" ca="1" si="250"/>
        <v>-0,19903590919309-2,43834294138348E-14i</v>
      </c>
      <c r="CB186" s="223" t="str">
        <f t="shared" ca="1" si="251"/>
        <v>0,102324907109202+0,170718793732305i</v>
      </c>
      <c r="CC186" s="223" t="str">
        <f t="shared" ca="1" si="252"/>
        <v>0,0938248781048866-0,175534000686258i</v>
      </c>
      <c r="CD186" s="223" t="str">
        <f t="shared" ca="1" si="253"/>
        <v>-0,198796161723724+0,00976622917174307i</v>
      </c>
      <c r="CE186" s="223" t="str">
        <f t="shared" ca="1" si="254"/>
        <v>0,110578426449725+0,165492310251029i</v>
      </c>
      <c r="CF186" s="223" t="str">
        <f t="shared" ca="1" si="255"/>
        <v>0,0850988167510905-0,179926330857616i</v>
      </c>
      <c r="CG186" s="223" t="str">
        <f t="shared" ca="1" si="256"/>
        <v>-0,198077496888277+0,0195089306420094i</v>
      </c>
      <c r="CH186" s="223" t="str">
        <f t="shared" ca="1" si="257"/>
        <v>0,118565552675408+0,159867141298939i</v>
      </c>
      <c r="CI186" s="223" t="str">
        <f t="shared" ca="1" si="258"/>
        <v>0,0761677448939642-0,183885202738252i</v>
      </c>
      <c r="CJ186" s="223" t="str">
        <f t="shared" ca="1" si="259"/>
        <v>-0,196881646013285+0,0292046333895785i</v>
      </c>
      <c r="CK186" s="223" t="str">
        <f t="shared" ca="1" si="260"/>
        <v>0,126267044099575+0,153856838400755i</v>
      </c>
      <c r="CL186" s="223" t="str">
        <f t="shared" ca="1" si="261"/>
        <v>0,0670531782678816-0,187401079059048i</v>
      </c>
      <c r="CM186" s="223" t="str">
        <f t="shared" ca="1" si="262"/>
        <v>-0,19521149000825+0,0388299796172882i</v>
      </c>
      <c r="CN186" s="223" t="str">
        <f t="shared" ca="1" si="263"/>
        <v>0,133664347154671+0,147475880902728i</v>
      </c>
      <c r="CO186" s="223" t="str">
        <f t="shared" ca="1" si="264"/>
        <v>0,0577770746621863-0,190465489765994i</v>
      </c>
      <c r="CP186" s="223" t="str">
        <f t="shared" ca="1" si="265"/>
        <v>-0,193071052425276+0,0483617810229951i</v>
      </c>
      <c r="CQ186" s="223" t="str">
        <f t="shared" ca="1" si="266"/>
        <v>0,14073964109001+0,140739641090118i</v>
      </c>
      <c r="CR186" s="223" t="str">
        <f t="shared" ca="1" si="267"/>
        <v>0,0483617810229499-0,193071052425288i</v>
      </c>
      <c r="CS186" s="223" t="str">
        <f t="shared" ca="1" si="268"/>
        <v>-0,190465489765983+0,0577770746622255i</v>
      </c>
      <c r="CT186" s="223" t="str">
        <f t="shared" ca="1" si="269"/>
        <v>0,147475880902626+0,133664347154784i</v>
      </c>
      <c r="CU186" s="223" t="str">
        <f t="shared" ca="1" si="270"/>
        <v>0,0388299796172426-0,195211490008259i</v>
      </c>
      <c r="CV186" s="223" t="str">
        <f t="shared" ca="1" si="271"/>
        <v>-0,187401079059035+0,06705317826792i</v>
      </c>
      <c r="CW186" s="223" t="str">
        <f t="shared" ca="1" si="272"/>
        <v>0,153856838400784+0,126267044099539i</v>
      </c>
      <c r="CX186" s="223" t="str">
        <f t="shared" ca="1" si="273"/>
        <v>0,0292046333895326-0,196881646013291i</v>
      </c>
      <c r="CY186" s="223" t="str">
        <f t="shared" ca="1" si="274"/>
        <v>-0,183885202738312+0,0761677448938192i</v>
      </c>
      <c r="CZ186" s="223" t="str">
        <f t="shared" ca="1" si="275"/>
        <v>0,159867141298967+0,118565552675371i</v>
      </c>
      <c r="DA186" s="223" t="str">
        <f t="shared" ca="1" si="276"/>
        <v>0,0195089306419631-0,198077496888281i</v>
      </c>
      <c r="DB186" s="223" t="str">
        <f t="shared" ca="1" si="277"/>
        <v>-0,179926330857681+0,0850988167509535i</v>
      </c>
      <c r="DC186" s="223" t="str">
        <f t="shared" ca="1" si="278"/>
        <v>0,165492310251052+0,110578426449691i</v>
      </c>
      <c r="DD186" s="223" t="str">
        <f t="shared" ca="1" si="279"/>
        <v>0,00976622917169661-0,198796161723726i</v>
      </c>
      <c r="DE186" s="223" t="str">
        <f t="shared" ca="1" si="280"/>
        <v>-0,175534000686329+0,093824878104753i</v>
      </c>
      <c r="DF186" s="223" t="str">
        <f t="shared" ca="1" si="281"/>
        <v>0,170718793732329+0,102324907109162i</v>
      </c>
      <c r="DG186" s="223" t="str">
        <f t="shared" ca="1" si="282"/>
        <v>-6,52497898706891E-14-0,19903590919309i</v>
      </c>
      <c r="DH186" s="223" t="str">
        <f t="shared" ca="1" si="283"/>
        <v>-0,170718793732361+0,102324907109109i</v>
      </c>
      <c r="DI186" s="223" t="str">
        <f t="shared" ca="1" si="284"/>
        <v>0,1755340006863+0,0938248781048076i</v>
      </c>
      <c r="DJ186" s="223" t="str">
        <f t="shared" ca="1" si="285"/>
        <v>-0,00976622917182694-0,19879616172372i</v>
      </c>
      <c r="DK186" s="223" t="str">
        <f t="shared" ca="1" si="286"/>
        <v>-0,165492310251089+0,110578426449635i</v>
      </c>
      <c r="DL186" s="223" t="str">
        <f t="shared" ca="1" si="287"/>
        <v>0,179926330857654+0,0850988167510095i</v>
      </c>
      <c r="DM186" s="223" t="str">
        <f t="shared" ca="1" si="288"/>
        <v>-0,0195089306420986-0,198077496888268i</v>
      </c>
      <c r="DN186" s="223" t="str">
        <f t="shared" ca="1" si="289"/>
        <v>-0,159867141299007+0,118565552675317i</v>
      </c>
      <c r="DO186" s="223" t="str">
        <f t="shared" ca="1" si="290"/>
        <v>0,183885202738286+0,0761677448938815i</v>
      </c>
      <c r="DP186" s="223" t="str">
        <f t="shared" ca="1" si="291"/>
        <v>-0,0292046333894715-0,1968816460133i</v>
      </c>
      <c r="DQ186" s="223" t="str">
        <f t="shared" ca="1" si="292"/>
        <v>-0,153856838400827+0,126267044099487i</v>
      </c>
      <c r="DR186" s="223" t="str">
        <f t="shared" ca="1" si="293"/>
        <v>0,187401079059079+0,0670531782677972i</v>
      </c>
      <c r="DS186" s="223" t="str">
        <f t="shared" ca="1" si="294"/>
        <v>-0,0388299796171819-0,195211490008271i</v>
      </c>
      <c r="DT186" s="223" t="str">
        <f t="shared" ca="1" si="295"/>
        <v>-0,147475880902671+0,133664347154734i</v>
      </c>
      <c r="DU186" s="223" t="str">
        <f t="shared" ca="1" si="296"/>
        <v>0,190465489766021+0,0577770746621005i</v>
      </c>
      <c r="DV186" s="223" t="str">
        <f t="shared" ca="1" si="297"/>
        <v>-0,04836178102289-0,193071052425303i</v>
      </c>
      <c r="DW186" s="223" t="str">
        <f t="shared" ca="1" si="298"/>
        <v>-0,140739641090054+0,140739641090074i</v>
      </c>
      <c r="DX186" s="223" t="str">
        <f t="shared" ca="1" si="299"/>
        <v>0,193071052425308+0,0483617810228685i</v>
      </c>
      <c r="DY186" s="223" t="str">
        <f t="shared" ca="1" si="300"/>
        <v>-0,0577770746621218-0,190465489766014i</v>
      </c>
      <c r="DZ186" s="223" t="str">
        <f t="shared" ca="1" si="301"/>
        <v>-0,133664347154717+0,147475880902686i</v>
      </c>
      <c r="EA186" s="223" t="str">
        <f t="shared" ca="1" si="302"/>
        <v>0,195211490008276+0,0388299796171546i</v>
      </c>
      <c r="EB186" s="223" t="str">
        <f t="shared" ca="1" si="303"/>
        <v>-0,0670531782678181-0,187401079059071i</v>
      </c>
      <c r="EC186" s="223" t="str">
        <f t="shared" ca="1" si="304"/>
        <v>-0,12626704409947+0,153856838400841i</v>
      </c>
      <c r="ED186" s="223" t="str">
        <f t="shared" ca="1" si="305"/>
        <v>0,196881646013275+0,0292046333896452i</v>
      </c>
      <c r="EE186" s="223" t="str">
        <f t="shared" ca="1" si="306"/>
        <v>-0,0761677448939019-0,183885202738278i</v>
      </c>
      <c r="EF186" s="223" t="str">
        <f t="shared" ca="1" si="307"/>
        <v>-0,118565552675299+0,159867141299021i</v>
      </c>
      <c r="EG186" s="223" t="str">
        <f t="shared" ca="1" si="308"/>
        <v>0,19807749688827+0,0195089306420766i</v>
      </c>
      <c r="EH186" s="223" t="str">
        <f t="shared" ca="1" si="309"/>
        <v>-0,0850988167510294-0,179926330857645i</v>
      </c>
      <c r="EI186" s="223" t="str">
        <f t="shared" ca="1" si="310"/>
        <v>-0,110578426449616+0,165492310251101i</v>
      </c>
      <c r="EJ186" s="223" t="str">
        <f t="shared" ca="1" si="311"/>
        <v>0,198796161723721+0,00976622917181048i</v>
      </c>
      <c r="EK186" s="223" t="str">
        <f t="shared" ca="1" si="312"/>
        <v>-0,0938248781048271-0,17553400068629i</v>
      </c>
      <c r="EL186" s="223" t="str">
        <f t="shared" ca="1" si="313"/>
        <v>-0,10232490710909+0,170718793732372i</v>
      </c>
      <c r="EM186" s="223" t="str">
        <f t="shared" ca="1" si="314"/>
        <v>0,19903590919309+4,87668588276693E-14i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0,103939736736917-0,250009966740809i</v>
      </c>
      <c r="G187" s="229" t="str">
        <f t="shared" si="184"/>
        <v>-1,20372157091468+1,64459512513405i</v>
      </c>
      <c r="H187" s="229" t="str">
        <f t="shared" si="180"/>
        <v>0,100205068315835-0,138462840767458i</v>
      </c>
      <c r="I187" s="229" t="str">
        <f t="shared" si="317"/>
        <v>-0,186892671151263+0,0704135510559438i</v>
      </c>
      <c r="J187" s="255" t="str">
        <f ca="1">IMPRODUCT(1/N_FFT2,CX100)</f>
        <v>0,00148939671985698+0,0000031999786988578i</v>
      </c>
      <c r="K187" s="254" t="str">
        <f t="shared" ca="1" si="318"/>
        <v>-0,00027858265324149+0,000104275659409548i</v>
      </c>
      <c r="N187" s="246">
        <f t="shared" ca="1" si="185"/>
        <v>0.59907367925785815</v>
      </c>
      <c r="O187" s="223">
        <f t="shared" ca="1" si="186"/>
        <v>0.19907367925785807</v>
      </c>
      <c r="P187" s="223" t="str">
        <f t="shared" ca="1" si="187"/>
        <v>-0,106503944585121-0,168188107668378i</v>
      </c>
      <c r="Q187" s="223" t="str">
        <f t="shared" ca="1" si="188"/>
        <v>-0,0851149655346045+0,179960474591794i</v>
      </c>
      <c r="R187" s="223" t="str">
        <f t="shared" ca="1" si="189"/>
        <v>0,197576552540692-0,024368743492347i</v>
      </c>
      <c r="S187" s="223" t="str">
        <f t="shared" ca="1" si="190"/>
        <v>-0,126291005174933-0,153886035055705i</v>
      </c>
      <c r="T187" s="223" t="str">
        <f t="shared" ca="1" si="191"/>
        <v>-0,0624457781772086+0,189026068469678i</v>
      </c>
      <c r="U187" s="223" t="str">
        <f t="shared" ca="1" si="192"/>
        <v>0,193107690568548-0,0483709584000838i</v>
      </c>
      <c r="V187" s="223" t="str">
        <f t="shared" ca="1" si="193"/>
        <v>-0,144178531494921-0,137269373238274i</v>
      </c>
      <c r="W187" s="223" t="str">
        <f t="shared" ca="1" si="194"/>
        <v>-0,0388373481913513+0,195248534331821i</v>
      </c>
      <c r="X187" s="223" t="str">
        <f t="shared" ca="1" si="195"/>
        <v>0,185734309185119-0,0716456290696591i</v>
      </c>
      <c r="Y187" s="223" t="str">
        <f t="shared" ca="1" si="196"/>
        <v>-0,159897478499471-0,11858805227666i</v>
      </c>
      <c r="Z187" s="223" t="str">
        <f t="shared" ca="1" si="197"/>
        <v>-0,0146447683387922+0,198534280499776i</v>
      </c>
      <c r="AA187" s="223" t="str">
        <f t="shared" ca="1" si="198"/>
        <v>0,175567310909574-0,0938426827900903i</v>
      </c>
      <c r="AB187" s="223" t="str">
        <f t="shared" ca="1" si="199"/>
        <v>-0,173211418594414-0,0981230566267237i</v>
      </c>
      <c r="AC187" s="223" t="str">
        <f t="shared" ca="1" si="200"/>
        <v>0,00976808246099013+0,198833886292794i</v>
      </c>
      <c r="AD187" s="223" t="str">
        <f t="shared" ca="1" si="201"/>
        <v>0,162759616859433-0,114628255212366i</v>
      </c>
      <c r="AE187" s="223" t="str">
        <f t="shared" ca="1" si="202"/>
        <v>-0,183920097728051-0,0761821988719447i</v>
      </c>
      <c r="AF187" s="223" t="str">
        <f t="shared" ca="1" si="203"/>
        <v>0,0340340122083832+0,196142845360875i</v>
      </c>
      <c r="AG187" s="223" t="str">
        <f t="shared" ca="1" si="204"/>
        <v>0,147503866674665-0,133689711979954i</v>
      </c>
      <c r="AH187" s="223" t="str">
        <f t="shared" ca="1" si="205"/>
        <v>-0,19186244739856-0,0530954899355447i</v>
      </c>
      <c r="AI187" s="223" t="str">
        <f t="shared" ca="1" si="206"/>
        <v>0,057788038733235+0,190501633464458i</v>
      </c>
      <c r="AJ187" s="223" t="str">
        <f t="shared" ca="1" si="207"/>
        <v>0,130029521038118-0,15074035104065i</v>
      </c>
      <c r="AK187" s="223" t="str">
        <f t="shared" ca="1" si="208"/>
        <v>-0,196919007274137-0,0292101754090757i</v>
      </c>
      <c r="AL187" s="223" t="str">
        <f t="shared" ca="1" si="209"/>
        <v>0,0806728793662645+0,181995099681329i</v>
      </c>
      <c r="AM187" s="223" t="str">
        <f t="shared" ca="1" si="210"/>
        <v>0,110599410373359-0,165523714912172i</v>
      </c>
      <c r="AN187" s="223" t="str">
        <f t="shared" ca="1" si="211"/>
        <v>-0,199013721987588-0,00488551265556709i</v>
      </c>
      <c r="AO187" s="223" t="str">
        <f t="shared" ca="1" si="212"/>
        <v>0,102344324803102+0,170751190197485i</v>
      </c>
      <c r="AP187" s="223" t="str">
        <f t="shared" ca="1" si="213"/>
        <v>0,0895057816303679-0,177817448041517i</v>
      </c>
      <c r="AQ187" s="223" t="str">
        <f t="shared" ca="1" si="214"/>
        <v>-0,198115085079861+0,019512632755729i</v>
      </c>
      <c r="AR187" s="223" t="str">
        <f t="shared" ca="1" si="215"/>
        <v>-0,198115085079861+0,019512632755729i</v>
      </c>
      <c r="AS187" s="223" t="str">
        <f t="shared" ca="1" si="216"/>
        <v>0,0670659026194247-0,187436641239386i</v>
      </c>
      <c r="AT187" s="223" t="str">
        <f t="shared" ca="1" si="217"/>
        <v>-0,194236612886498+0,0436172900079897i</v>
      </c>
      <c r="AU187" s="223" t="str">
        <f t="shared" ca="1" si="218"/>
        <v>0,140766348558986+0,140766348558988i</v>
      </c>
      <c r="AV187" s="223" t="str">
        <f t="shared" ca="1" si="219"/>
        <v>0,0436172900079897-0,194236612886498i</v>
      </c>
      <c r="AW187" s="223" t="str">
        <f t="shared" ca="1" si="220"/>
        <v>-0,187436641239386+0,0670659026194247i</v>
      </c>
      <c r="AX187" s="223" t="str">
        <f t="shared" ca="1" si="221"/>
        <v>0,156939023877412+0,122476416332557i</v>
      </c>
      <c r="AY187" s="223" t="str">
        <f t="shared" ca="1" si="222"/>
        <v>0,0195126327557487-0,198115085079859i</v>
      </c>
      <c r="AZ187" s="223" t="str">
        <f t="shared" ca="1" si="223"/>
        <v>-0,177817448041517+0,0895057816303665i</v>
      </c>
      <c r="BA187" s="223" t="str">
        <f t="shared" ca="1" si="224"/>
        <v>0,170751190197484+0,102344324803103i</v>
      </c>
      <c r="BB187" s="223" t="str">
        <f t="shared" ca="1" si="225"/>
        <v>-0,00488551265556709-0,199013721987588i</v>
      </c>
      <c r="BC187" s="223" t="str">
        <f t="shared" ca="1" si="226"/>
        <v>-0,165523714912173+0,110599410373358i</v>
      </c>
      <c r="BD187" s="223" t="str">
        <f t="shared" ca="1" si="227"/>
        <v>0,181995099681328+0,0806728793662657i</v>
      </c>
      <c r="BE187" s="223" t="str">
        <f t="shared" ca="1" si="228"/>
        <v>-0,0292101754090757-0,196919007274137i</v>
      </c>
      <c r="BF187" s="223" t="str">
        <f t="shared" ca="1" si="229"/>
        <v>-0,15074035104065+0,130029521038118i</v>
      </c>
      <c r="BG187" s="223" t="str">
        <f t="shared" ca="1" si="230"/>
        <v>0,190501633464458+0,0577880387332364i</v>
      </c>
      <c r="BH187" s="223" t="str">
        <f t="shared" ca="1" si="231"/>
        <v>-0,0530954899355419-0,19186244739856i</v>
      </c>
      <c r="BI187" s="223" t="str">
        <f t="shared" ca="1" si="232"/>
        <v>-0,133689711979954+0,147503866674665i</v>
      </c>
      <c r="BJ187" s="223" t="str">
        <f t="shared" ca="1" si="233"/>
        <v>0,196142845360868+0,0340340122084236i</v>
      </c>
      <c r="BK187" s="223" t="str">
        <f t="shared" ca="1" si="234"/>
        <v>-0,0761821988719422-0,183920097728053i</v>
      </c>
      <c r="BL187" s="223" t="str">
        <f t="shared" ca="1" si="235"/>
        <v>-0,114628255212333+0,162759616859455i</v>
      </c>
      <c r="BM187" s="223" t="str">
        <f t="shared" ca="1" si="236"/>
        <v>0,198833886292798+0,00976808246091243i</v>
      </c>
      <c r="BN187" s="223" t="str">
        <f t="shared" ca="1" si="237"/>
        <v>-0,0981230566266529-0,173211418594454i</v>
      </c>
      <c r="BO187" s="223" t="str">
        <f t="shared" ca="1" si="238"/>
        <v>-0,0938426827901435+0,175567310909546i</v>
      </c>
      <c r="BP187" s="223" t="str">
        <f t="shared" ca="1" si="239"/>
        <v>0,198534280499777-0,0146447683387711i</v>
      </c>
      <c r="BQ187" s="223" t="str">
        <f t="shared" ca="1" si="240"/>
        <v>-0,118588052276674-0,15989747849946i</v>
      </c>
      <c r="BR187" s="223" t="str">
        <f t="shared" ca="1" si="241"/>
        <v>-0,0716456290696038+0,18573430918514i</v>
      </c>
      <c r="BS187" s="223" t="str">
        <f t="shared" ca="1" si="242"/>
        <v>0,195248534331841-0,0388373481912528i</v>
      </c>
      <c r="BT187" s="223" t="str">
        <f t="shared" ca="1" si="243"/>
        <v>-0,137269373238229-0,144178531494964i</v>
      </c>
      <c r="BU187" s="223" t="str">
        <f t="shared" ca="1" si="244"/>
        <v>-0,0483709584001031+0,193107690568543i</v>
      </c>
      <c r="BV187" s="223" t="str">
        <f t="shared" ca="1" si="245"/>
        <v>0,189026068469672-0,0624457781772265i</v>
      </c>
      <c r="BW187" s="223" t="str">
        <f t="shared" ca="1" si="246"/>
        <v>-0,153886035055737-0,126291005174894i</v>
      </c>
      <c r="BX187" s="223" t="str">
        <f t="shared" ca="1" si="247"/>
        <v>-0,0243687434922606+0,197576552540702i</v>
      </c>
      <c r="BY187" s="223" t="str">
        <f t="shared" ca="1" si="248"/>
        <v>0,179960474591826-0,0851149655345354i</v>
      </c>
      <c r="BZ187" s="223" t="str">
        <f t="shared" ca="1" si="249"/>
        <v>-0,168188107668357-0,106503944585154i</v>
      </c>
      <c r="CA187" s="223" t="str">
        <f t="shared" ca="1" si="250"/>
        <v>-2,82907188438879E-15+0,199073679257858i</v>
      </c>
      <c r="CB187" s="223" t="str">
        <f t="shared" ca="1" si="251"/>
        <v>0,16818810766836-0,10650394458515i</v>
      </c>
      <c r="CC187" s="223" t="str">
        <f t="shared" ca="1" si="252"/>
        <v>-0,179960474591826-0,0851149655345354i</v>
      </c>
      <c r="CD187" s="223" t="str">
        <f t="shared" ca="1" si="253"/>
        <v>0,0243687434922606+0,197576552540702i</v>
      </c>
      <c r="CE187" s="223" t="str">
        <f t="shared" ca="1" si="254"/>
        <v>0,153886035055737-0,126291005174894i</v>
      </c>
      <c r="CF187" s="223" t="str">
        <f t="shared" ca="1" si="255"/>
        <v>-0,189026068469671-0,0624457781772291i</v>
      </c>
      <c r="CG187" s="223" t="str">
        <f t="shared" ca="1" si="256"/>
        <v>0,0483709584001003+0,193107690568543i</v>
      </c>
      <c r="CH187" s="223" t="str">
        <f t="shared" ca="1" si="257"/>
        <v>0,137269373238233-0,14417853149496i</v>
      </c>
      <c r="CI187" s="223" t="str">
        <f t="shared" ca="1" si="258"/>
        <v>-0,195248534331801-0,0388373481914526i</v>
      </c>
      <c r="CJ187" s="223" t="str">
        <f t="shared" ca="1" si="259"/>
        <v>0,0716456290696038+0,18573430918514i</v>
      </c>
      <c r="CK187" s="223" t="str">
        <f t="shared" ca="1" si="260"/>
        <v>0,118588052276676-0,159897478499459i</v>
      </c>
      <c r="CL187" s="223" t="str">
        <f t="shared" ca="1" si="261"/>
        <v>-0,198534280499777-0,0146447683387739i</v>
      </c>
      <c r="CM187" s="223" t="str">
        <f t="shared" ca="1" si="262"/>
        <v>0,0938426827901409+0,175567310909547i</v>
      </c>
      <c r="CN187" s="223" t="str">
        <f t="shared" ca="1" si="263"/>
        <v>0,0981230566266578-0,173211418594451i</v>
      </c>
      <c r="CO187" s="223" t="str">
        <f t="shared" ca="1" si="264"/>
        <v>-0,198833886292798+0,00976808246090677i</v>
      </c>
      <c r="CP187" s="223" t="str">
        <f t="shared" ca="1" si="265"/>
        <v>0,114628255212333+0,162759616859455i</v>
      </c>
      <c r="CQ187" s="223" t="str">
        <f t="shared" ca="1" si="266"/>
        <v>0,0761821988719447-0,183920097728051i</v>
      </c>
      <c r="CR187" s="223" t="str">
        <f t="shared" ca="1" si="267"/>
        <v>-0,196142845360869+0,0340340122084208i</v>
      </c>
      <c r="CS187" s="223" t="str">
        <f t="shared" ca="1" si="268"/>
        <v>0,133689711980011+0,147503866674614i</v>
      </c>
      <c r="CT187" s="223" t="str">
        <f t="shared" ca="1" si="269"/>
        <v>0,0530954899356237-0,191862447398538i</v>
      </c>
      <c r="CU187" s="223" t="str">
        <f t="shared" ca="1" si="270"/>
        <v>-0,190501633464477+0,0577880387331741i</v>
      </c>
      <c r="CV187" s="223" t="str">
        <f t="shared" ca="1" si="271"/>
        <v>0,150740351040637+0,130029521038133i</v>
      </c>
      <c r="CW187" s="223" t="str">
        <f t="shared" ca="1" si="272"/>
        <v>0,0292101754090562-0,19691900727414i</v>
      </c>
      <c r="CX187" s="223" t="str">
        <f t="shared" ca="1" si="273"/>
        <v>-0,181995099681305+0,0806728793663175i</v>
      </c>
      <c r="CY187" s="223" t="str">
        <f t="shared" ca="1" si="274"/>
        <v>0,165523714912116+0,110599410373442i</v>
      </c>
      <c r="CZ187" s="223" t="str">
        <f t="shared" ca="1" si="275"/>
        <v>0,00488551265562932-0,199013721987586i</v>
      </c>
      <c r="DA187" s="223" t="str">
        <f t="shared" ca="1" si="276"/>
        <v>-0,170751190197498+0,102344324803081i</v>
      </c>
      <c r="DB187" s="223" t="str">
        <f t="shared" ca="1" si="277"/>
        <v>0,177817448041526+0,0895057816303488i</v>
      </c>
      <c r="DC187" s="223" t="str">
        <f t="shared" ca="1" si="278"/>
        <v>-0,0195126327557881-0,198115085079855i</v>
      </c>
      <c r="DD187" s="223" t="str">
        <f t="shared" ca="1" si="279"/>
        <v>-0,156939023877365+0,122476416332617i</v>
      </c>
      <c r="DE187" s="223" t="str">
        <f t="shared" ca="1" si="280"/>
        <v>0,187436641239359+0,0670659026195019i</v>
      </c>
      <c r="DF187" s="223" t="str">
        <f t="shared" ca="1" si="281"/>
        <v>-0,0436172900079483-0,194236612886508i</v>
      </c>
      <c r="DG187" s="223" t="str">
        <f t="shared" ca="1" si="282"/>
        <v>-0,14076634855899+0,140766348558984i</v>
      </c>
      <c r="DH187" s="223" t="str">
        <f t="shared" ca="1" si="283"/>
        <v>0,194236612886507+0,0436172900079508i</v>
      </c>
      <c r="DI187" s="223" t="str">
        <f t="shared" ca="1" si="284"/>
        <v>-0,0670659026194991-0,18743664123936i</v>
      </c>
      <c r="DJ187" s="223" t="str">
        <f t="shared" ca="1" si="285"/>
        <v>-0,122476416332619+0,156939023877363i</v>
      </c>
      <c r="DK187" s="223" t="str">
        <f t="shared" ca="1" si="286"/>
        <v>0,198115085079855+0,019512632755791i</v>
      </c>
      <c r="DL187" s="223" t="str">
        <f t="shared" ca="1" si="287"/>
        <v>-0,0895057816303464-0,177817448041528i</v>
      </c>
      <c r="DM187" s="223" t="str">
        <f t="shared" ca="1" si="288"/>
        <v>-0,102344324803088+0,170751190197493i</v>
      </c>
      <c r="DN187" s="223" t="str">
        <f t="shared" ca="1" si="289"/>
        <v>0,199013721987586-0,00488551265562647i</v>
      </c>
      <c r="DO187" s="223" t="str">
        <f t="shared" ca="1" si="290"/>
        <v>-0,11059941037344-0,165523714912118i</v>
      </c>
      <c r="DP187" s="223" t="str">
        <f t="shared" ca="1" si="291"/>
        <v>-0,0806728793663201+0,181995099681304i</v>
      </c>
      <c r="DQ187" s="223" t="str">
        <f t="shared" ca="1" si="292"/>
        <v>0,19691900727414-0,0292101754090534i</v>
      </c>
      <c r="DR187" s="223" t="str">
        <f t="shared" ca="1" si="293"/>
        <v>-0,13002952103813-0,150740351040639i</v>
      </c>
      <c r="DS187" s="223" t="str">
        <f t="shared" ca="1" si="294"/>
        <v>-0,0577880387331822+0,190501633464474i</v>
      </c>
      <c r="DT187" s="223" t="str">
        <f t="shared" ca="1" si="295"/>
        <v>0,191862447398538-0,0530954899356209i</v>
      </c>
      <c r="DU187" s="223" t="str">
        <f t="shared" ca="1" si="296"/>
        <v>-0,147503866674612-0,133689711980013i</v>
      </c>
      <c r="DV187" s="223" t="str">
        <f t="shared" ca="1" si="297"/>
        <v>-0,0340340122084236+0,196142845360868i</v>
      </c>
      <c r="DW187" s="223" t="str">
        <f t="shared" ca="1" si="298"/>
        <v>0,183920097728053-0,0761821988719422i</v>
      </c>
      <c r="DX187" s="223" t="str">
        <f t="shared" ca="1" si="299"/>
        <v>-0,162759616859454-0,114628255212336i</v>
      </c>
      <c r="DY187" s="223" t="str">
        <f t="shared" ca="1" si="300"/>
        <v>-0,00976808246091525+0,198833886292798i</v>
      </c>
      <c r="DZ187" s="223" t="str">
        <f t="shared" ca="1" si="301"/>
        <v>0,173211418594456-0,0981230566266505i</v>
      </c>
      <c r="EA187" s="223" t="str">
        <f t="shared" ca="1" si="302"/>
        <v>-0,175567310909546-0,0938426827901435i</v>
      </c>
      <c r="EB187" s="223" t="str">
        <f t="shared" ca="1" si="303"/>
        <v>0,0146447683387711+0,198534280499777i</v>
      </c>
      <c r="EC187" s="223" t="str">
        <f t="shared" ca="1" si="304"/>
        <v>0,15989747849946-0,118588052276674i</v>
      </c>
      <c r="ED187" s="223" t="str">
        <f t="shared" ca="1" si="305"/>
        <v>-0,185734309185139-0,0716456290696064i</v>
      </c>
      <c r="EE187" s="223" t="str">
        <f t="shared" ca="1" si="306"/>
        <v>0,0388373481914498+0,195248534331801i</v>
      </c>
      <c r="EF187" s="223" t="str">
        <f t="shared" ca="1" si="307"/>
        <v>0,144178531494962-0,137269373238231i</v>
      </c>
      <c r="EG187" s="223" t="str">
        <f t="shared" ca="1" si="308"/>
        <v>-0,193107690568541-0,0483709584001087i</v>
      </c>
      <c r="EH187" s="223" t="str">
        <f t="shared" ca="1" si="309"/>
        <v>0,0624457781772265+0,189026068469672i</v>
      </c>
      <c r="EI187" s="223" t="str">
        <f t="shared" ca="1" si="310"/>
        <v>0,1262910051749-0,153886035055732i</v>
      </c>
      <c r="EJ187" s="223" t="str">
        <f t="shared" ca="1" si="311"/>
        <v>-0,197576552540702-0,0243687434922636i</v>
      </c>
      <c r="EK187" s="223" t="str">
        <f t="shared" ca="1" si="312"/>
        <v>0,085114965534533+0,179960474591828i</v>
      </c>
      <c r="EL187" s="223" t="str">
        <f t="shared" ca="1" si="313"/>
        <v>0,106503944585152-0,168188107668359i</v>
      </c>
      <c r="EM187" s="223" t="str">
        <f t="shared" ca="1" si="314"/>
        <v>-0,199073679257858-5,65814376877761E-15i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0,103815219032986-0,24775992562821i</v>
      </c>
      <c r="G188" s="229" t="str">
        <f t="shared" si="184"/>
        <v>-1,20351253838766+1,62828191379186i</v>
      </c>
      <c r="H188" s="229" t="str">
        <f t="shared" si="180"/>
        <v>0,100200516690175-0,13688947817864i</v>
      </c>
      <c r="I188" s="229" t="str">
        <f t="shared" si="317"/>
        <v>-0,184404857016122+0,0703117915484166i</v>
      </c>
      <c r="J188" s="255" t="str">
        <f ca="1">IMPRODUCT(1/N_FFT2,CY100)</f>
        <v>0,000785694749833285-3,21696644637552E-09i</v>
      </c>
      <c r="K188" s="254" t="str">
        <f t="shared" ca="1" si="318"/>
        <v>-0,00014488570181065+0,0000552441986952008i</v>
      </c>
      <c r="N188" s="246">
        <f t="shared" ca="1" si="185"/>
        <v>0.59910809197545323</v>
      </c>
      <c r="O188" s="223">
        <f t="shared" ca="1" si="186"/>
        <v>0.19910809197545321</v>
      </c>
      <c r="P188" s="223" t="str">
        <f t="shared" ca="1" si="187"/>
        <v>-0,11061852905489-0,16555232804113i</v>
      </c>
      <c r="Q188" s="223" t="str">
        <f t="shared" ca="1" si="188"/>
        <v>-0,0761953680488295+0,183951890933496i</v>
      </c>
      <c r="R188" s="223" t="str">
        <f t="shared" ca="1" si="189"/>
        <v>0,195282285818697-0,0388440617795084i</v>
      </c>
      <c r="S188" s="223" t="str">
        <f t="shared" ca="1" si="190"/>
        <v>-0,140790682024958-0,140790682024958i</v>
      </c>
      <c r="T188" s="223" t="str">
        <f t="shared" ca="1" si="191"/>
        <v>-0,0388440617795108+0,195282285818697i</v>
      </c>
      <c r="U188" s="223" t="str">
        <f t="shared" ca="1" si="192"/>
        <v>0,183951890933496-0,0761953680488311i</v>
      </c>
      <c r="V188" s="223" t="str">
        <f t="shared" ca="1" si="193"/>
        <v>-0,165552328041132-0,110618529054888i</v>
      </c>
      <c r="W188" s="223" t="str">
        <f t="shared" ca="1" si="194"/>
        <v>7,29326210598719E-15+0,199108091975453i</v>
      </c>
      <c r="X188" s="223" t="str">
        <f t="shared" ca="1" si="195"/>
        <v>0,165552328041135-0,110618529054883i</v>
      </c>
      <c r="Y188" s="223" t="str">
        <f t="shared" ca="1" si="196"/>
        <v>-0,183951890933494-0,0761953680488356i</v>
      </c>
      <c r="Z188" s="223" t="str">
        <f t="shared" ca="1" si="197"/>
        <v>0,038844061779506+0,195282285818698i</v>
      </c>
      <c r="AA188" s="223" t="str">
        <f t="shared" ca="1" si="198"/>
        <v>0,140790682024957-0,140790682024959i</v>
      </c>
      <c r="AB188" s="223" t="str">
        <f t="shared" ca="1" si="199"/>
        <v>-0,195282285818698-0,0388440617795032i</v>
      </c>
      <c r="AC188" s="223" t="str">
        <f t="shared" ca="1" si="200"/>
        <v>0,0761953680488374+0,183951890933493i</v>
      </c>
      <c r="AD188" s="223" t="str">
        <f t="shared" ca="1" si="201"/>
        <v>0,110618529054898-0,165552328041125i</v>
      </c>
      <c r="AE188" s="223" t="str">
        <f t="shared" ca="1" si="202"/>
        <v>-0,199108091975453-5,21994896181531E-15i</v>
      </c>
      <c r="AF188" s="223" t="str">
        <f t="shared" ca="1" si="203"/>
        <v>0,11061852905489+0,16555232804113i</v>
      </c>
      <c r="AG188" s="223" t="str">
        <f t="shared" ca="1" si="204"/>
        <v>0,0761953680488289-0,183951890933497i</v>
      </c>
      <c r="AH188" s="223" t="str">
        <f t="shared" ca="1" si="205"/>
        <v>-0,195282285818696+0,0388440617795124i</v>
      </c>
      <c r="AI188" s="223" t="str">
        <f t="shared" ca="1" si="206"/>
        <v>0,140790682024964+0,140790682024952i</v>
      </c>
      <c r="AJ188" s="223" t="str">
        <f t="shared" ca="1" si="207"/>
        <v>0,0388440617795162-0,195282285818695i</v>
      </c>
      <c r="AK188" s="223" t="str">
        <f t="shared" ca="1" si="208"/>
        <v>-0,183951890933498+0,0761953680488265i</v>
      </c>
      <c r="AL188" s="223" t="str">
        <f t="shared" ca="1" si="209"/>
        <v>0,165552328041129+0,110618529054892i</v>
      </c>
      <c r="AM188" s="223" t="str">
        <f t="shared" ca="1" si="210"/>
        <v>-2,78068718609294E-15-0,199108091975453i</v>
      </c>
      <c r="AN188" s="223" t="str">
        <f t="shared" ca="1" si="211"/>
        <v>-0,165552328041127+0,110618529054895i</v>
      </c>
      <c r="AO188" s="223" t="str">
        <f t="shared" ca="1" si="212"/>
        <v>0,1839518909335+0,0761953680488215i</v>
      </c>
      <c r="AP188" s="223" t="str">
        <f t="shared" ca="1" si="213"/>
        <v>-0,0388440617795008-0,195282285818699i</v>
      </c>
      <c r="AQ188" s="223" t="str">
        <f t="shared" ca="1" si="214"/>
        <v>-0,140790682024961+0,140790682024954i</v>
      </c>
      <c r="AR188" s="223" t="str">
        <f t="shared" ca="1" si="215"/>
        <v>-0,140790682024961+0,140790682024954i</v>
      </c>
      <c r="AS188" s="223" t="str">
        <f t="shared" ca="1" si="216"/>
        <v>-0,076195368048834-0,183951890933494i</v>
      </c>
      <c r="AT188" s="223" t="str">
        <f t="shared" ca="1" si="217"/>
        <v>-0,110618529054886+0,165552328041133i</v>
      </c>
      <c r="AU188" s="223" t="str">
        <f t="shared" ca="1" si="218"/>
        <v>0,199108091975453+1,04398979236306E-14i</v>
      </c>
      <c r="AV188" s="223" t="str">
        <f t="shared" ca="1" si="219"/>
        <v>-0,110618529054885-0,165552328041134i</v>
      </c>
      <c r="AW188" s="223" t="str">
        <f t="shared" ca="1" si="220"/>
        <v>-0,0761953680488323+0,183951890933495i</v>
      </c>
      <c r="AX188" s="223" t="str">
        <f t="shared" ca="1" si="221"/>
        <v>0,195282285818697-0,0388440617795088i</v>
      </c>
      <c r="AY188" s="223" t="str">
        <f t="shared" ca="1" si="222"/>
        <v>-0,14079068202496-0,140790682024955i</v>
      </c>
      <c r="AZ188" s="223" t="str">
        <f t="shared" ca="1" si="223"/>
        <v>-0,038844061779502+0,195282285818698i</v>
      </c>
      <c r="BA188" s="223" t="str">
        <f t="shared" ca="1" si="224"/>
        <v>0,1839518909335-0,0761953680488205i</v>
      </c>
      <c r="BB188" s="223" t="str">
        <f t="shared" ca="1" si="225"/>
        <v>-0,165552328041127-0,110618529054895i</v>
      </c>
      <c r="BC188" s="223" t="str">
        <f t="shared" ca="1" si="226"/>
        <v>-2,43926177572237E-15+0,199108091975453i</v>
      </c>
      <c r="BD188" s="223" t="str">
        <f t="shared" ca="1" si="227"/>
        <v>0,165552328041129-0,110618529054891i</v>
      </c>
      <c r="BE188" s="223" t="str">
        <f t="shared" ca="1" si="228"/>
        <v>-0,183951890933497-0,0761953680488275i</v>
      </c>
      <c r="BF188" s="223" t="str">
        <f t="shared" ca="1" si="229"/>
        <v>0,0388440617794973+0,195282285818699i</v>
      </c>
      <c r="BG188" s="223" t="str">
        <f t="shared" ca="1" si="230"/>
        <v>0,140790682024964-0,140790682024952i</v>
      </c>
      <c r="BH188" s="223" t="str">
        <f t="shared" ca="1" si="231"/>
        <v>-0,195282285818696-0,0388440617795136i</v>
      </c>
      <c r="BI188" s="223" t="str">
        <f t="shared" ca="1" si="232"/>
        <v>0,0761953680488279+0,183951890933497i</v>
      </c>
      <c r="BJ188" s="223" t="str">
        <f t="shared" ca="1" si="233"/>
        <v>0,110618529054924-0,165552328041108i</v>
      </c>
      <c r="BK188" s="223" t="str">
        <f t="shared" ca="1" si="234"/>
        <v>-0,199108091975453-3,40515719753935E-14i</v>
      </c>
      <c r="BL188" s="223" t="str">
        <f t="shared" ca="1" si="235"/>
        <v>0,110618529054865+0,165552328041147i</v>
      </c>
      <c r="BM188" s="223" t="str">
        <f t="shared" ca="1" si="236"/>
        <v>0,0761953680488568-0,183951890933485i</v>
      </c>
      <c r="BN188" s="223" t="str">
        <f t="shared" ca="1" si="237"/>
        <v>-0,195282285818702+0,0388440617794827i</v>
      </c>
      <c r="BO188" s="223" t="str">
        <f t="shared" ca="1" si="238"/>
        <v>0,140790682024944+0,140790682024972i</v>
      </c>
      <c r="BP188" s="223" t="str">
        <f t="shared" ca="1" si="239"/>
        <v>0,0388440617795251-0,195282285818694i</v>
      </c>
      <c r="BQ188" s="223" t="str">
        <f t="shared" ca="1" si="240"/>
        <v>-0,183951890933502+0,0761953680488169i</v>
      </c>
      <c r="BR188" s="223" t="str">
        <f t="shared" ca="1" si="241"/>
        <v>0,165552328041123+0,110618529054901i</v>
      </c>
      <c r="BS188" s="223" t="str">
        <f t="shared" ca="1" si="242"/>
        <v>9,07395882137978E-15-0,199108091975453i</v>
      </c>
      <c r="BT188" s="223" t="str">
        <f t="shared" ca="1" si="243"/>
        <v>-0,165552328041132+0,110618529054888i</v>
      </c>
      <c r="BU188" s="223" t="str">
        <f t="shared" ca="1" si="244"/>
        <v>0,183951890933496+0,0761953680488311i</v>
      </c>
      <c r="BV188" s="223" t="str">
        <f t="shared" ca="1" si="245"/>
        <v>-0,03884406177951-0,195282285818697i</v>
      </c>
      <c r="BW188" s="223" t="str">
        <f t="shared" ca="1" si="246"/>
        <v>-0,140790682024952+0,140790682024963i</v>
      </c>
      <c r="BX188" s="223" t="str">
        <f t="shared" ca="1" si="247"/>
        <v>0,195282285818699+0,0388440617795006i</v>
      </c>
      <c r="BY188" s="223" t="str">
        <f t="shared" ca="1" si="248"/>
        <v>-0,0761953680488426-0,183951890933491i</v>
      </c>
      <c r="BZ188" s="223" t="str">
        <f t="shared" ca="1" si="249"/>
        <v>-0,110618529054875+0,16555232804114i</v>
      </c>
      <c r="CA188" s="223" t="str">
        <f t="shared" ca="1" si="250"/>
        <v>0,199108091975453-1,87331505003182E-14i</v>
      </c>
      <c r="CB188" s="223" t="str">
        <f t="shared" ca="1" si="251"/>
        <v>-0,110618529054911-0,165552328041116i</v>
      </c>
      <c r="CC188" s="223" t="str">
        <f t="shared" ca="1" si="252"/>
        <v>-0,076195368048808+0,183951890933505i</v>
      </c>
      <c r="CD188" s="223" t="str">
        <f t="shared" ca="1" si="253"/>
        <v>0,195282285818691-0,0388440617795373i</v>
      </c>
      <c r="CE188" s="223" t="str">
        <f t="shared" ca="1" si="254"/>
        <v>-0,140790682024983-0,140790682024933i</v>
      </c>
      <c r="CF188" s="223" t="str">
        <f t="shared" ca="1" si="255"/>
        <v>-0,0388440617794734+0,195282285818704i</v>
      </c>
      <c r="CG188" s="223" t="str">
        <f t="shared" ca="1" si="256"/>
        <v>0,18395189093348-0,0761953680488683i</v>
      </c>
      <c r="CH188" s="223" t="str">
        <f t="shared" ca="1" si="257"/>
        <v>-0,165552328041152-0,110618529054857i</v>
      </c>
      <c r="CI188" s="223" t="str">
        <f t="shared" ca="1" si="258"/>
        <v>4,65402598220161E-14+0,199108091975453i</v>
      </c>
      <c r="CJ188" s="223" t="str">
        <f t="shared" ca="1" si="259"/>
        <v>0,165552328041101-0,110618529054934i</v>
      </c>
      <c r="CK188" s="223" t="str">
        <f t="shared" ca="1" si="260"/>
        <v>-0,183951890933516-0,0761953680487823i</v>
      </c>
      <c r="CL188" s="223" t="str">
        <f t="shared" ca="1" si="261"/>
        <v>0,0388440617795645+0,195282285818686i</v>
      </c>
      <c r="CM188" s="223" t="str">
        <f t="shared" ca="1" si="262"/>
        <v>0,140790682024917-0,140790682024998i</v>
      </c>
      <c r="CN188" s="223" t="str">
        <f t="shared" ca="1" si="263"/>
        <v>-0,195282285818709-0,0388440617794461i</v>
      </c>
      <c r="CO188" s="223" t="str">
        <f t="shared" ca="1" si="264"/>
        <v>0,076195368048894+0,18395189093347i</v>
      </c>
      <c r="CP188" s="223" t="str">
        <f t="shared" ca="1" si="265"/>
        <v>0,110618529054834-0,165552328041168i</v>
      </c>
      <c r="CQ188" s="223" t="str">
        <f t="shared" ca="1" si="266"/>
        <v>-0,199108091975453+7,43473691437141E-14i</v>
      </c>
      <c r="CR188" s="223" t="str">
        <f t="shared" ca="1" si="267"/>
        <v>0,110618529054957+0,165552328041085i</v>
      </c>
      <c r="CS188" s="223" t="str">
        <f t="shared" ca="1" si="268"/>
        <v>0,0761953680487566-0,183951890933526i</v>
      </c>
      <c r="CT188" s="223" t="str">
        <f t="shared" ca="1" si="269"/>
        <v>-0,19528228581868+0,0388440617795918i</v>
      </c>
      <c r="CU188" s="223" t="str">
        <f t="shared" ca="1" si="270"/>
        <v>0,140790682025018+0,140790682024897i</v>
      </c>
      <c r="CV188" s="223" t="str">
        <f t="shared" ca="1" si="271"/>
        <v>0,0388440617794188-0,195282285818715i</v>
      </c>
      <c r="CW188" s="223" t="str">
        <f t="shared" ca="1" si="272"/>
        <v>-0,183951890933537+0,0761953680487315i</v>
      </c>
      <c r="CX188" s="223" t="str">
        <f t="shared" ca="1" si="273"/>
        <v>0,165552328041073+0,110618529054975i</v>
      </c>
      <c r="CY188" s="223" t="str">
        <f t="shared" ca="1" si="274"/>
        <v>9,5910253272485E-14-0,199108091975453i</v>
      </c>
      <c r="CZ188" s="223" t="str">
        <f t="shared" ca="1" si="275"/>
        <v>-0,165552328041183+0,110618529054811i</v>
      </c>
      <c r="DA188" s="223" t="str">
        <f t="shared" ca="1" si="276"/>
        <v>0,183951890933461+0,0761953680489139i</v>
      </c>
      <c r="DB188" s="223" t="str">
        <f t="shared" ca="1" si="277"/>
        <v>-0,038844061779425-0,195282285818714i</v>
      </c>
      <c r="DC188" s="223" t="str">
        <f t="shared" ca="1" si="278"/>
        <v>-0,140790682025018+0,140790682024898i</v>
      </c>
      <c r="DD188" s="223" t="str">
        <f t="shared" ca="1" si="279"/>
        <v>0,195282285818682+0,0388440617795858i</v>
      </c>
      <c r="DE188" s="223" t="str">
        <f t="shared" ca="1" si="280"/>
        <v>-0,0761953680487572-0,183951890933526i</v>
      </c>
      <c r="DF188" s="223" t="str">
        <f t="shared" ca="1" si="281"/>
        <v>-0,110618529054952+0,165552328041089i</v>
      </c>
      <c r="DG188" s="223" t="str">
        <f t="shared" ca="1" si="282"/>
        <v>0,199108091975453+6,8103143950787E-14i</v>
      </c>
      <c r="DH188" s="223" t="str">
        <f t="shared" ca="1" si="283"/>
        <v>-0,110618529054834-0,165552328041167i</v>
      </c>
      <c r="DI188" s="223" t="str">
        <f t="shared" ca="1" si="284"/>
        <v>-0,0761953680488882+0,183951890933472i</v>
      </c>
      <c r="DJ188" s="223" t="str">
        <f t="shared" ca="1" si="285"/>
        <v>0,195282285818709-0,0388440617794467i</v>
      </c>
      <c r="DK188" s="223" t="str">
        <f t="shared" ca="1" si="286"/>
        <v>-0,140790682024917-0,140790682024998i</v>
      </c>
      <c r="DL188" s="223" t="str">
        <f t="shared" ca="1" si="287"/>
        <v>-0,0388440617795586+0,195282285818687i</v>
      </c>
      <c r="DM188" s="223" t="str">
        <f t="shared" ca="1" si="288"/>
        <v>0,183951890933516-0,0761953680487829i</v>
      </c>
      <c r="DN188" s="223" t="str">
        <f t="shared" ca="1" si="289"/>
        <v>-0,165552328041104-0,110618529054929i</v>
      </c>
      <c r="DO188" s="223" t="str">
        <f t="shared" ca="1" si="290"/>
        <v>-4,02960346290891E-14+0,199108091975453i</v>
      </c>
      <c r="DP188" s="223" t="str">
        <f t="shared" ca="1" si="291"/>
        <v>0,165552328041152-0,110618529054857i</v>
      </c>
      <c r="DQ188" s="223" t="str">
        <f t="shared" ca="1" si="292"/>
        <v>-0,183951890933483-0,0761953680488625i</v>
      </c>
      <c r="DR188" s="223" t="str">
        <f t="shared" ca="1" si="293"/>
        <v>0,0388440617794739+0,195282285818704i</v>
      </c>
      <c r="DS188" s="223" t="str">
        <f t="shared" ca="1" si="294"/>
        <v>0,140790682024978-0,140790682024937i</v>
      </c>
      <c r="DT188" s="223" t="str">
        <f t="shared" ca="1" si="295"/>
        <v>-0,195282285818692-0,0388440617795313i</v>
      </c>
      <c r="DU188" s="223" t="str">
        <f t="shared" ca="1" si="296"/>
        <v>0,0761953680488086+0,183951890933505i</v>
      </c>
      <c r="DV188" s="223" t="str">
        <f t="shared" ca="1" si="297"/>
        <v>0,110618529054906-0,16555232804112i</v>
      </c>
      <c r="DW188" s="223" t="str">
        <f t="shared" ca="1" si="298"/>
        <v>-0,199108091975453-1,81479176427596E-14i</v>
      </c>
      <c r="DX188" s="223" t="str">
        <f t="shared" ca="1" si="299"/>
        <v>0,110618529054881+0,165552328041137i</v>
      </c>
      <c r="DY188" s="223" t="str">
        <f t="shared" ca="1" si="300"/>
        <v>0,0761953680488368-0,183951890933493i</v>
      </c>
      <c r="DZ188" s="223" t="str">
        <f t="shared" ca="1" si="301"/>
        <v>-0,195282285818698+0,0388440617795012i</v>
      </c>
      <c r="EA188" s="223" t="str">
        <f t="shared" ca="1" si="302"/>
        <v>0,140790682024957+0,140790682024959i</v>
      </c>
      <c r="EB188" s="223" t="str">
        <f t="shared" ca="1" si="303"/>
        <v>0,0388440617795096-0,195282285818697i</v>
      </c>
      <c r="EC188" s="223" t="str">
        <f t="shared" ca="1" si="304"/>
        <v>-0,183951890933494+0,0761953680488342i</v>
      </c>
      <c r="ED188" s="223" t="str">
        <f t="shared" ca="1" si="305"/>
        <v>0,165552328041132+0,110618529054887i</v>
      </c>
      <c r="EE188" s="223" t="str">
        <f t="shared" ca="1" si="306"/>
        <v>-1,53181840143069E-14-0,199108091975453i</v>
      </c>
      <c r="EF188" s="223" t="str">
        <f t="shared" ca="1" si="307"/>
        <v>-0,165552328041121+0,110618529054904i</v>
      </c>
      <c r="EG188" s="223" t="str">
        <f t="shared" ca="1" si="308"/>
        <v>0,183951890933502+0,0761953680488163i</v>
      </c>
      <c r="EH188" s="223" t="str">
        <f t="shared" ca="1" si="309"/>
        <v>-0,0388440617795341-0,195282285818692i</v>
      </c>
      <c r="EI188" s="223" t="str">
        <f t="shared" ca="1" si="310"/>
        <v>-0,140790682024939+0,140790682024976i</v>
      </c>
      <c r="EJ188" s="223" t="str">
        <f t="shared" ca="1" si="311"/>
        <v>0,195282285818702+0,0388440617794823i</v>
      </c>
      <c r="EK188" s="223" t="str">
        <f t="shared" ca="1" si="312"/>
        <v>-0,0761953680488651-0,183951890933482i</v>
      </c>
      <c r="EL188" s="223" t="str">
        <f t="shared" ca="1" si="313"/>
        <v>-0,11061852905486+0,16555232804115i</v>
      </c>
      <c r="EM188" s="223" t="str">
        <f t="shared" ca="1" si="314"/>
        <v>0,199108091975453-3,74663010006363E-14i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0,103689782132974-0,245566170380179i</v>
      </c>
      <c r="G189" s="229" t="str">
        <f t="shared" si="184"/>
        <v>-1,20330119075298+1,6123613039142i</v>
      </c>
      <c r="H189" s="229" t="str">
        <f t="shared" si="180"/>
        <v>0,100196116919434-0,135351472516871i</v>
      </c>
      <c r="I189" s="229" t="str">
        <f t="shared" si="317"/>
        <v>-0,182016538557743+0,0701631136808165i</v>
      </c>
      <c r="J189" s="255" t="str">
        <f ca="1">IMPRODUCT(1/N_FFT2,CZ100)</f>
        <v>0,000111103251031094-3,19997888809282E-06i</v>
      </c>
      <c r="K189" s="254" t="str">
        <f t="shared" ca="1" si="318"/>
        <v>-0,0000199981086926903+8,37779911307145E-06i</v>
      </c>
      <c r="N189" s="246">
        <f t="shared" ca="1" si="185"/>
        <v>0.59913954623898302</v>
      </c>
      <c r="O189" s="223">
        <f t="shared" ca="1" si="186"/>
        <v>0.19913954623898303</v>
      </c>
      <c r="P189" s="223" t="str">
        <f t="shared" ca="1" si="187"/>
        <v>-0,114666181959639-0,16281346870289i</v>
      </c>
      <c r="Q189" s="223" t="str">
        <f t="shared" ca="1" si="188"/>
        <v>-0,0670880925370436+0,187498657904554i</v>
      </c>
      <c r="R189" s="223" t="str">
        <f t="shared" ca="1" si="189"/>
        <v>0,191925928418496-0,0531130574996993i</v>
      </c>
      <c r="S189" s="223" t="str">
        <f t="shared" ca="1" si="190"/>
        <v>-0,153936950920646-0,126332790745407i</v>
      </c>
      <c r="T189" s="223" t="str">
        <f t="shared" ca="1" si="191"/>
        <v>-0,0146496138144997+0,198599969011463i</v>
      </c>
      <c r="U189" s="223" t="str">
        <f t="shared" ca="1" si="192"/>
        <v>0,17080768619165-0,102378187198851i</v>
      </c>
      <c r="V189" s="223" t="str">
        <f t="shared" ca="1" si="193"/>
        <v>-0,182055315918055-0,0806995713882378i</v>
      </c>
      <c r="W189" s="223" t="str">
        <f t="shared" ca="1" si="194"/>
        <v>0,038850198201904+0,195313135697374i</v>
      </c>
      <c r="X189" s="223" t="str">
        <f t="shared" ca="1" si="195"/>
        <v>0,137314791192318-0,144226235463865i</v>
      </c>
      <c r="Y189" s="223" t="str">
        <f t="shared" ca="1" si="196"/>
        <v>-0,196984161344646-0,0292198401024775i</v>
      </c>
      <c r="Z189" s="223" t="str">
        <f t="shared" ca="1" si="197"/>
        <v>0,0895353961713266+0,177876282029706i</v>
      </c>
      <c r="AA189" s="223" t="str">
        <f t="shared" ca="1" si="198"/>
        <v>0,0938737322700729-0,175625400400838i</v>
      </c>
      <c r="AB189" s="223" t="str">
        <f t="shared" ca="1" si="199"/>
        <v>-0,197641924171464+0,024376806313981i</v>
      </c>
      <c r="AC189" s="223" t="str">
        <f t="shared" ca="1" si="200"/>
        <v>0,133733945540955+0,147552670888456i</v>
      </c>
      <c r="AD189" s="223" t="str">
        <f t="shared" ca="1" si="201"/>
        <v>0,0436317215452363-0,194300879440282i</v>
      </c>
      <c r="AE189" s="223" t="str">
        <f t="shared" ca="1" si="202"/>
        <v>-0,183980950883777+0,0762074050743699i</v>
      </c>
      <c r="AF189" s="223" t="str">
        <f t="shared" ca="1" si="203"/>
        <v>0,168243755622213+0,106539183263253i</v>
      </c>
      <c r="AG189" s="223" t="str">
        <f t="shared" ca="1" si="204"/>
        <v>-0,00977131440057236-0,198899673934256i</v>
      </c>
      <c r="AH189" s="223" t="str">
        <f t="shared" ca="1" si="205"/>
        <v>-0,156990949876686+0,122516939780113i</v>
      </c>
      <c r="AI189" s="223" t="str">
        <f t="shared" ca="1" si="206"/>
        <v>0,190564664235494+0,057807158908576i</v>
      </c>
      <c r="AJ189" s="223" t="str">
        <f t="shared" ca="1" si="207"/>
        <v>-0,0624664394464866-0,189088611024426i</v>
      </c>
      <c r="AK189" s="223" t="str">
        <f t="shared" ca="1" si="208"/>
        <v>-0,118627289191496+0,159950383354793i</v>
      </c>
      <c r="AL189" s="223" t="str">
        <f t="shared" ca="1" si="209"/>
        <v>0,199079569130809+0,00488712911220367i</v>
      </c>
      <c r="AM189" s="223" t="str">
        <f t="shared" ca="1" si="210"/>
        <v>-0,110636004107414-0,165578481305429i</v>
      </c>
      <c r="AN189" s="223" t="str">
        <f t="shared" ca="1" si="211"/>
        <v>-0,0716693342692451+0,185795762604187i</v>
      </c>
      <c r="AO189" s="223" t="str">
        <f t="shared" ca="1" si="212"/>
        <v>0,193171583598793-0,0483869627710056i</v>
      </c>
      <c r="AP189" s="223" t="str">
        <f t="shared" ca="1" si="213"/>
        <v>-0,150790226101441-0,130072543561446i</v>
      </c>
      <c r="AQ189" s="223" t="str">
        <f t="shared" ca="1" si="214"/>
        <v>-0,0195190888488687+0,198180634893468i</v>
      </c>
      <c r="AR189" s="223" t="str">
        <f t="shared" ca="1" si="215"/>
        <v>-0,0195190888488687+0,198180634893468i</v>
      </c>
      <c r="AS189" s="223" t="str">
        <f t="shared" ca="1" si="216"/>
        <v>-0,180020017637502-0,0851431272978704i</v>
      </c>
      <c r="AT189" s="223" t="str">
        <f t="shared" ca="1" si="217"/>
        <v>0,0340452729518775+0,19620774262475i</v>
      </c>
      <c r="AU189" s="223" t="str">
        <f t="shared" ca="1" si="218"/>
        <v>0,140812923547997-0,140812923547997i</v>
      </c>
      <c r="AV189" s="223" t="str">
        <f t="shared" ca="1" si="219"/>
        <v>-0,19620774262475-0,0340452729518767i</v>
      </c>
      <c r="AW189" s="223" t="str">
        <f t="shared" ca="1" si="220"/>
        <v>0,0851431272978709+0,180020017637502i</v>
      </c>
      <c r="AX189" s="223" t="str">
        <f t="shared" ca="1" si="221"/>
        <v>0,0981555223426478-0,173268728597835i</v>
      </c>
      <c r="AY189" s="223" t="str">
        <f t="shared" ca="1" si="222"/>
        <v>-0,198180634893468+0,0195190888488679i</v>
      </c>
      <c r="AZ189" s="223" t="str">
        <f t="shared" ca="1" si="223"/>
        <v>0,130072543561448+0,15079022610144i</v>
      </c>
      <c r="BA189" s="223" t="str">
        <f t="shared" ca="1" si="224"/>
        <v>0,048386962771005-0,193171583598793i</v>
      </c>
      <c r="BB189" s="223" t="str">
        <f t="shared" ca="1" si="225"/>
        <v>-0,185795762604186+0,0716693342692457i</v>
      </c>
      <c r="BC189" s="223" t="str">
        <f t="shared" ca="1" si="226"/>
        <v>0,16557848130543+0,110636004107413i</v>
      </c>
      <c r="BD189" s="223" t="str">
        <f t="shared" ca="1" si="227"/>
        <v>-0,00488712911220436-0,199079569130809i</v>
      </c>
      <c r="BE189" s="223" t="str">
        <f t="shared" ca="1" si="228"/>
        <v>-0,159950383354793+0,118627289191496i</v>
      </c>
      <c r="BF189" s="223" t="str">
        <f t="shared" ca="1" si="229"/>
        <v>0,189088611024425+0,0624664394464874i</v>
      </c>
      <c r="BG189" s="223" t="str">
        <f t="shared" ca="1" si="230"/>
        <v>-0,0578071589085752-0,190564664235495i</v>
      </c>
      <c r="BH189" s="223" t="str">
        <f t="shared" ca="1" si="231"/>
        <v>-0,122516939780111+0,156990949876688i</v>
      </c>
      <c r="BI189" s="223" t="str">
        <f t="shared" ca="1" si="232"/>
        <v>0,198899673934256+0,00977131440057168i</v>
      </c>
      <c r="BJ189" s="223" t="str">
        <f t="shared" ca="1" si="233"/>
        <v>-0,10653918326322-0,168243755622234i</v>
      </c>
      <c r="BK189" s="223" t="str">
        <f t="shared" ca="1" si="234"/>
        <v>-0,0762074050744241+0,183980950883755i</v>
      </c>
      <c r="BL189" s="223" t="str">
        <f t="shared" ca="1" si="235"/>
        <v>0,194300879440304-0,0436317215451404i</v>
      </c>
      <c r="BM189" s="223" t="str">
        <f t="shared" ca="1" si="236"/>
        <v>-0,147552670888496-0,133733945540911i</v>
      </c>
      <c r="BN189" s="223" t="str">
        <f t="shared" ca="1" si="237"/>
        <v>-0,0243768063139426+0,197641924171469i</v>
      </c>
      <c r="BO189" s="223" t="str">
        <f t="shared" ca="1" si="238"/>
        <v>0,175625400400839-0,0938737322700723i</v>
      </c>
      <c r="BP189" s="223" t="str">
        <f t="shared" ca="1" si="239"/>
        <v>-0,177876282029697-0,0895353961713458i</v>
      </c>
      <c r="BQ189" s="223" t="str">
        <f t="shared" ca="1" si="240"/>
        <v>0,0292198401024173+0,196984161344655i</v>
      </c>
      <c r="BR189" s="223" t="str">
        <f t="shared" ca="1" si="241"/>
        <v>0,144226235463919-0,137314791192261i</v>
      </c>
      <c r="BS189" s="223" t="str">
        <f t="shared" ca="1" si="242"/>
        <v>-0,195313135697389-0,0388501982018258i</v>
      </c>
      <c r="BT189" s="223" t="str">
        <f t="shared" ca="1" si="243"/>
        <v>0,0806995713882923+0,182055315918031i</v>
      </c>
      <c r="BU189" s="223" t="str">
        <f t="shared" ca="1" si="244"/>
        <v>0,102378187198834-0,17080768619166i</v>
      </c>
      <c r="BV189" s="223" t="str">
        <f t="shared" ca="1" si="245"/>
        <v>-0,198599969011463+0,0146496138145022i</v>
      </c>
      <c r="BW189" s="223" t="str">
        <f t="shared" ca="1" si="246"/>
        <v>0,126332790745379+0,153936950920668i</v>
      </c>
      <c r="BX189" s="223" t="str">
        <f t="shared" ca="1" si="247"/>
        <v>0,0531130574997626-0,191925928418479i</v>
      </c>
      <c r="BY189" s="223" t="str">
        <f t="shared" ca="1" si="248"/>
        <v>-0,187498657904587+0,0670880925369534i</v>
      </c>
      <c r="BZ189" s="223" t="str">
        <f t="shared" ca="1" si="249"/>
        <v>0,162813468702931+0,114666181959581i</v>
      </c>
      <c r="CA189" s="223" t="str">
        <f t="shared" ca="1" si="250"/>
        <v>-4,03022277020643E-14-0,199139546238983i</v>
      </c>
      <c r="CB189" s="223" t="str">
        <f t="shared" ca="1" si="251"/>
        <v>-0,162813468702885+0,114666181959647i</v>
      </c>
      <c r="CC189" s="223" t="str">
        <f t="shared" ca="1" si="252"/>
        <v>0,187498657904547+0,0670880925370641i</v>
      </c>
      <c r="CD189" s="223" t="str">
        <f t="shared" ca="1" si="253"/>
        <v>-0,0531130574996493-0,19192592841851i</v>
      </c>
      <c r="CE189" s="223" t="str">
        <f t="shared" ca="1" si="254"/>
        <v>-0,12633279074547+0,153936950920594i</v>
      </c>
      <c r="CF189" s="223" t="str">
        <f t="shared" ca="1" si="255"/>
        <v>0,198599969011469+0,0146496138144218i</v>
      </c>
      <c r="CG189" s="223" t="str">
        <f t="shared" ca="1" si="256"/>
        <v>-0,102378187198901-0,17080768619162i</v>
      </c>
      <c r="CH189" s="223" t="str">
        <f t="shared" ca="1" si="257"/>
        <v>-0,0806995713882212+0,182055315918062i</v>
      </c>
      <c r="CI189" s="223" t="str">
        <f t="shared" ca="1" si="258"/>
        <v>0,195313135697374-0,038850198201902i</v>
      </c>
      <c r="CJ189" s="223" t="str">
        <f t="shared" ca="1" si="259"/>
        <v>-0,144226235463836-0,137314791192348i</v>
      </c>
      <c r="CK189" s="223" t="str">
        <f t="shared" ca="1" si="260"/>
        <v>-0,029219840102539+0,196984161344637i</v>
      </c>
      <c r="CL189" s="223" t="str">
        <f t="shared" ca="1" si="261"/>
        <v>0,177876282029752-0,0895353961712356i</v>
      </c>
      <c r="CM189" s="223" t="str">
        <f t="shared" ca="1" si="262"/>
        <v>-0,175625400400876-0,0938737322700012i</v>
      </c>
      <c r="CN189" s="223" t="str">
        <f t="shared" ca="1" si="263"/>
        <v>0,0243768063140224+0,197641924171459i</v>
      </c>
      <c r="CO189" s="223" t="str">
        <f t="shared" ca="1" si="264"/>
        <v>0,147552670888442-0,13373394554097i</v>
      </c>
      <c r="CP189" s="223" t="str">
        <f t="shared" ca="1" si="265"/>
        <v>-0,194300879440278-0,0436317215452551i</v>
      </c>
      <c r="CQ189" s="223" t="str">
        <f t="shared" ca="1" si="266"/>
        <v>0,0762074050743156+0,1839809508838i</v>
      </c>
      <c r="CR189" s="223" t="str">
        <f t="shared" ca="1" si="267"/>
        <v>0,10653918326332-0,168243755622171i</v>
      </c>
      <c r="CS189" s="223" t="str">
        <f t="shared" ca="1" si="268"/>
        <v>-0,198899673934252+0,00977131440065218i</v>
      </c>
      <c r="CT189" s="223" t="str">
        <f t="shared" ca="1" si="269"/>
        <v>0,122516939780159+0,15699094987665i</v>
      </c>
      <c r="CU189" s="223" t="str">
        <f t="shared" ca="1" si="270"/>
        <v>0,0578071589085577-0,1905646642355i</v>
      </c>
      <c r="CV189" s="223" t="str">
        <f t="shared" ca="1" si="271"/>
        <v>-0,189088611024426+0,062466439446486i</v>
      </c>
      <c r="CW189" s="223" t="str">
        <f t="shared" ca="1" si="272"/>
        <v>0,159950383354769+0,118627289191529i</v>
      </c>
      <c r="CX189" s="223" t="str">
        <f t="shared" ca="1" si="273"/>
        <v>0,00488712911226524-0,199079569130808i</v>
      </c>
      <c r="CY189" s="223" t="str">
        <f t="shared" ca="1" si="274"/>
        <v>-0,165578481305485+0,11063600410733i</v>
      </c>
      <c r="CZ189" s="223" t="str">
        <f t="shared" ca="1" si="275"/>
        <v>0,185795762604216+0,0716693342691678i</v>
      </c>
      <c r="DA189" s="223" t="str">
        <f t="shared" ca="1" si="276"/>
        <v>-0,0483869627710475-0,193171583598782i</v>
      </c>
      <c r="DB189" s="223" t="str">
        <f t="shared" ca="1" si="277"/>
        <v>-0,13007254356143+0,150790226101455i</v>
      </c>
      <c r="DC189" s="223" t="str">
        <f t="shared" ca="1" si="278"/>
        <v>0,198180634893466+0,0195190888488863i</v>
      </c>
      <c r="DD189" s="223" t="str">
        <f t="shared" ca="1" si="279"/>
        <v>-0,0981555223426146-0,173268728597853i</v>
      </c>
      <c r="DE189" s="223" t="str">
        <f t="shared" ca="1" si="280"/>
        <v>-0,0851431272979413+0,180020017637469i</v>
      </c>
      <c r="DF189" s="223" t="str">
        <f t="shared" ca="1" si="281"/>
        <v>0,196207742624733-0,0340452729519756i</v>
      </c>
      <c r="DG189" s="223" t="str">
        <f t="shared" ca="1" si="282"/>
        <v>-0,14081292354804-0,140812923547954i</v>
      </c>
      <c r="DH189" s="223" t="str">
        <f t="shared" ca="1" si="283"/>
        <v>-0,0340452729518566+0,196207742624754i</v>
      </c>
      <c r="DI189" s="223" t="str">
        <f t="shared" ca="1" si="284"/>
        <v>0,180020017637502-0,0851431272978715i</v>
      </c>
      <c r="DJ189" s="223" t="str">
        <f t="shared" ca="1" si="285"/>
        <v>-0,173268728597815-0,0981555223426817i</v>
      </c>
      <c r="DK189" s="223" t="str">
        <f t="shared" ca="1" si="286"/>
        <v>0,0195190888488095+0,198180634893474i</v>
      </c>
      <c r="DL189" s="223" t="str">
        <f t="shared" ca="1" si="287"/>
        <v>0,150790226101506-0,130072543561371i</v>
      </c>
      <c r="DM189" s="223" t="str">
        <f t="shared" ca="1" si="288"/>
        <v>-0,193171583598812-0,0483869627709302i</v>
      </c>
      <c r="DN189" s="223" t="str">
        <f t="shared" ca="1" si="289"/>
        <v>0,0716693342692806+0,185795762604173i</v>
      </c>
      <c r="DO189" s="223" t="str">
        <f t="shared" ca="1" si="290"/>
        <v>0,110636004107399-0,165578481305439i</v>
      </c>
      <c r="DP189" s="223" t="str">
        <f t="shared" ca="1" si="291"/>
        <v>-0,19907956913081+0,0048871291121824i</v>
      </c>
      <c r="DQ189" s="223" t="str">
        <f t="shared" ca="1" si="292"/>
        <v>0,118627289191462+0,159950383354818i</v>
      </c>
      <c r="DR189" s="223" t="str">
        <f t="shared" ca="1" si="293"/>
        <v>0,0624664394465647-0,1890886110244i</v>
      </c>
      <c r="DS189" s="223" t="str">
        <f t="shared" ca="1" si="294"/>
        <v>-0,190564664235465+0,0578071589086734i</v>
      </c>
      <c r="DT189" s="223" t="str">
        <f t="shared" ca="1" si="295"/>
        <v>0,156990949876725+0,122516939780064i</v>
      </c>
      <c r="DU189" s="223" t="str">
        <f t="shared" ca="1" si="296"/>
        <v>0,00977131440053142-0,198899673934258i</v>
      </c>
      <c r="DV189" s="223" t="str">
        <f t="shared" ca="1" si="297"/>
        <v>-0,168243755622212+0,106539183263254i</v>
      </c>
      <c r="DW189" s="223" t="str">
        <f t="shared" ca="1" si="298"/>
        <v>0,183980950883771+0,0762074050743869i</v>
      </c>
      <c r="DX189" s="223" t="str">
        <f t="shared" ca="1" si="299"/>
        <v>-0,0436317215451798-0,194300879440295i</v>
      </c>
      <c r="DY189" s="223" t="str">
        <f t="shared" ca="1" si="300"/>
        <v>-0,133733945541028+0,14755267088839i</v>
      </c>
      <c r="DZ189" s="223" t="str">
        <f t="shared" ca="1" si="301"/>
        <v>0,197641924171474+0,0243768063139025i</v>
      </c>
      <c r="EA189" s="223" t="str">
        <f t="shared" ca="1" si="302"/>
        <v>-0,0938737322701078-0,17562540040082i</v>
      </c>
      <c r="EB189" s="223" t="str">
        <f t="shared" ca="1" si="303"/>
        <v>-0,0895353961713097+0,177876282029715i</v>
      </c>
      <c r="EC189" s="223" t="str">
        <f t="shared" ca="1" si="304"/>
        <v>0,196984161344649-0,0292198401024627i</v>
      </c>
      <c r="ED189" s="223" t="str">
        <f t="shared" ca="1" si="305"/>
        <v>-0,137314791192292-0,14422623546389i</v>
      </c>
      <c r="EE189" s="223" t="str">
        <f t="shared" ca="1" si="306"/>
        <v>-0,0388501982019777+0,195313135697359i</v>
      </c>
      <c r="EF189" s="223" t="str">
        <f t="shared" ca="1" si="307"/>
        <v>0,182055315918015-0,0806995713883266i</v>
      </c>
      <c r="EG189" s="223" t="str">
        <f t="shared" ca="1" si="308"/>
        <v>-0,170807686191679-0,102378187198802i</v>
      </c>
      <c r="EH189" s="223" t="str">
        <f t="shared" ca="1" si="309"/>
        <v>0,0146496138145367+0,19859996901146i</v>
      </c>
      <c r="EI189" s="223" t="str">
        <f t="shared" ca="1" si="310"/>
        <v>0,153936950920646-0,126332790745406i</v>
      </c>
      <c r="EJ189" s="223" t="str">
        <f t="shared" ca="1" si="311"/>
        <v>-0,191925928418488-0,0531130574997292i</v>
      </c>
      <c r="EK189" s="223" t="str">
        <f t="shared" ca="1" si="312"/>
        <v>0,0670880925369861+0,187498657904575i</v>
      </c>
      <c r="EL189" s="223" t="str">
        <f t="shared" ca="1" si="313"/>
        <v>0,114666181959715-0,162813468702837i</v>
      </c>
      <c r="EM189" s="223" t="str">
        <f t="shared" ca="1" si="314"/>
        <v>-0,199139546238983+8,06044554041287E-14i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0,103563420794489-0,243426794732086i</v>
      </c>
      <c r="G190" s="229" t="str">
        <f t="shared" si="184"/>
        <v>-1,20308753048797+1,59682018125957i</v>
      </c>
      <c r="H190" s="229" t="str">
        <f t="shared" si="180"/>
        <v>0,100191862285874-0,133847645223012i</v>
      </c>
      <c r="I190" s="229" t="str">
        <f t="shared" si="317"/>
        <v>-0,17972310568553+0,0699727851112839i</v>
      </c>
      <c r="J190" s="255" t="str">
        <f ca="1">IMPRODUCT(1/N_FFT2,DA100)</f>
        <v>0,000772894798096895+3,05611857316038E-09i</v>
      </c>
      <c r="K190" s="254" t="str">
        <f t="shared" ca="1" si="318"/>
        <v>-0,000138907267327293+0,0000540810523657419i</v>
      </c>
      <c r="N190" s="246">
        <f t="shared" ca="1" si="185"/>
        <v>0.5991683793805026</v>
      </c>
      <c r="O190" s="223">
        <f t="shared" ca="1" si="186"/>
        <v>0.19916837938050258</v>
      </c>
      <c r="P190" s="223" t="str">
        <f t="shared" ca="1" si="187"/>
        <v>-0,11864446507385-0,159973542351214i</v>
      </c>
      <c r="Q190" s="223" t="str">
        <f t="shared" ca="1" si="188"/>
        <v>-0,0578155287277628+0,190592255831618i</v>
      </c>
      <c r="R190" s="223" t="str">
        <f t="shared" ca="1" si="189"/>
        <v>0,187525805577833-0,0670978061298636i</v>
      </c>
      <c r="S190" s="223" t="str">
        <f t="shared" ca="1" si="190"/>
        <v>-0,165602455186432-0,110652022942563i</v>
      </c>
      <c r="T190" s="223" t="str">
        <f t="shared" ca="1" si="191"/>
        <v>0,00977272917575885+0,198928472344994i</v>
      </c>
      <c r="U190" s="223" t="str">
        <f t="shared" ca="1" si="192"/>
        <v>0,153959239240449-0,126351082296742i</v>
      </c>
      <c r="V190" s="223" t="str">
        <f t="shared" ca="1" si="193"/>
        <v>-0,193199552647197-0,0483939686529091i</v>
      </c>
      <c r="W190" s="223" t="str">
        <f t="shared" ca="1" si="194"/>
        <v>0,0762184390399257+0,184007589233088i</v>
      </c>
      <c r="X190" s="223" t="str">
        <f t="shared" ca="1" si="195"/>
        <v>0,102393010396035-0,170832417202044i</v>
      </c>
      <c r="Y190" s="223" t="str">
        <f t="shared" ca="1" si="196"/>
        <v>-0,19820932919553+0,0195219149909433i</v>
      </c>
      <c r="Z190" s="223" t="str">
        <f t="shared" ca="1" si="197"/>
        <v>0,133753308695351+0,147574034837101i</v>
      </c>
      <c r="AA190" s="223" t="str">
        <f t="shared" ca="1" si="198"/>
        <v>0,0388558232687688-0,195341414818164i</v>
      </c>
      <c r="AB190" s="223" t="str">
        <f t="shared" ca="1" si="199"/>
        <v>-0,180046082488723+0,0851554550543878i</v>
      </c>
      <c r="AC190" s="223" t="str">
        <f t="shared" ca="1" si="200"/>
        <v>0,175650828961463+0,0938873241188961i</v>
      </c>
      <c r="AD190" s="223" t="str">
        <f t="shared" ca="1" si="201"/>
        <v>-0,0292240708029971-0,197012682410948i</v>
      </c>
      <c r="AE190" s="223" t="str">
        <f t="shared" ca="1" si="202"/>
        <v>-0,140833311657884+0,140833311657892i</v>
      </c>
      <c r="AF190" s="223" t="str">
        <f t="shared" ca="1" si="203"/>
        <v>0,197012682410947+0,0292240708030057i</v>
      </c>
      <c r="AG190" s="223" t="str">
        <f t="shared" ca="1" si="204"/>
        <v>-0,0938873241188879-0,175650828961467i</v>
      </c>
      <c r="AH190" s="223" t="str">
        <f t="shared" ca="1" si="205"/>
        <v>-0,0851554550543964+0,180046082488719i</v>
      </c>
      <c r="AI190" s="223" t="str">
        <f t="shared" ca="1" si="206"/>
        <v>0,195341414818162-0,0388558232687792i</v>
      </c>
      <c r="AJ190" s="223" t="str">
        <f t="shared" ca="1" si="207"/>
        <v>-0,147574034837108-0,133753308695343i</v>
      </c>
      <c r="AK190" s="223" t="str">
        <f t="shared" ca="1" si="208"/>
        <v>-0,0195219149909527+0,198209329195529i</v>
      </c>
      <c r="AL190" s="223" t="str">
        <f t="shared" ca="1" si="209"/>
        <v>0,170832417202049-0,102393010396027i</v>
      </c>
      <c r="AM190" s="223" t="str">
        <f t="shared" ca="1" si="210"/>
        <v>-0,184007589233092-0,076218439039916i</v>
      </c>
      <c r="AN190" s="223" t="str">
        <f t="shared" ca="1" si="211"/>
        <v>0,0483939686529188+0,193199552647194i</v>
      </c>
      <c r="AO190" s="223" t="str">
        <f t="shared" ca="1" si="212"/>
        <v>0,126351082296749-0,153959239240443i</v>
      </c>
      <c r="AP190" s="223" t="str">
        <f t="shared" ca="1" si="213"/>
        <v>-0,198928472344994-0,00977272917576857i</v>
      </c>
      <c r="AQ190" s="223" t="str">
        <f t="shared" ca="1" si="214"/>
        <v>0,110652022942569+0,165602455186428i</v>
      </c>
      <c r="AR190" s="223" t="str">
        <f t="shared" ca="1" si="215"/>
        <v>0,110652022942569+0,165602455186428i</v>
      </c>
      <c r="AS190" s="223" t="str">
        <f t="shared" ca="1" si="216"/>
        <v>-0,190592255831618+0,0578155287277642i</v>
      </c>
      <c r="AT190" s="223" t="str">
        <f t="shared" ca="1" si="217"/>
        <v>0,159973542351212+0,118644465073854i</v>
      </c>
      <c r="AU190" s="223" t="str">
        <f t="shared" ca="1" si="218"/>
        <v>8,68628896940638E-15-0,199168379380503i</v>
      </c>
      <c r="AV190" s="223" t="str">
        <f t="shared" ca="1" si="219"/>
        <v>-0,15997354235121+0,118644465073856i</v>
      </c>
      <c r="AW190" s="223" t="str">
        <f t="shared" ca="1" si="220"/>
        <v>0,190592255831619+0,0578155287277618i</v>
      </c>
      <c r="AX190" s="223" t="str">
        <f t="shared" ca="1" si="221"/>
        <v>-0,0670978061298608-0,187525805577834i</v>
      </c>
      <c r="AY190" s="223" t="str">
        <f t="shared" ca="1" si="222"/>
        <v>-0,110652022942569+0,165602455186428i</v>
      </c>
      <c r="AZ190" s="223" t="str">
        <f t="shared" ca="1" si="223"/>
        <v>0,198928472344994-0,0097727291757696i</v>
      </c>
      <c r="BA190" s="223" t="str">
        <f t="shared" ca="1" si="224"/>
        <v>-0,12635108229675-0,153959239240442i</v>
      </c>
      <c r="BB190" s="223" t="str">
        <f t="shared" ca="1" si="225"/>
        <v>-0,0483939686529178+0,193199552647195i</v>
      </c>
      <c r="BC190" s="223" t="str">
        <f t="shared" ca="1" si="226"/>
        <v>0,184007589233092-0,076218439039917i</v>
      </c>
      <c r="BD190" s="223" t="str">
        <f t="shared" ca="1" si="227"/>
        <v>-0,17083241720204-0,102393010396043i</v>
      </c>
      <c r="BE190" s="223" t="str">
        <f t="shared" ca="1" si="228"/>
        <v>0,0195219149909537+0,198209329195529i</v>
      </c>
      <c r="BF190" s="223" t="str">
        <f t="shared" ca="1" si="229"/>
        <v>0,147574034837107-0,133753308695344i</v>
      </c>
      <c r="BG190" s="223" t="str">
        <f t="shared" ca="1" si="230"/>
        <v>-0,195341414818162-0,0388558232687782i</v>
      </c>
      <c r="BH190" s="223" t="str">
        <f t="shared" ca="1" si="231"/>
        <v>0,0851554550543972+0,180046082488718i</v>
      </c>
      <c r="BI190" s="223" t="str">
        <f t="shared" ca="1" si="232"/>
        <v>0,0938873241188694-0,175650828961477i</v>
      </c>
      <c r="BJ190" s="223" t="str">
        <f t="shared" ca="1" si="233"/>
        <v>-0,197012682410953+0,0292240708029676i</v>
      </c>
      <c r="BK190" s="223" t="str">
        <f t="shared" ca="1" si="234"/>
        <v>0,140833311657955+0,140833311657821i</v>
      </c>
      <c r="BL190" s="223" t="str">
        <f t="shared" ca="1" si="235"/>
        <v>0,0292240708029766-0,197012682410951i</v>
      </c>
      <c r="BM190" s="223" t="str">
        <f t="shared" ca="1" si="236"/>
        <v>-0,175650828961482+0,0938873241188614i</v>
      </c>
      <c r="BN190" s="223" t="str">
        <f t="shared" ca="1" si="237"/>
        <v>0,18004608248868+0,0851554550544771i</v>
      </c>
      <c r="BO190" s="223" t="str">
        <f t="shared" ca="1" si="238"/>
        <v>-0,038855823268808-0,195341414818156i</v>
      </c>
      <c r="BP190" s="223" t="str">
        <f t="shared" ca="1" si="239"/>
        <v>-0,133753308695366+0,147574034837088i</v>
      </c>
      <c r="BQ190" s="223" t="str">
        <f t="shared" ca="1" si="240"/>
        <v>0,198209329195521+0,0195219149910416i</v>
      </c>
      <c r="BR190" s="223" t="str">
        <f t="shared" ca="1" si="241"/>
        <v>-0,102393010396069-0,170832417202024i</v>
      </c>
      <c r="BS190" s="223" t="str">
        <f t="shared" ca="1" si="242"/>
        <v>-0,0762184390399437+0,184007589233081i</v>
      </c>
      <c r="BT190" s="223" t="str">
        <f t="shared" ca="1" si="243"/>
        <v>0,193199552647216-0,0483939686528322i</v>
      </c>
      <c r="BU190" s="223" t="str">
        <f t="shared" ca="1" si="244"/>
        <v>-0,153959239240476-0,126351082296709i</v>
      </c>
      <c r="BV190" s="223" t="str">
        <f t="shared" ca="1" si="245"/>
        <v>-0,00977272917577867+0,198928472344993i</v>
      </c>
      <c r="BW190" s="223" t="str">
        <f t="shared" ca="1" si="246"/>
        <v>0,165602455186476-0,110652022942498i</v>
      </c>
      <c r="BX190" s="223" t="str">
        <f t="shared" ca="1" si="247"/>
        <v>-0,187525805577851-0,0670978061298134i</v>
      </c>
      <c r="BY190" s="223" t="str">
        <f t="shared" ca="1" si="248"/>
        <v>0,0578155287277559+0,19059225583162i</v>
      </c>
      <c r="BZ190" s="223" t="str">
        <f t="shared" ca="1" si="249"/>
        <v>0,118644465073911-0,159973542351169i</v>
      </c>
      <c r="CA190" s="223" t="str">
        <f t="shared" ca="1" si="250"/>
        <v>-0,199168379380503+6,18773033518669E-14i</v>
      </c>
      <c r="CB190" s="223" t="str">
        <f t="shared" ca="1" si="251"/>
        <v>0,118644465073846+0,159973542351217i</v>
      </c>
      <c r="CC190" s="223" t="str">
        <f t="shared" ca="1" si="252"/>
        <v>0,057815528727827-0,190592255831599i</v>
      </c>
      <c r="CD190" s="223" t="str">
        <f t="shared" ca="1" si="253"/>
        <v>-0,187525805577811+0,0670978061299245i</v>
      </c>
      <c r="CE190" s="223" t="str">
        <f t="shared" ca="1" si="254"/>
        <v>0,165602455186435+0,11065202294256i</v>
      </c>
      <c r="CF190" s="223" t="str">
        <f t="shared" ca="1" si="255"/>
        <v>-0,00977272917569874-0,198928472344997i</v>
      </c>
      <c r="CG190" s="223" t="str">
        <f t="shared" ca="1" si="256"/>
        <v>-0,153959239240397+0,126351082296805i</v>
      </c>
      <c r="CH190" s="223" t="str">
        <f t="shared" ca="1" si="257"/>
        <v>0,193199552647197+0,0483939686529099i</v>
      </c>
      <c r="CI190" s="223" t="str">
        <f t="shared" ca="1" si="258"/>
        <v>-0,0762184390398724-0,18400758923311i</v>
      </c>
      <c r="CJ190" s="223" t="str">
        <f t="shared" ca="1" si="259"/>
        <v>-0,102393010395968+0,170832417202085i</v>
      </c>
      <c r="CK190" s="223" t="str">
        <f t="shared" ca="1" si="260"/>
        <v>0,198209329195528-0,0195219149909648i</v>
      </c>
      <c r="CL190" s="223" t="str">
        <f t="shared" ca="1" si="261"/>
        <v>-0,133753308695306-0,147574034837142i</v>
      </c>
      <c r="CM190" s="223" t="str">
        <f t="shared" ca="1" si="262"/>
        <v>-0,0388558232686895+0,19534141481818i</v>
      </c>
      <c r="CN190" s="223" t="str">
        <f t="shared" ca="1" si="263"/>
        <v>0,180046082488715-0,0851554550544048i</v>
      </c>
      <c r="CO190" s="223" t="str">
        <f t="shared" ca="1" si="264"/>
        <v>-0,175650828961445-0,0938873241189295i</v>
      </c>
      <c r="CP190" s="223" t="str">
        <f t="shared" ca="1" si="265"/>
        <v>0,0292240708030933+0,197012682410934i</v>
      </c>
      <c r="CQ190" s="223" t="str">
        <f t="shared" ca="1" si="266"/>
        <v>0,14083331165787-0,140833311657907i</v>
      </c>
      <c r="CR190" s="223" t="str">
        <f t="shared" ca="1" si="267"/>
        <v>-0,197012682410941-0,0292240708030467i</v>
      </c>
      <c r="CS190" s="223" t="str">
        <f t="shared" ca="1" si="268"/>
        <v>0,0938873241188015+0,175650828961514i</v>
      </c>
      <c r="CT190" s="223" t="str">
        <f t="shared" ca="1" si="269"/>
        <v>0,0851554550543621-0,180046082488735i</v>
      </c>
      <c r="CU190" s="223" t="str">
        <f t="shared" ca="1" si="270"/>
        <v>-0,195341414818169+0,0388558232687413i</v>
      </c>
      <c r="CV190" s="223" t="str">
        <f t="shared" ca="1" si="271"/>
        <v>0,14757403483704+0,133753308695418i</v>
      </c>
      <c r="CW190" s="223" t="str">
        <f t="shared" ca="1" si="272"/>
        <v>0,0195219149909122-0,198209329195533i</v>
      </c>
      <c r="CX190" s="223" t="str">
        <f t="shared" ca="1" si="273"/>
        <v>-0,17083241720206+0,102393010396008i</v>
      </c>
      <c r="CY190" s="223" t="str">
        <f t="shared" ca="1" si="274"/>
        <v>0,184007589233055+0,0762184390400066i</v>
      </c>
      <c r="CZ190" s="223" t="str">
        <f t="shared" ca="1" si="275"/>
        <v>-0,0483939686529611-0,193199552647184i</v>
      </c>
      <c r="DA190" s="223" t="str">
        <f t="shared" ca="1" si="276"/>
        <v>-0,126351082296764+0,153959239240431i</v>
      </c>
      <c r="DB190" s="223" t="str">
        <f t="shared" ca="1" si="277"/>
        <v>0,19892847234499+0,00977272917584953i</v>
      </c>
      <c r="DC190" s="223" t="str">
        <f t="shared" ca="1" si="278"/>
        <v>-0,110652022942603-0,165602455186405i</v>
      </c>
      <c r="DD190" s="223" t="str">
        <f t="shared" ca="1" si="279"/>
        <v>-0,0670978061298749+0,187525805577828i</v>
      </c>
      <c r="DE190" s="223" t="str">
        <f t="shared" ca="1" si="280"/>
        <v>0,190592255831641-0,057815528727688i</v>
      </c>
      <c r="DF190" s="223" t="str">
        <f t="shared" ca="1" si="281"/>
        <v>-0,159973542351249-0,118644465073804i</v>
      </c>
      <c r="DG190" s="223" t="str">
        <f t="shared" ca="1" si="282"/>
        <v>-9,07674948878777E-15+0,199168379380503i</v>
      </c>
      <c r="DH190" s="223" t="str">
        <f t="shared" ca="1" si="283"/>
        <v>0,159973542351256-0,118644465073794i</v>
      </c>
      <c r="DI190" s="223" t="str">
        <f t="shared" ca="1" si="284"/>
        <v>-0,190592255831636-0,0578155287277053i</v>
      </c>
      <c r="DJ190" s="223" t="str">
        <f t="shared" ca="1" si="285"/>
        <v>0,0670978061298632+0,187525805577833i</v>
      </c>
      <c r="DK190" s="223" t="str">
        <f t="shared" ca="1" si="286"/>
        <v>0,110652022942618-0,165602455186395i</v>
      </c>
      <c r="DL190" s="223" t="str">
        <f t="shared" ca="1" si="287"/>
        <v>-0,19892847234499+0,00977272917583141i</v>
      </c>
      <c r="DM190" s="223" t="str">
        <f t="shared" ca="1" si="288"/>
        <v>0,12635108229675+0,153959239240442i</v>
      </c>
      <c r="DN190" s="223" t="str">
        <f t="shared" ca="1" si="289"/>
        <v>0,0483939686529732-0,193199552647181i</v>
      </c>
      <c r="DO190" s="223" t="str">
        <f t="shared" ca="1" si="290"/>
        <v>-0,184007589233062+0,0762184390399899i</v>
      </c>
      <c r="DP190" s="223" t="str">
        <f t="shared" ca="1" si="291"/>
        <v>0,170832417202051+0,102393010396024i</v>
      </c>
      <c r="DQ190" s="223" t="str">
        <f t="shared" ca="1" si="292"/>
        <v>-0,0195219149908941-0,198209329195535i</v>
      </c>
      <c r="DR190" s="223" t="str">
        <f t="shared" ca="1" si="293"/>
        <v>-0,147574034837053+0,133753308695405i</v>
      </c>
      <c r="DS190" s="223" t="str">
        <f t="shared" ca="1" si="294"/>
        <v>0,195341414818166+0,0388558232687591i</v>
      </c>
      <c r="DT190" s="223" t="str">
        <f t="shared" ca="1" si="295"/>
        <v>-0,0851554550543458-0,180046082488743i</v>
      </c>
      <c r="DU190" s="223" t="str">
        <f t="shared" ca="1" si="296"/>
        <v>-0,0938873241188174+0,175650828961505i</v>
      </c>
      <c r="DV190" s="223" t="str">
        <f t="shared" ca="1" si="297"/>
        <v>0,197012682410944-0,0292240708030288i</v>
      </c>
      <c r="DW190" s="223" t="str">
        <f t="shared" ca="1" si="298"/>
        <v>-0,140833311657857-0,14083331165792i</v>
      </c>
      <c r="DX190" s="223" t="str">
        <f t="shared" ca="1" si="299"/>
        <v>-0,0292240708029155+0,197012682410961i</v>
      </c>
      <c r="DY190" s="223" t="str">
        <f t="shared" ca="1" si="300"/>
        <v>0,175650828961454-0,0938873241189136i</v>
      </c>
      <c r="DZ190" s="223" t="str">
        <f t="shared" ca="1" si="301"/>
        <v>-0,180046082488707-0,0851554550544211i</v>
      </c>
      <c r="EA190" s="223" t="str">
        <f t="shared" ca="1" si="302"/>
        <v>0,0388558232688716+0,195341414818144i</v>
      </c>
      <c r="EB190" s="223" t="str">
        <f t="shared" ca="1" si="303"/>
        <v>0,133753308695324-0,147574034837126i</v>
      </c>
      <c r="EC190" s="223" t="str">
        <f t="shared" ca="1" si="304"/>
        <v>-0,198209329195527-0,0195219149909828i</v>
      </c>
      <c r="ED190" s="223" t="str">
        <f t="shared" ca="1" si="305"/>
        <v>0,102393010395952+0,170832417202094i</v>
      </c>
      <c r="EE190" s="223" t="str">
        <f t="shared" ca="1" si="306"/>
        <v>0,0762184390398891-0,184007589233103i</v>
      </c>
      <c r="EF190" s="223" t="str">
        <f t="shared" ca="1" si="307"/>
        <v>-0,193199552647201+0,0483939686528922i</v>
      </c>
      <c r="EG190" s="223" t="str">
        <f t="shared" ca="1" si="308"/>
        <v>0,15395923924039+0,126351082296814i</v>
      </c>
      <c r="EH190" s="223" t="str">
        <f t="shared" ca="1" si="309"/>
        <v>0,00977272917571686-0,198928472344996i</v>
      </c>
      <c r="EI190" s="223" t="str">
        <f t="shared" ca="1" si="310"/>
        <v>-0,165602455186442+0,110652022942549i</v>
      </c>
      <c r="EJ190" s="223" t="str">
        <f t="shared" ca="1" si="311"/>
        <v>0,187525805577803+0,067097806129947i</v>
      </c>
      <c r="EK190" s="223" t="str">
        <f t="shared" ca="1" si="312"/>
        <v>-0,057815528727815-0,190592255831602i</v>
      </c>
      <c r="EL190" s="223" t="str">
        <f t="shared" ca="1" si="313"/>
        <v>-0,118644465073866+0,159973542351203i</v>
      </c>
      <c r="EM190" s="223" t="str">
        <f t="shared" ca="1" si="314"/>
        <v>0,199168379380503+8,00308023294425E-14i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0,103436130409436-0,241339975985105i</v>
      </c>
      <c r="G191" s="229" t="str">
        <f t="shared" si="184"/>
        <v>-1,2028715600958+1,58164600775346i</v>
      </c>
      <c r="H191" s="229" t="str">
        <f t="shared" si="180"/>
        <v>0,100187746438868-0,132376869542186i</v>
      </c>
      <c r="I191" s="229" t="str">
        <f t="shared" si="317"/>
        <v>-0,177520136297129+0,0697455279674952i</v>
      </c>
      <c r="J191" s="255" t="str">
        <f ca="1">IMPRODUCT(1/N_FFT2,DB100)</f>
        <v>0,0014068027463977+3,19997906810194E-06i</v>
      </c>
      <c r="K191" s="254" t="str">
        <f t="shared" ca="1" si="318"/>
        <v>-0,000249958999513285+0,0000975501395733124i</v>
      </c>
      <c r="N191" s="246">
        <f t="shared" ca="1" si="185"/>
        <v>0.59919487855757192</v>
      </c>
      <c r="O191" s="223">
        <f t="shared" ca="1" si="186"/>
        <v>0.19919487855757187</v>
      </c>
      <c r="P191" s="223" t="str">
        <f t="shared" ca="1" si="187"/>
        <v>-0,122550981970489-0,157034570912378i</v>
      </c>
      <c r="Q191" s="223" t="str">
        <f t="shared" ca="1" si="188"/>
        <v>-0,0484004074277272+0,193225257677137i</v>
      </c>
      <c r="R191" s="223" t="str">
        <f t="shared" ca="1" si="189"/>
        <v>0,182105901263512-0,0807219943297346i</v>
      </c>
      <c r="S191" s="223" t="str">
        <f t="shared" ca="1" si="190"/>
        <v>-0,17567419914921-0,0938998157444909i</v>
      </c>
      <c r="T191" s="223" t="str">
        <f t="shared" ca="1" si="191"/>
        <v>0,0340547326695876+0,196262260321155i</v>
      </c>
      <c r="U191" s="223" t="str">
        <f t="shared" ca="1" si="192"/>
        <v>0,133771104454996-0,147593669432182i</v>
      </c>
      <c r="V191" s="223" t="str">
        <f t="shared" ca="1" si="193"/>
        <v>-0,198655151404738-0,0146536843123676i</v>
      </c>
      <c r="W191" s="223" t="str">
        <f t="shared" ca="1" si="194"/>
        <v>0,110666745096533+0,165624488446922i</v>
      </c>
      <c r="X191" s="223" t="str">
        <f t="shared" ca="1" si="195"/>
        <v>0,0624837961844932-0,189141150620219i</v>
      </c>
      <c r="Y191" s="223" t="str">
        <f t="shared" ca="1" si="196"/>
        <v>-0,187550755720737+0,0671067334337347i</v>
      </c>
      <c r="Z191" s="223" t="str">
        <f t="shared" ca="1" si="197"/>
        <v>0,168290503328844+0,106568785922005i</v>
      </c>
      <c r="AA191" s="223" t="str">
        <f t="shared" ca="1" si="198"/>
        <v>-0,0195245123645024-0,198235700771819i</v>
      </c>
      <c r="AB191" s="223" t="str">
        <f t="shared" ca="1" si="199"/>
        <v>-0,144266309734196+0,13735294506942i</v>
      </c>
      <c r="AC191" s="223" t="str">
        <f t="shared" ca="1" si="200"/>
        <v>0,197038894774437+0,0292279590398325i</v>
      </c>
      <c r="AD191" s="223" t="str">
        <f t="shared" ca="1" si="201"/>
        <v>-0,0981827955424581-0,173316872528423i</v>
      </c>
      <c r="AE191" s="223" t="str">
        <f t="shared" ca="1" si="202"/>
        <v>-0,0762285798359579+0,184032071280412i</v>
      </c>
      <c r="AF191" s="223" t="str">
        <f t="shared" ca="1" si="203"/>
        <v>0,191979256382817-0,0531278153349686i</v>
      </c>
      <c r="AG191" s="223" t="str">
        <f t="shared" ca="1" si="204"/>
        <v>-0,159994826689816-0,118660250615198i</v>
      </c>
      <c r="AH191" s="223" t="str">
        <f t="shared" ca="1" si="205"/>
        <v>0,0048884870352792+0,199134884784338i</v>
      </c>
      <c r="AI191" s="223" t="str">
        <f t="shared" ca="1" si="206"/>
        <v>0,15397972338132-0,126367893196721i</v>
      </c>
      <c r="AJ191" s="223" t="str">
        <f t="shared" ca="1" si="207"/>
        <v>-0,19435486730139-0,0436438449248541i</v>
      </c>
      <c r="AK191" s="223" t="str">
        <f t="shared" ca="1" si="208"/>
        <v>0,0851667849125241+0,180070037461066i</v>
      </c>
      <c r="AL191" s="223" t="str">
        <f t="shared" ca="1" si="209"/>
        <v>0,0895602742086678-0,177925706201308i</v>
      </c>
      <c r="AM191" s="223" t="str">
        <f t="shared" ca="1" si="210"/>
        <v>-0,195367404820977+0,0388609930017506i</v>
      </c>
      <c r="AN191" s="223" t="str">
        <f t="shared" ca="1" si="211"/>
        <v>0,150832124222573+0,130108685129288i</v>
      </c>
      <c r="AO191" s="223" t="str">
        <f t="shared" ca="1" si="212"/>
        <v>0,00977402942875929-0,198954939602644i</v>
      </c>
      <c r="AP191" s="223" t="str">
        <f t="shared" ca="1" si="213"/>
        <v>-0,162858707566248+0,114698042761928i</v>
      </c>
      <c r="AQ191" s="223" t="str">
        <f t="shared" ca="1" si="214"/>
        <v>0,190617613963018+0,0578232210328303i</v>
      </c>
      <c r="AR191" s="223" t="str">
        <f t="shared" ca="1" si="215"/>
        <v>0,190617613963018+0,0578232210328303i</v>
      </c>
      <c r="AS191" s="223" t="str">
        <f t="shared" ca="1" si="216"/>
        <v>-0,102406633695684+0,170855146304359i</v>
      </c>
      <c r="AT191" s="223" t="str">
        <f t="shared" ca="1" si="217"/>
        <v>0,197696840365265-0,0243835795804588i</v>
      </c>
      <c r="AU191" s="223" t="str">
        <f t="shared" ca="1" si="218"/>
        <v>-0,140852049405691-0,140852049405688i</v>
      </c>
      <c r="AV191" s="223" t="str">
        <f t="shared" ca="1" si="219"/>
        <v>-0,0243835795804574+0,197696840365265i</v>
      </c>
      <c r="AW191" s="223" t="str">
        <f t="shared" ca="1" si="220"/>
        <v>0,170855146304358-0,102406633695685i</v>
      </c>
      <c r="AX191" s="223" t="str">
        <f t="shared" ca="1" si="221"/>
        <v>-0,185847387258976-0,0716892480960564i</v>
      </c>
      <c r="AY191" s="223" t="str">
        <f t="shared" ca="1" si="222"/>
        <v>0,0578232210328315+0,190617613963018i</v>
      </c>
      <c r="AZ191" s="223" t="str">
        <f t="shared" ca="1" si="223"/>
        <v>0,114698042761927-0,162858707566249i</v>
      </c>
      <c r="BA191" s="223" t="str">
        <f t="shared" ca="1" si="224"/>
        <v>-0,198954939602643+0,00977402942876066i</v>
      </c>
      <c r="BB191" s="223" t="str">
        <f t="shared" ca="1" si="225"/>
        <v>0,130108685129274+0,150832124222585i</v>
      </c>
      <c r="BC191" s="223" t="str">
        <f t="shared" ca="1" si="226"/>
        <v>0,0388609930017688-0,195367404820974i</v>
      </c>
      <c r="BD191" s="223" t="str">
        <f t="shared" ca="1" si="227"/>
        <v>-0,177925706201316+0,0895602742086513i</v>
      </c>
      <c r="BE191" s="223" t="str">
        <f t="shared" ca="1" si="228"/>
        <v>0,180070037461067+0,0851667849125215i</v>
      </c>
      <c r="BF191" s="223" t="str">
        <f t="shared" ca="1" si="229"/>
        <v>-0,0436438449248569-0,19435486730139i</v>
      </c>
      <c r="BG191" s="223" t="str">
        <f t="shared" ca="1" si="230"/>
        <v>-0,126367893196719+0,153979723381322i</v>
      </c>
      <c r="BH191" s="223" t="str">
        <f t="shared" ca="1" si="231"/>
        <v>0,199134884784337+0,00488848703531888i</v>
      </c>
      <c r="BI191" s="223" t="str">
        <f t="shared" ca="1" si="232"/>
        <v>-0,118660250615248-0,159994826689779i</v>
      </c>
      <c r="BJ191" s="223" t="str">
        <f t="shared" ca="1" si="233"/>
        <v>-0,0531278153350069+0,191979256382806i</v>
      </c>
      <c r="BK191" s="223" t="str">
        <f t="shared" ca="1" si="234"/>
        <v>0,184032071280389-0,0762285798360141i</v>
      </c>
      <c r="BL191" s="223" t="str">
        <f t="shared" ca="1" si="235"/>
        <v>-0,173316872528404-0,0981827955424914i</v>
      </c>
      <c r="BM191" s="223" t="str">
        <f t="shared" ca="1" si="236"/>
        <v>0,0292279590398927+0,197038894774428i</v>
      </c>
      <c r="BN191" s="223" t="str">
        <f t="shared" ca="1" si="237"/>
        <v>0,137352945069447-0,144266309734169i</v>
      </c>
      <c r="BO191" s="223" t="str">
        <f t="shared" ca="1" si="238"/>
        <v>-0,198235700771825-0,0195245123644419i</v>
      </c>
      <c r="BP191" s="223" t="str">
        <f t="shared" ca="1" si="239"/>
        <v>0,106568785921973+0,168290503328864i</v>
      </c>
      <c r="BQ191" s="223" t="str">
        <f t="shared" ca="1" si="240"/>
        <v>0,0671067334336769-0,187550755720758i</v>
      </c>
      <c r="BR191" s="223" t="str">
        <f t="shared" ca="1" si="241"/>
        <v>-0,189141150620231+0,0624837961844576i</v>
      </c>
      <c r="BS191" s="223" t="str">
        <f t="shared" ca="1" si="242"/>
        <v>0,165624488446957+0,110666745096482i</v>
      </c>
      <c r="BT191" s="223" t="str">
        <f t="shared" ca="1" si="243"/>
        <v>-0,0146536843123506-0,198655151404739i</v>
      </c>
      <c r="BU191" s="223" t="str">
        <f t="shared" ca="1" si="244"/>
        <v>-0,147593669432127+0,133771104455057i</v>
      </c>
      <c r="BV191" s="223" t="str">
        <f t="shared" ca="1" si="245"/>
        <v>0,196262260321152+0,034054732669604i</v>
      </c>
      <c r="BW191" s="223" t="str">
        <f t="shared" ca="1" si="246"/>
        <v>-0,0938998157445587-0,175674199149174i</v>
      </c>
      <c r="BX191" s="223" t="str">
        <f t="shared" ca="1" si="247"/>
        <v>-0,0807219943297532+0,182105901263504i</v>
      </c>
      <c r="BY191" s="223" t="str">
        <f t="shared" ca="1" si="248"/>
        <v>0,193225257677117-0,0484004074278057i</v>
      </c>
      <c r="BZ191" s="223" t="str">
        <f t="shared" ca="1" si="249"/>
        <v>-0,157034570912367-0,122550981970503i</v>
      </c>
      <c r="CA191" s="223" t="str">
        <f t="shared" ca="1" si="250"/>
        <v>8,34576461864278E-14+0,199194878557572i</v>
      </c>
      <c r="CB191" s="223" t="str">
        <f t="shared" ca="1" si="251"/>
        <v>0,15703457091239-0,122550981970474i</v>
      </c>
      <c r="CC191" s="223" t="str">
        <f t="shared" ca="1" si="252"/>
        <v>-0,193225257677157-0,0484004074276438i</v>
      </c>
      <c r="CD191" s="223" t="str">
        <f t="shared" ca="1" si="253"/>
        <v>0,0807219943297195+0,182105901263519i</v>
      </c>
      <c r="CE191" s="223" t="str">
        <f t="shared" ca="1" si="254"/>
        <v>0,0938998157444164-0,17567419914925i</v>
      </c>
      <c r="CF191" s="223" t="str">
        <f t="shared" ca="1" si="255"/>
        <v>-0,196262260321158+0,0340547326695677i</v>
      </c>
      <c r="CG191" s="223" t="str">
        <f t="shared" ca="1" si="256"/>
        <v>0,147593669432235+0,133771104454938i</v>
      </c>
      <c r="CH191" s="223" t="str">
        <f t="shared" ca="1" si="257"/>
        <v>0,0146536843123874-0,198655151404736i</v>
      </c>
      <c r="CI191" s="223" t="str">
        <f t="shared" ca="1" si="258"/>
        <v>-0,165624488446867+0,110666745096616i</v>
      </c>
      <c r="CJ191" s="223" t="str">
        <f t="shared" ca="1" si="259"/>
        <v>0,18914115062022+0,0624837961844924i</v>
      </c>
      <c r="CK191" s="223" t="str">
        <f t="shared" ca="1" si="260"/>
        <v>-0,0671067334338287-0,187550755720703i</v>
      </c>
      <c r="CL191" s="223" t="str">
        <f t="shared" ca="1" si="261"/>
        <v>-0,106568785922004+0,168290503328844i</v>
      </c>
      <c r="CM191" s="223" t="str">
        <f t="shared" ca="1" si="262"/>
        <v>0,198235700771809-0,0195245123646024i</v>
      </c>
      <c r="CN191" s="223" t="str">
        <f t="shared" ca="1" si="263"/>
        <v>-0,137352945069421-0,144266309734195i</v>
      </c>
      <c r="CO191" s="223" t="str">
        <f t="shared" ca="1" si="264"/>
        <v>-0,0292279590399291+0,197038894774423i</v>
      </c>
      <c r="CP191" s="223" t="str">
        <f t="shared" ca="1" si="265"/>
        <v>0,173316872528422-0,0981827955424593i</v>
      </c>
      <c r="CQ191" s="223" t="str">
        <f t="shared" ca="1" si="266"/>
        <v>-0,184032071280375-0,0762285798360481i</v>
      </c>
      <c r="CR191" s="223" t="str">
        <f t="shared" ca="1" si="267"/>
        <v>0,0531278153349712+0,191979256382816i</v>
      </c>
      <c r="CS191" s="223" t="str">
        <f t="shared" ca="1" si="268"/>
        <v>0,118660250615276-0,159994826689758i</v>
      </c>
      <c r="CT191" s="223" t="str">
        <f t="shared" ca="1" si="269"/>
        <v>-0,199134884784338+0,00488848703528199i</v>
      </c>
      <c r="CU191" s="223" t="str">
        <f t="shared" ca="1" si="270"/>
        <v>0,126367893196646+0,153979723381382i</v>
      </c>
      <c r="CV191" s="223" t="str">
        <f t="shared" ca="1" si="271"/>
        <v>0,0436438449248516-0,194354867301391i</v>
      </c>
      <c r="CW191" s="223" t="str">
        <f t="shared" ca="1" si="272"/>
        <v>-0,180070037461107+0,085166784912437i</v>
      </c>
      <c r="CX191" s="223" t="str">
        <f t="shared" ca="1" si="273"/>
        <v>0,177925706201318+0,0895602742086463i</v>
      </c>
      <c r="CY191" s="223" t="str">
        <f t="shared" ca="1" si="274"/>
        <v>-0,0388609930016771-0,195367404820992i</v>
      </c>
      <c r="CZ191" s="223" t="str">
        <f t="shared" ca="1" si="275"/>
        <v>-0,13010868512927+0,150832124222589i</v>
      </c>
      <c r="DA191" s="223" t="str">
        <f t="shared" ca="1" si="276"/>
        <v>0,19895493960264+0,00977402942883992i</v>
      </c>
      <c r="DB191" s="223" t="str">
        <f t="shared" ca="1" si="277"/>
        <v>-0,114698042761943-0,162858707566237i</v>
      </c>
      <c r="DC191" s="223" t="str">
        <f t="shared" ca="1" si="278"/>
        <v>-0,0578232210329076+0,190617613962995i</v>
      </c>
      <c r="DD191" s="223" t="str">
        <f t="shared" ca="1" si="279"/>
        <v>0,185847387258969-0,0716892480960748i</v>
      </c>
      <c r="DE191" s="223" t="str">
        <f t="shared" ca="1" si="280"/>
        <v>-0,170855146304317-0,102406633695753i</v>
      </c>
      <c r="DF191" s="223" t="str">
        <f t="shared" ca="1" si="281"/>
        <v>0,0243835795804771+0,197696840365263i</v>
      </c>
      <c r="DG191" s="223" t="str">
        <f t="shared" ca="1" si="282"/>
        <v>0,140852049405746-0,140852049405634i</v>
      </c>
      <c r="DH191" s="223" t="str">
        <f t="shared" ca="1" si="283"/>
        <v>-0,197696840365268-0,0243835795804365i</v>
      </c>
      <c r="DI191" s="223" t="str">
        <f t="shared" ca="1" si="284"/>
        <v>0,102406633695618+0,170855146304398i</v>
      </c>
      <c r="DJ191" s="223" t="str">
        <f t="shared" ca="1" si="285"/>
        <v>0,0716892480960367-0,185847387258984i</v>
      </c>
      <c r="DK191" s="223" t="str">
        <f t="shared" ca="1" si="286"/>
        <v>-0,190617613963041+0,057823221032757i</v>
      </c>
      <c r="DL191" s="223" t="str">
        <f t="shared" ca="1" si="287"/>
        <v>0,162858707566261+0,11469804276191i</v>
      </c>
      <c r="DM191" s="223" t="str">
        <f t="shared" ca="1" si="288"/>
        <v>-0,00977402942868286-0,198954939602647i</v>
      </c>
      <c r="DN191" s="223" t="str">
        <f t="shared" ca="1" si="289"/>
        <v>-0,150832124222558+0,130108685129305i</v>
      </c>
      <c r="DO191" s="223" t="str">
        <f t="shared" ca="1" si="290"/>
        <v>0,195367404820963+0,0388609930018257i</v>
      </c>
      <c r="DP191" s="223" t="str">
        <f t="shared" ca="1" si="291"/>
        <v>-0,0895602742086879-0,177925706201297i</v>
      </c>
      <c r="DQ191" s="223" t="str">
        <f t="shared" ca="1" si="292"/>
        <v>-0,0851667849125741+0,180070037461042i</v>
      </c>
      <c r="DR191" s="223" t="str">
        <f t="shared" ca="1" si="293"/>
        <v>0,194354867301381-0,043643844924897i</v>
      </c>
      <c r="DS191" s="223" t="str">
        <f t="shared" ca="1" si="294"/>
        <v>-0,153979723381285-0,126367893196764i</v>
      </c>
      <c r="DT191" s="223" t="str">
        <f t="shared" ca="1" si="295"/>
        <v>-0,00488848703523543+0,199134884784339i</v>
      </c>
      <c r="DU191" s="223" t="str">
        <f t="shared" ca="1" si="296"/>
        <v>0,159994826689849-0,118660250615154i</v>
      </c>
      <c r="DV191" s="223" t="str">
        <f t="shared" ca="1" si="297"/>
        <v>-0,191979256382828-0,0531278153349264i</v>
      </c>
      <c r="DW191" s="223" t="str">
        <f t="shared" ca="1" si="298"/>
        <v>0,0762285798359081+0,184032071280433i</v>
      </c>
      <c r="DX191" s="223" t="str">
        <f t="shared" ca="1" si="299"/>
        <v>0,0981827955424189-0,173316872528445i</v>
      </c>
      <c r="DY191" s="223" t="str">
        <f t="shared" ca="1" si="300"/>
        <v>-0,197038894774445+0,0292279590397793i</v>
      </c>
      <c r="DZ191" s="223" t="str">
        <f t="shared" ca="1" si="301"/>
        <v>0,144266309734227+0,137352945069387i</v>
      </c>
      <c r="EA191" s="223" t="str">
        <f t="shared" ca="1" si="302"/>
        <v>0,0195245123645617-0,198235700771813i</v>
      </c>
      <c r="EB191" s="223" t="str">
        <f t="shared" ca="1" si="303"/>
        <v>-0,168290503328823+0,106568785922039i</v>
      </c>
      <c r="EC191" s="223" t="str">
        <f t="shared" ca="1" si="304"/>
        <v>0,187550755720719+0,0671067334337849i</v>
      </c>
      <c r="ED191" s="223" t="str">
        <f t="shared" ca="1" si="305"/>
        <v>-0,0624837961845367-0,189141150620205i</v>
      </c>
      <c r="EE191" s="223" t="str">
        <f t="shared" ca="1" si="306"/>
        <v>-0,110666745096582+0,16562448844689i</v>
      </c>
      <c r="EF191" s="223" t="str">
        <f t="shared" ca="1" si="307"/>
        <v>0,198655151404733-0,0146536843124282i</v>
      </c>
      <c r="EG191" s="223" t="str">
        <f t="shared" ca="1" si="308"/>
        <v>-0,133771104454972-0,147593669432204i</v>
      </c>
      <c r="EH191" s="223" t="str">
        <f t="shared" ca="1" si="309"/>
        <v>-0,0340547326695217+0,196262260321166i</v>
      </c>
      <c r="EI191" s="223" t="str">
        <f t="shared" ca="1" si="310"/>
        <v>0,175674199149231-0,0938998157444525i</v>
      </c>
      <c r="EJ191" s="223" t="str">
        <f t="shared" ca="1" si="311"/>
        <v>-0,182105901263536-0,0807219943296821i</v>
      </c>
      <c r="EK191" s="223" t="str">
        <f t="shared" ca="1" si="312"/>
        <v>0,0484004074276944+0,193225257677145i</v>
      </c>
      <c r="EL191" s="223" t="str">
        <f t="shared" ca="1" si="313"/>
        <v>0,122550981970437-0,157034570912418i</v>
      </c>
      <c r="EM191" s="223" t="str">
        <f t="shared" ca="1" si="314"/>
        <v>-0,199194878557572-3,68972301291097E-14i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0,103307906965018-0,239303970467882i</v>
      </c>
      <c r="G192" s="229" t="str">
        <f t="shared" si="184"/>
        <v>-1,2026532821052+1,56682679017554i</v>
      </c>
      <c r="H192" s="229" t="str">
        <f t="shared" si="180"/>
        <v>0,100183763371095-0,130938067708351i</v>
      </c>
      <c r="I192" s="229" t="str">
        <f t="shared" si="317"/>
        <v>-0,175403398815555+0,069485576865098i</v>
      </c>
      <c r="J192" s="255" t="str">
        <f ca="1">IMPRODUCT(1/N_FFT2,DC100)</f>
        <v>0,000785694750243617-2,89527032925653E-09i</v>
      </c>
      <c r="K192" s="254" t="str">
        <f t="shared" ca="1" si="318"/>
        <v>-0,00013781332844474+0,0000545949608008131i</v>
      </c>
      <c r="N192" s="246">
        <f t="shared" ca="1" si="185"/>
        <v>0.59921928970053884</v>
      </c>
      <c r="O192" s="223">
        <f t="shared" ca="1" si="186"/>
        <v>0.19921928970053879</v>
      </c>
      <c r="P192" s="223" t="str">
        <f t="shared" ca="1" si="187"/>
        <v>-0,126383379461873-0,153998593450016i</v>
      </c>
      <c r="Q192" s="223" t="str">
        <f t="shared" ca="1" si="188"/>
        <v>-0,038865755379502+0,195391346910675i</v>
      </c>
      <c r="R192" s="223" t="str">
        <f t="shared" ca="1" si="189"/>
        <v>0,175695727855281-0,0939113230776267i</v>
      </c>
      <c r="S192" s="223" t="str">
        <f t="shared" ca="1" si="190"/>
        <v>-0,184054624235764-0,0762379215759384i</v>
      </c>
      <c r="T192" s="223" t="str">
        <f t="shared" ca="1" si="191"/>
        <v>0,0578303072135805+0,190640973970367i</v>
      </c>
      <c r="U192" s="223" t="str">
        <f t="shared" ca="1" si="192"/>
        <v>0,110680307200925-0,165644785570497i</v>
      </c>
      <c r="V192" s="223" t="str">
        <f t="shared" ca="1" si="193"/>
        <v>-0,198259994368461+0,0195269050749238i</v>
      </c>
      <c r="W192" s="223" t="str">
        <f t="shared" ca="1" si="194"/>
        <v>0,140869310690417+0,14086931069042i</v>
      </c>
      <c r="X192" s="223" t="str">
        <f t="shared" ca="1" si="195"/>
        <v>0,0195269050749279-0,19825999436846i</v>
      </c>
      <c r="Y192" s="223" t="str">
        <f t="shared" ca="1" si="196"/>
        <v>-0,1656447855705+0,110680307200922i</v>
      </c>
      <c r="Z192" s="223" t="str">
        <f t="shared" ca="1" si="197"/>
        <v>0,190640973970366+0,0578303072135849i</v>
      </c>
      <c r="AA192" s="223" t="str">
        <f t="shared" ca="1" si="198"/>
        <v>-0,0762379215759438-0,184054624235762i</v>
      </c>
      <c r="AB192" s="223" t="str">
        <f t="shared" ca="1" si="199"/>
        <v>-0,0939113230776323+0,175695727855278i</v>
      </c>
      <c r="AC192" s="223" t="str">
        <f t="shared" ca="1" si="200"/>
        <v>0,195391346910675-0,0388657553795034i</v>
      </c>
      <c r="AD192" s="223" t="str">
        <f t="shared" ca="1" si="201"/>
        <v>-0,153998593450022-0,126383379461867i</v>
      </c>
      <c r="AE192" s="223" t="str">
        <f t="shared" ca="1" si="202"/>
        <v>-4,88118330710946E-15+0,199219289700539i</v>
      </c>
      <c r="AF192" s="223" t="str">
        <f t="shared" ca="1" si="203"/>
        <v>0,153998593450014-0,126383379461876i</v>
      </c>
      <c r="AG192" s="223" t="str">
        <f t="shared" ca="1" si="204"/>
        <v>-0,195391346910673-0,0388657553795116i</v>
      </c>
      <c r="AH192" s="223" t="str">
        <f t="shared" ca="1" si="205"/>
        <v>0,0939113230776243+0,175695727855282i</v>
      </c>
      <c r="AI192" s="223" t="str">
        <f t="shared" ca="1" si="206"/>
        <v>0,0762379215759332-0,184054624235766i</v>
      </c>
      <c r="AJ192" s="223" t="str">
        <f t="shared" ca="1" si="207"/>
        <v>-0,190640973970368+0,0578303072135769i</v>
      </c>
      <c r="AK192" s="223" t="str">
        <f t="shared" ca="1" si="208"/>
        <v>0,165644785570495+0,110680307200929i</v>
      </c>
      <c r="AL192" s="223" t="str">
        <f t="shared" ca="1" si="209"/>
        <v>-0,0195269050749393-0,198259994368459i</v>
      </c>
      <c r="AM192" s="223" t="str">
        <f t="shared" ca="1" si="210"/>
        <v>-0,140869310690424+0,140869310690413i</v>
      </c>
      <c r="AN192" s="223" t="str">
        <f t="shared" ca="1" si="211"/>
        <v>0,19825999436846+0,0195269050749328i</v>
      </c>
      <c r="AO192" s="223" t="str">
        <f t="shared" ca="1" si="212"/>
        <v>-0,110680307200935-0,165644785570491i</v>
      </c>
      <c r="AP192" s="223" t="str">
        <f t="shared" ca="1" si="213"/>
        <v>-0,0578303072135894+0,190640973970364i</v>
      </c>
      <c r="AQ192" s="223" t="str">
        <f t="shared" ca="1" si="214"/>
        <v>0,184054624235764-0,0762379215759392i</v>
      </c>
      <c r="AR192" s="223" t="str">
        <f t="shared" ca="1" si="215"/>
        <v>0,184054624235764-0,0762379215759392i</v>
      </c>
      <c r="AS192" s="223" t="str">
        <f t="shared" ca="1" si="216"/>
        <v>0,0388657553795+0,195391346910676i</v>
      </c>
      <c r="AT192" s="223" t="str">
        <f t="shared" ca="1" si="217"/>
        <v>0,126383379461869-0,153998593450019i</v>
      </c>
      <c r="AU192" s="223" t="str">
        <f t="shared" ca="1" si="218"/>
        <v>-0,199219289700539-9,7623666142189E-15i</v>
      </c>
      <c r="AV192" s="223" t="str">
        <f t="shared" ca="1" si="219"/>
        <v>0,126383379461872+0,153998593450017i</v>
      </c>
      <c r="AW192" s="223" t="str">
        <f t="shared" ca="1" si="220"/>
        <v>0,038865755379497-0,195391346910676i</v>
      </c>
      <c r="AX192" s="223" t="str">
        <f t="shared" ca="1" si="221"/>
        <v>-0,175695727855284+0,0939113230776212i</v>
      </c>
      <c r="AY192" s="223" t="str">
        <f t="shared" ca="1" si="222"/>
        <v>0,184054624235765+0,0762379215759364i</v>
      </c>
      <c r="AZ192" s="223" t="str">
        <f t="shared" ca="1" si="223"/>
        <v>-0,0578303072135898-0,190640973970364i</v>
      </c>
      <c r="BA192" s="223" t="str">
        <f t="shared" ca="1" si="224"/>
        <v>-0,110680307200933+0,165644785570492i</v>
      </c>
      <c r="BB192" s="223" t="str">
        <f t="shared" ca="1" si="225"/>
        <v>0,19825999436846-0,0195269050749345i</v>
      </c>
      <c r="BC192" s="223" t="str">
        <f t="shared" ca="1" si="226"/>
        <v>-0,140869310690425-0,140869310690412i</v>
      </c>
      <c r="BD192" s="223" t="str">
        <f t="shared" ca="1" si="227"/>
        <v>-0,0195269050749362+0,19825999436846i</v>
      </c>
      <c r="BE192" s="223" t="str">
        <f t="shared" ca="1" si="228"/>
        <v>0,165644785570493-0,110680307200932i</v>
      </c>
      <c r="BF192" s="223" t="str">
        <f t="shared" ca="1" si="229"/>
        <v>-0,190640973970363-0,0578303072135942i</v>
      </c>
      <c r="BG192" s="223" t="str">
        <f t="shared" ca="1" si="230"/>
        <v>0,0762379215759348+0,184054624235765i</v>
      </c>
      <c r="BH192" s="223" t="str">
        <f t="shared" ca="1" si="231"/>
        <v>0,0939113230776052-0,175695727855292i</v>
      </c>
      <c r="BI192" s="223" t="str">
        <f t="shared" ca="1" si="232"/>
        <v>-0,195391346910658+0,0388657553795924i</v>
      </c>
      <c r="BJ192" s="223" t="str">
        <f t="shared" ca="1" si="233"/>
        <v>0,153998593449991+0,126383379461904i</v>
      </c>
      <c r="BK192" s="223" t="str">
        <f t="shared" ca="1" si="234"/>
        <v>-2,78225958146732E-14-0,199219289700539i</v>
      </c>
      <c r="BL192" s="223" t="str">
        <f t="shared" ca="1" si="235"/>
        <v>-0,153998593449958+0,126383379461945i</v>
      </c>
      <c r="BM192" s="223" t="str">
        <f t="shared" ca="1" si="236"/>
        <v>0,195391346910668+0,0388657553795407i</v>
      </c>
      <c r="BN192" s="223" t="str">
        <f t="shared" ca="1" si="237"/>
        <v>-0,0939113230776518-0,175695727855267i</v>
      </c>
      <c r="BO192" s="223" t="str">
        <f t="shared" ca="1" si="238"/>
        <v>-0,0762379215758494+0,184054624235801i</v>
      </c>
      <c r="BP192" s="223" t="str">
        <f t="shared" ca="1" si="239"/>
        <v>0,190640973970376-0,0578303072135498i</v>
      </c>
      <c r="BQ192" s="223" t="str">
        <f t="shared" ca="1" si="240"/>
        <v>-0,165644785570511-0,110680307200904i</v>
      </c>
      <c r="BR192" s="223" t="str">
        <f t="shared" ca="1" si="241"/>
        <v>0,0195269050750282+0,198259994368451i</v>
      </c>
      <c r="BS192" s="223" t="str">
        <f t="shared" ca="1" si="242"/>
        <v>0,140869310690443-0,140869310690393i</v>
      </c>
      <c r="BT192" s="223" t="str">
        <f t="shared" ca="1" si="243"/>
        <v>-0,198259994368463-0,0195269050749045i</v>
      </c>
      <c r="BU192" s="223" t="str">
        <f t="shared" ca="1" si="244"/>
        <v>0,11068030720101+0,165644785570441i</v>
      </c>
      <c r="BV192" s="223" t="str">
        <f t="shared" ca="1" si="245"/>
        <v>0,0578303072136177-0,190640973970356i</v>
      </c>
      <c r="BW192" s="223" t="str">
        <f t="shared" ca="1" si="246"/>
        <v>-0,184054624235751+0,0762379215759695i</v>
      </c>
      <c r="BX192" s="223" t="str">
        <f t="shared" ca="1" si="247"/>
        <v>0,175695727855234+0,0939113230777144i</v>
      </c>
      <c r="BY192" s="223" t="str">
        <f t="shared" ca="1" si="248"/>
        <v>-0,0388657553794683-0,195391346910682i</v>
      </c>
      <c r="BZ192" s="223" t="str">
        <f t="shared" ca="1" si="249"/>
        <v>-0,126383379461846+0,153998593450038i</v>
      </c>
      <c r="CA192" s="223" t="str">
        <f t="shared" ca="1" si="250"/>
        <v>0,199219289700539+9,87948719356405E-14i</v>
      </c>
      <c r="CB192" s="223" t="str">
        <f t="shared" ca="1" si="251"/>
        <v>-0,126383379461851-0,153998593450034i</v>
      </c>
      <c r="CC192" s="223" t="str">
        <f t="shared" ca="1" si="252"/>
        <v>-0,0388657553794677+0,195391346910682i</v>
      </c>
      <c r="CD192" s="223" t="str">
        <f t="shared" ca="1" si="253"/>
        <v>0,175695727855327-0,0939113230775403i</v>
      </c>
      <c r="CE192" s="223" t="str">
        <f t="shared" ca="1" si="254"/>
        <v>-0,184054624235753-0,0762379215759637i</v>
      </c>
      <c r="CF192" s="223" t="str">
        <f t="shared" ca="1" si="255"/>
        <v>0,0578303072136183+0,190640973970355i</v>
      </c>
      <c r="CG192" s="223" t="str">
        <f t="shared" ca="1" si="256"/>
        <v>0,110680307201005-0,165644785570444i</v>
      </c>
      <c r="CH192" s="223" t="str">
        <f t="shared" ca="1" si="257"/>
        <v>-0,198259994368463+0,019526905074905i</v>
      </c>
      <c r="CI192" s="223" t="str">
        <f t="shared" ca="1" si="258"/>
        <v>0,140869310690448+0,140869310690389i</v>
      </c>
      <c r="CJ192" s="223" t="str">
        <f t="shared" ca="1" si="259"/>
        <v>0,0195269050750248-0,198259994368451i</v>
      </c>
      <c r="CK192" s="223" t="str">
        <f t="shared" ca="1" si="260"/>
        <v>-0,165644785570511+0,110680307200905i</v>
      </c>
      <c r="CL192" s="223" t="str">
        <f t="shared" ca="1" si="261"/>
        <v>0,190640973970378+0,0578303072135438i</v>
      </c>
      <c r="CM192" s="223" t="str">
        <f t="shared" ca="1" si="262"/>
        <v>-0,0762379215758525-0,184054624235799i</v>
      </c>
      <c r="CN192" s="223" t="str">
        <f t="shared" ca="1" si="263"/>
        <v>-0,0939113230776465+0,17569572785527i</v>
      </c>
      <c r="CO192" s="223" t="str">
        <f t="shared" ca="1" si="264"/>
        <v>0,195391346910667-0,038865755379544i</v>
      </c>
      <c r="CP192" s="223" t="str">
        <f t="shared" ca="1" si="265"/>
        <v>-0,153998593449958-0,126383379461944i</v>
      </c>
      <c r="CQ192" s="223" t="str">
        <f t="shared" ca="1" si="266"/>
        <v>-2,15748401531472E-14+0,199219289700539i</v>
      </c>
      <c r="CR192" s="223" t="str">
        <f t="shared" ca="1" si="267"/>
        <v>0,153998593449989-0,126383379461907i</v>
      </c>
      <c r="CS192" s="223" t="str">
        <f t="shared" ca="1" si="268"/>
        <v>-0,195391346910659-0,0388657553795863i</v>
      </c>
      <c r="CT192" s="223" t="str">
        <f t="shared" ca="1" si="269"/>
        <v>0,0939113230776084+0,17569572785529i</v>
      </c>
      <c r="CU192" s="223" t="str">
        <f t="shared" ca="1" si="270"/>
        <v>0,0762379215758924-0,184054624235783i</v>
      </c>
      <c r="CV192" s="223" t="str">
        <f t="shared" ca="1" si="271"/>
        <v>-0,19064097397039+0,0578303072135026i</v>
      </c>
      <c r="CW192" s="223" t="str">
        <f t="shared" ca="1" si="272"/>
        <v>0,165644785570484+0,110680307200945i</v>
      </c>
      <c r="CX192" s="223" t="str">
        <f t="shared" ca="1" si="273"/>
        <v>-0,0195269050749819-0,198259994368455i</v>
      </c>
      <c r="CY192" s="223" t="str">
        <f t="shared" ca="1" si="274"/>
        <v>-0,140869310690478+0,140869310690358i</v>
      </c>
      <c r="CZ192" s="223" t="str">
        <f t="shared" ca="1" si="275"/>
        <v>0,198259994368458+0,019526905074948i</v>
      </c>
      <c r="DA192" s="223" t="str">
        <f t="shared" ca="1" si="276"/>
        <v>-0,110680307200969-0,165644785570468i</v>
      </c>
      <c r="DB192" s="223" t="str">
        <f t="shared" ca="1" si="277"/>
        <v>-0,0578303072136652+0,190640973970341i</v>
      </c>
      <c r="DC192" s="223" t="str">
        <f t="shared" ca="1" si="278"/>
        <v>0,18405462423577-0,0762379215759239i</v>
      </c>
      <c r="DD192" s="223" t="str">
        <f t="shared" ca="1" si="279"/>
        <v>-0,175695727855304-0,0939113230775833i</v>
      </c>
      <c r="DE192" s="223" t="str">
        <f t="shared" ca="1" si="280"/>
        <v>0,0388657553794253+0,195391346910691i</v>
      </c>
      <c r="DF192" s="223" t="str">
        <f t="shared" ca="1" si="281"/>
        <v>0,126383379461885-0,153998593450007i</v>
      </c>
      <c r="DG192" s="223" t="str">
        <f t="shared" ca="1" si="282"/>
        <v>-0,199219289700539+5,56451916293461E-14i</v>
      </c>
      <c r="DH192" s="223" t="str">
        <f t="shared" ca="1" si="283"/>
        <v>0,126383379461813+0,153998593450066i</v>
      </c>
      <c r="DI192" s="223" t="str">
        <f t="shared" ca="1" si="284"/>
        <v>0,0388657553795161-0,195391346910673i</v>
      </c>
      <c r="DJ192" s="223" t="str">
        <f t="shared" ca="1" si="285"/>
        <v>-0,175695727855254+0,0939113230776763i</v>
      </c>
      <c r="DK192" s="223" t="str">
        <f t="shared" ca="1" si="286"/>
        <v>0,184054624235735+0,0762379215760093i</v>
      </c>
      <c r="DL192" s="223" t="str">
        <f t="shared" ca="1" si="287"/>
        <v>-0,0578303072135765-0,190640973970368i</v>
      </c>
      <c r="DM192" s="223" t="str">
        <f t="shared" ca="1" si="288"/>
        <v>-0,110680307200881+0,165644785570527i</v>
      </c>
      <c r="DN192" s="223" t="str">
        <f t="shared" ca="1" si="289"/>
        <v>0,198259994368468-0,0195269050748559i</v>
      </c>
      <c r="DO192" s="223" t="str">
        <f t="shared" ca="1" si="290"/>
        <v>-0,140869310690413-0,140869310690424i</v>
      </c>
      <c r="DP192" s="223" t="str">
        <f t="shared" ca="1" si="291"/>
        <v>-0,0195269050748768+0,198259994368466i</v>
      </c>
      <c r="DQ192" s="223" t="str">
        <f t="shared" ca="1" si="292"/>
        <v>0,165644785570535-0,110680307200868i</v>
      </c>
      <c r="DR192" s="223" t="str">
        <f t="shared" ca="1" si="293"/>
        <v>-0,190640973970364-0,0578303072135912i</v>
      </c>
      <c r="DS192" s="223" t="str">
        <f t="shared" ca="1" si="294"/>
        <v>0,07623792157599+0,184054624235743i</v>
      </c>
      <c r="DT192" s="223" t="str">
        <f t="shared" ca="1" si="295"/>
        <v>0,0939113230776899-0,175695727855247i</v>
      </c>
      <c r="DU192" s="223" t="str">
        <f t="shared" ca="1" si="296"/>
        <v>-0,195391346910677+0,0388657553794956i</v>
      </c>
      <c r="DV192" s="223" t="str">
        <f t="shared" ca="1" si="297"/>
        <v>0,153998593450056+0,126383379461825i</v>
      </c>
      <c r="DW192" s="223" t="str">
        <f t="shared" ca="1" si="298"/>
        <v>7,09722761209674E-14-0,199219289700539i</v>
      </c>
      <c r="DX192" s="223" t="str">
        <f t="shared" ca="1" si="299"/>
        <v>-0,15399859345002+0,126383379461868i</v>
      </c>
      <c r="DY192" s="223" t="str">
        <f t="shared" ca="1" si="300"/>
        <v>0,195391346910687+0,038865755379446i</v>
      </c>
      <c r="DZ192" s="223" t="str">
        <f t="shared" ca="1" si="301"/>
        <v>-0,0939113230775698-0,175695727855311i</v>
      </c>
      <c r="EA192" s="223" t="str">
        <f t="shared" ca="1" si="302"/>
        <v>-0,0762379215759432+0,184054624235762i</v>
      </c>
      <c r="EB192" s="223" t="str">
        <f t="shared" ca="1" si="303"/>
        <v>0,190640973970347-0,057830307213645i</v>
      </c>
      <c r="EC192" s="223" t="str">
        <f t="shared" ca="1" si="304"/>
        <v>-0,165644785570456-0,110680307200987i</v>
      </c>
      <c r="ED192" s="223" t="str">
        <f t="shared" ca="1" si="305"/>
        <v>0,0195269050749327+0,19825999436846i</v>
      </c>
      <c r="EE192" s="223" t="str">
        <f t="shared" ca="1" si="306"/>
        <v>0,140869310690369-0,140869310690467i</v>
      </c>
      <c r="EF192" s="223" t="str">
        <f t="shared" ca="1" si="307"/>
        <v>-0,198259994368454-0,0195269050749971i</v>
      </c>
      <c r="EG192" s="223" t="str">
        <f t="shared" ca="1" si="308"/>
        <v>0,110680307200933+0,165644785570492i</v>
      </c>
      <c r="EH192" s="223" t="str">
        <f t="shared" ca="1" si="309"/>
        <v>0,0578303072135227-0,190640973970384i</v>
      </c>
      <c r="EI192" s="223" t="str">
        <f t="shared" ca="1" si="310"/>
        <v>-0,184054624235791+0,0762379215758731i</v>
      </c>
      <c r="EJ192" s="223" t="str">
        <f t="shared" ca="1" si="311"/>
        <v>0,175695727855281+0,0939113230776267i</v>
      </c>
      <c r="EK192" s="223" t="str">
        <f t="shared" ca="1" si="312"/>
        <v>-0,0388657553795713-0,195391346910662i</v>
      </c>
      <c r="EL192" s="223" t="str">
        <f t="shared" ca="1" si="313"/>
        <v>-0,126383379461923+0,153998593449975i</v>
      </c>
      <c r="EM192" s="223" t="str">
        <f t="shared" ca="1" si="314"/>
        <v>0,199219289700539-6,24775566152589E-15i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0,10317874700762-0,237317109291028i</v>
      </c>
      <c r="G193" s="229" t="str">
        <f t="shared" si="184"/>
        <v>-1,20243269907068+1,55235105086745i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0,100179907396513-0,129530208310531i</v>
      </c>
      <c r="I193" s="229" t="str">
        <f t="shared" si="317"/>
        <v>-0,173368851980159+0,0691967306270301i</v>
      </c>
      <c r="J193" s="255" t="str">
        <f ca="1">IMPRODUCT(1/N_FFT2,DD100)</f>
        <v>0,00019134479670347-3,19997923755504E-06i</v>
      </c>
      <c r="K193" s="254" t="str">
        <f t="shared" ca="1" si="318"/>
        <v>-0,0000329517996355443+0,0000137952110811491i</v>
      </c>
      <c r="N193" s="246">
        <f t="shared" ca="1" si="185"/>
        <v>0.59924182460892617</v>
      </c>
      <c r="O193" s="223">
        <f t="shared" ca="1" si="186"/>
        <v>0.1992418246089262</v>
      </c>
      <c r="P193" s="223" t="str">
        <f t="shared" ca="1" si="187"/>
        <v>-0,13013934901511-0,150867672187973i</v>
      </c>
      <c r="Q193" s="223" t="str">
        <f t="shared" ca="1" si="188"/>
        <v>-0,0292348474562194+0,197085332705673i</v>
      </c>
      <c r="R193" s="223" t="str">
        <f t="shared" ca="1" si="189"/>
        <v>0,168330165867708-0,106593901947738i</v>
      </c>
      <c r="S193" s="223" t="str">
        <f t="shared" ca="1" si="190"/>
        <v>-0,190662538533164-0,0578368487521915i</v>
      </c>
      <c r="T193" s="223" t="str">
        <f t="shared" ca="1" si="191"/>
        <v>0,0807410188092784+0,18214881980165i</v>
      </c>
      <c r="U193" s="223" t="str">
        <f t="shared" ca="1" si="192"/>
        <v>0,0851868569358901-0,180112476188848i</v>
      </c>
      <c r="V193" s="223" t="str">
        <f t="shared" ca="1" si="193"/>
        <v>-0,192024501863498+0,0531403364457691i</v>
      </c>
      <c r="W193" s="223" t="str">
        <f t="shared" ca="1" si="194"/>
        <v>0,165663522662039+0,110692826925228i</v>
      </c>
      <c r="X193" s="223" t="str">
        <f t="shared" ca="1" si="195"/>
        <v>-0,024389326278301-0,197743433360465i</v>
      </c>
      <c r="Y193" s="223" t="str">
        <f t="shared" ca="1" si="196"/>
        <v>-0,13380263149619+0,147628454161754i</v>
      </c>
      <c r="Z193" s="223" t="str">
        <f t="shared" ca="1" si="197"/>
        <v>0,19918181669642+0,00488963914904471i</v>
      </c>
      <c r="AA193" s="223" t="str">
        <f t="shared" ca="1" si="198"/>
        <v>-0,126397675456412-0,154016013169766i</v>
      </c>
      <c r="AB193" s="223" t="str">
        <f t="shared" ca="1" si="199"/>
        <v>-0,034062758655199+0,196308515215952i</v>
      </c>
      <c r="AC193" s="223" t="str">
        <f t="shared" ca="1" si="200"/>
        <v>0,17089541327573-0,102430768789518i</v>
      </c>
      <c r="AD193" s="223" t="str">
        <f t="shared" ca="1" si="201"/>
        <v>-0,18918572721895-0,0624985223035806i</v>
      </c>
      <c r="AE193" s="223" t="str">
        <f t="shared" ca="1" si="202"/>
        <v>0,0762465453120184+0,184075443776394i</v>
      </c>
      <c r="AF193" s="223" t="str">
        <f t="shared" ca="1" si="203"/>
        <v>0,0895813816852253-0,177967639555229i</v>
      </c>
      <c r="AG193" s="223" t="str">
        <f t="shared" ca="1" si="204"/>
        <v>-0,193270796814165+0,0484118143877285i</v>
      </c>
      <c r="AH193" s="223" t="str">
        <f t="shared" ca="1" si="205"/>
        <v>0,162897089944864+0,114725074682866i</v>
      </c>
      <c r="AI193" s="223" t="str">
        <f t="shared" ca="1" si="206"/>
        <v>-0,0195291138822143-0,198282420765104i</v>
      </c>
      <c r="AJ193" s="223" t="str">
        <f t="shared" ca="1" si="207"/>
        <v>-0,137385316275249+0,14430031027494i</v>
      </c>
      <c r="AK193" s="223" t="str">
        <f t="shared" ca="1" si="208"/>
        <v>0,199001829105423+0,00977633296232123i</v>
      </c>
      <c r="AL193" s="223" t="str">
        <f t="shared" ca="1" si="209"/>
        <v>-0,122579864664338-0,157071580664252i</v>
      </c>
      <c r="AM193" s="223" t="str">
        <f t="shared" ca="1" si="210"/>
        <v>-0,0388701517220397+0,195413448817116i</v>
      </c>
      <c r="AN193" s="223" t="str">
        <f t="shared" ca="1" si="211"/>
        <v>0,173357719676986-0,0982059351663112i</v>
      </c>
      <c r="AO193" s="223" t="str">
        <f t="shared" ca="1" si="212"/>
        <v>-0,187594957496772-0,0671225490820968i</v>
      </c>
      <c r="AP193" s="223" t="str">
        <f t="shared" ca="1" si="213"/>
        <v>0,071706143746923+0,185891187586824i</v>
      </c>
      <c r="AQ193" s="223" t="str">
        <f t="shared" ca="1" si="214"/>
        <v>0,0939219459598973-0,175715601870182i</v>
      </c>
      <c r="AR193" s="223" t="str">
        <f t="shared" ca="1" si="215"/>
        <v>0,0939219459598973-0,175715601870182i</v>
      </c>
      <c r="AS193" s="223" t="str">
        <f t="shared" ca="1" si="216"/>
        <v>0,160032534111833+0,118688216345344i</v>
      </c>
      <c r="AT193" s="223" t="str">
        <f t="shared" ca="1" si="217"/>
        <v>-0,0146571378781641-0,198701970253731i</v>
      </c>
      <c r="AU193" s="223" t="str">
        <f t="shared" ca="1" si="218"/>
        <v>-0,140885245276952+0,140885245276953i</v>
      </c>
      <c r="AV193" s="223" t="str">
        <f t="shared" ca="1" si="219"/>
        <v>0,198701970253731+0,0146571378781621i</v>
      </c>
      <c r="AW193" s="223" t="str">
        <f t="shared" ca="1" si="220"/>
        <v>-0,118688216345348-0,16003253411183i</v>
      </c>
      <c r="AX193" s="223" t="str">
        <f t="shared" ca="1" si="221"/>
        <v>-0,0436541308629331+0,194400672663692i</v>
      </c>
      <c r="AY193" s="223" t="str">
        <f t="shared" ca="1" si="222"/>
        <v>0,17571560187018-0,0939219459599002i</v>
      </c>
      <c r="AZ193" s="223" t="str">
        <f t="shared" ca="1" si="223"/>
        <v>-0,185891187586825-0,0717061437469198i</v>
      </c>
      <c r="BA193" s="223" t="str">
        <f t="shared" ca="1" si="224"/>
        <v>0,0671225490820988+0,187594957496771i</v>
      </c>
      <c r="BB193" s="223" t="str">
        <f t="shared" ca="1" si="225"/>
        <v>0,0982059351663094-0,173357719676987i</v>
      </c>
      <c r="BC193" s="223" t="str">
        <f t="shared" ca="1" si="226"/>
        <v>-0,195413448817116+0,0388701517220431i</v>
      </c>
      <c r="BD193" s="223" t="str">
        <f t="shared" ca="1" si="227"/>
        <v>0,157071580664254+0,122579864664335i</v>
      </c>
      <c r="BE193" s="223" t="str">
        <f t="shared" ca="1" si="228"/>
        <v>-0,00977633296230348-0,199001829105424i</v>
      </c>
      <c r="BF193" s="223" t="str">
        <f t="shared" ca="1" si="229"/>
        <v>-0,144300310274938+0,137385316275251i</v>
      </c>
      <c r="BG193" s="223" t="str">
        <f t="shared" ca="1" si="230"/>
        <v>0,19828242076511+0,0195291138821516i</v>
      </c>
      <c r="BH193" s="223" t="str">
        <f t="shared" ca="1" si="231"/>
        <v>-0,114725074682933-0,162897089944816i</v>
      </c>
      <c r="BI193" s="223" t="str">
        <f t="shared" ca="1" si="232"/>
        <v>-0,0484118143878034+0,193270796814146i</v>
      </c>
      <c r="BJ193" s="223" t="str">
        <f t="shared" ca="1" si="233"/>
        <v>0,177967639555246-0,089581381685193i</v>
      </c>
      <c r="BK193" s="223" t="str">
        <f t="shared" ca="1" si="234"/>
        <v>-0,184075443776388-0,0762465453120335i</v>
      </c>
      <c r="BL193" s="223" t="str">
        <f t="shared" ca="1" si="235"/>
        <v>0,0624985223036013+0,189185727218943i</v>
      </c>
      <c r="BM193" s="223" t="str">
        <f t="shared" ca="1" si="236"/>
        <v>0,102430768789464-0,170895413275762i</v>
      </c>
      <c r="BN193" s="223" t="str">
        <f t="shared" ca="1" si="237"/>
        <v>-0,196308515215938+0,0340627586552805i</v>
      </c>
      <c r="BO193" s="223" t="str">
        <f t="shared" ca="1" si="238"/>
        <v>0,154016013169717+0,126397675456473i</v>
      </c>
      <c r="BP193" s="223" t="str">
        <f t="shared" ca="1" si="239"/>
        <v>-0,00488963914900713-0,199181816696421i</v>
      </c>
      <c r="BQ193" s="223" t="str">
        <f t="shared" ca="1" si="240"/>
        <v>-0,147628454161765+0,133802631496177i</v>
      </c>
      <c r="BR193" s="223" t="str">
        <f t="shared" ca="1" si="241"/>
        <v>0,197743433360468+0,0243893262782779i</v>
      </c>
      <c r="BS193" s="223" t="str">
        <f t="shared" ca="1" si="242"/>
        <v>-0,11069282692528-0,165663522662003i</v>
      </c>
      <c r="BT193" s="223" t="str">
        <f t="shared" ca="1" si="243"/>
        <v>-0,0531403364456908+0,19202450186352i</v>
      </c>
      <c r="BU193" s="223" t="str">
        <f t="shared" ca="1" si="244"/>
        <v>0,18011247618888-0,0851868569358212i</v>
      </c>
      <c r="BV193" s="223" t="str">
        <f t="shared" ca="1" si="245"/>
        <v>-0,182148819801635-0,0807410188093111i</v>
      </c>
      <c r="BW193" s="223" t="str">
        <f t="shared" ca="1" si="246"/>
        <v>0,0578368487521847+0,190662538533166i</v>
      </c>
      <c r="BX193" s="223" t="str">
        <f t="shared" ca="1" si="247"/>
        <v>0,106593901947716-0,168330165867722i</v>
      </c>
      <c r="BY193" s="223" t="str">
        <f t="shared" ca="1" si="248"/>
        <v>-0,197085332705665+0,0292348474562728i</v>
      </c>
      <c r="BZ193" s="223" t="str">
        <f t="shared" ca="1" si="249"/>
        <v>0,150867672188029+0,130139349015044i</v>
      </c>
      <c r="CA193" s="223" t="str">
        <f t="shared" ca="1" si="250"/>
        <v>7,72288530184235E-14-0,199241824608926i</v>
      </c>
      <c r="CB193" s="223" t="str">
        <f t="shared" ca="1" si="251"/>
        <v>-0,150867672188001+0,130139349015077i</v>
      </c>
      <c r="CC193" s="223" t="str">
        <f t="shared" ca="1" si="252"/>
        <v>0,197085332705671+0,0292348474562295i</v>
      </c>
      <c r="CD193" s="223" t="str">
        <f t="shared" ca="1" si="253"/>
        <v>-0,106593901947758-0,168330165867695i</v>
      </c>
      <c r="CE193" s="223" t="str">
        <f t="shared" ca="1" si="254"/>
        <v>-0,0578368487521375+0,19066253853318i</v>
      </c>
      <c r="CF193" s="223" t="str">
        <f t="shared" ca="1" si="255"/>
        <v>0,182148819801615-0,0807410188093563i</v>
      </c>
      <c r="CG193" s="223" t="str">
        <f t="shared" ca="1" si="256"/>
        <v>-0,180112476188814-0,0851868569359608i</v>
      </c>
      <c r="CH193" s="223" t="str">
        <f t="shared" ca="1" si="257"/>
        <v>0,0531403364457329+0,192024501863508i</v>
      </c>
      <c r="CI193" s="223" t="str">
        <f t="shared" ca="1" si="258"/>
        <v>0,110692826925242-0,165663522662029i</v>
      </c>
      <c r="CJ193" s="223" t="str">
        <f t="shared" ca="1" si="259"/>
        <v>-0,197743433360462+0,0243893262783241i</v>
      </c>
      <c r="CK193" s="223" t="str">
        <f t="shared" ca="1" si="260"/>
        <v>0,147628454161796+0,133802631496142i</v>
      </c>
      <c r="CL193" s="223" t="str">
        <f t="shared" ca="1" si="261"/>
        <v>0,00488963914896059-0,199181816696422i</v>
      </c>
      <c r="CM193" s="223" t="str">
        <f t="shared" ca="1" si="262"/>
        <v>-0,154016013169816+0,126397675456351i</v>
      </c>
      <c r="CN193" s="223" t="str">
        <f t="shared" ca="1" si="263"/>
        <v>0,196308515215946+0,0340627586552375i</v>
      </c>
      <c r="CO193" s="223" t="str">
        <f t="shared" ca="1" si="264"/>
        <v>-0,102430768789502-0,170895413275739i</v>
      </c>
      <c r="CP193" s="223" t="str">
        <f t="shared" ca="1" si="265"/>
        <v>-0,0624985223035598+0,189185727218957i</v>
      </c>
      <c r="CQ193" s="223" t="str">
        <f t="shared" ca="1" si="266"/>
        <v>0,18407544377637-0,0762465453120765i</v>
      </c>
      <c r="CR193" s="223" t="str">
        <f t="shared" ca="1" si="267"/>
        <v>-0,177967639555267-0,0895813816851514i</v>
      </c>
      <c r="CS193" s="223" t="str">
        <f t="shared" ca="1" si="268"/>
        <v>0,0484118143876563+0,193270796814183i</v>
      </c>
      <c r="CT193" s="223" t="str">
        <f t="shared" ca="1" si="269"/>
        <v>0,114725074682898-0,162897089944841i</v>
      </c>
      <c r="CU193" s="223" t="str">
        <f t="shared" ca="1" si="270"/>
        <v>-0,198282420765106+0,0195291138821952i</v>
      </c>
      <c r="CV193" s="223" t="str">
        <f t="shared" ca="1" si="271"/>
        <v>0,144300310274955+0,137385316275233i</v>
      </c>
      <c r="CW193" s="223" t="str">
        <f t="shared" ca="1" si="272"/>
        <v>0,00977633296225981-0,199001829105426i</v>
      </c>
      <c r="CX193" s="223" t="str">
        <f t="shared" ca="1" si="273"/>
        <v>-0,157071580664201+0,122579864664403i</v>
      </c>
      <c r="CY193" s="223" t="str">
        <f t="shared" ca="1" si="274"/>
        <v>0,195413448817102+0,0388701517221142i</v>
      </c>
      <c r="CZ193" s="223" t="str">
        <f t="shared" ca="1" si="275"/>
        <v>-0,0982059351662638-0,173357719677013i</v>
      </c>
      <c r="DA193" s="223" t="str">
        <f t="shared" ca="1" si="276"/>
        <v>-0,0671225490821109+0,187594957496767i</v>
      </c>
      <c r="DB193" s="223" t="str">
        <f t="shared" ca="1" si="277"/>
        <v>0,185891187586816-0,0717061437469421i</v>
      </c>
      <c r="DC193" s="223" t="str">
        <f t="shared" ca="1" si="278"/>
        <v>-0,175715601870201-0,0939219459598618i</v>
      </c>
      <c r="DD193" s="223" t="str">
        <f t="shared" ca="1" si="279"/>
        <v>0,0436541308630146+0,194400672663674i</v>
      </c>
      <c r="DE193" s="223" t="str">
        <f t="shared" ca="1" si="280"/>
        <v>0,118688216345406-0,160032534111787i</v>
      </c>
      <c r="DF193" s="223" t="str">
        <f t="shared" ca="1" si="281"/>
        <v>-0,198701970253735+0,0146571378781097i</v>
      </c>
      <c r="DG193" s="223" t="str">
        <f t="shared" ca="1" si="282"/>
        <v>0,140885245276943+0,140885245276962i</v>
      </c>
      <c r="DH193" s="223" t="str">
        <f t="shared" ca="1" si="283"/>
        <v>0,0146571378781374-0,198701970253733i</v>
      </c>
      <c r="DI193" s="223" t="str">
        <f t="shared" ca="1" si="284"/>
        <v>-0,160032534111807+0,118688216345379i</v>
      </c>
      <c r="DJ193" s="223" t="str">
        <f t="shared" ca="1" si="285"/>
        <v>0,19440067266371+0,0436541308628538i</v>
      </c>
      <c r="DK193" s="223" t="str">
        <f t="shared" ca="1" si="286"/>
        <v>-0,0939219459598323-0,175715601870217i</v>
      </c>
      <c r="DL193" s="223" t="str">
        <f t="shared" ca="1" si="287"/>
        <v>-0,0717061437469734+0,185891187586804i</v>
      </c>
      <c r="DM193" s="223" t="str">
        <f t="shared" ca="1" si="288"/>
        <v>0,187594957496776-0,0671225490820846i</v>
      </c>
      <c r="DN193" s="223" t="str">
        <f t="shared" ca="1" si="289"/>
        <v>-0,173357719676999-0,0982059351662879i</v>
      </c>
      <c r="DO193" s="223" t="str">
        <f t="shared" ca="1" si="290"/>
        <v>0,0388701517220869+0,195413448817107i</v>
      </c>
      <c r="DP193" s="223" t="str">
        <f t="shared" ca="1" si="291"/>
        <v>0,122579864664269-0,157071580664306i</v>
      </c>
      <c r="DQ193" s="223" t="str">
        <f t="shared" ca="1" si="292"/>
        <v>-0,199001829105427+0,00977633296222635i</v>
      </c>
      <c r="DR193" s="223" t="str">
        <f t="shared" ca="1" si="293"/>
        <v>0,137385316275209+0,144300310274978i</v>
      </c>
      <c r="DS193" s="223" t="str">
        <f t="shared" ca="1" si="294"/>
        <v>0,0195291138822285-0,198282420765102i</v>
      </c>
      <c r="DT193" s="223" t="str">
        <f t="shared" ca="1" si="295"/>
        <v>-0,16289708994486+0,11472507468287i</v>
      </c>
      <c r="DU193" s="223" t="str">
        <f t="shared" ca="1" si="296"/>
        <v>0,193270796814176+0,0484118143876834i</v>
      </c>
      <c r="DV193" s="223" t="str">
        <f t="shared" ca="1" si="297"/>
        <v>-0,0895813816853036-0,17796763955519i</v>
      </c>
      <c r="DW193" s="223" t="str">
        <f t="shared" ca="1" si="298"/>
        <v>-0,0762465453121074+0,184075443776357i</v>
      </c>
      <c r="DX193" s="223" t="str">
        <f t="shared" ca="1" si="299"/>
        <v>0,189185727218967-0,062498522303528i</v>
      </c>
      <c r="DY193" s="223" t="str">
        <f t="shared" ca="1" si="300"/>
        <v>-0,170895413275725-0,102430768789526i</v>
      </c>
      <c r="DZ193" s="223" t="str">
        <f t="shared" ca="1" si="301"/>
        <v>0,0340627586552044+0,196308515215951i</v>
      </c>
      <c r="EA193" s="223" t="str">
        <f t="shared" ca="1" si="302"/>
        <v>0,126397675456381-0,154016013169792i</v>
      </c>
      <c r="EB193" s="223" t="str">
        <f t="shared" ca="1" si="303"/>
        <v>-0,199181816696418+0,0048896391491309i</v>
      </c>
      <c r="EC193" s="223" t="str">
        <f t="shared" ca="1" si="304"/>
        <v>0,133802631496122+0,147628454161815i</v>
      </c>
      <c r="ED193" s="223" t="str">
        <f t="shared" ca="1" si="305"/>
        <v>0,0243893262783574-0,197743433360458i</v>
      </c>
      <c r="EE193" s="223" t="str">
        <f t="shared" ca="1" si="306"/>
        <v>-0,165663522662045+0,110692826925219i</v>
      </c>
      <c r="EF193" s="223" t="str">
        <f t="shared" ca="1" si="307"/>
        <v>0,192024501863499+0,0531403364457651i</v>
      </c>
      <c r="EG193" s="223" t="str">
        <f t="shared" ca="1" si="308"/>
        <v>-0,0851868569359357-0,180112476188826i</v>
      </c>
      <c r="EH193" s="223" t="str">
        <f t="shared" ca="1" si="309"/>
        <v>-0,0807410188092005+0,182148819801684i</v>
      </c>
      <c r="EI193" s="223" t="str">
        <f t="shared" ca="1" si="310"/>
        <v>0,190662538533188-0,0578368487521108i</v>
      </c>
      <c r="EJ193" s="223" t="str">
        <f t="shared" ca="1" si="311"/>
        <v>-0,168330165867677-0,106593901947786i</v>
      </c>
      <c r="EK193" s="223" t="str">
        <f t="shared" ca="1" si="312"/>
        <v>0,029234847456202+0,197085332705675i</v>
      </c>
      <c r="EL193" s="223" t="str">
        <f t="shared" ca="1" si="313"/>
        <v>0,130139349015102-0,150867672187979i</v>
      </c>
      <c r="EM193" s="223" t="str">
        <f t="shared" ca="1" si="314"/>
        <v>-0,199241824608926+4,9402850798216E-14i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0,103048647609305-0,235377794372587i</v>
      </c>
      <c r="G194" s="229" t="str">
        <f t="shared" si="184"/>
        <v>-1,20220981357222+1,53820780030995i</v>
      </c>
      <c r="H194" s="229" t="str">
        <f t="shared" si="319"/>
        <v>0,100176173129959-0,128152303827146i</v>
      </c>
      <c r="I194" s="229" t="str">
        <f t="shared" si="317"/>
        <v>-0,171412642540293+0,0688823983710695i</v>
      </c>
      <c r="J194" s="255" t="str">
        <f ca="1">IMPRODUCT(1/N_FFT2,DE100)</f>
        <v>0,000772894797703723+2,73442075969868E-09i</v>
      </c>
      <c r="K194" s="254" t="str">
        <f t="shared" ca="1" si="318"/>
        <v>-0,0001324841280335+0,0000532383786400668i</v>
      </c>
      <c r="N194" s="246">
        <f t="shared" ca="1" si="185"/>
        <v>0.59926266662855543</v>
      </c>
      <c r="O194" s="223">
        <f t="shared" ca="1" si="186"/>
        <v>0.19926266662855543</v>
      </c>
      <c r="P194" s="223" t="str">
        <f t="shared" ca="1" si="187"/>
        <v>-0,133816628141102-0,147643897079659i</v>
      </c>
      <c r="Q194" s="223" t="str">
        <f t="shared" ca="1" si="188"/>
        <v>-0,0195311567573734+0,198303162424712i</v>
      </c>
      <c r="R194" s="223" t="str">
        <f t="shared" ca="1" si="189"/>
        <v>0,160049274578973-0,118700631921938i</v>
      </c>
      <c r="S194" s="223" t="str">
        <f t="shared" ca="1" si="190"/>
        <v>-0,195433890363183-0,0388742177983568i</v>
      </c>
      <c r="T194" s="223" t="str">
        <f t="shared" ca="1" si="191"/>
        <v>0,102441483728996+0,170913290072261i</v>
      </c>
      <c r="U194" s="223" t="str">
        <f t="shared" ca="1" si="192"/>
        <v>0,0578428988711386-0,190682483102424i</v>
      </c>
      <c r="V194" s="223" t="str">
        <f t="shared" ca="1" si="193"/>
        <v>-0,180131317151443+0,0851957680475334i</v>
      </c>
      <c r="W194" s="223" t="str">
        <f t="shared" ca="1" si="194"/>
        <v>0,184094699291739+0,0762545212076426i</v>
      </c>
      <c r="X194" s="223" t="str">
        <f t="shared" ca="1" si="195"/>
        <v>-0,0671295705470291-0,187614581176662i</v>
      </c>
      <c r="Y194" s="223" t="str">
        <f t="shared" ca="1" si="196"/>
        <v>-0,0939317708199553+0,175733982890476i</v>
      </c>
      <c r="Z194" s="223" t="str">
        <f t="shared" ca="1" si="197"/>
        <v>0,193291014224587-0,048416878585401i</v>
      </c>
      <c r="AA194" s="223" t="str">
        <f t="shared" ca="1" si="198"/>
        <v>-0,165680852168021-0,110704406130926i</v>
      </c>
      <c r="AB194" s="223" t="str">
        <f t="shared" ca="1" si="199"/>
        <v>0,0292379056156565+0,197105949141909i</v>
      </c>
      <c r="AC194" s="223" t="str">
        <f t="shared" ca="1" si="200"/>
        <v>0,12641089749369-0,154032124268812i</v>
      </c>
      <c r="AD194" s="223" t="str">
        <f t="shared" ca="1" si="201"/>
        <v>-0,199022646019927+0,00977735563174995i</v>
      </c>
      <c r="AE194" s="223" t="str">
        <f t="shared" ca="1" si="202"/>
        <v>0,14089998281037+0,140899982810362i</v>
      </c>
      <c r="AF194" s="223" t="str">
        <f t="shared" ca="1" si="203"/>
        <v>0,00977735563173814-0,199022646019928i</v>
      </c>
      <c r="AG194" s="223" t="str">
        <f t="shared" ca="1" si="204"/>
        <v>-0,154032124268805+0,126410897493698i</v>
      </c>
      <c r="AH194" s="223" t="str">
        <f t="shared" ca="1" si="205"/>
        <v>0,197105949141911+0,029237905615645i</v>
      </c>
      <c r="AI194" s="223" t="str">
        <f t="shared" ca="1" si="206"/>
        <v>-0,110704406130936-0,165680852168015i</v>
      </c>
      <c r="AJ194" s="223" t="str">
        <f t="shared" ca="1" si="207"/>
        <v>-0,0484168785854093+0,193291014224584i</v>
      </c>
      <c r="AK194" s="223" t="str">
        <f t="shared" ca="1" si="208"/>
        <v>0,17573398289048-0,0939317708199477i</v>
      </c>
      <c r="AL194" s="223" t="str">
        <f t="shared" ca="1" si="209"/>
        <v>-0,187614581176659-0,0671295705470367i</v>
      </c>
      <c r="AM194" s="223" t="str">
        <f t="shared" ca="1" si="210"/>
        <v>0,0762545212076353+0,184094699291743i</v>
      </c>
      <c r="AN194" s="223" t="str">
        <f t="shared" ca="1" si="211"/>
        <v>0,0851957680475412-0,180131317151439i</v>
      </c>
      <c r="AO194" s="223" t="str">
        <f t="shared" ca="1" si="212"/>
        <v>-0,190682483102426+0,0578428988711305i</v>
      </c>
      <c r="AP194" s="223" t="str">
        <f t="shared" ca="1" si="213"/>
        <v>0,170913290072257+0,102441483729002i</v>
      </c>
      <c r="AQ194" s="223" t="str">
        <f t="shared" ca="1" si="214"/>
        <v>-0,0388742177983515-0,195433890363184i</v>
      </c>
      <c r="AR194" s="223" t="str">
        <f t="shared" ca="1" si="215"/>
        <v>-0,0388742177983515-0,195433890363184i</v>
      </c>
      <c r="AS194" s="223" t="str">
        <f t="shared" ca="1" si="216"/>
        <v>0,198303162424713-0,019531156757368i</v>
      </c>
      <c r="AT194" s="223" t="str">
        <f t="shared" ca="1" si="217"/>
        <v>-0,147643897079653-0,133816628141109i</v>
      </c>
      <c r="AU194" s="223" t="str">
        <f t="shared" ca="1" si="218"/>
        <v>-8,00689053288932E-15+0,199262666628555i</v>
      </c>
      <c r="AV194" s="223" t="str">
        <f t="shared" ca="1" si="219"/>
        <v>0,147643897079663-0,133816628141097i</v>
      </c>
      <c r="AW194" s="223" t="str">
        <f t="shared" ca="1" si="220"/>
        <v>-0,198303162424713-0,0195311567573642i</v>
      </c>
      <c r="AX194" s="223" t="str">
        <f t="shared" ca="1" si="221"/>
        <v>0,11870063192193+0,160049274578979i</v>
      </c>
      <c r="AY194" s="223" t="str">
        <f t="shared" ca="1" si="222"/>
        <v>0,0388742177983505-0,195433890363184i</v>
      </c>
      <c r="AZ194" s="223" t="str">
        <f t="shared" ca="1" si="223"/>
        <v>-0,170913290072255+0,102441483729005i</v>
      </c>
      <c r="BA194" s="223" t="str">
        <f t="shared" ca="1" si="224"/>
        <v>0,190682483102427+0,0578428988711267i</v>
      </c>
      <c r="BB194" s="223" t="str">
        <f t="shared" ca="1" si="225"/>
        <v>-0,0851957680475433-0,180131317151438i</v>
      </c>
      <c r="BC194" s="223" t="str">
        <f t="shared" ca="1" si="226"/>
        <v>-0,0762545212076317+0,184094699291744i</v>
      </c>
      <c r="BD194" s="223" t="str">
        <f t="shared" ca="1" si="227"/>
        <v>0,187614581176657-0,0671295705470416i</v>
      </c>
      <c r="BE194" s="223" t="str">
        <f t="shared" ca="1" si="228"/>
        <v>-0,175733982890482-0,0939317708199455i</v>
      </c>
      <c r="BF194" s="223" t="str">
        <f t="shared" ca="1" si="229"/>
        <v>0,0484168785854131+0,193291014224584i</v>
      </c>
      <c r="BG194" s="223" t="str">
        <f t="shared" ca="1" si="230"/>
        <v>0,110704406130967-0,165680852167994i</v>
      </c>
      <c r="BH194" s="223" t="str">
        <f t="shared" ca="1" si="231"/>
        <v>-0,197105949141916+0,0292379056156095i</v>
      </c>
      <c r="BI194" s="223" t="str">
        <f t="shared" ca="1" si="232"/>
        <v>0,154032124268783+0,126410897493725i</v>
      </c>
      <c r="BJ194" s="223" t="str">
        <f t="shared" ca="1" si="233"/>
        <v>-0,00977735563170094-0,199022646019929i</v>
      </c>
      <c r="BK194" s="223" t="str">
        <f t="shared" ca="1" si="234"/>
        <v>-0,140899982810396+0,140899982810336i</v>
      </c>
      <c r="BL194" s="223" t="str">
        <f t="shared" ca="1" si="235"/>
        <v>0,199022646019925+0,00977735563178716i</v>
      </c>
      <c r="BM194" s="223" t="str">
        <f t="shared" ca="1" si="236"/>
        <v>-0,126410897493661-0,154032124268836i</v>
      </c>
      <c r="BN194" s="223" t="str">
        <f t="shared" ca="1" si="237"/>
        <v>-0,029237905615692+0,197105949141904i</v>
      </c>
      <c r="BO194" s="223" t="str">
        <f t="shared" ca="1" si="238"/>
        <v>0,165680852168042-0,110704406130895i</v>
      </c>
      <c r="BP194" s="223" t="str">
        <f t="shared" ca="1" si="239"/>
        <v>-0,193291014224573-0,0484168785854555i</v>
      </c>
      <c r="BQ194" s="223" t="str">
        <f t="shared" ca="1" si="240"/>
        <v>0,0939317708199069+0,175733982890502i</v>
      </c>
      <c r="BR194" s="223" t="str">
        <f t="shared" ca="1" si="241"/>
        <v>0,0671295705470829-0,187614581176643i</v>
      </c>
      <c r="BS194" s="223" t="str">
        <f t="shared" ca="1" si="242"/>
        <v>-0,184094699291762+0,0762545212075886i</v>
      </c>
      <c r="BT194" s="223" t="str">
        <f t="shared" ca="1" si="243"/>
        <v>0,180131317151419+0,085195768047583i</v>
      </c>
      <c r="BU194" s="223" t="str">
        <f t="shared" ca="1" si="244"/>
        <v>-0,0578428988710849-0,19068248310244i</v>
      </c>
      <c r="BV194" s="223" t="str">
        <f t="shared" ca="1" si="245"/>
        <v>-0,102441483729046+0,170913290072231i</v>
      </c>
      <c r="BW194" s="223" t="str">
        <f t="shared" ca="1" si="246"/>
        <v>0,195433890363193-0,0388742177983074i</v>
      </c>
      <c r="BX194" s="223" t="str">
        <f t="shared" ca="1" si="247"/>
        <v>-0,160049274578941-0,118700631921981i</v>
      </c>
      <c r="BY194" s="223" t="str">
        <f t="shared" ca="1" si="248"/>
        <v>0,0195311567573178+0,198303162424717i</v>
      </c>
      <c r="BZ194" s="223" t="str">
        <f t="shared" ca="1" si="249"/>
        <v>0,133816628141142-0,147643897079623i</v>
      </c>
      <c r="CA194" s="223" t="str">
        <f t="shared" ca="1" si="250"/>
        <v>-0,199262666628555-5,56574803444885E-14i</v>
      </c>
      <c r="CB194" s="223" t="str">
        <f t="shared" ca="1" si="251"/>
        <v>0,133816628141059+0,147643897079697i</v>
      </c>
      <c r="CC194" s="223" t="str">
        <f t="shared" ca="1" si="252"/>
        <v>0,0195311567574286-0,198303162424707i</v>
      </c>
      <c r="CD194" s="223" t="str">
        <f t="shared" ca="1" si="253"/>
        <v>-0,160049274579007+0,118700631921892i</v>
      </c>
      <c r="CE194" s="223" t="str">
        <f t="shared" ca="1" si="254"/>
        <v>0,195433890363171+0,0388742177984166i</v>
      </c>
      <c r="CF194" s="223" t="str">
        <f t="shared" ca="1" si="255"/>
        <v>-0,102441483728945-0,170913290072291i</v>
      </c>
      <c r="CG194" s="223" t="str">
        <f t="shared" ca="1" si="256"/>
        <v>-0,0578428988711913+0,190682483102408i</v>
      </c>
      <c r="CH194" s="223" t="str">
        <f t="shared" ca="1" si="257"/>
        <v>0,180131317151467-0,0851957680474824i</v>
      </c>
      <c r="CI194" s="223" t="str">
        <f t="shared" ca="1" si="258"/>
        <v>-0,184094699291717-0,0762545212076966i</v>
      </c>
      <c r="CJ194" s="223" t="str">
        <f t="shared" ca="1" si="259"/>
        <v>0,0671295705469781+0,18761458117668i</v>
      </c>
      <c r="CK194" s="223" t="str">
        <f t="shared" ca="1" si="260"/>
        <v>0,0939317708200051-0,17573398289045i</v>
      </c>
      <c r="CL194" s="223" t="str">
        <f t="shared" ca="1" si="261"/>
        <v>-0,193291014224601+0,0484168785853448i</v>
      </c>
      <c r="CM194" s="223" t="str">
        <f t="shared" ca="1" si="262"/>
        <v>0,16568085216798+0,110704406130988i</v>
      </c>
      <c r="CN194" s="223" t="str">
        <f t="shared" ca="1" si="263"/>
        <v>-0,029237905615582-0,19710594914192i</v>
      </c>
      <c r="CO194" s="223" t="str">
        <f t="shared" ca="1" si="264"/>
        <v>-0,126410897493749+0,154032124268763i</v>
      </c>
      <c r="CP194" s="223" t="str">
        <f t="shared" ca="1" si="265"/>
        <v>0,19902264601993-0,00977735563167597i</v>
      </c>
      <c r="CQ194" s="223" t="str">
        <f t="shared" ca="1" si="266"/>
        <v>-0,140899982810317-0,140899982810415i</v>
      </c>
      <c r="CR194" s="223" t="str">
        <f t="shared" ca="1" si="267"/>
        <v>-0,00977735563181495+0,199022646019924i</v>
      </c>
      <c r="CS194" s="223" t="str">
        <f t="shared" ca="1" si="268"/>
        <v>0,154032124268855-0,126410897493637i</v>
      </c>
      <c r="CT194" s="223" t="str">
        <f t="shared" ca="1" si="269"/>
        <v>-0,1971059491419-0,0292379056157195i</v>
      </c>
      <c r="CU194" s="223" t="str">
        <f t="shared" ca="1" si="270"/>
        <v>0,110704406130872+0,165680852168058i</v>
      </c>
      <c r="CV194" s="223" t="str">
        <f t="shared" ca="1" si="271"/>
        <v>0,0484168785854852-0,193291014224566i</v>
      </c>
      <c r="CW194" s="223" t="str">
        <f t="shared" ca="1" si="272"/>
        <v>-0,175733982890515+0,0939317708198824i</v>
      </c>
      <c r="CX194" s="223" t="str">
        <f t="shared" ca="1" si="273"/>
        <v>0,187614581176633+0,0671295705471092i</v>
      </c>
      <c r="CY194" s="223" t="str">
        <f t="shared" ca="1" si="274"/>
        <v>-0,0762545212075629-0,184094699291772i</v>
      </c>
      <c r="CZ194" s="223" t="str">
        <f t="shared" ca="1" si="275"/>
        <v>-0,0851957680476081+0,180131317151408i</v>
      </c>
      <c r="DA194" s="223" t="str">
        <f t="shared" ca="1" si="276"/>
        <v>0,190682483102448-0,0578428988710582i</v>
      </c>
      <c r="DB194" s="223" t="str">
        <f t="shared" ca="1" si="277"/>
        <v>-0,170913290072217-0,102441483729069i</v>
      </c>
      <c r="DC194" s="223" t="str">
        <f t="shared" ca="1" si="278"/>
        <v>0,0388742177982801+0,195433890363198i</v>
      </c>
      <c r="DD194" s="223" t="str">
        <f t="shared" ca="1" si="279"/>
        <v>0,118700631922003-0,160049274578924i</v>
      </c>
      <c r="DE194" s="223" t="str">
        <f t="shared" ca="1" si="280"/>
        <v>-0,19830316242472+0,0195311567572901i</v>
      </c>
      <c r="DF194" s="223" t="str">
        <f t="shared" ca="1" si="281"/>
        <v>0,147643897079604+0,133816628141162i</v>
      </c>
      <c r="DG194" s="223" t="str">
        <f t="shared" ca="1" si="282"/>
        <v>8,34862205167328E-14-0,199262666628555i</v>
      </c>
      <c r="DH194" s="223" t="str">
        <f t="shared" ca="1" si="283"/>
        <v>-0,147643897079716+0,133816628141039i</v>
      </c>
      <c r="DI194" s="223" t="str">
        <f t="shared" ca="1" si="284"/>
        <v>0,198303162424703+0,0195311567574619i</v>
      </c>
      <c r="DJ194" s="223" t="str">
        <f t="shared" ca="1" si="285"/>
        <v>-0,118700631921869-0,160049274579024i</v>
      </c>
      <c r="DK194" s="223" t="str">
        <f t="shared" ca="1" si="286"/>
        <v>-0,0388742177984439+0,195433890363166i</v>
      </c>
      <c r="DL194" s="223" t="str">
        <f t="shared" ca="1" si="287"/>
        <v>0,170913290072305-0,102441483728921i</v>
      </c>
      <c r="DM194" s="223" t="str">
        <f t="shared" ca="1" si="288"/>
        <v>-0,1906824831024-0,057842898871218i</v>
      </c>
      <c r="DN194" s="223" t="str">
        <f t="shared" ca="1" si="289"/>
        <v>0,0851957680474573+0,180131317151479i</v>
      </c>
      <c r="DO194" s="223" t="str">
        <f t="shared" ca="1" si="290"/>
        <v>0,0762545212077223-0,184094699291707i</v>
      </c>
      <c r="DP194" s="223" t="str">
        <f t="shared" ca="1" si="291"/>
        <v>-0,187614581176689+0,067129570546952i</v>
      </c>
      <c r="DQ194" s="223" t="str">
        <f t="shared" ca="1" si="292"/>
        <v>0,175733982890437+0,0939317708200296i</v>
      </c>
      <c r="DR194" s="223" t="str">
        <f t="shared" ca="1" si="293"/>
        <v>-0,0484168785853179-0,193291014224607i</v>
      </c>
      <c r="DS194" s="223" t="str">
        <f t="shared" ca="1" si="294"/>
        <v>-0,110704406131011+0,165680852167965i</v>
      </c>
      <c r="DT194" s="223" t="str">
        <f t="shared" ca="1" si="295"/>
        <v>0,197105949141924-0,0292379056155543i</v>
      </c>
      <c r="DU194" s="223" t="str">
        <f t="shared" ca="1" si="296"/>
        <v>-0,154032124268746-0,126410897493771i</v>
      </c>
      <c r="DV194" s="223" t="str">
        <f t="shared" ca="1" si="297"/>
        <v>0,00977735563164251+0,199022646019932i</v>
      </c>
      <c r="DW194" s="223" t="str">
        <f t="shared" ca="1" si="298"/>
        <v>0,140899982810439-0,140899982810293i</v>
      </c>
      <c r="DX194" s="223" t="str">
        <f t="shared" ca="1" si="299"/>
        <v>-0,199022646019923-0,00977735563183709i</v>
      </c>
      <c r="DY194" s="223" t="str">
        <f t="shared" ca="1" si="300"/>
        <v>0,12641089749362+0,154032124268869i</v>
      </c>
      <c r="DZ194" s="223" t="str">
        <f t="shared" ca="1" si="301"/>
        <v>0,0292379056155567-0,197105949141924i</v>
      </c>
      <c r="EA194" s="223" t="str">
        <f t="shared" ca="1" si="302"/>
        <v>-0,16568085216796+0,110704406131018i</v>
      </c>
      <c r="EB194" s="223" t="str">
        <f t="shared" ca="1" si="303"/>
        <v>0,193291014224608+0,0484168785853145i</v>
      </c>
      <c r="EC194" s="223" t="str">
        <f t="shared" ca="1" si="304"/>
        <v>-0,0939317708198529-0,175733982890531i</v>
      </c>
      <c r="ED194" s="223" t="str">
        <f t="shared" ca="1" si="305"/>
        <v>-0,0671295705471407+0,187614581176622i</v>
      </c>
      <c r="EE194" s="223" t="str">
        <f t="shared" ca="1" si="306"/>
        <v>0,184094699291781-0,0762545212075424i</v>
      </c>
      <c r="EF194" s="223" t="str">
        <f t="shared" ca="1" si="307"/>
        <v>-0,180131317151478-0,0851957680474592i</v>
      </c>
      <c r="EG194" s="223" t="str">
        <f t="shared" ca="1" si="308"/>
        <v>0,0578428988712267+0,190682483102397i</v>
      </c>
      <c r="EH194" s="223" t="str">
        <f t="shared" ca="1" si="309"/>
        <v>0,102441483728918-0,170913290072307i</v>
      </c>
      <c r="EI194" s="223" t="str">
        <f t="shared" ca="1" si="310"/>
        <v>-0,195433890363165+0,0388742177984473i</v>
      </c>
      <c r="EJ194" s="223" t="str">
        <f t="shared" ca="1" si="311"/>
        <v>0,160049274579026+0,118700631921866i</v>
      </c>
      <c r="EK194" s="223" t="str">
        <f t="shared" ca="1" si="312"/>
        <v>-0,0195311567574597-0,198303162424703i</v>
      </c>
      <c r="EL194" s="223" t="str">
        <f t="shared" ca="1" si="313"/>
        <v>-0,13381662814104+0,147643897079715i</v>
      </c>
      <c r="EM194" s="223" t="str">
        <f t="shared" ca="1" si="314"/>
        <v>0,199262666628555-8,1240150093328E-14i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0,102917606336731-0,233484494714547i</v>
      </c>
      <c r="G195" s="229" t="str">
        <f t="shared" si="184"/>
        <v>-1,2019846282153+1,52438651143214i</v>
      </c>
      <c r="H195" s="229" t="str">
        <f t="shared" si="319"/>
        <v>0,100172555468248-0,126803408316066i</v>
      </c>
      <c r="I195" s="229" t="str">
        <f t="shared" si="317"/>
        <v>-0,169531101372947+0,0685456405718273i</v>
      </c>
      <c r="J195" s="255" t="str">
        <f ca="1">IMPRODUCT(1/N_FFT2,DF100)</f>
        <v>0,00132871844972415+3,19997939564028E-06i</v>
      </c>
      <c r="K195" s="254" t="str">
        <f t="shared" ca="1" si="318"/>
        <v>-0,000225478446833781+0,0000905353612446335i</v>
      </c>
      <c r="N195" s="246">
        <f t="shared" ca="1" si="185"/>
        <v>0.59928197522971449</v>
      </c>
      <c r="O195" s="223">
        <f t="shared" ca="1" si="186"/>
        <v>0.19928197522971444</v>
      </c>
      <c r="P195" s="223" t="str">
        <f t="shared" ca="1" si="187"/>
        <v>-0,137413001756175-0,144329389244928i</v>
      </c>
      <c r="Q195" s="223" t="str">
        <f t="shared" ca="1" si="188"/>
        <v>-0,00977830305989603+0,19904193136303i</v>
      </c>
      <c r="R195" s="223" t="str">
        <f t="shared" ca="1" si="189"/>
        <v>0,150898074593226-0,130165574310236i</v>
      </c>
      <c r="S195" s="223" t="str">
        <f t="shared" ca="1" si="190"/>
        <v>-0,198322378049679-0,0195330493312426i</v>
      </c>
      <c r="T195" s="223" t="str">
        <f t="shared" ca="1" si="191"/>
        <v>0,122604566594631+0,157103233262716i</v>
      </c>
      <c r="U195" s="223" t="str">
        <f t="shared" ca="1" si="192"/>
        <v>0,0292407387758671-0,197125048756615i</v>
      </c>
      <c r="V195" s="223" t="str">
        <f t="shared" ca="1" si="193"/>
        <v>-0,162929916482667+0,114748193739194i</v>
      </c>
      <c r="W195" s="223" t="str">
        <f t="shared" ca="1" si="194"/>
        <v>0,195452827954985+0,0388779847195744i</v>
      </c>
      <c r="X195" s="223" t="str">
        <f t="shared" ca="1" si="195"/>
        <v>-0,106615382434301-0,168364087262825i</v>
      </c>
      <c r="Y195" s="223" t="str">
        <f t="shared" ca="1" si="196"/>
        <v>-0,0484215701928028+0,193309744171162i</v>
      </c>
      <c r="Z195" s="223" t="str">
        <f t="shared" ca="1" si="197"/>
        <v>0,173392654209825-0,0982257253347031i</v>
      </c>
      <c r="AA195" s="223" t="str">
        <f t="shared" ca="1" si="198"/>
        <v>-0,190700960281701-0,0578485038621887i</v>
      </c>
      <c r="AB195" s="223" t="str">
        <f t="shared" ca="1" si="199"/>
        <v>0,0895994338592334+0,178003503065421i</v>
      </c>
      <c r="AC195" s="223" t="str">
        <f t="shared" ca="1" si="200"/>
        <v>0,0671360754188585-0,187632761075484i</v>
      </c>
      <c r="AD195" s="223" t="str">
        <f t="shared" ca="1" si="201"/>
        <v>-0,182185525890876+0,0807572894995962i</v>
      </c>
      <c r="AE195" s="223" t="str">
        <f t="shared" ca="1" si="202"/>
        <v>0,184112538113155+0,0762619102894006i</v>
      </c>
      <c r="AF195" s="223" t="str">
        <f t="shared" ca="1" si="203"/>
        <v>-0,0717205937560686-0,185928647826884i</v>
      </c>
      <c r="AG195" s="223" t="str">
        <f t="shared" ca="1" si="204"/>
        <v>-0,0852040235383195+0,180148771920149i</v>
      </c>
      <c r="AH195" s="223" t="str">
        <f t="shared" ca="1" si="205"/>
        <v>0,189223851364858-0,0625111168201821i</v>
      </c>
      <c r="AI195" s="223" t="str">
        <f t="shared" ca="1" si="206"/>
        <v>-0,175751011556428-0,0939408728315256i</v>
      </c>
      <c r="AJ195" s="223" t="str">
        <f t="shared" ca="1" si="207"/>
        <v>0,0531510451285676+0,192063198070837i</v>
      </c>
      <c r="AK195" s="223" t="str">
        <f t="shared" ca="1" si="208"/>
        <v>0,102451410333849-0,170929851611887i</v>
      </c>
      <c r="AL195" s="223" t="str">
        <f t="shared" ca="1" si="209"/>
        <v>-0,194439847709918+0,0436629279137375i</v>
      </c>
      <c r="AM195" s="223" t="str">
        <f t="shared" ca="1" si="210"/>
        <v>0,165696906683137+0,110715133414978i</v>
      </c>
      <c r="AN195" s="223" t="str">
        <f t="shared" ca="1" si="211"/>
        <v>-0,0340696228811619-0,196348074724943i</v>
      </c>
      <c r="AO195" s="223" t="str">
        <f t="shared" ca="1" si="212"/>
        <v>-0,118712134042226+0,160064783392841i</v>
      </c>
      <c r="AP195" s="223" t="str">
        <f t="shared" ca="1" si="213"/>
        <v>0,197783282029899-0,0243942411428992i</v>
      </c>
      <c r="AQ195" s="223" t="str">
        <f t="shared" ca="1" si="214"/>
        <v>-0,154047050019345-0,126423146740595i</v>
      </c>
      <c r="AR195" s="223" t="str">
        <f t="shared" ca="1" si="215"/>
        <v>-0,154047050019345-0,126423146740595i</v>
      </c>
      <c r="AS195" s="223" t="str">
        <f t="shared" ca="1" si="216"/>
        <v>0,133829595005122-0,147658203809411i</v>
      </c>
      <c r="AT195" s="223" t="str">
        <f t="shared" ca="1" si="217"/>
        <v>-0,199221955224592+0,00489062449460618i</v>
      </c>
      <c r="AU195" s="223" t="str">
        <f t="shared" ca="1" si="218"/>
        <v>0,140913636053183+0,140913636053179i</v>
      </c>
      <c r="AV195" s="223" t="str">
        <f t="shared" ca="1" si="219"/>
        <v>0,00489062449460345-0,199221955224592i</v>
      </c>
      <c r="AW195" s="223" t="str">
        <f t="shared" ca="1" si="220"/>
        <v>-0,147658203809421+0,133829595005111i</v>
      </c>
      <c r="AX195" s="223" t="str">
        <f t="shared" ca="1" si="221"/>
        <v>0,198742012084673+0,0146600915410573i</v>
      </c>
      <c r="AY195" s="223" t="str">
        <f t="shared" ca="1" si="222"/>
        <v>-0,126423146740599-0,154047050019341i</v>
      </c>
      <c r="AZ195" s="223" t="str">
        <f t="shared" ca="1" si="223"/>
        <v>-0,0243942411428966+0,197783282029899i</v>
      </c>
      <c r="BA195" s="223" t="str">
        <f t="shared" ca="1" si="224"/>
        <v>0,16006478339285-0,118712134042214i</v>
      </c>
      <c r="BB195" s="223" t="str">
        <f t="shared" ca="1" si="225"/>
        <v>-0,196348074724944-0,0340696228811591i</v>
      </c>
      <c r="BC195" s="223" t="str">
        <f t="shared" ca="1" si="226"/>
        <v>0,110715133414981+0,165696906683134i</v>
      </c>
      <c r="BD195" s="223" t="str">
        <f t="shared" ca="1" si="227"/>
        <v>0,0436629279137349-0,194439847709919i</v>
      </c>
      <c r="BE195" s="223" t="str">
        <f t="shared" ca="1" si="228"/>
        <v>-0,170929851611895+0,102451410333836i</v>
      </c>
      <c r="BF195" s="223" t="str">
        <f t="shared" ca="1" si="229"/>
        <v>0,192063198070865+0,0531510451284668i</v>
      </c>
      <c r="BG195" s="223" t="str">
        <f t="shared" ca="1" si="230"/>
        <v>-0,0939408728315815-0,175751011556398i</v>
      </c>
      <c r="BH195" s="223" t="str">
        <f t="shared" ca="1" si="231"/>
        <v>-0,0625111168201582+0,189223851364866i</v>
      </c>
      <c r="BI195" s="223" t="str">
        <f t="shared" ca="1" si="232"/>
        <v>0,180148771920156-0,0852040235383053i</v>
      </c>
      <c r="BJ195" s="223" t="str">
        <f t="shared" ca="1" si="233"/>
        <v>-0,185928647826872-0,0717205937561003i</v>
      </c>
      <c r="BK195" s="223" t="str">
        <f t="shared" ca="1" si="234"/>
        <v>0,0762619102893312+0,184112538113184i</v>
      </c>
      <c r="BL195" s="223" t="str">
        <f t="shared" ca="1" si="235"/>
        <v>0,0807572894995185-0,18218552589091i</v>
      </c>
      <c r="BM195" s="223" t="str">
        <f t="shared" ca="1" si="236"/>
        <v>-0,18763276107547+0,0671360754188997i</v>
      </c>
      <c r="BN195" s="223" t="str">
        <f t="shared" ca="1" si="237"/>
        <v>0,178003503065432+0,0895994338592112i</v>
      </c>
      <c r="BO195" s="223" t="str">
        <f t="shared" ca="1" si="238"/>
        <v>-0,057848503862173-0,190700960281706i</v>
      </c>
      <c r="BP195" s="223" t="str">
        <f t="shared" ca="1" si="239"/>
        <v>-0,0982257253347507+0,173392654209798i</v>
      </c>
      <c r="BQ195" s="223" t="str">
        <f t="shared" ca="1" si="240"/>
        <v>0,193309744171185-0,0484215701927099i</v>
      </c>
      <c r="BR195" s="223" t="str">
        <f t="shared" ca="1" si="241"/>
        <v>-0,16836408726287-0,10661538243423i</v>
      </c>
      <c r="BS195" s="223" t="str">
        <f t="shared" ca="1" si="242"/>
        <v>0,0388779847196195+0,195452827954976i</v>
      </c>
      <c r="BT195" s="223" t="str">
        <f t="shared" ca="1" si="243"/>
        <v>0,114748193739192-0,162929916482668i</v>
      </c>
      <c r="BU195" s="223" t="str">
        <f t="shared" ca="1" si="244"/>
        <v>-0,197125048756621+0,029240738775831i</v>
      </c>
      <c r="BV195" s="223" t="str">
        <f t="shared" ca="1" si="245"/>
        <v>0,157103233262682+0,122604566594674i</v>
      </c>
      <c r="BW195" s="223" t="str">
        <f t="shared" ca="1" si="246"/>
        <v>-0,0195330493311498-0,198322378049688i</v>
      </c>
      <c r="BX195" s="223" t="str">
        <f t="shared" ca="1" si="247"/>
        <v>-0,130165574310183+0,150898074593273i</v>
      </c>
      <c r="BY195" s="223" t="str">
        <f t="shared" ca="1" si="248"/>
        <v>0,199041931363029-0,00977830305992865i</v>
      </c>
      <c r="BZ195" s="223" t="str">
        <f t="shared" ca="1" si="249"/>
        <v>-0,144329389244927-0,137413001756177i</v>
      </c>
      <c r="CA195" s="223" t="str">
        <f t="shared" ca="1" si="250"/>
        <v>-3,40813311883781E-14+0,199281975229714i</v>
      </c>
      <c r="CB195" s="223" t="str">
        <f t="shared" ca="1" si="251"/>
        <v>0,144329389244978-0,137413001756123i</v>
      </c>
      <c r="CC195" s="223" t="str">
        <f t="shared" ca="1" si="252"/>
        <v>-0,199041931363035-0,00977830305980438i</v>
      </c>
      <c r="CD195" s="223" t="str">
        <f t="shared" ca="1" si="253"/>
        <v>0,130165574310281+0,150898074593188i</v>
      </c>
      <c r="CE195" s="223" t="str">
        <f t="shared" ca="1" si="254"/>
        <v>0,0195330493312177-0,198322378049681i</v>
      </c>
      <c r="CF195" s="223" t="str">
        <f t="shared" ca="1" si="255"/>
        <v>-0,157103233262724+0,12260456659462i</v>
      </c>
      <c r="CG195" s="223" t="str">
        <f t="shared" ca="1" si="256"/>
        <v>0,19712504875661+0,0292407387759039i</v>
      </c>
      <c r="CH195" s="223" t="str">
        <f t="shared" ca="1" si="257"/>
        <v>-0,114748193739132-0,162929916482711i</v>
      </c>
      <c r="CI195" s="223" t="str">
        <f t="shared" ca="1" si="258"/>
        <v>-0,0388779847194919+0,195452827955002i</v>
      </c>
      <c r="CJ195" s="223" t="str">
        <f t="shared" ca="1" si="259"/>
        <v>0,168364087262801-0,10661538243434i</v>
      </c>
      <c r="CK195" s="223" t="str">
        <f t="shared" ca="1" si="260"/>
        <v>-0,193309744171167-0,0484215701927815i</v>
      </c>
      <c r="CL195" s="223" t="str">
        <f t="shared" ca="1" si="261"/>
        <v>0,0982257253346889+0,173392654209833i</v>
      </c>
      <c r="CM195" s="223" t="str">
        <f t="shared" ca="1" si="262"/>
        <v>0,057848503862241-0,190700960281685i</v>
      </c>
      <c r="CN195" s="223" t="str">
        <f t="shared" ca="1" si="263"/>
        <v>-0,178003503065463+0,0895994338591505i</v>
      </c>
      <c r="CO195" s="223" t="str">
        <f t="shared" ca="1" si="264"/>
        <v>0,187632761075512+0,0671360754187826i</v>
      </c>
      <c r="CP195" s="223" t="str">
        <f t="shared" ca="1" si="265"/>
        <v>-0,0807572894996348-0,182185525890859i</v>
      </c>
      <c r="CQ195" s="223" t="str">
        <f t="shared" ca="1" si="266"/>
        <v>-0,0762619102893968+0,184112538113156i</v>
      </c>
      <c r="CR195" s="223" t="str">
        <f t="shared" ca="1" si="267"/>
        <v>0,185928647826896-0,0717205937560367i</v>
      </c>
      <c r="CS195" s="223" t="str">
        <f t="shared" ca="1" si="268"/>
        <v>-0,180148771920125-0,0852040235383721i</v>
      </c>
      <c r="CT195" s="223" t="str">
        <f t="shared" ca="1" si="269"/>
        <v>0,062511116820279+0,189223851364827i</v>
      </c>
      <c r="CU195" s="223" t="str">
        <f t="shared" ca="1" si="270"/>
        <v>0,0939408728314694-0,175751011556458i</v>
      </c>
      <c r="CV195" s="223" t="str">
        <f t="shared" ca="1" si="271"/>
        <v>-0,19206319807083+0,0531510451285922i</v>
      </c>
      <c r="CW195" s="223" t="str">
        <f t="shared" ca="1" si="272"/>
        <v>0,170929851611891+0,102451410333843i</v>
      </c>
      <c r="CX195" s="223" t="str">
        <f t="shared" ca="1" si="273"/>
        <v>-0,0436629279137016-0,194439847709927i</v>
      </c>
      <c r="CY195" s="223" t="str">
        <f t="shared" ca="1" si="274"/>
        <v>-0,11071513341504+0,165696906683095i</v>
      </c>
      <c r="CZ195" s="223" t="str">
        <f t="shared" ca="1" si="275"/>
        <v>0,196348074724929-0,0340696228812454i</v>
      </c>
      <c r="DA195" s="223" t="str">
        <f t="shared" ca="1" si="276"/>
        <v>-0,16006478339288-0,118712134042173i</v>
      </c>
      <c r="DB195" s="223" t="str">
        <f t="shared" ca="1" si="277"/>
        <v>0,0243942411429217+0,197783282029896i</v>
      </c>
      <c r="DC195" s="223" t="str">
        <f t="shared" ca="1" si="278"/>
        <v>0,126423146740608-0,154047050019334i</v>
      </c>
      <c r="DD195" s="223" t="str">
        <f t="shared" ca="1" si="279"/>
        <v>-0,198742012084677+0,0146600915410062i</v>
      </c>
      <c r="DE195" s="223" t="str">
        <f t="shared" ca="1" si="280"/>
        <v>0,147658203809362+0,133829595005176i</v>
      </c>
      <c r="DF195" s="223" t="str">
        <f t="shared" ca="1" si="281"/>
        <v>-0,00489062449468819-0,19922195522459i</v>
      </c>
      <c r="DG195" s="223" t="str">
        <f t="shared" ca="1" si="282"/>
        <v>-0,140913636053149+0,140913636053213i</v>
      </c>
      <c r="DH195" s="223" t="str">
        <f t="shared" ca="1" si="283"/>
        <v>0,199221955224592+0,00489062449459789i</v>
      </c>
      <c r="DI195" s="223" t="str">
        <f t="shared" ca="1" si="284"/>
        <v>-0,133829595005101-0,14765820380943i</v>
      </c>
      <c r="DJ195" s="223" t="str">
        <f t="shared" ca="1" si="285"/>
        <v>-0,0146600915411138+0,198742012084669i</v>
      </c>
      <c r="DK195" s="223" t="str">
        <f t="shared" ca="1" si="286"/>
        <v>0,154047050019403-0,126423146740524i</v>
      </c>
      <c r="DL195" s="223" t="str">
        <f t="shared" ca="1" si="287"/>
        <v>-0,197783282029907-0,024394241142832i</v>
      </c>
      <c r="DM195" s="223" t="str">
        <f t="shared" ca="1" si="288"/>
        <v>0,11871213404225+0,160064783392823i</v>
      </c>
      <c r="DN195" s="223" t="str">
        <f t="shared" ca="1" si="289"/>
        <v>0,0340696228811563-0,196348074724944i</v>
      </c>
      <c r="DO195" s="223" t="str">
        <f t="shared" ca="1" si="290"/>
        <v>-0,165696906683155+0,110715133414951i</v>
      </c>
      <c r="DP195" s="223" t="str">
        <f t="shared" ca="1" si="291"/>
        <v>0,194439847709903+0,0436629279138068i</v>
      </c>
      <c r="DQ195" s="223" t="str">
        <f t="shared" ca="1" si="292"/>
        <v>-0,102451410333926-0,170929851611841i</v>
      </c>
      <c r="DR195" s="223" t="str">
        <f t="shared" ca="1" si="293"/>
        <v>-0,0531510451284997+0,192063198070856i</v>
      </c>
      <c r="DS195" s="223" t="str">
        <f t="shared" ca="1" si="294"/>
        <v>0,175751011556415-0,0939408728315491i</v>
      </c>
      <c r="DT195" s="223" t="str">
        <f t="shared" ca="1" si="295"/>
        <v>-0,189223851364855-0,0625111168201931i</v>
      </c>
      <c r="DU195" s="223" t="str">
        <f t="shared" ca="1" si="296"/>
        <v>0,0852040235382693+0,180148771920173i</v>
      </c>
      <c r="DV195" s="223" t="str">
        <f t="shared" ca="1" si="297"/>
        <v>0,0717205937561374-0,185928647826858i</v>
      </c>
      <c r="DW195" s="223" t="str">
        <f t="shared" ca="1" si="298"/>
        <v>-0,18411253811312+0,0762619102894855i</v>
      </c>
      <c r="DX195" s="223" t="str">
        <f t="shared" ca="1" si="299"/>
        <v>0,182185525890897+0,0807572894995471i</v>
      </c>
      <c r="DY195" s="223" t="str">
        <f t="shared" ca="1" si="300"/>
        <v>-0,0671360754188623-0,187632761075483i</v>
      </c>
      <c r="DZ195" s="223" t="str">
        <f t="shared" ca="1" si="301"/>
        <v>-0,0895994338592467+0,178003503065414i</v>
      </c>
      <c r="EA195" s="223" t="str">
        <f t="shared" ca="1" si="302"/>
        <v>0,190700960281716-0,0578485038621377i</v>
      </c>
      <c r="EB195" s="223" t="str">
        <f t="shared" ca="1" si="303"/>
        <v>-0,17339265420978-0,0982257253347828i</v>
      </c>
      <c r="EC195" s="223" t="str">
        <f t="shared" ca="1" si="304"/>
        <v>0,0484215701928638+0,193309744171146i</v>
      </c>
      <c r="ED195" s="223" t="str">
        <f t="shared" ca="1" si="305"/>
        <v>0,106615382434264-0,168364087262849i</v>
      </c>
      <c r="EE195" s="223" t="str">
        <f t="shared" ca="1" si="306"/>
        <v>-0,195452827954984+0,0388779847195804i</v>
      </c>
      <c r="EF195" s="223" t="str">
        <f t="shared" ca="1" si="307"/>
        <v>0,162929916482649+0,11474819373922i</v>
      </c>
      <c r="EG195" s="223" t="str">
        <f t="shared" ca="1" si="308"/>
        <v>-0,0292407387757973-0,197125048756626i</v>
      </c>
      <c r="EH195" s="223" t="str">
        <f t="shared" ca="1" si="309"/>
        <v>-0,122604566594701+0,157103233262661i</v>
      </c>
      <c r="EI195" s="223" t="str">
        <f t="shared" ca="1" si="310"/>
        <v>0,198322378049673-0,0195330493313076i</v>
      </c>
      <c r="EJ195" s="223" t="str">
        <f t="shared" ca="1" si="311"/>
        <v>-0,150898074593247-0,130165574310213i</v>
      </c>
      <c r="EK195" s="223" t="str">
        <f t="shared" ca="1" si="312"/>
        <v>0,00977830305989462+0,199041931363031i</v>
      </c>
      <c r="EL195" s="223" t="str">
        <f t="shared" ca="1" si="313"/>
        <v>0,137413001756201-0,144329389244903i</v>
      </c>
      <c r="EM195" s="223" t="str">
        <f t="shared" ca="1" si="314"/>
        <v>-0,199281975229714-6,81626623767562E-14i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0,102785621222267-0,231635742912085i</v>
      </c>
      <c r="G196" s="229" t="str">
        <f t="shared" si="184"/>
        <v>-1,2017571456308+1,51087709552649i</v>
      </c>
      <c r="H196" s="229" t="str">
        <f t="shared" si="319"/>
        <v>0,100169049572641-0,125482615249044i</v>
      </c>
      <c r="I196" s="229" t="str">
        <f t="shared" si="317"/>
        <v>-0,167720738441627+0,0681892056448542i</v>
      </c>
      <c r="J196" s="255" t="str">
        <f ca="1">IMPRODUCT(1/N_FFT2,DG100)</f>
        <v>0,000785694750613977-2,57357241192826E-09i</v>
      </c>
      <c r="K196" s="254" t="str">
        <f t="shared" ca="1" si="318"/>
        <v>-0,000131777128272828+0,0000535763325651643i</v>
      </c>
      <c r="N196" s="246">
        <f t="shared" ca="1" si="185"/>
        <v>0.59929988972657822</v>
      </c>
      <c r="O196" s="223">
        <f t="shared" ca="1" si="186"/>
        <v>0.19929988972657814</v>
      </c>
      <c r="P196" s="223" t="str">
        <f t="shared" ca="1" si="187"/>
        <v>-0,140926303515394-0,140926303515395i</v>
      </c>
      <c r="Q196" s="223" t="str">
        <f t="shared" ca="1" si="188"/>
        <v>-3,66257927942963E-17+0,199299889726578i</v>
      </c>
      <c r="R196" s="223" t="str">
        <f t="shared" ca="1" si="189"/>
        <v>0,140926303515395-0,140926303515394i</v>
      </c>
      <c r="S196" s="223" t="str">
        <f t="shared" ca="1" si="190"/>
        <v>-0,199299889726578-7,32515855885927E-17i</v>
      </c>
      <c r="T196" s="223" t="str">
        <f t="shared" ca="1" si="191"/>
        <v>0,140926303515391+0,140926303515398i</v>
      </c>
      <c r="U196" s="223" t="str">
        <f t="shared" ca="1" si="192"/>
        <v>-5,908593899145E-15-0,199299889726578i</v>
      </c>
      <c r="V196" s="223" t="str">
        <f t="shared" ca="1" si="193"/>
        <v>-0,140926303515396+0,140926303515393i</v>
      </c>
      <c r="W196" s="223" t="str">
        <f t="shared" ca="1" si="194"/>
        <v>0,199299889726578-8,35016216180335E-15i</v>
      </c>
      <c r="X196" s="223" t="str">
        <f t="shared" ca="1" si="195"/>
        <v>-0,140926303515394-0,140926303515395i</v>
      </c>
      <c r="Y196" s="223" t="str">
        <f t="shared" ca="1" si="196"/>
        <v>-9,74187746357459E-15+0,199299889726578i</v>
      </c>
      <c r="Z196" s="223" t="str">
        <f t="shared" ca="1" si="197"/>
        <v>0,140926303515394-0,140926303515395i</v>
      </c>
      <c r="AA196" s="223" t="str">
        <f t="shared" ca="1" si="198"/>
        <v>-0,199299889726578-8,00836464533129E-15i</v>
      </c>
      <c r="AB196" s="223" t="str">
        <f t="shared" ca="1" si="199"/>
        <v>0,140926303515397+0,140926303515392i</v>
      </c>
      <c r="AC196" s="223" t="str">
        <f t="shared" ca="1" si="200"/>
        <v>5,56679638267291E-15-0,199299889726578i</v>
      </c>
      <c r="AD196" s="223" t="str">
        <f t="shared" ca="1" si="201"/>
        <v>-0,140926303515391+0,140926303515398i</v>
      </c>
      <c r="AE196" s="223" t="str">
        <f t="shared" ca="1" si="202"/>
        <v>0,199299889726578+3,12522812001454E-15i</v>
      </c>
      <c r="AF196" s="223" t="str">
        <f t="shared" ca="1" si="203"/>
        <v>-0,140926303515399-0,14092630351539i</v>
      </c>
      <c r="AG196" s="223" t="str">
        <f t="shared" ca="1" si="204"/>
        <v>-2,09977074618628E-15+0,199299889726578i</v>
      </c>
      <c r="AH196" s="223" t="str">
        <f t="shared" ca="1" si="205"/>
        <v>0,140926303515402-0,140926303515387i</v>
      </c>
      <c r="AI196" s="223" t="str">
        <f t="shared" ca="1" si="206"/>
        <v>-0,199299889726578+3,41797516472082E-16i</v>
      </c>
      <c r="AJ196" s="223" t="str">
        <f t="shared" ca="1" si="207"/>
        <v>0,140926303515389+0,1409263035154i</v>
      </c>
      <c r="AK196" s="223" t="str">
        <f t="shared" ca="1" si="208"/>
        <v>-2,78336577913044E-15-0,199299889726578i</v>
      </c>
      <c r="AL196" s="223" t="str">
        <f t="shared" ca="1" si="209"/>
        <v>-0,1409263035154+0,140926303515389i</v>
      </c>
      <c r="AM196" s="223" t="str">
        <f t="shared" ca="1" si="210"/>
        <v>0,199299889726578-3,80882315295872E-15i</v>
      </c>
      <c r="AN196" s="223" t="str">
        <f t="shared" ca="1" si="211"/>
        <v>-0,140926303515391-0,140926303515398i</v>
      </c>
      <c r="AO196" s="223" t="str">
        <f t="shared" ca="1" si="212"/>
        <v>6,25039141561707E-15+0,199299889726578i</v>
      </c>
      <c r="AP196" s="223" t="str">
        <f t="shared" ca="1" si="213"/>
        <v>0,140926303515396-0,140926303515393i</v>
      </c>
      <c r="AQ196" s="223" t="str">
        <f t="shared" ca="1" si="214"/>
        <v>-0,199299889726578+8,69195967827544E-15i</v>
      </c>
      <c r="AR196" s="223" t="str">
        <f t="shared" ca="1" si="215"/>
        <v>-0,199299889726578+8,69195967827544E-15i</v>
      </c>
      <c r="AS196" s="223" t="str">
        <f t="shared" ca="1" si="216"/>
        <v>8,69202450268748E-15-0,199299889726578i</v>
      </c>
      <c r="AT196" s="223" t="str">
        <f t="shared" ca="1" si="217"/>
        <v>-0,140926303515394+0,140926303515395i</v>
      </c>
      <c r="AU196" s="223" t="str">
        <f t="shared" ca="1" si="218"/>
        <v>0,199299889726578+6,25045624002911E-15i</v>
      </c>
      <c r="AV196" s="223" t="str">
        <f t="shared" ca="1" si="219"/>
        <v>-0,140926303515397-0,140926303515392i</v>
      </c>
      <c r="AW196" s="223" t="str">
        <f t="shared" ca="1" si="220"/>
        <v>-6,64110975503092E-15+0,199299889726578i</v>
      </c>
      <c r="AX196" s="223" t="str">
        <f t="shared" ca="1" si="221"/>
        <v>0,14092630351539-0,140926303515399i</v>
      </c>
      <c r="AY196" s="223" t="str">
        <f t="shared" ca="1" si="222"/>
        <v>-0,199299889726578-4,19954149237257E-15i</v>
      </c>
      <c r="AZ196" s="223" t="str">
        <f t="shared" ca="1" si="223"/>
        <v>0,1409263035154+0,140926303515389i</v>
      </c>
      <c r="BA196" s="223" t="str">
        <f t="shared" ca="1" si="224"/>
        <v>1,7579732297142E-15-0,199299889726578i</v>
      </c>
      <c r="BB196" s="223" t="str">
        <f t="shared" ca="1" si="225"/>
        <v>-0,140926303515401+0,140926303515388i</v>
      </c>
      <c r="BC196" s="223" t="str">
        <f t="shared" ca="1" si="226"/>
        <v>0,199299889726578-6,83595032944164E-16i</v>
      </c>
      <c r="BD196" s="223" t="str">
        <f t="shared" ca="1" si="227"/>
        <v>-0,140926303515388-0,140926303515401i</v>
      </c>
      <c r="BE196" s="223" t="str">
        <f t="shared" ca="1" si="228"/>
        <v>3,12516329560253E-15+0,199299889726578i</v>
      </c>
      <c r="BF196" s="223" t="str">
        <f t="shared" ca="1" si="229"/>
        <v>0,140926303515372-0,140926303515418i</v>
      </c>
      <c r="BG196" s="223" t="str">
        <f t="shared" ca="1" si="230"/>
        <v>-0,199299889726578-3,40843733289817E-14i</v>
      </c>
      <c r="BH196" s="223" t="str">
        <f t="shared" ca="1" si="231"/>
        <v>0,140926303515461+0,140926303515328i</v>
      </c>
      <c r="BI196" s="223" t="str">
        <f t="shared" ca="1" si="232"/>
        <v>-2,78338522645406E-14-0,199299889726578i</v>
      </c>
      <c r="BJ196" s="223" t="str">
        <f t="shared" ca="1" si="233"/>
        <v>-0,140926303515424+0,140926303515365i</v>
      </c>
      <c r="BK196" s="223" t="str">
        <f t="shared" ca="1" si="234"/>
        <v>0,199299889726578-8,97520778580627E-14i</v>
      </c>
      <c r="BL196" s="223" t="str">
        <f t="shared" ca="1" si="235"/>
        <v>-0,140926303515409-0,14092630351538i</v>
      </c>
      <c r="BM196" s="223" t="str">
        <f t="shared" ca="1" si="236"/>
        <v>-4,94174427622881E-14+0,199299889726578i</v>
      </c>
      <c r="BN196" s="223" t="str">
        <f t="shared" ca="1" si="237"/>
        <v>0,140926303515336-0,140926303515453i</v>
      </c>
      <c r="BO196" s="223" t="str">
        <f t="shared" ca="1" si="238"/>
        <v>-0,199299889726578+1,25007828312342E-14i</v>
      </c>
      <c r="BP196" s="223" t="str">
        <f t="shared" ca="1" si="239"/>
        <v>0,140926303515354+0,140926303515435i</v>
      </c>
      <c r="BQ196" s="223" t="str">
        <f t="shared" ca="1" si="240"/>
        <v>-7,44190084247563E-14-0,199299889726578i</v>
      </c>
      <c r="BR196" s="223" t="str">
        <f t="shared" ca="1" si="241"/>
        <v>-0,140926303515389+0,1409263035154i</v>
      </c>
      <c r="BS196" s="223" t="str">
        <f t="shared" ca="1" si="242"/>
        <v>0,199299889726578+6,19182904179342E-14i</v>
      </c>
      <c r="BT196" s="223" t="str">
        <f t="shared" ca="1" si="243"/>
        <v>-0,140926303515442-0,140926303515347i</v>
      </c>
      <c r="BU196" s="223" t="str">
        <f t="shared" ca="1" si="244"/>
        <v>-2,8322866020722E-15+0,199299889726578i</v>
      </c>
      <c r="BV196" s="223" t="str">
        <f t="shared" ca="1" si="245"/>
        <v>0,140926303515446-0,140926303515343i</v>
      </c>
      <c r="BW196" s="223" t="str">
        <f t="shared" ca="1" si="246"/>
        <v>-0,199299889726578+6,19181607691102E-14i</v>
      </c>
      <c r="BX196" s="223" t="str">
        <f t="shared" ca="1" si="247"/>
        <v>0,140926303515389+0,1409263035154i</v>
      </c>
      <c r="BY196" s="223" t="str">
        <f t="shared" ca="1" si="248"/>
        <v>7,72513598512406E-14-0,199299889726578i</v>
      </c>
      <c r="BZ196" s="223" t="str">
        <f t="shared" ca="1" si="249"/>
        <v>-0,140926303515358+0,140926303515431i</v>
      </c>
      <c r="CA196" s="223" t="str">
        <f t="shared" ca="1" si="250"/>
        <v>0,199299889726578+1,25009124800582E-14i</v>
      </c>
      <c r="CB196" s="223" t="str">
        <f t="shared" ca="1" si="251"/>
        <v>-0,140926303515336-0,140926303515453i</v>
      </c>
      <c r="CC196" s="223" t="str">
        <f t="shared" ca="1" si="252"/>
        <v>4,65850913358038E-14+0,199299889726578i</v>
      </c>
      <c r="CD196" s="223" t="str">
        <f t="shared" ca="1" si="253"/>
        <v>0,140926303515411-0,140926303515378i</v>
      </c>
      <c r="CE196" s="223" t="str">
        <f t="shared" ca="1" si="254"/>
        <v>-0,199299889726578-9,2584429284547E-14i</v>
      </c>
      <c r="CF196" s="223" t="str">
        <f t="shared" ca="1" si="255"/>
        <v>0,140926303515424+0,140926303515365i</v>
      </c>
      <c r="CG196" s="223" t="str">
        <f t="shared" ca="1" si="256"/>
        <v>2,78339819133646E-14-0,199299889726578i</v>
      </c>
      <c r="CH196" s="223" t="str">
        <f t="shared" ca="1" si="257"/>
        <v>-0,140926303515463+0,140926303515326i</v>
      </c>
      <c r="CI196" s="223" t="str">
        <f t="shared" ca="1" si="258"/>
        <v>0,199299889726578-3,12520219024973E-14i</v>
      </c>
      <c r="CJ196" s="223" t="str">
        <f t="shared" ca="1" si="259"/>
        <v>-0,140926303515368-0,140926303515422i</v>
      </c>
      <c r="CK196" s="223" t="str">
        <f t="shared" ca="1" si="260"/>
        <v>9,60024692736798E-14+0,199299889726578i</v>
      </c>
      <c r="CL196" s="223" t="str">
        <f t="shared" ca="1" si="261"/>
        <v>0,140926303515376-0,140926303515413i</v>
      </c>
      <c r="CM196" s="223" t="str">
        <f t="shared" ca="1" si="262"/>
        <v>-0,199299889726578-4,3167051346671E-14i</v>
      </c>
      <c r="CN196" s="223" t="str">
        <f t="shared" ca="1" si="263"/>
        <v>0,140926303515455+0,140926303515334i</v>
      </c>
      <c r="CO196" s="223" t="str">
        <f t="shared" ca="1" si="264"/>
        <v>-2,15833960245115E-14-0,199299889726578i</v>
      </c>
      <c r="CP196" s="223" t="str">
        <f t="shared" ca="1" si="265"/>
        <v>-0,140926303515429+0,140926303515361i</v>
      </c>
      <c r="CQ196" s="223" t="str">
        <f t="shared" ca="1" si="266"/>
        <v>0,199299889726578-8,06693998403734E-14i</v>
      </c>
      <c r="CR196" s="223" t="str">
        <f t="shared" ca="1" si="267"/>
        <v>-0,140926303515402-0,140926303515387i</v>
      </c>
      <c r="CS196" s="223" t="str">
        <f t="shared" ca="1" si="268"/>
        <v>-5,85001207799773E-14+0,199299889726578i</v>
      </c>
      <c r="CT196" s="223" t="str">
        <f t="shared" ca="1" si="269"/>
        <v>0,140926303515341-0,140926303515448i</v>
      </c>
      <c r="CU196" s="223" t="str">
        <f t="shared" ca="1" si="270"/>
        <v>-0,199299889726578+6,25032659120505E-15i</v>
      </c>
      <c r="CV196" s="223" t="str">
        <f t="shared" ca="1" si="271"/>
        <v>0,14092630351535+0,140926303515439i</v>
      </c>
      <c r="CW196" s="223" t="str">
        <f t="shared" ca="1" si="272"/>
        <v>-6,53363304070671E-14-0,199299889726578i</v>
      </c>
      <c r="CX196" s="223" t="str">
        <f t="shared" ca="1" si="273"/>
        <v>-0,140926303515398+0,140926303515391i</v>
      </c>
      <c r="CY196" s="223" t="str">
        <f t="shared" ca="1" si="274"/>
        <v>0,199299889726578+6,81687466579633E-14i</v>
      </c>
      <c r="CZ196" s="223" t="str">
        <f t="shared" ca="1" si="275"/>
        <v>-0,140926303515437-0,140926303515352i</v>
      </c>
      <c r="DA196" s="223" t="str">
        <f t="shared" ca="1" si="276"/>
        <v>-9,08274284210131E-15+0,199299889726578i</v>
      </c>
      <c r="DB196" s="223" t="str">
        <f t="shared" ca="1" si="277"/>
        <v>0,14092630351545-0,140926303515339i</v>
      </c>
      <c r="DC196" s="223" t="str">
        <f t="shared" ca="1" si="278"/>
        <v>-0,199299889726578+5,5667704529081E-14i</v>
      </c>
      <c r="DD196" s="223" t="str">
        <f t="shared" ca="1" si="279"/>
        <v>0,140926303515385+0,140926303515404i</v>
      </c>
      <c r="DE196" s="223" t="str">
        <f t="shared" ca="1" si="280"/>
        <v>8,35018160912698E-14-0,199299889726578i</v>
      </c>
      <c r="DF196" s="223" t="str">
        <f t="shared" ca="1" si="281"/>
        <v>-0,140926303515363+0,140926303515427i</v>
      </c>
      <c r="DG196" s="223" t="str">
        <f t="shared" ca="1" si="282"/>
        <v>0,199299889726578+2,44158122754077E-14i</v>
      </c>
      <c r="DH196" s="223" t="str">
        <f t="shared" ca="1" si="283"/>
        <v>-0,140926303515328-0,140926303515461i</v>
      </c>
      <c r="DI196" s="223" t="str">
        <f t="shared" ca="1" si="284"/>
        <v>4,03346350957746E-14+0,199299889726578i</v>
      </c>
      <c r="DJ196" s="223" t="str">
        <f t="shared" ca="1" si="285"/>
        <v>0,140926303515415-0,140926303515374i</v>
      </c>
      <c r="DK196" s="223" t="str">
        <f t="shared" ca="1" si="286"/>
        <v>-0,199299889726578-9,8834885524576E-14i</v>
      </c>
      <c r="DL196" s="223" t="str">
        <f t="shared" ca="1" si="287"/>
        <v>0,140926303515416+0,140926303515373i</v>
      </c>
      <c r="DM196" s="223" t="str">
        <f t="shared" ca="1" si="288"/>
        <v>3,40844381533937E-14-0,199299889726578i</v>
      </c>
      <c r="DN196" s="223" t="str">
        <f t="shared" ca="1" si="289"/>
        <v>-0,140926303515328+0,140926303515461i</v>
      </c>
      <c r="DO196" s="223" t="str">
        <f t="shared" ca="1" si="290"/>
        <v>0,199299889726578-2,50015656624684E-14i</v>
      </c>
      <c r="DP196" s="223" t="str">
        <f t="shared" ca="1" si="291"/>
        <v>-0,140926303515363-0,140926303515426i</v>
      </c>
      <c r="DQ196" s="223" t="str">
        <f t="shared" ca="1" si="292"/>
        <v>8,97520130336506E-14+0,199299889726578i</v>
      </c>
      <c r="DR196" s="223" t="str">
        <f t="shared" ca="1" si="293"/>
        <v>0,14092630351538-0,140926303515409i</v>
      </c>
      <c r="DS196" s="223" t="str">
        <f t="shared" ca="1" si="294"/>
        <v>-0,199299889726578-4,94175075867E-14i</v>
      </c>
      <c r="DT196" s="223" t="str">
        <f t="shared" ca="1" si="295"/>
        <v>0,140926303515451+0,140926303515338i</v>
      </c>
      <c r="DU196" s="223" t="str">
        <f t="shared" ca="1" si="296"/>
        <v>-1,53329397844823E-14-0,199299889726578i</v>
      </c>
      <c r="DV196" s="223" t="str">
        <f t="shared" ca="1" si="297"/>
        <v>-0,140926303515437+0,140926303515352i</v>
      </c>
      <c r="DW196" s="223" t="str">
        <f t="shared" ca="1" si="298"/>
        <v>0,199299889726578-6,8754500045024E-14i</v>
      </c>
      <c r="DX196" s="223" t="str">
        <f t="shared" ca="1" si="299"/>
        <v>-0,140926303515398-0,140926303515391i</v>
      </c>
      <c r="DY196" s="223" t="str">
        <f t="shared" ca="1" si="300"/>
        <v>-5,90861334646861E-14+0,199299889726578i</v>
      </c>
      <c r="DZ196" s="223" t="str">
        <f t="shared" ca="1" si="301"/>
        <v>0,140926303515345-0,140926303515444i</v>
      </c>
      <c r="EA196" s="223" t="str">
        <f t="shared" ca="1" si="302"/>
        <v>-0,199299889726578-5,66457320414442E-15i</v>
      </c>
      <c r="EB196" s="223" t="str">
        <f t="shared" ca="1" si="303"/>
        <v>0,140926303515345+0,140926303515444i</v>
      </c>
      <c r="EC196" s="223" t="str">
        <f t="shared" ca="1" si="304"/>
        <v>-5,9085874167038E-14-0,199299889726578i</v>
      </c>
      <c r="ED196" s="223" t="str">
        <f t="shared" ca="1" si="305"/>
        <v>-0,140926303515398+0,140926303515391i</v>
      </c>
      <c r="EE196" s="223" t="str">
        <f t="shared" ca="1" si="306"/>
        <v>0,199299889726578+8,00836464533129E-14i</v>
      </c>
      <c r="EF196" s="223" t="str">
        <f t="shared" ca="1" si="307"/>
        <v>-0,140926303515429-0,14092630351536i</v>
      </c>
      <c r="EG196" s="223" t="str">
        <f t="shared" ca="1" si="308"/>
        <v>-1,53331990821304E-14+0,199299889726578i</v>
      </c>
      <c r="EH196" s="223" t="str">
        <f t="shared" ca="1" si="309"/>
        <v>0,140926303515459-0,14092630351533i</v>
      </c>
      <c r="EI196" s="223" t="str">
        <f t="shared" ca="1" si="310"/>
        <v>-0,199299889726578+4,94172482890519E-14i</v>
      </c>
      <c r="EJ196" s="223" t="str">
        <f t="shared" ca="1" si="311"/>
        <v>0,140926303515376+0,140926303515413i</v>
      </c>
      <c r="EK196" s="223" t="str">
        <f t="shared" ca="1" si="312"/>
        <v>8,97522723312987E-14-0,199299889726578i</v>
      </c>
      <c r="EL196" s="223" t="str">
        <f t="shared" ca="1" si="313"/>
        <v>-0,140926303515367+0,140926303515422i</v>
      </c>
      <c r="EM196" s="223" t="str">
        <f t="shared" ca="1" si="314"/>
        <v>0,199299889726578+2,50018249601165E-14i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0,102652690737144-0,229830131878718i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-1,20152736847496+1,49766987965351i</v>
      </c>
      <c r="H197" s="229" t="str">
        <f t="shared" si="319"/>
        <v>0,100165650852579-0,124189055480088i</v>
      </c>
      <c r="I197" s="229" t="str">
        <f t="shared" si="317"/>
        <v>-0,165978236929076+0,0678155625451948i</v>
      </c>
      <c r="J197" s="255" t="str">
        <f ca="1">IMPRODUCT(1/N_FFT2,DH100)</f>
        <v>0,000267452950394381-3,19997954851593E-06i</v>
      </c>
      <c r="K197" s="254" t="str">
        <f t="shared" ca="1" si="318"/>
        <v>-0,0000441743607547233+0,0000186685992490388i</v>
      </c>
      <c r="N197" s="246">
        <f t="shared" ca="1" si="185"/>
        <v>0.59931653231995607</v>
      </c>
      <c r="O197" s="223">
        <f t="shared" ca="1" si="186"/>
        <v>0.19931653231995608</v>
      </c>
      <c r="P197" s="223" t="str">
        <f t="shared" ca="1" si="187"/>
        <v>-0,144354417116731-0,137436830271005i</v>
      </c>
      <c r="Q197" s="223" t="str">
        <f t="shared" ca="1" si="188"/>
        <v>0,00977999869594583+0,199076446827743i</v>
      </c>
      <c r="R197" s="223" t="str">
        <f t="shared" ca="1" si="189"/>
        <v>0,130188146063113-0,150924241527667i</v>
      </c>
      <c r="S197" s="223" t="str">
        <f t="shared" ca="1" si="190"/>
        <v>-0,198356768738086+0,0195364365184064i</v>
      </c>
      <c r="T197" s="223" t="str">
        <f t="shared" ca="1" si="191"/>
        <v>0,157130476221363+0,122625827208218i</v>
      </c>
      <c r="U197" s="223" t="str">
        <f t="shared" ca="1" si="192"/>
        <v>-0,0292458093541064-0,197159231818536i</v>
      </c>
      <c r="V197" s="223" t="str">
        <f t="shared" ca="1" si="193"/>
        <v>-0,114768091994832+0,162958169834832i</v>
      </c>
      <c r="W197" s="223" t="str">
        <f t="shared" ca="1" si="194"/>
        <v>0,195486721040429-0,0388847264734338i</v>
      </c>
      <c r="X197" s="223" t="str">
        <f t="shared" ca="1" si="195"/>
        <v>-0,16839328294372-0,106633870395332i</v>
      </c>
      <c r="Y197" s="223" t="str">
        <f t="shared" ca="1" si="196"/>
        <v>0,0484299668808068+0,193343265628715i</v>
      </c>
      <c r="Z197" s="223" t="str">
        <f t="shared" ca="1" si="197"/>
        <v>0,0982427584620101-0,173422721884496i</v>
      </c>
      <c r="AA197" s="223" t="str">
        <f t="shared" ca="1" si="198"/>
        <v>-0,190734029355237+0,0578585352559808i</v>
      </c>
      <c r="AB197" s="223" t="str">
        <f t="shared" ca="1" si="199"/>
        <v>0,178034370298206+0,0896149711185203i</v>
      </c>
      <c r="AC197" s="223" t="str">
        <f t="shared" ca="1" si="200"/>
        <v>-0,0671477173519133-0,187665298098715i</v>
      </c>
      <c r="AD197" s="223" t="str">
        <f t="shared" ca="1" si="201"/>
        <v>-0,0807712934602616+0,1822171183199i</v>
      </c>
      <c r="AE197" s="223" t="str">
        <f t="shared" ca="1" si="202"/>
        <v>0,184144464701535-0,0762751347152998i</v>
      </c>
      <c r="AF197" s="223" t="str">
        <f t="shared" ca="1" si="203"/>
        <v>-0,185960889343234-0,0717330306813101i</v>
      </c>
      <c r="AG197" s="223" t="str">
        <f t="shared" ca="1" si="204"/>
        <v>0,0852187985982638+0,180180011159731i</v>
      </c>
      <c r="AH197" s="223" t="str">
        <f t="shared" ca="1" si="205"/>
        <v>0,062521956748394-0,189256664295882i</v>
      </c>
      <c r="AI197" s="223" t="str">
        <f t="shared" ca="1" si="206"/>
        <v>-0,175781488189146+0,0939571629311003i</v>
      </c>
      <c r="AJ197" s="223" t="str">
        <f t="shared" ca="1" si="207"/>
        <v>0,192096503367316+0,0531602619453933i</v>
      </c>
      <c r="AK197" s="223" t="str">
        <f t="shared" ca="1" si="208"/>
        <v>-0,10246917622876-0,170959492216874i</v>
      </c>
      <c r="AL197" s="223" t="str">
        <f t="shared" ca="1" si="209"/>
        <v>-0,0436704994150786+0,194473565136472i</v>
      </c>
      <c r="AM197" s="223" t="str">
        <f t="shared" ca="1" si="210"/>
        <v>0,165725639853557-0,110734332305663i</v>
      </c>
      <c r="AN197" s="223" t="str">
        <f t="shared" ca="1" si="211"/>
        <v>-0,196382123053346-0,0340755308265697i</v>
      </c>
      <c r="AO197" s="223" t="str">
        <f t="shared" ca="1" si="212"/>
        <v>0,118732719676842+0,160092539907993i</v>
      </c>
      <c r="AP197" s="223" t="str">
        <f t="shared" ca="1" si="213"/>
        <v>0,0243984712996536-0,197817579234739i</v>
      </c>
      <c r="AQ197" s="223" t="str">
        <f t="shared" ca="1" si="214"/>
        <v>-0,154073763011341+0,126445069526562i</v>
      </c>
      <c r="AR197" s="223" t="str">
        <f t="shared" ca="1" si="215"/>
        <v>-0,154073763011341+0,126445069526562i</v>
      </c>
      <c r="AS197" s="223" t="str">
        <f t="shared" ca="1" si="216"/>
        <v>-0,133852802128514-0,147683808924326i</v>
      </c>
      <c r="AT197" s="223" t="str">
        <f t="shared" ca="1" si="217"/>
        <v>-0,00489147256805284+0,199256501906884i</v>
      </c>
      <c r="AU197" s="223" t="str">
        <f t="shared" ca="1" si="218"/>
        <v>0,140938071606027-0,14093807160603i</v>
      </c>
      <c r="AV197" s="223" t="str">
        <f t="shared" ca="1" si="219"/>
        <v>-0,199256501906884+0,0048914725680591i</v>
      </c>
      <c r="AW197" s="223" t="str">
        <f t="shared" ca="1" si="220"/>
        <v>0,147683808924317+0,133852802128524i</v>
      </c>
      <c r="AX197" s="223" t="str">
        <f t="shared" ca="1" si="221"/>
        <v>-0,0146626337183094-0,198776475540982i</v>
      </c>
      <c r="AY197" s="223" t="str">
        <f t="shared" ca="1" si="222"/>
        <v>-0,126445069526573+0,154073763011332i</v>
      </c>
      <c r="AZ197" s="223" t="str">
        <f t="shared" ca="1" si="223"/>
        <v>0,197817579234738-0,0243984712996598i</v>
      </c>
      <c r="BA197" s="223" t="str">
        <f t="shared" ca="1" si="224"/>
        <v>-0,160092539907996-0,118732719676839i</v>
      </c>
      <c r="BB197" s="223" t="str">
        <f t="shared" ca="1" si="225"/>
        <v>0,0340755308265759+0,196382123053345i</v>
      </c>
      <c r="BC197" s="223" t="str">
        <f t="shared" ca="1" si="226"/>
        <v>0,110734332305658-0,165725639853561i</v>
      </c>
      <c r="BD197" s="223" t="str">
        <f t="shared" ca="1" si="227"/>
        <v>-0,194473565136475+0,0436704994150641i</v>
      </c>
      <c r="BE197" s="223" t="str">
        <f t="shared" ca="1" si="228"/>
        <v>0,170959492216867+0,102469176228772i</v>
      </c>
      <c r="BF197" s="223" t="str">
        <f t="shared" ca="1" si="229"/>
        <v>-0,053160261945361-0,192096503367325i</v>
      </c>
      <c r="BG197" s="223" t="str">
        <f t="shared" ca="1" si="230"/>
        <v>-0,0939571629310434+0,175781488189176i</v>
      </c>
      <c r="BH197" s="223" t="str">
        <f t="shared" ca="1" si="231"/>
        <v>0,189256664295892-0,0625219567483623i</v>
      </c>
      <c r="BI197" s="223" t="str">
        <f t="shared" ca="1" si="232"/>
        <v>-0,180180011159759-0,0852187985982044i</v>
      </c>
      <c r="BJ197" s="223" t="str">
        <f t="shared" ca="1" si="233"/>
        <v>0,0717330306812774+0,185960889343246i</v>
      </c>
      <c r="BK197" s="223" t="str">
        <f t="shared" ca="1" si="234"/>
        <v>0,0762751347152574-0,184144464701553i</v>
      </c>
      <c r="BL197" s="223" t="str">
        <f t="shared" ca="1" si="235"/>
        <v>-0,182217118319922+0,080771293460213i</v>
      </c>
      <c r="BM197" s="223" t="str">
        <f t="shared" ca="1" si="236"/>
        <v>0,18766529809873+0,0671477173518714i</v>
      </c>
      <c r="BN197" s="223" t="str">
        <f t="shared" ca="1" si="237"/>
        <v>-0,0896149711184709-0,178034370298231i</v>
      </c>
      <c r="BO197" s="223" t="str">
        <f t="shared" ca="1" si="238"/>
        <v>-0,0578585352559367+0,190734029355251i</v>
      </c>
      <c r="BP197" s="223" t="str">
        <f t="shared" ca="1" si="239"/>
        <v>0,173422721884523-0,0982427584619626i</v>
      </c>
      <c r="BQ197" s="223" t="str">
        <f t="shared" ca="1" si="240"/>
        <v>-0,193343265628727-0,0484299668807618i</v>
      </c>
      <c r="BR197" s="223" t="str">
        <f t="shared" ca="1" si="241"/>
        <v>0,106633870395268+0,16839328294376i</v>
      </c>
      <c r="BS197" s="223" t="str">
        <f t="shared" ca="1" si="242"/>
        <v>0,0388847264734097-0,195486721040433i</v>
      </c>
      <c r="BT197" s="223" t="str">
        <f t="shared" ca="1" si="243"/>
        <v>-0,162958169834874+0,114768091994772i</v>
      </c>
      <c r="BU197" s="223" t="str">
        <f t="shared" ca="1" si="244"/>
        <v>0,19715923181854+0,0292458093540835i</v>
      </c>
      <c r="BV197" s="223" t="str">
        <f t="shared" ca="1" si="245"/>
        <v>-0,122625827208159-0,157130476221409i</v>
      </c>
      <c r="BW197" s="223" t="str">
        <f t="shared" ca="1" si="246"/>
        <v>-0,0195364365183875+0,198356768738087i</v>
      </c>
      <c r="BX197" s="223" t="str">
        <f t="shared" ca="1" si="247"/>
        <v>0,150924241527723-0,130188146063048i</v>
      </c>
      <c r="BY197" s="223" t="str">
        <f t="shared" ca="1" si="248"/>
        <v>-0,199076446827744-0,00977999869593463i</v>
      </c>
      <c r="BZ197" s="223" t="str">
        <f t="shared" ca="1" si="249"/>
        <v>0,137436830270941+0,144354417116791i</v>
      </c>
      <c r="CA197" s="223" t="str">
        <f t="shared" ca="1" si="250"/>
        <v>-3,41841185329097E-15-0,199316532319956i</v>
      </c>
      <c r="CB197" s="223" t="str">
        <f t="shared" ca="1" si="251"/>
        <v>-0,137436830271076+0,144354417116663i</v>
      </c>
      <c r="CC197" s="223" t="str">
        <f t="shared" ca="1" si="252"/>
        <v>0,199076446827743-0,00977999869594711i</v>
      </c>
      <c r="CD197" s="223" t="str">
        <f t="shared" ca="1" si="253"/>
        <v>-0,150924241527727-0,130188146063043i</v>
      </c>
      <c r="CE197" s="223" t="str">
        <f t="shared" ca="1" si="254"/>
        <v>0,0195364365183999+0,198356768738086i</v>
      </c>
      <c r="CF197" s="223" t="str">
        <f t="shared" ca="1" si="255"/>
        <v>0,122625827208149-0,157130476221417i</v>
      </c>
      <c r="CG197" s="223" t="str">
        <f t="shared" ca="1" si="256"/>
        <v>-0,197159231818539+0,0292458093540903i</v>
      </c>
      <c r="CH197" s="223" t="str">
        <f t="shared" ca="1" si="257"/>
        <v>0,162958169834881+0,114768091994762i</v>
      </c>
      <c r="CI197" s="223" t="str">
        <f t="shared" ca="1" si="258"/>
        <v>-0,0388847264734219-0,195486721040431i</v>
      </c>
      <c r="CJ197" s="223" t="str">
        <f t="shared" ca="1" si="259"/>
        <v>-0,106633870395262+0,168393282943764i</v>
      </c>
      <c r="CK197" s="223" t="str">
        <f t="shared" ca="1" si="260"/>
        <v>0,193343265628724-0,0484299668807737i</v>
      </c>
      <c r="CL197" s="223" t="str">
        <f t="shared" ca="1" si="261"/>
        <v>-0,173422721884529-0,0982427584619517i</v>
      </c>
      <c r="CM197" s="223" t="str">
        <f t="shared" ca="1" si="262"/>
        <v>0,0578585352559461+0,190734029355248i</v>
      </c>
      <c r="CN197" s="223" t="str">
        <f t="shared" ca="1" si="263"/>
        <v>0,0896149711184621-0,178034370298236i</v>
      </c>
      <c r="CO197" s="223" t="str">
        <f t="shared" ca="1" si="264"/>
        <v>-0,187665298098726+0,0671477173518832i</v>
      </c>
      <c r="CP197" s="223" t="str">
        <f t="shared" ca="1" si="265"/>
        <v>0,182217118319925+0,0807712934602042i</v>
      </c>
      <c r="CQ197" s="223" t="str">
        <f t="shared" ca="1" si="266"/>
        <v>-0,0762751347152689-0,184144464701548i</v>
      </c>
      <c r="CR197" s="223" t="str">
        <f t="shared" ca="1" si="267"/>
        <v>-0,0717330306812659+0,18596088934325i</v>
      </c>
      <c r="CS197" s="223" t="str">
        <f t="shared" ca="1" si="268"/>
        <v>0,180180011159755-0,0852187985982132i</v>
      </c>
      <c r="CT197" s="223" t="str">
        <f t="shared" ca="1" si="269"/>
        <v>-0,189256664295896-0,0625219567483504i</v>
      </c>
      <c r="CU197" s="223" t="str">
        <f t="shared" ca="1" si="270"/>
        <v>0,0939571629310544+0,17578148818917i</v>
      </c>
      <c r="CV197" s="223" t="str">
        <f t="shared" ca="1" si="271"/>
        <v>0,0531602619453519-0,192096503367328i</v>
      </c>
      <c r="CW197" s="223" t="str">
        <f t="shared" ca="1" si="272"/>
        <v>-0,170959492216901+0,102469176228715i</v>
      </c>
      <c r="CX197" s="223" t="str">
        <f t="shared" ca="1" si="273"/>
        <v>0,194473565136483+0,0436704994150324i</v>
      </c>
      <c r="CY197" s="223" t="str">
        <f t="shared" ca="1" si="274"/>
        <v>-0,1107343323056-0,165725639853599i</v>
      </c>
      <c r="CZ197" s="223" t="str">
        <f t="shared" ca="1" si="275"/>
        <v>-0,034075530826544+0,196382123053351i</v>
      </c>
      <c r="DA197" s="223" t="str">
        <f t="shared" ca="1" si="276"/>
        <v>0,160092539908036-0,118732719676785i</v>
      </c>
      <c r="DB197" s="223" t="str">
        <f t="shared" ca="1" si="277"/>
        <v>-0,197817579234742-0,0243984712996305i</v>
      </c>
      <c r="DC197" s="223" t="str">
        <f t="shared" ca="1" si="278"/>
        <v>0,126445069526506+0,154073763011388i</v>
      </c>
      <c r="DD197" s="223" t="str">
        <f t="shared" ca="1" si="279"/>
        <v>0,0146626337182969-0,198776475540983i</v>
      </c>
      <c r="DE197" s="223" t="str">
        <f t="shared" ca="1" si="280"/>
        <v>-0,147683808924377+0,133852802128458i</v>
      </c>
      <c r="DF197" s="223" t="str">
        <f t="shared" ca="1" si="281"/>
        <v>0,199256501906884+0,0048914725680466i</v>
      </c>
      <c r="DG197" s="223" t="str">
        <f t="shared" ca="1" si="282"/>
        <v>-0,140938071605962-0,140938071606095i</v>
      </c>
      <c r="DH197" s="223" t="str">
        <f t="shared" ca="1" si="283"/>
        <v>0,0048914725680625+0,199256501906884i</v>
      </c>
      <c r="DI197" s="223" t="str">
        <f t="shared" ca="1" si="284"/>
        <v>0,133852802128593-0,147683808924255i</v>
      </c>
      <c r="DJ197" s="223" t="str">
        <f t="shared" ca="1" si="285"/>
        <v>-0,198776475540982+0,0146626337183184i</v>
      </c>
      <c r="DK197" s="223" t="str">
        <f t="shared" ca="1" si="286"/>
        <v>0,154073763011398+0,126445069526493i</v>
      </c>
      <c r="DL197" s="223" t="str">
        <f t="shared" ca="1" si="287"/>
        <v>-0,0243984712996462-0,19781757923474i</v>
      </c>
      <c r="DM197" s="223" t="str">
        <f t="shared" ca="1" si="288"/>
        <v>-0,118732719676768+0,160092539908049i</v>
      </c>
      <c r="DN197" s="223" t="str">
        <f t="shared" ca="1" si="289"/>
        <v>0,196382123053348-0,0340755308265597i</v>
      </c>
      <c r="DO197" s="223" t="str">
        <f t="shared" ca="1" si="290"/>
        <v>-0,165725639853608-0,110734332305587i</v>
      </c>
      <c r="DP197" s="223" t="str">
        <f t="shared" ca="1" si="291"/>
        <v>0,0436704994150535+0,194473565136478i</v>
      </c>
      <c r="DQ197" s="223" t="str">
        <f t="shared" ca="1" si="292"/>
        <v>0,102469176228701-0,170959492216909i</v>
      </c>
      <c r="DR197" s="223" t="str">
        <f t="shared" ca="1" si="293"/>
        <v>-0,192096503367323+0,0531602619453672i</v>
      </c>
      <c r="DS197" s="223" t="str">
        <f t="shared" ca="1" si="294"/>
        <v>0,17578148818918+0,0939571629310355i</v>
      </c>
      <c r="DT197" s="223" t="str">
        <f t="shared" ca="1" si="295"/>
        <v>-0,0625219567483655-0,189256664295891i</v>
      </c>
      <c r="DU197" s="223" t="str">
        <f t="shared" ca="1" si="296"/>
        <v>-0,0852187985981988+0,180180011159761i</v>
      </c>
      <c r="DV197" s="223" t="str">
        <f t="shared" ca="1" si="297"/>
        <v>0,185960889343245-0,0717330306812808i</v>
      </c>
      <c r="DW197" s="223" t="str">
        <f t="shared" ca="1" si="298"/>
        <v>-0,184144464701554-0,0762751347152542i</v>
      </c>
      <c r="DX197" s="223" t="str">
        <f t="shared" ca="1" si="299"/>
        <v>0,0807712934602136+0,182217118319921i</v>
      </c>
      <c r="DY197" s="223" t="str">
        <f t="shared" ca="1" si="300"/>
        <v>0,067147717351868-0,187665298098731i</v>
      </c>
      <c r="DZ197" s="223" t="str">
        <f t="shared" ca="1" si="301"/>
        <v>-0,178034370298226+0,0896149711184814i</v>
      </c>
      <c r="EA197" s="223" t="str">
        <f t="shared" ca="1" si="302"/>
        <v>0,190734029355251+0,0578585352559363i</v>
      </c>
      <c r="EB197" s="223" t="str">
        <f t="shared" ca="1" si="303"/>
        <v>-0,0982427584619704-0,173422721884518i</v>
      </c>
      <c r="EC197" s="223" t="str">
        <f t="shared" ca="1" si="304"/>
        <v>-0,0484299668807528+0,193343265628729i</v>
      </c>
      <c r="ED197" s="223" t="str">
        <f t="shared" ca="1" si="305"/>
        <v>0,168393282943755-0,106633870395276i</v>
      </c>
      <c r="EE197" s="223" t="str">
        <f t="shared" ca="1" si="306"/>
        <v>-0,195486721040435-0,0388847264734007i</v>
      </c>
      <c r="EF197" s="223" t="str">
        <f t="shared" ca="1" si="307"/>
        <v>0,114768091994775+0,162958169834872i</v>
      </c>
      <c r="EG197" s="223" t="str">
        <f t="shared" ca="1" si="308"/>
        <v>0,0292458093540746-0,197159231818541i</v>
      </c>
      <c r="EH197" s="223" t="str">
        <f t="shared" ca="1" si="309"/>
        <v>-0,157130476221407+0,122625827208162i</v>
      </c>
      <c r="EI197" s="223" t="str">
        <f t="shared" ca="1" si="310"/>
        <v>0,198356768738088+0,0195364365183841i</v>
      </c>
      <c r="EJ197" s="223" t="str">
        <f t="shared" ca="1" si="311"/>
        <v>-0,130188146063051-0,150924241527721i</v>
      </c>
      <c r="EK197" s="223" t="str">
        <f t="shared" ca="1" si="312"/>
        <v>-0,00977999869593122+0,199076446827744i</v>
      </c>
      <c r="EL197" s="223" t="str">
        <f t="shared" ca="1" si="313"/>
        <v>0,144354417116785-0,137436830270948i</v>
      </c>
      <c r="EM197" s="223" t="str">
        <f t="shared" ca="1" si="314"/>
        <v>-0,199316532319956+6,83682370658195E-15i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0,102518813766458-0,228066311771989i</v>
      </c>
      <c r="G198" s="229" t="str">
        <f t="shared" si="321"/>
        <v>-1,20129529942922+1,48475558542988i</v>
      </c>
      <c r="H198" s="229" t="str">
        <f t="shared" si="319"/>
        <v>0,100162354950558-0,122921895338229i</v>
      </c>
      <c r="I198" s="229" t="str">
        <f t="shared" si="317"/>
        <v>-0,164300446807874+0,0674269298214621i</v>
      </c>
      <c r="J198" s="255" t="str">
        <f ca="1">IMPRODUCT(1/N_FFT2,DI100)</f>
        <v>0,000772894797357957+2,41272471511282E-09i</v>
      </c>
      <c r="K198" s="254" t="str">
        <f t="shared" ca="1" si="318"/>
        <v>-0,000126987123224014+0,0000521135268490794i</v>
      </c>
      <c r="N198" s="246">
        <f t="shared" ca="1" si="185"/>
        <v>0.59933201060256802</v>
      </c>
      <c r="O198" s="223">
        <f t="shared" ca="1" si="186"/>
        <v>0.19933201060256803</v>
      </c>
      <c r="P198" s="223" t="str">
        <f t="shared" ca="1" si="187"/>
        <v>-0,14769527757524-0,133863196707815i</v>
      </c>
      <c r="Q198" s="223" t="str">
        <f t="shared" ca="1" si="188"/>
        <v>0,0195379536554053+0,198372172488536i</v>
      </c>
      <c r="R198" s="223" t="str">
        <f t="shared" ca="1" si="189"/>
        <v>0,118741940079027-0,160104972181163i</v>
      </c>
      <c r="S198" s="223" t="str">
        <f t="shared" ca="1" si="190"/>
        <v>-0,19550190191218+0,038887746136577i</v>
      </c>
      <c r="T198" s="223" t="str">
        <f t="shared" ca="1" si="191"/>
        <v>0,170972768382697+0,102477133656337i</v>
      </c>
      <c r="U198" s="223" t="str">
        <f t="shared" ca="1" si="192"/>
        <v>-0,0578630283642473-0,190748841148198i</v>
      </c>
      <c r="V198" s="223" t="str">
        <f t="shared" ca="1" si="193"/>
        <v>-0,0852254164168267+0,18019400336149i</v>
      </c>
      <c r="W198" s="223" t="str">
        <f t="shared" ca="1" si="194"/>
        <v>0,184158764770034-0,076281057997628i</v>
      </c>
      <c r="X198" s="223" t="str">
        <f t="shared" ca="1" si="195"/>
        <v>-0,187679871583849-0,0671529318282698i</v>
      </c>
      <c r="Y198" s="223" t="str">
        <f t="shared" ca="1" si="196"/>
        <v>0,0939644593430238+0,175795138815712i</v>
      </c>
      <c r="Z198" s="223" t="str">
        <f t="shared" ca="1" si="197"/>
        <v>0,0484337277966989-0,193358280046595i</v>
      </c>
      <c r="AA198" s="223" t="str">
        <f t="shared" ca="1" si="198"/>
        <v>-0,165738509575207+0,11074293157873i</v>
      </c>
      <c r="AB198" s="223" t="str">
        <f t="shared" ca="1" si="199"/>
        <v>0,197174542572111+0,0292480804898578i</v>
      </c>
      <c r="AC198" s="223" t="str">
        <f t="shared" ca="1" si="200"/>
        <v>-0,126454888845106-0,154085727885597i</v>
      </c>
      <c r="AD198" s="223" t="str">
        <f t="shared" ca="1" si="201"/>
        <v>-0,00978075817927225+0,199091906466086i</v>
      </c>
      <c r="AE198" s="223" t="str">
        <f t="shared" ca="1" si="202"/>
        <v>0,14094901640462-0,140949016404629i</v>
      </c>
      <c r="AF198" s="223" t="str">
        <f t="shared" ca="1" si="203"/>
        <v>-0,199091906466086+0,00978075817928615i</v>
      </c>
      <c r="AG198" s="223" t="str">
        <f t="shared" ca="1" si="204"/>
        <v>0,154085727885592+0,126454888845112i</v>
      </c>
      <c r="AH198" s="223" t="str">
        <f t="shared" ca="1" si="205"/>
        <v>-0,0292480804898521-0,197174542572112i</v>
      </c>
      <c r="AI198" s="223" t="str">
        <f t="shared" ca="1" si="206"/>
        <v>-0,110742931578736+0,165738509575203i</v>
      </c>
      <c r="AJ198" s="223" t="str">
        <f t="shared" ca="1" si="207"/>
        <v>0,193358280046597-0,0484337277966917i</v>
      </c>
      <c r="AK198" s="223" t="str">
        <f t="shared" ca="1" si="208"/>
        <v>-0,175795138815719-0,093964459343012i</v>
      </c>
      <c r="AL198" s="223" t="str">
        <f t="shared" ca="1" si="209"/>
        <v>0,0671529318282816+0,187679871583845i</v>
      </c>
      <c r="AM198" s="223" t="str">
        <f t="shared" ca="1" si="210"/>
        <v>0,0762810579976159-0,184158764770039i</v>
      </c>
      <c r="AN198" s="223" t="str">
        <f t="shared" ca="1" si="211"/>
        <v>-0,180194003361493+0,0852254164168202i</v>
      </c>
      <c r="AO198" s="223" t="str">
        <f t="shared" ca="1" si="212"/>
        <v>0,190748841148197+0,0578630283642532i</v>
      </c>
      <c r="AP198" s="223" t="str">
        <f t="shared" ca="1" si="213"/>
        <v>-0,102477133656331-0,170972768382701i</v>
      </c>
      <c r="AQ198" s="223" t="str">
        <f t="shared" ca="1" si="214"/>
        <v>-0,0388877461365766+0,19550190191218i</v>
      </c>
      <c r="AR198" s="223" t="str">
        <f t="shared" ca="1" si="215"/>
        <v>-0,0388877461365766+0,19550190191218i</v>
      </c>
      <c r="AS198" s="223" t="str">
        <f t="shared" ca="1" si="216"/>
        <v>-0,198372172488537-0,0195379536553974i</v>
      </c>
      <c r="AT198" s="223" t="str">
        <f t="shared" ca="1" si="217"/>
        <v>0,133863196707808+0,147695277575246i</v>
      </c>
      <c r="AU198" s="223" t="str">
        <f t="shared" ca="1" si="218"/>
        <v>7,32592852332896E-15-0,199332010602568i</v>
      </c>
      <c r="AV198" s="223" t="str">
        <f t="shared" ca="1" si="219"/>
        <v>-0,133863196707819+0,147695277575236i</v>
      </c>
      <c r="AW198" s="223" t="str">
        <f t="shared" ca="1" si="220"/>
        <v>0,198372172488536-0,0195379536554054i</v>
      </c>
      <c r="AX198" s="223" t="str">
        <f t="shared" ca="1" si="221"/>
        <v>-0,160104972181164-0,118741940079026i</v>
      </c>
      <c r="AY198" s="223" t="str">
        <f t="shared" ca="1" si="222"/>
        <v>0,0388877461365816+0,195501901912179i</v>
      </c>
      <c r="AZ198" s="223" t="str">
        <f t="shared" ca="1" si="223"/>
        <v>0,102477133656327-0,170972768382704i</v>
      </c>
      <c r="BA198" s="223" t="str">
        <f t="shared" ca="1" si="224"/>
        <v>-0,1907488411482+0,0578630283642419i</v>
      </c>
      <c r="BB198" s="223" t="str">
        <f t="shared" ca="1" si="225"/>
        <v>0,180194003361488+0,0852254164168321i</v>
      </c>
      <c r="BC198" s="223" t="str">
        <f t="shared" ca="1" si="226"/>
        <v>-0,0762810579976221-0,184158764770037i</v>
      </c>
      <c r="BD198" s="223" t="str">
        <f t="shared" ca="1" si="227"/>
        <v>-0,0671529318282768+0,187679871583847i</v>
      </c>
      <c r="BE198" s="223" t="str">
        <f t="shared" ca="1" si="228"/>
        <v>0,175795138815696-0,0939644593430541i</v>
      </c>
      <c r="BF198" s="223" t="str">
        <f t="shared" ca="1" si="229"/>
        <v>-0,193358280046574-0,0484337277967844i</v>
      </c>
      <c r="BG198" s="223" t="str">
        <f t="shared" ca="1" si="230"/>
        <v>0,110742931578709+0,165738509575221i</v>
      </c>
      <c r="BH198" s="223" t="str">
        <f t="shared" ca="1" si="231"/>
        <v>0,029248080489826-0,197174542572115i</v>
      </c>
      <c r="BI198" s="223" t="str">
        <f t="shared" ca="1" si="232"/>
        <v>-0,154085727885539+0,126454888845177i</v>
      </c>
      <c r="BJ198" s="223" t="str">
        <f t="shared" ca="1" si="233"/>
        <v>0,199091906466084+0,00978075817932059i</v>
      </c>
      <c r="BK198" s="223" t="str">
        <f t="shared" ca="1" si="234"/>
        <v>-0,140949016404639-0,14094901640461i</v>
      </c>
      <c r="BL198" s="223" t="str">
        <f t="shared" ca="1" si="235"/>
        <v>0,00978075817935805+0,199091906466082i</v>
      </c>
      <c r="BM198" s="223" t="str">
        <f t="shared" ca="1" si="236"/>
        <v>0,126454888845148-0,154085727885562i</v>
      </c>
      <c r="BN198" s="223" t="str">
        <f t="shared" ca="1" si="237"/>
        <v>-0,19717454257211+0,029248080489863i</v>
      </c>
      <c r="BO198" s="223" t="str">
        <f t="shared" ca="1" si="238"/>
        <v>0,165738509575244+0,110742931578675i</v>
      </c>
      <c r="BP198" s="223" t="str">
        <f t="shared" ca="1" si="239"/>
        <v>-0,0484337277966283-0,193358280046613i</v>
      </c>
      <c r="BQ198" s="223" t="str">
        <f t="shared" ca="1" si="240"/>
        <v>-0,0939644593430186+0,175795138815715i</v>
      </c>
      <c r="BR198" s="223" t="str">
        <f t="shared" ca="1" si="241"/>
        <v>0,187679871583827-0,0671529318283308i</v>
      </c>
      <c r="BS198" s="223" t="str">
        <f t="shared" ca="1" si="242"/>
        <v>-0,184158764770006-0,0762810579976972i</v>
      </c>
      <c r="BT198" s="223" t="str">
        <f t="shared" ca="1" si="243"/>
        <v>0,0852254164168122+0,180194003361497i</v>
      </c>
      <c r="BU198" s="223" t="str">
        <f t="shared" ca="1" si="244"/>
        <v>0,0578630283642006-0,190748841148212i</v>
      </c>
      <c r="BV198" s="223" t="str">
        <f t="shared" ca="1" si="245"/>
        <v>-0,170972768382744+0,102477133656259i</v>
      </c>
      <c r="BW198" s="223" t="str">
        <f t="shared" ca="1" si="246"/>
        <v>0,195501901912175+0,0388877461366006i</v>
      </c>
      <c r="BX198" s="223" t="str">
        <f t="shared" ca="1" si="247"/>
        <v>-0,118741940079059-0,16010497218114i</v>
      </c>
      <c r="BY198" s="223" t="str">
        <f t="shared" ca="1" si="248"/>
        <v>-0,0195379536555034+0,198372172488527i</v>
      </c>
      <c r="BZ198" s="223" t="str">
        <f t="shared" ca="1" si="249"/>
        <v>0,147695277575264-0,133863196707788i</v>
      </c>
      <c r="CA198" s="223" t="str">
        <f t="shared" ca="1" si="250"/>
        <v>-0,199332010602568+2,50056383520128E-14i</v>
      </c>
      <c r="CB198" s="223" t="str">
        <f t="shared" ca="1" si="251"/>
        <v>0,147695277575298+0,133863196707751i</v>
      </c>
      <c r="CC198" s="223" t="str">
        <f t="shared" ca="1" si="252"/>
        <v>-0,0195379536553558-0,198372172488541i</v>
      </c>
      <c r="CD198" s="223" t="str">
        <f t="shared" ca="1" si="253"/>
        <v>-0,118741940079014+0,160104972181173i</v>
      </c>
      <c r="CE198" s="223" t="str">
        <f t="shared" ca="1" si="254"/>
        <v>0,195501901912164-0,0388877461366552i</v>
      </c>
      <c r="CF198" s="223" t="str">
        <f t="shared" ca="1" si="255"/>
        <v>-0,170972768382671-0,102477133656382i</v>
      </c>
      <c r="CG198" s="223" t="str">
        <f t="shared" ca="1" si="256"/>
        <v>0,0578630283642538+0,190748841148196i</v>
      </c>
      <c r="CH198" s="223" t="str">
        <f t="shared" ca="1" si="257"/>
        <v>0,0852254164167671-0,180194003361518i</v>
      </c>
      <c r="CI198" s="223" t="str">
        <f t="shared" ca="1" si="258"/>
        <v>-0,184158764770062+0,0762810579975603i</v>
      </c>
      <c r="CJ198" s="223" t="str">
        <f t="shared" ca="1" si="259"/>
        <v>0,187679871583844+0,0671529318282838i</v>
      </c>
      <c r="CK198" s="223" t="str">
        <f t="shared" ca="1" si="260"/>
        <v>-0,0939644593430626-0,175795138815691i</v>
      </c>
      <c r="CL198" s="223" t="str">
        <f t="shared" ca="1" si="261"/>
        <v>-0,0484337277967722+0,193358280046577i</v>
      </c>
      <c r="CM198" s="223" t="str">
        <f t="shared" ca="1" si="262"/>
        <v>0,165738509575213-0,110742931578721i</v>
      </c>
      <c r="CN198" s="223" t="str">
        <f t="shared" ca="1" si="263"/>
        <v>-0,197174542572118-0,0292480804898108i</v>
      </c>
      <c r="CO198" s="223" t="str">
        <f t="shared" ca="1" si="264"/>
        <v>0,126454888845035+0,154085727885655i</v>
      </c>
      <c r="CP198" s="223" t="str">
        <f t="shared" ca="1" si="265"/>
        <v>0,00978075817930526-0,199091906466085i</v>
      </c>
      <c r="CQ198" s="223" t="str">
        <f t="shared" ca="1" si="266"/>
        <v>-0,140949016404602+0,140949016404648i</v>
      </c>
      <c r="CR198" s="223" t="str">
        <f t="shared" ca="1" si="267"/>
        <v>0,199091906466082-0,00978075817937054i</v>
      </c>
      <c r="CS198" s="223" t="str">
        <f t="shared" ca="1" si="268"/>
        <v>-0,15408572788557-0,126454888845138i</v>
      </c>
      <c r="CT198" s="223" t="str">
        <f t="shared" ca="1" si="269"/>
        <v>0,0292480804898754+0,197174542572108i</v>
      </c>
      <c r="CU198" s="223" t="str">
        <f t="shared" ca="1" si="270"/>
        <v>0,110742931578662-0,165738509575252i</v>
      </c>
      <c r="CV198" s="223" t="str">
        <f t="shared" ca="1" si="271"/>
        <v>-0,193358280046611+0,0484337277966377i</v>
      </c>
      <c r="CW198" s="223" t="str">
        <f t="shared" ca="1" si="272"/>
        <v>0,175795138815722+0,093964459343005i</v>
      </c>
      <c r="CX198" s="223" t="str">
        <f t="shared" ca="1" si="273"/>
        <v>-0,0671529318283452-0,187679871583822i</v>
      </c>
      <c r="CY198" s="223" t="str">
        <f t="shared" ca="1" si="274"/>
        <v>-0,076281057997683+0,184158764770012i</v>
      </c>
      <c r="CZ198" s="223" t="str">
        <f t="shared" ca="1" si="275"/>
        <v>0,180194003361491-0,0852254164168261i</v>
      </c>
      <c r="DA198" s="223" t="str">
        <f t="shared" ca="1" si="276"/>
        <v>-0,190748841148215-0,0578630283641913i</v>
      </c>
      <c r="DB198" s="223" t="str">
        <f t="shared" ca="1" si="277"/>
        <v>0,102477133656268+0,170972768382739i</v>
      </c>
      <c r="DC198" s="223" t="str">
        <f t="shared" ca="1" si="278"/>
        <v>0,038887746136591-0,195501901912177i</v>
      </c>
      <c r="DD198" s="223" t="str">
        <f t="shared" ca="1" si="279"/>
        <v>-0,160104972181134+0,118741940079067i</v>
      </c>
      <c r="DE198" s="223" t="str">
        <f t="shared" ca="1" si="280"/>
        <v>0,198372172488527+0,0195379536554937i</v>
      </c>
      <c r="DF198" s="223" t="str">
        <f t="shared" ca="1" si="281"/>
        <v>-0,1338631967078-0,147695277575254i</v>
      </c>
      <c r="DG198" s="223" t="str">
        <f t="shared" ca="1" si="282"/>
        <v>4,03411357707814E-14+0,199332010602568i</v>
      </c>
      <c r="DH198" s="223" t="str">
        <f t="shared" ca="1" si="283"/>
        <v>0,133863196707887-0,147695277575175i</v>
      </c>
      <c r="DI198" s="223" t="str">
        <f t="shared" ca="1" si="284"/>
        <v>-0,19837217248854+0,0195379536553711i</v>
      </c>
      <c r="DJ198" s="223" t="str">
        <f t="shared" ca="1" si="285"/>
        <v>0,160104972181179+0,118741940079006i</v>
      </c>
      <c r="DK198" s="223" t="str">
        <f t="shared" ca="1" si="286"/>
        <v>-0,0388877461366645-0,195501901912162i</v>
      </c>
      <c r="DL198" s="223" t="str">
        <f t="shared" ca="1" si="287"/>
        <v>-0,102477133656373+0,170972768382676i</v>
      </c>
      <c r="DM198" s="223" t="str">
        <f t="shared" ca="1" si="288"/>
        <v>0,190748841148193-0,057863028364263i</v>
      </c>
      <c r="DN198" s="223" t="str">
        <f t="shared" ca="1" si="289"/>
        <v>-0,180194003361525-0,0852254164167532i</v>
      </c>
      <c r="DO198" s="223" t="str">
        <f t="shared" ca="1" si="290"/>
        <v>0,0762810579975744+0,184158764770056i</v>
      </c>
      <c r="DP198" s="223" t="str">
        <f t="shared" ca="1" si="291"/>
        <v>0,0671529318282692-0,187679871583849i</v>
      </c>
      <c r="DQ198" s="223" t="str">
        <f t="shared" ca="1" si="292"/>
        <v>-0,175795138815684+0,0939644593430762i</v>
      </c>
      <c r="DR198" s="223" t="str">
        <f t="shared" ca="1" si="293"/>
        <v>0,193358280046579+0,0484337277967629i</v>
      </c>
      <c r="DS198" s="223" t="str">
        <f t="shared" ca="1" si="294"/>
        <v>-0,110742931578729-0,165738509575208i</v>
      </c>
      <c r="DT198" s="223" t="str">
        <f t="shared" ca="1" si="295"/>
        <v>-0,0292480804897957+0,19717454257212i</v>
      </c>
      <c r="DU198" s="223" t="str">
        <f t="shared" ca="1" si="296"/>
        <v>0,154085727885645-0,126454888845047i</v>
      </c>
      <c r="DV198" s="223" t="str">
        <f t="shared" ca="1" si="297"/>
        <v>-0,199091906466085-0,00978075817929562i</v>
      </c>
      <c r="DW198" s="223" t="str">
        <f t="shared" ca="1" si="298"/>
        <v>0,140949016404659+0,140949016404591i</v>
      </c>
      <c r="DX198" s="223" t="str">
        <f t="shared" ca="1" si="299"/>
        <v>-0,0097807581791878-0,199091906466091i</v>
      </c>
      <c r="DY198" s="223" t="str">
        <f t="shared" ca="1" si="300"/>
        <v>-0,126454888845131+0,154085727885576i</v>
      </c>
      <c r="DZ198" s="223" t="str">
        <f t="shared" ca="1" si="301"/>
        <v>0,197174542572106-0,0292480804898905i</v>
      </c>
      <c r="EA198" s="223" t="str">
        <f t="shared" ca="1" si="302"/>
        <v>-0,165738509575261-0,110742931578649i</v>
      </c>
      <c r="EB198" s="223" t="str">
        <f t="shared" ca="1" si="303"/>
        <v>0,048433727796658+0,193358280046606i</v>
      </c>
      <c r="EC198" s="223" t="str">
        <f t="shared" ca="1" si="304"/>
        <v>0,0939644593429965-0,175795138815727i</v>
      </c>
      <c r="ED198" s="223" t="str">
        <f t="shared" ca="1" si="305"/>
        <v>-0,187679871583817+0,0671529318283597i</v>
      </c>
      <c r="EE198" s="223" t="str">
        <f t="shared" ca="1" si="306"/>
        <v>0,184158764770017+0,0762810579976689i</v>
      </c>
      <c r="EF198" s="223" t="str">
        <f t="shared" ca="1" si="307"/>
        <v>-0,0852254164168349-0,180194003361487i</v>
      </c>
      <c r="EG198" s="223" t="str">
        <f t="shared" ca="1" si="308"/>
        <v>-0,0578630283641767+0,19074884114822i</v>
      </c>
      <c r="EH198" s="223" t="str">
        <f t="shared" ca="1" si="309"/>
        <v>0,170972768382731-0,102477133656281i</v>
      </c>
      <c r="EI198" s="223" t="str">
        <f t="shared" ca="1" si="310"/>
        <v>-0,195501901912179-0,0388877461365814i</v>
      </c>
      <c r="EJ198" s="223" t="str">
        <f t="shared" ca="1" si="311"/>
        <v>0,118741940079079+0,160104972181125i</v>
      </c>
      <c r="EK198" s="223" t="str">
        <f t="shared" ca="1" si="312"/>
        <v>0,0195379536554785-0,198372172488529i</v>
      </c>
      <c r="EL198" s="223" t="str">
        <f t="shared" ca="1" si="313"/>
        <v>-0,147695277575244+0,133863196707811i</v>
      </c>
      <c r="EM198" s="223" t="str">
        <f t="shared" ca="1" si="314"/>
        <v>0,199332010602568-5,00112767040258E-14i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0,102383989585896-0,226342987105465i</v>
      </c>
      <c r="G199" s="229" t="str">
        <f t="shared" si="321"/>
        <v>-1,20106094120024+1,47212530910217i</v>
      </c>
      <c r="H199" s="229" t="str">
        <f t="shared" si="319"/>
        <v>0,100159157728079-0,121680334835866i</v>
      </c>
      <c r="I199" s="229" t="str">
        <f t="shared" si="317"/>
        <v>-0,162684378057201+0,06702530151933i</v>
      </c>
      <c r="J199" s="255" t="str">
        <f ca="1">IMPRODUCT(1/N_FFT2,DJ100)</f>
        <v>0,00125441783230372+3,19997968970236E-06i</v>
      </c>
      <c r="K199" s="254" t="str">
        <f t="shared" ca="1" si="318"/>
        <v>-0,000204288664475751+0,0000835571467357663i</v>
      </c>
      <c r="N199" s="246">
        <f t="shared" ca="1" si="185"/>
        <v>0.59934641963424218</v>
      </c>
      <c r="O199" s="223">
        <f t="shared" ca="1" si="186"/>
        <v>0.1993464196342421</v>
      </c>
      <c r="P199" s="223" t="str">
        <f t="shared" ca="1" si="187"/>
        <v>-0,150946872466443-0,130207667645154i</v>
      </c>
      <c r="Q199" s="223" t="str">
        <f t="shared" ca="1" si="188"/>
        <v>0,0292501947339096+0,197188795647774i</v>
      </c>
      <c r="R199" s="223" t="str">
        <f t="shared" ca="1" si="189"/>
        <v>0,106649860037334-0,168418533347754i</v>
      </c>
      <c r="S199" s="223" t="str">
        <f t="shared" ca="1" si="190"/>
        <v>-0,190762629731806+0,0578672110853579i</v>
      </c>
      <c r="T199" s="223" t="str">
        <f t="shared" ca="1" si="191"/>
        <v>0,182244441594196+0,0807834050347664i</v>
      </c>
      <c r="U199" s="223" t="str">
        <f t="shared" ca="1" si="192"/>
        <v>-0,0852315770717044-0,180207028971851i</v>
      </c>
      <c r="V199" s="223" t="str">
        <f t="shared" ca="1" si="193"/>
        <v>-0,0531682332733947+0,192125308045497i</v>
      </c>
      <c r="W199" s="223" t="str">
        <f t="shared" ca="1" si="194"/>
        <v>0,165750490247189-0,110750936807812i</v>
      </c>
      <c r="X199" s="223" t="str">
        <f t="shared" ca="1" si="195"/>
        <v>-0,197847241782512-0,0244021298259744i</v>
      </c>
      <c r="Y199" s="223" t="str">
        <f t="shared" ca="1" si="196"/>
        <v>0,133872873222073+0,147705953963468i</v>
      </c>
      <c r="Z199" s="223" t="str">
        <f t="shared" ca="1" si="197"/>
        <v>-0,00489220603946542-0,19928638021967i</v>
      </c>
      <c r="AA199" s="223" t="str">
        <f t="shared" ca="1" si="198"/>
        <v>-0,126464029838026+0,154096866217708i</v>
      </c>
      <c r="AB199" s="223" t="str">
        <f t="shared" ca="1" si="199"/>
        <v>0,196411570355904-0,0340806404182686i</v>
      </c>
      <c r="AC199" s="223" t="str">
        <f t="shared" ca="1" si="200"/>
        <v>-0,170985127421412-0,102484541379053i</v>
      </c>
      <c r="AD199" s="223" t="str">
        <f t="shared" ca="1" si="201"/>
        <v>0,0625313318531505+0,18928504314304i</v>
      </c>
      <c r="AE199" s="223" t="str">
        <f t="shared" ca="1" si="202"/>
        <v>0,0762865720953217-0,184172076979483i</v>
      </c>
      <c r="AF199" s="223" t="str">
        <f t="shared" ca="1" si="203"/>
        <v>-0,178061066373628+0,0896284087936281i</v>
      </c>
      <c r="AG199" s="223" t="str">
        <f t="shared" ca="1" si="204"/>
        <v>0,193372257257649+0,0484372289058009i</v>
      </c>
      <c r="AH199" s="223" t="str">
        <f t="shared" ca="1" si="205"/>
        <v>-0,114785301355223-0,162982605249094i</v>
      </c>
      <c r="AI199" s="223" t="str">
        <f t="shared" ca="1" si="206"/>
        <v>-0,0195393659874878+0,198386512136784i</v>
      </c>
      <c r="AJ199" s="223" t="str">
        <f t="shared" ca="1" si="207"/>
        <v>0,144376062916915-0,137457438785983i</v>
      </c>
      <c r="AK199" s="223" t="str">
        <f t="shared" ca="1" si="208"/>
        <v>-0,199106298141451+0,00978146519694404i</v>
      </c>
      <c r="AL199" s="223" t="str">
        <f t="shared" ca="1" si="209"/>
        <v>0,157154037778812+0,122644214828125i</v>
      </c>
      <c r="AM199" s="223" t="str">
        <f t="shared" ca="1" si="210"/>
        <v>-0,0388905571991993-0,195516034078352i</v>
      </c>
      <c r="AN199" s="223" t="str">
        <f t="shared" ca="1" si="211"/>
        <v>-0,0982574898651968+0,173448726447853i</v>
      </c>
      <c r="AO199" s="223" t="str">
        <f t="shared" ca="1" si="212"/>
        <v>0,187693438322101-0,0671577860848542i</v>
      </c>
      <c r="AP199" s="223" t="str">
        <f t="shared" ca="1" si="213"/>
        <v>-0,185988773992235-0,0717437869773864i</v>
      </c>
      <c r="AQ199" s="223" t="str">
        <f t="shared" ca="1" si="214"/>
        <v>0,093971251713536+0,175807846447144i</v>
      </c>
      <c r="AR199" s="223" t="str">
        <f t="shared" ca="1" si="215"/>
        <v>0,093971251713536+0,175807846447144i</v>
      </c>
      <c r="AS199" s="223" t="str">
        <f t="shared" ca="1" si="216"/>
        <v>-0,160116545623921+0,11875052352918i</v>
      </c>
      <c r="AT199" s="223" t="str">
        <f t="shared" ca="1" si="217"/>
        <v>0,198806281874295+0,0146648323655542i</v>
      </c>
      <c r="AU199" s="223" t="str">
        <f t="shared" ca="1" si="218"/>
        <v>-0,140959205128634-0,140959205128629i</v>
      </c>
      <c r="AV199" s="223" t="str">
        <f t="shared" ca="1" si="219"/>
        <v>0,0146648323655413+0,198806281874296i</v>
      </c>
      <c r="AW199" s="223" t="str">
        <f t="shared" ca="1" si="220"/>
        <v>0,118750523529174-0,160116545623925i</v>
      </c>
      <c r="AX199" s="223" t="str">
        <f t="shared" ca="1" si="221"/>
        <v>-0,194502726252687+0,0436770477626835i</v>
      </c>
      <c r="AY199" s="223" t="str">
        <f t="shared" ca="1" si="222"/>
        <v>0,175807846447147+0,09397125171353i</v>
      </c>
      <c r="AZ199" s="223" t="str">
        <f t="shared" ca="1" si="223"/>
        <v>-0,0717437869773928-0,185988773992233i</v>
      </c>
      <c r="BA199" s="223" t="str">
        <f t="shared" ca="1" si="224"/>
        <v>-0,0671577860848462+0,187693438322104i</v>
      </c>
      <c r="BB199" s="223" t="str">
        <f t="shared" ca="1" si="225"/>
        <v>0,173448726447849-0,0982574898652028i</v>
      </c>
      <c r="BC199" s="223" t="str">
        <f t="shared" ca="1" si="226"/>
        <v>-0,195516034078349-0,0388905571992121i</v>
      </c>
      <c r="BD199" s="223" t="str">
        <f t="shared" ca="1" si="227"/>
        <v>0,12264421482813+0,157154037778807i</v>
      </c>
      <c r="BE199" s="223" t="str">
        <f t="shared" ca="1" si="228"/>
        <v>0,00978146519693853-0,199106298141451i</v>
      </c>
      <c r="BF199" s="223" t="str">
        <f t="shared" ca="1" si="229"/>
        <v>-0,137457438785951+0,144376062916946i</v>
      </c>
      <c r="BG199" s="223" t="str">
        <f t="shared" ca="1" si="230"/>
        <v>0,198386512136777-0,0195393659875553i</v>
      </c>
      <c r="BH199" s="223" t="str">
        <f t="shared" ca="1" si="231"/>
        <v>-0,162982605249156-0,114785301355135i</v>
      </c>
      <c r="BI199" s="223" t="str">
        <f t="shared" ca="1" si="232"/>
        <v>0,0484372289057307+0,193372257257667i</v>
      </c>
      <c r="BJ199" s="223" t="str">
        <f t="shared" ca="1" si="233"/>
        <v>0,0896284087936751-0,178061066373605i</v>
      </c>
      <c r="BK199" s="223" t="str">
        <f t="shared" ca="1" si="234"/>
        <v>-0,184172076979488+0,0762865720953098i</v>
      </c>
      <c r="BL199" s="223" t="str">
        <f t="shared" ca="1" si="235"/>
        <v>0,189285043143042+0,062531331853144i</v>
      </c>
      <c r="BM199" s="223" t="str">
        <f t="shared" ca="1" si="236"/>
        <v>-0,102484541379093-0,170985127421388i</v>
      </c>
      <c r="BN199" s="223" t="str">
        <f t="shared" ca="1" si="237"/>
        <v>-0,0340806404182044+0,196411570355914i</v>
      </c>
      <c r="BO199" s="223" t="str">
        <f t="shared" ca="1" si="238"/>
        <v>0,15409686621764-0,126464029838109i</v>
      </c>
      <c r="BP199" s="223" t="str">
        <f t="shared" ca="1" si="239"/>
        <v>-0,199286380219668-0,00489220603953708i</v>
      </c>
      <c r="BQ199" s="223" t="str">
        <f t="shared" ca="1" si="240"/>
        <v>0,147705953963444+0,133872873222099i</v>
      </c>
      <c r="BR199" s="223" t="str">
        <f t="shared" ca="1" si="241"/>
        <v>-0,0244021298259617-0,197847241782513i</v>
      </c>
      <c r="BS199" s="223" t="str">
        <f t="shared" ca="1" si="242"/>
        <v>-0,110750936807804+0,165750490247194i</v>
      </c>
      <c r="BT199" s="223" t="str">
        <f t="shared" ca="1" si="243"/>
        <v>0,192125308045485-0,0531682332734395i</v>
      </c>
      <c r="BU199" s="223" t="str">
        <f t="shared" ca="1" si="244"/>
        <v>-0,18020702897188-0,0852315770716424i</v>
      </c>
      <c r="BV199" s="223" t="str">
        <f t="shared" ca="1" si="245"/>
        <v>0,0807834050346813+0,182244441594234i</v>
      </c>
      <c r="BW199" s="223" t="str">
        <f t="shared" ca="1" si="246"/>
        <v>0,0578672110854221-0,190762629731786i</v>
      </c>
      <c r="BX199" s="223" t="str">
        <f t="shared" ca="1" si="247"/>
        <v>-0,168418533347776+0,106649860037299i</v>
      </c>
      <c r="BY199" s="223" t="str">
        <f t="shared" ca="1" si="248"/>
        <v>0,197188795647773+0,0292501947339198i</v>
      </c>
      <c r="BZ199" s="223" t="str">
        <f t="shared" ca="1" si="249"/>
        <v>-0,130207667645166-0,150946872466432i</v>
      </c>
      <c r="CA199" s="223" t="str">
        <f t="shared" ca="1" si="250"/>
        <v>4,65959674080452E-14+0,199346419634242i</v>
      </c>
      <c r="CB199" s="223" t="str">
        <f t="shared" ca="1" si="251"/>
        <v>0,130207667645096-0,150946872466493i</v>
      </c>
      <c r="CC199" s="223" t="str">
        <f t="shared" ca="1" si="252"/>
        <v>-0,197188795647788+0,0292501947338157i</v>
      </c>
      <c r="CD199" s="223" t="str">
        <f t="shared" ca="1" si="253"/>
        <v>0,168418533347719+0,106649860037388i</v>
      </c>
      <c r="CE199" s="223" t="str">
        <f t="shared" ca="1" si="254"/>
        <v>-0,0578672110853216-0,190762629731817i</v>
      </c>
      <c r="CF199" s="223" t="str">
        <f t="shared" ca="1" si="255"/>
        <v>-0,0807834050347774+0,182244441594191i</v>
      </c>
      <c r="CG199" s="223" t="str">
        <f t="shared" ca="1" si="256"/>
        <v>0,18020702897184-0,0852315770717267i</v>
      </c>
      <c r="CH199" s="223" t="str">
        <f t="shared" ca="1" si="257"/>
        <v>-0,19212530804551-0,0531682332733498i</v>
      </c>
      <c r="CI199" s="223" t="str">
        <f t="shared" ca="1" si="258"/>
        <v>0,110750936807886+0,165750490247139i</v>
      </c>
      <c r="CJ199" s="223" t="str">
        <f t="shared" ca="1" si="259"/>
        <v>0,0244021298260659-0,1978472417825i</v>
      </c>
      <c r="CK199" s="223" t="str">
        <f t="shared" ca="1" si="260"/>
        <v>-0,147705953963515+0,133872873222021i</v>
      </c>
      <c r="CL199" s="223" t="str">
        <f t="shared" ca="1" si="261"/>
        <v>0,199286380219671-0,00489220603943201i</v>
      </c>
      <c r="CM199" s="223" t="str">
        <f t="shared" ca="1" si="262"/>
        <v>-0,154096866217701-0,126464029838035i</v>
      </c>
      <c r="CN199" s="223" t="str">
        <f t="shared" ca="1" si="263"/>
        <v>0,0340806404182935+0,196411570355899i</v>
      </c>
      <c r="CO199" s="223" t="str">
        <f t="shared" ca="1" si="264"/>
        <v>0,102484541379013-0,170985127421436i</v>
      </c>
      <c r="CP199" s="223" t="str">
        <f t="shared" ca="1" si="265"/>
        <v>-0,189285043143014+0,0625313318532297i</v>
      </c>
      <c r="CQ199" s="223" t="str">
        <f t="shared" ca="1" si="266"/>
        <v>0,184172076979448+0,0762865720954069i</v>
      </c>
      <c r="CR199" s="223" t="str">
        <f t="shared" ca="1" si="267"/>
        <v>-0,0896284087935786-0,178061066373653i</v>
      </c>
      <c r="CS199" s="223" t="str">
        <f t="shared" ca="1" si="268"/>
        <v>-0,0484372289058326+0,193372257257641i</v>
      </c>
      <c r="CT199" s="223" t="str">
        <f t="shared" ca="1" si="269"/>
        <v>0,162982605249101-0,114785301355214i</v>
      </c>
      <c r="CU199" s="223" t="str">
        <f t="shared" ca="1" si="270"/>
        <v>-0,198386512136787-0,0195393659874625i</v>
      </c>
      <c r="CV199" s="223" t="str">
        <f t="shared" ca="1" si="271"/>
        <v>0,137457438786018+0,144376062916882i</v>
      </c>
      <c r="CW199" s="223" t="str">
        <f t="shared" ca="1" si="272"/>
        <v>-0,00978146519702878-0,199106298141447i</v>
      </c>
      <c r="CX199" s="223" t="str">
        <f t="shared" ca="1" si="273"/>
        <v>-0,122644214828197+0,157154037778755i</v>
      </c>
      <c r="CY199" s="223" t="str">
        <f t="shared" ca="1" si="274"/>
        <v>0,195516034078362-0,0388905571991451i</v>
      </c>
      <c r="CZ199" s="223" t="str">
        <f t="shared" ca="1" si="275"/>
        <v>-0,173448726447837-0,0982574898652254i</v>
      </c>
      <c r="DA199" s="223" t="str">
        <f t="shared" ca="1" si="276"/>
        <v>0,0671577860848434+0,187693438322105i</v>
      </c>
      <c r="DB199" s="223" t="str">
        <f t="shared" ca="1" si="277"/>
        <v>0,0717437869773615-0,185988773992245i</v>
      </c>
      <c r="DC199" s="223" t="str">
        <f t="shared" ca="1" si="278"/>
        <v>-0,175807846447122+0,093971251713577i</v>
      </c>
      <c r="DD199" s="223" t="str">
        <f t="shared" ca="1" si="279"/>
        <v>0,194502726252702+0,0436770477626147i</v>
      </c>
      <c r="DE199" s="223" t="str">
        <f t="shared" ca="1" si="280"/>
        <v>-0,118750523529106-0,160116545623975i</v>
      </c>
      <c r="DF199" s="223" t="str">
        <f t="shared" ca="1" si="281"/>
        <v>-0,0146648323656094+0,198806281874291i</v>
      </c>
      <c r="DG199" s="223" t="str">
        <f t="shared" ca="1" si="282"/>
        <v>0,140959205128652-0,140959205128611i</v>
      </c>
      <c r="DH199" s="223" t="str">
        <f t="shared" ca="1" si="283"/>
        <v>-0,198806281874295+0,014664832365551i</v>
      </c>
      <c r="DI199" s="223" t="str">
        <f t="shared" ca="1" si="284"/>
        <v>0,160116545623941+0,118750523529153i</v>
      </c>
      <c r="DJ199" s="223" t="str">
        <f t="shared" ca="1" si="285"/>
        <v>-0,0436770477627511-0,194502726252671i</v>
      </c>
      <c r="DK199" s="223" t="str">
        <f t="shared" ca="1" si="286"/>
        <v>-0,0939712517134538+0,175807846447188i</v>
      </c>
      <c r="DL199" s="223" t="str">
        <f t="shared" ca="1" si="287"/>
        <v>0,185988773992266-0,0717437869773069i</v>
      </c>
      <c r="DM199" s="223" t="str">
        <f t="shared" ca="1" si="288"/>
        <v>-0,187693438322085-0,0671577860848984i</v>
      </c>
      <c r="DN199" s="223" t="str">
        <f t="shared" ca="1" si="289"/>
        <v>0,0982574898651745+0,173448726447866i</v>
      </c>
      <c r="DO199" s="223" t="str">
        <f t="shared" ca="1" si="290"/>
        <v>0,0388905571992081-0,19551603407835i</v>
      </c>
      <c r="DP199" s="223" t="str">
        <f t="shared" ca="1" si="291"/>
        <v>-0,157154037778791+0,122644214828151i</v>
      </c>
      <c r="DQ199" s="223" t="str">
        <f t="shared" ca="1" si="292"/>
        <v>0,199106298141453+0,00978146519689482i</v>
      </c>
      <c r="DR199" s="223" t="str">
        <f t="shared" ca="1" si="293"/>
        <v>-0,144376062916982-0,137457438785913i</v>
      </c>
      <c r="DS199" s="223" t="str">
        <f t="shared" ca="1" si="294"/>
        <v>0,0195393659873987+0,198386512136793i</v>
      </c>
      <c r="DT199" s="223" t="str">
        <f t="shared" ca="1" si="295"/>
        <v>0,114785301355257-0,16298260524907i</v>
      </c>
      <c r="DU199" s="223" t="str">
        <f t="shared" ca="1" si="296"/>
        <v>-0,193372257257655+0,0484372289057758i</v>
      </c>
      <c r="DV199" s="223" t="str">
        <f t="shared" ca="1" si="297"/>
        <v>0,178061066373624+0,0896284087936361i</v>
      </c>
      <c r="DW199" s="223" t="str">
        <f t="shared" ca="1" si="298"/>
        <v>-0,076286572095358-0,184172076979468i</v>
      </c>
      <c r="DX199" s="223" t="str">
        <f t="shared" ca="1" si="299"/>
        <v>-0,0625313318530969+0,189285043143058i</v>
      </c>
      <c r="DY199" s="223" t="str">
        <f t="shared" ca="1" si="300"/>
        <v>0,170985127421364-0,102484541379133i</v>
      </c>
      <c r="DZ199" s="223" t="str">
        <f t="shared" ca="1" si="301"/>
        <v>-0,196411570355889-0,0340806404183511i</v>
      </c>
      <c r="EA199" s="223" t="str">
        <f t="shared" ca="1" si="302"/>
        <v>0,12646402983799+0,154096866217738i</v>
      </c>
      <c r="EB199" s="223" t="str">
        <f t="shared" ca="1" si="303"/>
        <v>0,00489220603949616-0,199286380219669i</v>
      </c>
      <c r="EC199" s="223" t="str">
        <f t="shared" ca="1" si="304"/>
        <v>-0,13387287322206+0,14770595396348i</v>
      </c>
      <c r="ED199" s="223" t="str">
        <f t="shared" ca="1" si="305"/>
        <v>0,197847241782508-0,0244021298260079i</v>
      </c>
      <c r="EE199" s="223" t="str">
        <f t="shared" ca="1" si="306"/>
        <v>-0,165750490247217-0,11075093680777i</v>
      </c>
      <c r="EF199" s="223" t="str">
        <f t="shared" ca="1" si="307"/>
        <v>0,0531682332734899+0,192125308045471i</v>
      </c>
      <c r="EG199" s="223" t="str">
        <f t="shared" ca="1" si="308"/>
        <v>0,0852315770717847-0,180207028971813i</v>
      </c>
      <c r="EH199" s="223" t="str">
        <f t="shared" ca="1" si="309"/>
        <v>-0,182244441594212+0,0807834050347289i</v>
      </c>
      <c r="EI199" s="223" t="str">
        <f t="shared" ca="1" si="310"/>
        <v>0,1907626297318+0,0578672110853776i</v>
      </c>
      <c r="EJ199" s="223" t="str">
        <f t="shared" ca="1" si="311"/>
        <v>-0,106649860037339-0,168418533347751i</v>
      </c>
      <c r="EK199" s="223" t="str">
        <f t="shared" ca="1" si="312"/>
        <v>-0,0292501947338793+0,197188795647779i</v>
      </c>
      <c r="EL199" s="223" t="str">
        <f t="shared" ca="1" si="313"/>
        <v>0,150946872466398-0,130207667645206i</v>
      </c>
      <c r="EM199" s="223" t="str">
        <f t="shared" ca="1" si="314"/>
        <v>-0,199346419634242+9,31919348160904E-14i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0,102248217840033-0,224658914034021i</v>
      </c>
      <c r="G200" s="229" t="str">
        <f t="shared" si="321"/>
        <v>-1,20082429651973+1,45977050281607i</v>
      </c>
      <c r="H200" s="229" t="str">
        <f t="shared" si="319"/>
        <v>0,10015605525258-0,120463605984621i</v>
      </c>
      <c r="I200" s="229" t="str">
        <f t="shared" si="317"/>
        <v>-0,161127193689103+0,0666124702855514i</v>
      </c>
      <c r="J200" s="255" t="str">
        <f ca="1">IMPRODUCT(1/N_FFT2,DK100)</f>
        <v>0,000785694750934188-2,25187650503607E-09i</v>
      </c>
      <c r="K200" s="254" t="str">
        <f t="shared" ca="1" si="318"/>
        <v>-0,000126596640311228+0,0000523374310886591i</v>
      </c>
      <c r="N200" s="246">
        <f t="shared" ca="1" si="185"/>
        <v>0.5993598436706038</v>
      </c>
      <c r="O200" s="223">
        <f t="shared" ca="1" si="186"/>
        <v>0.19935984367060372</v>
      </c>
      <c r="P200" s="223" t="str">
        <f t="shared" ca="1" si="187"/>
        <v>-0,154107243138138-0,126472545956545i</v>
      </c>
      <c r="Q200" s="223" t="str">
        <f t="shared" ca="1" si="188"/>
        <v>0,0388931760987828+0,195529200175617i</v>
      </c>
      <c r="R200" s="223" t="str">
        <f t="shared" ca="1" si="189"/>
        <v>0,0939775797604633-0,175819685390269i</v>
      </c>
      <c r="S200" s="223" t="str">
        <f t="shared" ca="1" si="190"/>
        <v>-0,184184479171921+0,0762917092516338i</v>
      </c>
      <c r="T200" s="223" t="str">
        <f t="shared" ca="1" si="191"/>
        <v>0,190775475733666+0,057871107877427i</v>
      </c>
      <c r="U200" s="223" t="str">
        <f t="shared" ca="1" si="192"/>
        <v>-0,110758394802836-0,165761651925488i</v>
      </c>
      <c r="V200" s="223" t="str">
        <f t="shared" ca="1" si="193"/>
        <v>-0,019540681773137+0,198399871532742i</v>
      </c>
      <c r="W200" s="223" t="str">
        <f t="shared" ca="1" si="194"/>
        <v>0,140968697355775-0,140968697355773i</v>
      </c>
      <c r="X200" s="223" t="str">
        <f t="shared" ca="1" si="195"/>
        <v>-0,198399871532742+0,0195406817731342i</v>
      </c>
      <c r="Y200" s="223" t="str">
        <f t="shared" ca="1" si="196"/>
        <v>0,165761651925497+0,110758394802822i</v>
      </c>
      <c r="Z200" s="223" t="str">
        <f t="shared" ca="1" si="197"/>
        <v>-0,057871107877424-0,190775475733667i</v>
      </c>
      <c r="AA200" s="223" t="str">
        <f t="shared" ca="1" si="198"/>
        <v>-0,0762917092516366+0,18418447917192i</v>
      </c>
      <c r="AB200" s="223" t="str">
        <f t="shared" ca="1" si="199"/>
        <v>0,175819685390273-0,0939775797604569i</v>
      </c>
      <c r="AC200" s="223" t="str">
        <f t="shared" ca="1" si="200"/>
        <v>-0,195529200175619-0,0388931760987756i</v>
      </c>
      <c r="AD200" s="223" t="str">
        <f t="shared" ca="1" si="201"/>
        <v>0,126472545956547+0,154107243138136i</v>
      </c>
      <c r="AE200" s="223" t="str">
        <f t="shared" ca="1" si="202"/>
        <v>2,78424630819712E-15-0,199359843670604i</v>
      </c>
      <c r="AF200" s="223" t="str">
        <f t="shared" ca="1" si="203"/>
        <v>-0,126472545956552+0,154107243138133i</v>
      </c>
      <c r="AG200" s="223" t="str">
        <f t="shared" ca="1" si="204"/>
        <v>0,195529200175616-0,0388931760987896i</v>
      </c>
      <c r="AH200" s="223" t="str">
        <f t="shared" ca="1" si="205"/>
        <v>-0,17581968539027-0,0939775797604625i</v>
      </c>
      <c r="AI200" s="223" t="str">
        <f t="shared" ca="1" si="206"/>
        <v>0,0762917092516308+0,184184479171922i</v>
      </c>
      <c r="AJ200" s="223" t="str">
        <f t="shared" ca="1" si="207"/>
        <v>0,05787110787743-0,190775475733666i</v>
      </c>
      <c r="AK200" s="223" t="str">
        <f t="shared" ca="1" si="208"/>
        <v>-0,16576165192549+0,110758394802833i</v>
      </c>
      <c r="AL200" s="223" t="str">
        <f t="shared" ca="1" si="209"/>
        <v>0,198399871532742+0,0195406817731405i</v>
      </c>
      <c r="AM200" s="223" t="str">
        <f t="shared" ca="1" si="210"/>
        <v>-0,14096869735577-0,140968697355777i</v>
      </c>
      <c r="AN200" s="223" t="str">
        <f t="shared" ca="1" si="211"/>
        <v>0,0195406817731308+0,198399871532743i</v>
      </c>
      <c r="AO200" s="223" t="str">
        <f t="shared" ca="1" si="212"/>
        <v>0,110758394802825-0,165761651925495i</v>
      </c>
      <c r="AP200" s="223" t="str">
        <f t="shared" ca="1" si="213"/>
        <v>-0,190775475733668+0,057871107877422i</v>
      </c>
      <c r="AQ200" s="223" t="str">
        <f t="shared" ca="1" si="214"/>
        <v>0,184184479171919+0,0762917092516386i</v>
      </c>
      <c r="AR200" s="223" t="str">
        <f t="shared" ca="1" si="215"/>
        <v>0,184184479171919+0,0762917092516386i</v>
      </c>
      <c r="AS200" s="223" t="str">
        <f t="shared" ca="1" si="216"/>
        <v>-0,0388931760987782+0,195529200175618i</v>
      </c>
      <c r="AT200" s="223" t="str">
        <f t="shared" ca="1" si="217"/>
        <v>0,154107243138138-0,126472545956545i</v>
      </c>
      <c r="AU200" s="223" t="str">
        <f t="shared" ca="1" si="218"/>
        <v>-0,199359843670604-5,56849261639425E-15i</v>
      </c>
      <c r="AV200" s="223" t="str">
        <f t="shared" ca="1" si="219"/>
        <v>0,154107243138144+0,126472545956538i</v>
      </c>
      <c r="AW200" s="223" t="str">
        <f t="shared" ca="1" si="220"/>
        <v>-0,0388931760987868-0,195529200175617i</v>
      </c>
      <c r="AX200" s="223" t="str">
        <f t="shared" ca="1" si="221"/>
        <v>-0,0939775797604649+0,175819685390269i</v>
      </c>
      <c r="AY200" s="223" t="str">
        <f t="shared" ca="1" si="222"/>
        <v>0,184184479171923-0,0762917092516282i</v>
      </c>
      <c r="AZ200" s="223" t="str">
        <f t="shared" ca="1" si="223"/>
        <v>-0,19077547573367-0,0578711078774136i</v>
      </c>
      <c r="BA200" s="223" t="str">
        <f t="shared" ca="1" si="224"/>
        <v>0,110758394802831+0,165761651925491i</v>
      </c>
      <c r="BB200" s="223" t="str">
        <f t="shared" ca="1" si="225"/>
        <v>0,0195406817731433-0,198399871532741i</v>
      </c>
      <c r="BC200" s="223" t="str">
        <f t="shared" ca="1" si="226"/>
        <v>-0,140968697355779+0,140968697355768i</v>
      </c>
      <c r="BD200" s="223" t="str">
        <f t="shared" ca="1" si="227"/>
        <v>0,198399871532743-0,019540681773128i</v>
      </c>
      <c r="BE200" s="223" t="str">
        <f t="shared" ca="1" si="228"/>
        <v>-0,165761651925483-0,110758394802844i</v>
      </c>
      <c r="BF200" s="223" t="str">
        <f t="shared" ca="1" si="229"/>
        <v>0,0578711078773989+0,190775475733675i</v>
      </c>
      <c r="BG200" s="223" t="str">
        <f t="shared" ca="1" si="230"/>
        <v>0,0762917092516607-0,18418447917191i</v>
      </c>
      <c r="BH200" s="223" t="str">
        <f t="shared" ca="1" si="231"/>
        <v>-0,175819685390285+0,0939775797604338i</v>
      </c>
      <c r="BI200" s="223" t="str">
        <f t="shared" ca="1" si="232"/>
        <v>0,19552920017561+0,0388931760988213i</v>
      </c>
      <c r="BJ200" s="223" t="str">
        <f t="shared" ca="1" si="233"/>
        <v>-0,126472545956511-0,154107243138166i</v>
      </c>
      <c r="BK200" s="223" t="str">
        <f t="shared" ca="1" si="234"/>
        <v>-4,94323086540923E-14+0,199359843670604i</v>
      </c>
      <c r="BL200" s="223" t="str">
        <f t="shared" ca="1" si="235"/>
        <v>0,126472545956587-0,154107243138103i</v>
      </c>
      <c r="BM200" s="223" t="str">
        <f t="shared" ca="1" si="236"/>
        <v>-0,195529200175629+0,0388931760987244i</v>
      </c>
      <c r="BN200" s="223" t="str">
        <f t="shared" ca="1" si="237"/>
        <v>0,175819685390239+0,0939775797605211i</v>
      </c>
      <c r="BO200" s="223" t="str">
        <f t="shared" ca="1" si="238"/>
        <v>-0,0762917092515694-0,184184479171948i</v>
      </c>
      <c r="BP200" s="223" t="str">
        <f t="shared" ca="1" si="239"/>
        <v>-0,0578711078774908+0,190775475733647i</v>
      </c>
      <c r="BQ200" s="223" t="str">
        <f t="shared" ca="1" si="240"/>
        <v>0,165761651925536-0,110758394802764i</v>
      </c>
      <c r="BR200" s="223" t="str">
        <f t="shared" ca="1" si="241"/>
        <v>-0,198399871532734-0,0195406817732236i</v>
      </c>
      <c r="BS200" s="223" t="str">
        <f t="shared" ca="1" si="242"/>
        <v>0,140968697355711+0,140968697355836i</v>
      </c>
      <c r="BT200" s="223" t="str">
        <f t="shared" ca="1" si="243"/>
        <v>-0,0195406817730477-0,198399871532751i</v>
      </c>
      <c r="BU200" s="223" t="str">
        <f t="shared" ca="1" si="244"/>
        <v>-0,110758394802911+0,165761651925438i</v>
      </c>
      <c r="BV200" s="223" t="str">
        <f t="shared" ca="1" si="245"/>
        <v>0,190775475733641-0,0578711078775115i</v>
      </c>
      <c r="BW200" s="223" t="str">
        <f t="shared" ca="1" si="246"/>
        <v>-0,184184479171955-0,0762917092515521i</v>
      </c>
      <c r="BX200" s="223" t="str">
        <f t="shared" ca="1" si="247"/>
        <v>0,0939775797605377+0,17581968539023i</v>
      </c>
      <c r="BY200" s="223" t="str">
        <f t="shared" ca="1" si="248"/>
        <v>0,0388931760987059-0,195529200175633i</v>
      </c>
      <c r="BZ200" s="223" t="str">
        <f t="shared" ca="1" si="249"/>
        <v>-0,154107243138091+0,126472545956602i</v>
      </c>
      <c r="CA200" s="223" t="str">
        <f t="shared" ca="1" si="250"/>
        <v>0,199359843670604-6,81890804517648E-14i</v>
      </c>
      <c r="CB200" s="223" t="str">
        <f t="shared" ca="1" si="251"/>
        <v>-0,154107243138178-0,126472545956497i</v>
      </c>
      <c r="CC200" s="223" t="str">
        <f t="shared" ca="1" si="252"/>
        <v>0,0388931760988396+0,195529200175606i</v>
      </c>
      <c r="CD200" s="223" t="str">
        <f t="shared" ca="1" si="253"/>
        <v>0,0939775797604172-0,175819685390294i</v>
      </c>
      <c r="CE200" s="223" t="str">
        <f t="shared" ca="1" si="254"/>
        <v>-0,184184479171902+0,0762917092516781i</v>
      </c>
      <c r="CF200" s="223" t="str">
        <f t="shared" ca="1" si="255"/>
        <v>0,19077547573368+0,0578711078773809i</v>
      </c>
      <c r="CG200" s="223" t="str">
        <f t="shared" ca="1" si="256"/>
        <v>-0,110758394802859-0,165761651925473i</v>
      </c>
      <c r="CH200" s="223" t="str">
        <f t="shared" ca="1" si="257"/>
        <v>-0,0195406817731093+0,198399871532745i</v>
      </c>
      <c r="CI200" s="223" t="str">
        <f t="shared" ca="1" si="258"/>
        <v>0,140968697355755-0,140968697355793i</v>
      </c>
      <c r="CJ200" s="223" t="str">
        <f t="shared" ca="1" si="259"/>
        <v>-0,198399871532739+0,0195406817731619i</v>
      </c>
      <c r="CK200" s="223" t="str">
        <f t="shared" ca="1" si="260"/>
        <v>0,165761651925502+0,110758394802816i</v>
      </c>
      <c r="CL200" s="223" t="str">
        <f t="shared" ca="1" si="261"/>
        <v>-0,0578711078774316-0,190775475733665i</v>
      </c>
      <c r="CM200" s="223" t="str">
        <f t="shared" ca="1" si="262"/>
        <v>-0,0762917092516292+0,184184479171923i</v>
      </c>
      <c r="CN200" s="223" t="str">
        <f t="shared" ca="1" si="263"/>
        <v>0,175819685390269-0,0939775797604639i</v>
      </c>
      <c r="CO200" s="223" t="str">
        <f t="shared" ca="1" si="264"/>
        <v>-0,195529200175616-0,0388931760987878i</v>
      </c>
      <c r="CP200" s="223" t="str">
        <f t="shared" ca="1" si="265"/>
        <v>0,126472545956537+0,154107243138144i</v>
      </c>
      <c r="CQ200" s="223" t="str">
        <f t="shared" ca="1" si="266"/>
        <v>1,53377684282098E-14-0,199359843670604i</v>
      </c>
      <c r="CR200" s="223" t="str">
        <f t="shared" ca="1" si="267"/>
        <v>-0,126472545956561+0,154107243138125i</v>
      </c>
      <c r="CS200" s="223" t="str">
        <f t="shared" ca="1" si="268"/>
        <v>0,195529200175622-0,0388931760987577i</v>
      </c>
      <c r="CT200" s="223" t="str">
        <f t="shared" ca="1" si="269"/>
        <v>-0,175819685390255-0,093977579760491i</v>
      </c>
      <c r="CU200" s="223" t="str">
        <f t="shared" ca="1" si="270"/>
        <v>0,0762917092516009+0,184184479171934i</v>
      </c>
      <c r="CV200" s="223" t="str">
        <f t="shared" ca="1" si="271"/>
        <v>0,0578711078774609-0,190775475733656i</v>
      </c>
      <c r="CW200" s="223" t="str">
        <f t="shared" ca="1" si="272"/>
        <v>-0,165761651925519+0,11075839480279i</v>
      </c>
      <c r="CX200" s="223" t="str">
        <f t="shared" ca="1" si="273"/>
        <v>0,198399871532736+0,0195406817731925i</v>
      </c>
      <c r="CY200" s="223" t="str">
        <f t="shared" ca="1" si="274"/>
        <v>-0,140968697355734-0,140968697355814i</v>
      </c>
      <c r="CZ200" s="223" t="str">
        <f t="shared" ca="1" si="275"/>
        <v>0,0195406817730788+0,198399871532748i</v>
      </c>
      <c r="DA200" s="223" t="str">
        <f t="shared" ca="1" si="276"/>
        <v>0,110758394802885-0,165761651925455i</v>
      </c>
      <c r="DB200" s="223" t="str">
        <f t="shared" ca="1" si="277"/>
        <v>-0,190775475733689+0,0578711078773516i</v>
      </c>
      <c r="DC200" s="223" t="str">
        <f t="shared" ca="1" si="278"/>
        <v>0,184184479171891+0,0762917092517064i</v>
      </c>
      <c r="DD200" s="223" t="str">
        <f t="shared" ca="1" si="279"/>
        <v>-0,0939775797603903-0,175819685390309i</v>
      </c>
      <c r="DE200" s="223" t="str">
        <f t="shared" ca="1" si="280"/>
        <v>-0,0388931760988697+0,1955292001756i</v>
      </c>
      <c r="DF200" s="223" t="str">
        <f t="shared" ca="1" si="281"/>
        <v>0,154107243138197-0,126472545956473i</v>
      </c>
      <c r="DG200" s="223" t="str">
        <f t="shared" ca="1" si="282"/>
        <v>-0,199359843670604-9,88646173081843E-14i</v>
      </c>
      <c r="DH200" s="223" t="str">
        <f t="shared" ca="1" si="283"/>
        <v>0,154107243138198+0,126472545956472i</v>
      </c>
      <c r="DI200" s="223" t="str">
        <f t="shared" ca="1" si="284"/>
        <v>-0,0388931760988703-0,1955292001756i</v>
      </c>
      <c r="DJ200" s="223" t="str">
        <f t="shared" ca="1" si="285"/>
        <v>-0,0939775797603897+0,175819685390309i</v>
      </c>
      <c r="DK200" s="223" t="str">
        <f t="shared" ca="1" si="286"/>
        <v>0,184184479171891-0,076291709251707i</v>
      </c>
      <c r="DL200" s="223" t="str">
        <f t="shared" ca="1" si="287"/>
        <v>-0,19077547573369-0,057871107877351i</v>
      </c>
      <c r="DM200" s="223" t="str">
        <f t="shared" ca="1" si="288"/>
        <v>0,110758394802885+0,165761651925455i</v>
      </c>
      <c r="DN200" s="223" t="str">
        <f t="shared" ca="1" si="289"/>
        <v>0,0195406817730782-0,198399871532748i</v>
      </c>
      <c r="DO200" s="223" t="str">
        <f t="shared" ca="1" si="290"/>
        <v>-0,140968697355733+0,140968697355815i</v>
      </c>
      <c r="DP200" s="223" t="str">
        <f t="shared" ca="1" si="291"/>
        <v>0,198399871532736-0,019540681773193i</v>
      </c>
      <c r="DQ200" s="223" t="str">
        <f t="shared" ca="1" si="292"/>
        <v>-0,165761651925519-0,110758394802789i</v>
      </c>
      <c r="DR200" s="223" t="str">
        <f t="shared" ca="1" si="293"/>
        <v>0,0578711078774615+0,190775475733656i</v>
      </c>
      <c r="DS200" s="223" t="str">
        <f t="shared" ca="1" si="294"/>
        <v>0,0762917092516003-0,184184479171935i</v>
      </c>
      <c r="DT200" s="223" t="str">
        <f t="shared" ca="1" si="295"/>
        <v>-0,175819685390254+0,0939775797604914i</v>
      </c>
      <c r="DU200" s="223" t="str">
        <f t="shared" ca="1" si="296"/>
        <v>0,195529200175622+0,0388931760987573i</v>
      </c>
      <c r="DV200" s="223" t="str">
        <f t="shared" ca="1" si="297"/>
        <v>-0,126472545956562-0,154107243138124i</v>
      </c>
      <c r="DW200" s="223" t="str">
        <f t="shared" ca="1" si="298"/>
        <v>1,59236980232243E-14+0,199359843670604i</v>
      </c>
      <c r="DX200" s="223" t="str">
        <f t="shared" ca="1" si="299"/>
        <v>0,126472545956537-0,154107243138145i</v>
      </c>
      <c r="DY200" s="223" t="str">
        <f t="shared" ca="1" si="300"/>
        <v>-0,195529200175616+0,0388931760987884i</v>
      </c>
      <c r="DZ200" s="223" t="str">
        <f t="shared" ca="1" si="301"/>
        <v>0,175819685390269+0,0939775797604633i</v>
      </c>
      <c r="EA200" s="223" t="str">
        <f t="shared" ca="1" si="302"/>
        <v>-0,0762917092516298-0,184184479171922i</v>
      </c>
      <c r="EB200" s="223" t="str">
        <f t="shared" ca="1" si="303"/>
        <v>-0,057871107877431+0,190775475733665i</v>
      </c>
      <c r="EC200" s="223" t="str">
        <f t="shared" ca="1" si="304"/>
        <v>0,165761651925501-0,110758394802816i</v>
      </c>
      <c r="ED200" s="223" t="str">
        <f t="shared" ca="1" si="305"/>
        <v>-0,19839987153274-0,0195406817731613i</v>
      </c>
      <c r="EE200" s="223" t="str">
        <f t="shared" ca="1" si="306"/>
        <v>0,140968697355756+0,140968697355792i</v>
      </c>
      <c r="EF200" s="223" t="str">
        <f t="shared" ca="1" si="307"/>
        <v>-0,0195406817731099-0,198399871532745i</v>
      </c>
      <c r="EG200" s="223" t="str">
        <f t="shared" ca="1" si="308"/>
        <v>-0,110758394802859+0,165761651925473i</v>
      </c>
      <c r="EH200" s="223" t="str">
        <f t="shared" ca="1" si="309"/>
        <v>0,19077547573368-0,0578711078773815i</v>
      </c>
      <c r="EI200" s="223" t="str">
        <f t="shared" ca="1" si="310"/>
        <v>-0,184184479171903-0,0762917092516775i</v>
      </c>
      <c r="EJ200" s="223" t="str">
        <f t="shared" ca="1" si="311"/>
        <v>0,0939775797604178+0,175819685390294i</v>
      </c>
      <c r="EK200" s="223" t="str">
        <f t="shared" ca="1" si="312"/>
        <v>0,038893176098839-0,195529200175606i</v>
      </c>
      <c r="EL200" s="223" t="str">
        <f t="shared" ca="1" si="313"/>
        <v>-0,154107243138177+0,126472545956497i</v>
      </c>
      <c r="EM200" s="223" t="str">
        <f t="shared" ca="1" si="314"/>
        <v>0,199359843670604+6,76031508567502E-14i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0,102111498522079-0,223012897800412i</v>
      </c>
      <c r="G201" s="229" t="str">
        <f t="shared" si="321"/>
        <v>-1,20058536814448+1,44768295699853i</v>
      </c>
      <c r="H201" s="229" t="str">
        <f t="shared" si="319"/>
        <v>0,100153043785257-0,119270971211225i</v>
      </c>
      <c r="I201" s="229" t="str">
        <f t="shared" si="317"/>
        <v>-0,15962620271117+0,0661900479847691i</v>
      </c>
      <c r="J201" s="255" t="str">
        <f ca="1">IMPRODUCT(1/N_FFT2,DL100)</f>
        <v>0,000340103533756234-3,19997981594594E-06i</v>
      </c>
      <c r="K201" s="254" t="str">
        <f t="shared" ca="1" si="318"/>
        <v>-0,0000540776288045901+0,0000230222698458865i</v>
      </c>
      <c r="N201" s="246">
        <f t="shared" ca="1" si="185"/>
        <v>0.59937235761071628</v>
      </c>
      <c r="O201" s="223">
        <f t="shared" ca="1" si="186"/>
        <v>0.19937235761071628</v>
      </c>
      <c r="P201" s="223" t="str">
        <f t="shared" ca="1" si="187"/>
        <v>-0,157174485889903-0,12266017269065i</v>
      </c>
      <c r="Q201" s="223" t="str">
        <f t="shared" ca="1" si="188"/>
        <v>0,0484435313199891+0,193397417905474i</v>
      </c>
      <c r="R201" s="223" t="str">
        <f t="shared" ca="1" si="189"/>
        <v>0,0807939161744392-0,18226815434533i</v>
      </c>
      <c r="S201" s="223" t="str">
        <f t="shared" ca="1" si="190"/>
        <v>-0,175830721700156+0,0939834787909966i</v>
      </c>
      <c r="T201" s="223" t="str">
        <f t="shared" ca="1" si="191"/>
        <v>0,196437126464212+0,0340850748237186i</v>
      </c>
      <c r="U201" s="223" t="str">
        <f t="shared" ca="1" si="192"/>
        <v>-0,133890292102442-0,147725172736329i</v>
      </c>
      <c r="V201" s="223" t="str">
        <f t="shared" ca="1" si="193"/>
        <v>0,0146667404814745+0,198832149570698i</v>
      </c>
      <c r="W201" s="223" t="str">
        <f t="shared" ca="1" si="194"/>
        <v>0,110765347175448-0,16577205688643i</v>
      </c>
      <c r="X201" s="223" t="str">
        <f t="shared" ca="1" si="195"/>
        <v>-0,189309671982646+0,0625394681227657i</v>
      </c>
      <c r="Y201" s="223" t="str">
        <f t="shared" ca="1" si="196"/>
        <v>0,187717860069919+0,0671665243259285i</v>
      </c>
      <c r="Z201" s="223" t="str">
        <f t="shared" ca="1" si="197"/>
        <v>-0,10666373679302-0,168440447139649i</v>
      </c>
      <c r="AA201" s="223" t="str">
        <f t="shared" ca="1" si="198"/>
        <v>-0,0195419083537563+0,198412325214813i</v>
      </c>
      <c r="AB201" s="223" t="str">
        <f t="shared" ca="1" si="199"/>
        <v>0,137475324072414-0,144394848420711i</v>
      </c>
      <c r="AC201" s="223" t="str">
        <f t="shared" ca="1" si="200"/>
        <v>-0,19721445288482+0,0292540006254953i</v>
      </c>
      <c r="AD201" s="223" t="str">
        <f t="shared" ca="1" si="201"/>
        <v>0,173471294743754+0,0982702746469193i</v>
      </c>
      <c r="AE201" s="223" t="str">
        <f t="shared" ca="1" si="202"/>
        <v>-0,0762964981291823-0,184196040545064i</v>
      </c>
      <c r="AF201" s="223" t="str">
        <f t="shared" ca="1" si="203"/>
        <v>-0,0531751512626332+0,192150306446416i</v>
      </c>
      <c r="AG201" s="223" t="str">
        <f t="shared" ca="1" si="204"/>
        <v>0,160137379201984-0,118765974763715i</v>
      </c>
      <c r="AH201" s="223" t="str">
        <f t="shared" ca="1" si="205"/>
        <v>-0,19931231038411-0,00489284258928222i</v>
      </c>
      <c r="AI201" s="223" t="str">
        <f t="shared" ca="1" si="206"/>
        <v>0,154116916544654+0,126480484716115i</v>
      </c>
      <c r="AJ201" s="223" t="str">
        <f t="shared" ca="1" si="207"/>
        <v>-0,0436827308055031-0,19452803399158i</v>
      </c>
      <c r="AK201" s="223" t="str">
        <f t="shared" ca="1" si="208"/>
        <v>-0,0852426669856682+0,180230476624865i</v>
      </c>
      <c r="AL201" s="223" t="str">
        <f t="shared" ca="1" si="209"/>
        <v>0,178084234804535-0,0896400708017262i</v>
      </c>
      <c r="AM201" s="223" t="str">
        <f t="shared" ca="1" si="210"/>
        <v>-0,195541473663879-0,0388956174473917i</v>
      </c>
      <c r="AN201" s="223" t="str">
        <f t="shared" ca="1" si="211"/>
        <v>0,130224609626987+0,15096651293169i</v>
      </c>
      <c r="AO201" s="223" t="str">
        <f t="shared" ca="1" si="212"/>
        <v>-0,00978273791313161-0,199132204874496i</v>
      </c>
      <c r="AP201" s="223" t="str">
        <f t="shared" ca="1" si="213"/>
        <v>-0,114800236654538+0,163003811744748i</v>
      </c>
      <c r="AQ201" s="223" t="str">
        <f t="shared" ca="1" si="214"/>
        <v>0,19078745082772-0,0578747404824893i</v>
      </c>
      <c r="AR201" s="223" t="str">
        <f t="shared" ca="1" si="215"/>
        <v>0,19078745082772-0,0578747404824893i</v>
      </c>
      <c r="AS201" s="223" t="str">
        <f t="shared" ca="1" si="216"/>
        <v>0,102497876163944+0,171007375165915i</v>
      </c>
      <c r="AT201" s="223" t="str">
        <f t="shared" ca="1" si="217"/>
        <v>0,0244053049111831-0,197872984693332i</v>
      </c>
      <c r="AU201" s="223" t="str">
        <f t="shared" ca="1" si="218"/>
        <v>-0,140977546047683+0,140977546047691i</v>
      </c>
      <c r="AV201" s="223" t="str">
        <f t="shared" ca="1" si="219"/>
        <v>0,19787298469333-0,0244053049111935i</v>
      </c>
      <c r="AW201" s="223" t="str">
        <f t="shared" ca="1" si="220"/>
        <v>-0,171007375165919-0,102497876163938i</v>
      </c>
      <c r="AX201" s="223" t="str">
        <f t="shared" ca="1" si="221"/>
        <v>0,0717531219263804+0,186012973937501i</v>
      </c>
      <c r="AY201" s="223" t="str">
        <f t="shared" ca="1" si="222"/>
        <v>0,057874740482482-0,190787450827723i</v>
      </c>
      <c r="AZ201" s="223" t="str">
        <f t="shared" ca="1" si="223"/>
        <v>-0,163003811744744+0,114800236654544i</v>
      </c>
      <c r="BA201" s="223" t="str">
        <f t="shared" ca="1" si="224"/>
        <v>0,199132204874496+0,00978273791314381i</v>
      </c>
      <c r="BB201" s="223" t="str">
        <f t="shared" ca="1" si="225"/>
        <v>-0,150966512931682-0,130224609626997i</v>
      </c>
      <c r="BC201" s="223" t="str">
        <f t="shared" ca="1" si="226"/>
        <v>0,0388956174473797+0,195541473663881i</v>
      </c>
      <c r="BD201" s="223" t="str">
        <f t="shared" ca="1" si="227"/>
        <v>0,0896400708017357-0,17808423480453i</v>
      </c>
      <c r="BE201" s="223" t="str">
        <f t="shared" ca="1" si="228"/>
        <v>-0,180230476624886+0,0852426669856225i</v>
      </c>
      <c r="BF201" s="223" t="str">
        <f t="shared" ca="1" si="229"/>
        <v>0,19452803399156+0,043682730805591i</v>
      </c>
      <c r="BG201" s="223" t="str">
        <f t="shared" ca="1" si="230"/>
        <v>-0,126480484716168-0,154116916544611i</v>
      </c>
      <c r="BH201" s="223" t="str">
        <f t="shared" ca="1" si="231"/>
        <v>0,00489284258931107+0,199312310384109i</v>
      </c>
      <c r="BI201" s="223" t="str">
        <f t="shared" ca="1" si="232"/>
        <v>0,118765974763724-0,160137379201977i</v>
      </c>
      <c r="BJ201" s="223" t="str">
        <f t="shared" ca="1" si="233"/>
        <v>-0,19215030644643+0,0531751512625817i</v>
      </c>
      <c r="BK201" s="223" t="str">
        <f t="shared" ca="1" si="234"/>
        <v>0,184196040545029+0,0762964981292668i</v>
      </c>
      <c r="BL201" s="223" t="str">
        <f t="shared" ca="1" si="235"/>
        <v>-0,0982702746469777-0,173471294743721i</v>
      </c>
      <c r="BM201" s="223" t="str">
        <f t="shared" ca="1" si="236"/>
        <v>-0,0292540006254682+0,197214452884824i</v>
      </c>
      <c r="BN201" s="223" t="str">
        <f t="shared" ca="1" si="237"/>
        <v>0,144394848420719-0,137475324072405i</v>
      </c>
      <c r="BO201" s="223" t="str">
        <f t="shared" ca="1" si="238"/>
        <v>-0,198412325214816+0,0195419083537244i</v>
      </c>
      <c r="BP201" s="223" t="str">
        <f t="shared" ca="1" si="239"/>
        <v>0,168440447139609+0,106663736793082i</v>
      </c>
      <c r="BQ201" s="223" t="str">
        <f t="shared" ca="1" si="240"/>
        <v>-0,067166524326011-0,18771786006989i</v>
      </c>
      <c r="BR201" s="223" t="str">
        <f t="shared" ca="1" si="241"/>
        <v>-0,0625394681227229+0,18930967198266i</v>
      </c>
      <c r="BS201" s="223" t="str">
        <f t="shared" ca="1" si="242"/>
        <v>0,165772056886425-0,110765347175455i</v>
      </c>
      <c r="BT201" s="223" t="str">
        <f t="shared" ca="1" si="243"/>
        <v>-0,198832149570696-0,0146667404815078i</v>
      </c>
      <c r="BU201" s="223" t="str">
        <f t="shared" ca="1" si="244"/>
        <v>0,147725172736281+0,133890292102494i</v>
      </c>
      <c r="BV201" s="223" t="str">
        <f t="shared" ca="1" si="245"/>
        <v>-0,0340850748238032-0,196437126464197i</v>
      </c>
      <c r="BW201" s="223" t="str">
        <f t="shared" ca="1" si="246"/>
        <v>-0,0939834787909567+0,175830721700177i</v>
      </c>
      <c r="BX201" s="223" t="str">
        <f t="shared" ca="1" si="247"/>
        <v>0,182268154345328-0,0807939161744438i</v>
      </c>
      <c r="BY201" s="223" t="str">
        <f t="shared" ca="1" si="248"/>
        <v>-0,193397417905466-0,0484435313200198i</v>
      </c>
      <c r="BZ201" s="223" t="str">
        <f t="shared" ca="1" si="249"/>
        <v>0,122660172690593+0,157174485889947i</v>
      </c>
      <c r="CA201" s="223" t="str">
        <f t="shared" ca="1" si="250"/>
        <v>-8,9784691198306E-14-0,199372357610716i</v>
      </c>
      <c r="CB201" s="223" t="str">
        <f t="shared" ca="1" si="251"/>
        <v>-0,122660172690612+0,157174485889932i</v>
      </c>
      <c r="CC201" s="223" t="str">
        <f t="shared" ca="1" si="252"/>
        <v>0,193397417905471-0,0484435313200017i</v>
      </c>
      <c r="CD201" s="223" t="str">
        <f t="shared" ca="1" si="253"/>
        <v>-0,182268154345318-0,0807939161744661i</v>
      </c>
      <c r="CE201" s="223" t="str">
        <f t="shared" ca="1" si="254"/>
        <v>0,0939834787909352+0,175830721700189i</v>
      </c>
      <c r="CF201" s="223" t="str">
        <f t="shared" ca="1" si="255"/>
        <v>0,0340850748236319-0,196437126464227i</v>
      </c>
      <c r="CG201" s="223" t="str">
        <f t="shared" ca="1" si="256"/>
        <v>-0,147725172736298+0,133890292102476i</v>
      </c>
      <c r="CH201" s="223" t="str">
        <f t="shared" ca="1" si="257"/>
        <v>0,198832149570697-0,0146667404814835i</v>
      </c>
      <c r="CI201" s="223" t="str">
        <f t="shared" ca="1" si="258"/>
        <v>-0,165772056886411-0,110765347175476i</v>
      </c>
      <c r="CJ201" s="223" t="str">
        <f t="shared" ca="1" si="259"/>
        <v>0,0625394681226998+0,189309671982668i</v>
      </c>
      <c r="CK201" s="223" t="str">
        <f t="shared" ca="1" si="260"/>
        <v>0,0671665243258471-0,187717860069948i</v>
      </c>
      <c r="CL201" s="223" t="str">
        <f t="shared" ca="1" si="261"/>
        <v>-0,168440447139622+0,106663736793061i</v>
      </c>
      <c r="CM201" s="223" t="str">
        <f t="shared" ca="1" si="262"/>
        <v>0,198412325214814+0,0195419083537487i</v>
      </c>
      <c r="CN201" s="223" t="str">
        <f t="shared" ca="1" si="263"/>
        <v>-0,144394848420704-0,137475324072421i</v>
      </c>
      <c r="CO201" s="223" t="str">
        <f t="shared" ca="1" si="264"/>
        <v>0,0292540006254441+0,197214452884828i</v>
      </c>
      <c r="CP201" s="223" t="str">
        <f t="shared" ca="1" si="265"/>
        <v>0,0982702746470014-0,173471294743708i</v>
      </c>
      <c r="CQ201" s="223" t="str">
        <f t="shared" ca="1" si="266"/>
        <v>-0,184196040545039+0,0762964981292443i</v>
      </c>
      <c r="CR201" s="223" t="str">
        <f t="shared" ca="1" si="267"/>
        <v>0,192150306446422+0,0531751512626081i</v>
      </c>
      <c r="CS201" s="223" t="str">
        <f t="shared" ca="1" si="268"/>
        <v>-0,118765974763706-0,16013737920199i</v>
      </c>
      <c r="CT201" s="223" t="str">
        <f t="shared" ca="1" si="269"/>
        <v>-0,0048928425893355+0,199312310384109i</v>
      </c>
      <c r="CU201" s="223" t="str">
        <f t="shared" ca="1" si="270"/>
        <v>0,126480484716185-0,154116916544597i</v>
      </c>
      <c r="CV201" s="223" t="str">
        <f t="shared" ca="1" si="271"/>
        <v>-0,194528033991566+0,0436827308055671i</v>
      </c>
      <c r="CW201" s="223" t="str">
        <f t="shared" ca="1" si="272"/>
        <v>0,180230476624877+0,0852426669856421i</v>
      </c>
      <c r="CX201" s="223" t="str">
        <f t="shared" ca="1" si="273"/>
        <v>-0,089640070801714-0,178084234804542i</v>
      </c>
      <c r="CY201" s="223" t="str">
        <f t="shared" ca="1" si="274"/>
        <v>-0,0388956174474399+0,195541473663869i</v>
      </c>
      <c r="CZ201" s="223" t="str">
        <f t="shared" ca="1" si="275"/>
        <v>0,15096651293175-0,130224609626918i</v>
      </c>
      <c r="DA201" s="223" t="str">
        <f t="shared" ca="1" si="276"/>
        <v>-0,199132204874493+0,00978273791320149i</v>
      </c>
      <c r="DB201" s="223" t="str">
        <f t="shared" ca="1" si="277"/>
        <v>0,163003811744764+0,114800236654516i</v>
      </c>
      <c r="DC201" s="223" t="str">
        <f t="shared" ca="1" si="278"/>
        <v>-0,0578747404824804-0,190787450827723i</v>
      </c>
      <c r="DD201" s="223" t="str">
        <f t="shared" ca="1" si="279"/>
        <v>-0,0717531219264217+0,186012973937485i</v>
      </c>
      <c r="DE201" s="223" t="str">
        <f t="shared" ca="1" si="280"/>
        <v>0,171007375165964-0,102497876163863i</v>
      </c>
      <c r="DF201" s="223" t="str">
        <f t="shared" ca="1" si="281"/>
        <v>-0,19787298469334-0,0244053049111166i</v>
      </c>
      <c r="DG201" s="223" t="str">
        <f t="shared" ca="1" si="282"/>
        <v>0,140977546047708+0,140977546047666i</v>
      </c>
      <c r="DH201" s="223" t="str">
        <f t="shared" ca="1" si="283"/>
        <v>-0,0244053049111813-0,197872984693332i</v>
      </c>
      <c r="DI201" s="223" t="str">
        <f t="shared" ca="1" si="284"/>
        <v>-0,102497876163982+0,171007375165892i</v>
      </c>
      <c r="DJ201" s="223" t="str">
        <f t="shared" ca="1" si="285"/>
        <v>0,186012973937533-0,0717531219262977i</v>
      </c>
      <c r="DK201" s="223" t="str">
        <f t="shared" ca="1" si="286"/>
        <v>-0,190787450827742-0,0578747404824178i</v>
      </c>
      <c r="DL201" s="223" t="str">
        <f t="shared" ca="1" si="287"/>
        <v>0,114800236654569+0,163003811744727i</v>
      </c>
      <c r="DM201" s="223" t="str">
        <f t="shared" ca="1" si="288"/>
        <v>0,00978273791313619-0,199132204874496i</v>
      </c>
      <c r="DN201" s="223" t="str">
        <f t="shared" ca="1" si="289"/>
        <v>-0,130224609627019+0,150966512931663i</v>
      </c>
      <c r="DO201" s="223" t="str">
        <f t="shared" ca="1" si="290"/>
        <v>0,195541473663895-0,0388956174473093i</v>
      </c>
      <c r="DP201" s="223" t="str">
        <f t="shared" ca="1" si="291"/>
        <v>-0,178084234804568-0,0896400708016606i</v>
      </c>
      <c r="DQ201" s="223" t="str">
        <f t="shared" ca="1" si="292"/>
        <v>0,0852426669857011+0,180230476624849i</v>
      </c>
      <c r="DR201" s="223" t="str">
        <f t="shared" ca="1" si="293"/>
        <v>0,0436827308055033-0,19452803399158i</v>
      </c>
      <c r="DS201" s="223" t="str">
        <f t="shared" ca="1" si="294"/>
        <v>-0,154116916544685+0,126480484716077i</v>
      </c>
      <c r="DT201" s="223" t="str">
        <f t="shared" ca="1" si="295"/>
        <v>0,199312310384112-0,00489284258919691i</v>
      </c>
      <c r="DU201" s="223" t="str">
        <f t="shared" ca="1" si="296"/>
        <v>-0,160137379202026-0,118765974763658i</v>
      </c>
      <c r="DV201" s="223" t="str">
        <f t="shared" ca="1" si="297"/>
        <v>0,0531751512626657+0,192150306446407i</v>
      </c>
      <c r="DW201" s="223" t="str">
        <f t="shared" ca="1" si="298"/>
        <v>0,0762964981291839-0,184196040545064i</v>
      </c>
      <c r="DX201" s="223" t="str">
        <f t="shared" ca="1" si="299"/>
        <v>-0,173471294743773+0,0982702746468858i</v>
      </c>
      <c r="DY201" s="223" t="str">
        <f t="shared" ca="1" si="300"/>
        <v>0,197214452884807+0,0292540006255811i</v>
      </c>
      <c r="DZ201" s="223" t="str">
        <f t="shared" ca="1" si="301"/>
        <v>-0,137475324072472-0,144394848420656i</v>
      </c>
      <c r="EA201" s="223" t="str">
        <f t="shared" ca="1" si="302"/>
        <v>0,0195419083538081+0,198412325214808i</v>
      </c>
      <c r="EB201" s="223" t="str">
        <f t="shared" ca="1" si="303"/>
        <v>0,106663736793006-0,168440447139657i</v>
      </c>
      <c r="EC201" s="223" t="str">
        <f t="shared" ca="1" si="304"/>
        <v>-0,187717860069926+0,0671665243259087i</v>
      </c>
      <c r="ED201" s="223" t="str">
        <f t="shared" ca="1" si="305"/>
        <v>0,189309671982624+0,0625394681228313i</v>
      </c>
      <c r="EE201" s="223" t="str">
        <f t="shared" ca="1" si="306"/>
        <v>-0,11076534717536-0,165772056886489i</v>
      </c>
      <c r="EF201" s="223" t="str">
        <f t="shared" ca="1" si="307"/>
        <v>-0,0146667404814126+0,198832149570703i</v>
      </c>
      <c r="EG201" s="223" t="str">
        <f t="shared" ca="1" si="308"/>
        <v>0,133890292102432-0,147725172736338i</v>
      </c>
      <c r="EH201" s="223" t="str">
        <f t="shared" ca="1" si="309"/>
        <v>-0,196437126464216+0,0340850748236963i</v>
      </c>
      <c r="EI201" s="223" t="str">
        <f t="shared" ca="1" si="310"/>
        <v>0,175830721700126+0,0939834787910524i</v>
      </c>
      <c r="EJ201" s="223" t="str">
        <f t="shared" ca="1" si="311"/>
        <v>-0,0807939161743393-0,182268154345374i</v>
      </c>
      <c r="EK201" s="223" t="str">
        <f t="shared" ca="1" si="312"/>
        <v>-0,0484435313199329+0,193397417905488i</v>
      </c>
      <c r="EL201" s="223" t="str">
        <f t="shared" ca="1" si="313"/>
        <v>0,157174485889895-0,12266017269066i</v>
      </c>
      <c r="EM201" s="223" t="str">
        <f t="shared" ca="1" si="314"/>
        <v>-0,199372357610716-2,44247333961777E-14i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0,101973831954967-0,221403790332036i</v>
      </c>
      <c r="G202" s="229" t="str">
        <f t="shared" si="321"/>
        <v>-1,2003441588562+1,43585478377598i</v>
      </c>
      <c r="H202" s="229" t="str">
        <f t="shared" si="319"/>
        <v>0,100150119769724-0,118101721866607i</v>
      </c>
      <c r="I202" s="229" t="str">
        <f t="shared" si="317"/>
        <v>-0,158178853123304+0,0657594841066242i</v>
      </c>
      <c r="J202" s="255" t="str">
        <f ca="1">IMPRODUCT(1/N_FFT2,DM100)</f>
        <v>0,000772894797057863+2,0910259850666E-09i</v>
      </c>
      <c r="K202" s="254" t="str">
        <f t="shared" ca="1" si="318"/>
        <v>-0,000122255750088372+0,0000508248323671269i</v>
      </c>
      <c r="N202" s="246">
        <f t="shared" ca="1" si="185"/>
        <v>0.59938402821538317</v>
      </c>
      <c r="O202" s="223">
        <f t="shared" ca="1" si="186"/>
        <v>0.19938402821538312</v>
      </c>
      <c r="P202" s="223" t="str">
        <f t="shared" ca="1" si="187"/>
        <v>-0,160146753119546-0,118772926934803i</v>
      </c>
      <c r="Q202" s="223" t="str">
        <f t="shared" ca="1" si="188"/>
        <v>0,0578781282801964+0,190798618900069i</v>
      </c>
      <c r="R202" s="223" t="str">
        <f t="shared" ca="1" si="189"/>
        <v>0,0671704560342305-0,187728848458478i</v>
      </c>
      <c r="S202" s="223" t="str">
        <f t="shared" ca="1" si="190"/>
        <v>-0,165781760639561+0,110771831016013i</v>
      </c>
      <c r="T202" s="223" t="str">
        <f t="shared" ca="1" si="191"/>
        <v>0,199143861421408+0,00978331056256758i</v>
      </c>
      <c r="U202" s="223" t="str">
        <f t="shared" ca="1" si="192"/>
        <v>-0,154125938044062-0,126487888469334i</v>
      </c>
      <c r="V202" s="223" t="str">
        <f t="shared" ca="1" si="193"/>
        <v>0,0484463670456178+0,193408738756743i</v>
      </c>
      <c r="W202" s="223" t="str">
        <f t="shared" ca="1" si="194"/>
        <v>0,0763009642762467-0,184206822777843i</v>
      </c>
      <c r="X202" s="223" t="str">
        <f t="shared" ca="1" si="195"/>
        <v>-0,171017385377435+0,102503876053828i</v>
      </c>
      <c r="Y202" s="223" t="str">
        <f t="shared" ca="1" si="196"/>
        <v>0,198423939622328+0,0195430522730534i</v>
      </c>
      <c r="Z202" s="223" t="str">
        <f t="shared" ca="1" si="197"/>
        <v>-0,147733820083989-0,133898129601516i</v>
      </c>
      <c r="AA202" s="223" t="str">
        <f t="shared" ca="1" si="198"/>
        <v>0,0388978942694126+0,19555292002115i</v>
      </c>
      <c r="AB202" s="223" t="str">
        <f t="shared" ca="1" si="199"/>
        <v>0,0852476568121283-0,180241026726532i</v>
      </c>
      <c r="AC202" s="223" t="str">
        <f t="shared" ca="1" si="200"/>
        <v>-0,175841014254582+0,0939889802759487i</v>
      </c>
      <c r="AD202" s="223" t="str">
        <f t="shared" ca="1" si="201"/>
        <v>0,197225997172812+0,0292557130588635i</v>
      </c>
      <c r="AE202" s="223" t="str">
        <f t="shared" ca="1" si="202"/>
        <v>-0,140985798411392-0,140985798411383i</v>
      </c>
      <c r="AF202" s="223" t="str">
        <f t="shared" ca="1" si="203"/>
        <v>0,0292557130588583+0,197225997172813i</v>
      </c>
      <c r="AG202" s="223" t="str">
        <f t="shared" ca="1" si="204"/>
        <v>0,0939889802759533-0,175841014254579i</v>
      </c>
      <c r="AH202" s="223" t="str">
        <f t="shared" ca="1" si="205"/>
        <v>-0,180241026726526+0,0852476568121403i</v>
      </c>
      <c r="AI202" s="223" t="str">
        <f t="shared" ca="1" si="206"/>
        <v>0,195552920021149+0,0388978942694176i</v>
      </c>
      <c r="AJ202" s="223" t="str">
        <f t="shared" ca="1" si="207"/>
        <v>-0,133898129601512-0,147733820083992i</v>
      </c>
      <c r="AK202" s="223" t="str">
        <f t="shared" ca="1" si="208"/>
        <v>0,0195430522730672+0,198423939622327i</v>
      </c>
      <c r="AL202" s="223" t="str">
        <f t="shared" ca="1" si="209"/>
        <v>0,102503876053832-0,171017385377433i</v>
      </c>
      <c r="AM202" s="223" t="str">
        <f t="shared" ca="1" si="210"/>
        <v>-0,184206822777845+0,076300964276242i</v>
      </c>
      <c r="AN202" s="223" t="str">
        <f t="shared" ca="1" si="211"/>
        <v>0,193408738756746+0,0484463670456043i</v>
      </c>
      <c r="AO202" s="223" t="str">
        <f t="shared" ca="1" si="212"/>
        <v>-0,126487888469328-0,154125938044066i</v>
      </c>
      <c r="AP202" s="223" t="str">
        <f t="shared" ca="1" si="213"/>
        <v>0,0097833105625613+0,199143861421408i</v>
      </c>
      <c r="AQ202" s="223" t="str">
        <f t="shared" ca="1" si="214"/>
        <v>0,110771831016001-0,165781760639568i</v>
      </c>
      <c r="AR202" s="223" t="str">
        <f t="shared" ca="1" si="215"/>
        <v>0,110771831016001-0,165781760639568i</v>
      </c>
      <c r="AS202" s="223" t="str">
        <f t="shared" ca="1" si="216"/>
        <v>0,190798618900069+0,0578781282801954i</v>
      </c>
      <c r="AT202" s="223" t="str">
        <f t="shared" ca="1" si="217"/>
        <v>-0,118772926934795-0,160146753119552i</v>
      </c>
      <c r="AU202" s="223" t="str">
        <f t="shared" ca="1" si="218"/>
        <v>-6,64391343414756E-15+0,199384028215383i</v>
      </c>
      <c r="AV202" s="223" t="str">
        <f t="shared" ca="1" si="219"/>
        <v>0,118772926934803-0,160146753119545i</v>
      </c>
      <c r="AW202" s="223" t="str">
        <f t="shared" ca="1" si="220"/>
        <v>-0,190798618900067+0,0578781282802044i</v>
      </c>
      <c r="AX202" s="223" t="str">
        <f t="shared" ca="1" si="221"/>
        <v>0,187728848458476+0,0671704560342355i</v>
      </c>
      <c r="AY202" s="223" t="str">
        <f t="shared" ca="1" si="222"/>
        <v>-0,110771831016009-0,165781760639563i</v>
      </c>
      <c r="AZ202" s="223" t="str">
        <f t="shared" ca="1" si="223"/>
        <v>-0,00978331056255193+0,199143861421409i</v>
      </c>
      <c r="BA202" s="223" t="str">
        <f t="shared" ca="1" si="224"/>
        <v>0,126487888469339-0,154125938044058i</v>
      </c>
      <c r="BB202" s="223" t="str">
        <f t="shared" ca="1" si="225"/>
        <v>-0,193408738756744+0,0484463670456121i</v>
      </c>
      <c r="BC202" s="223" t="str">
        <f t="shared" ca="1" si="226"/>
        <v>0,184206822777871+0,0763009642761784i</v>
      </c>
      <c r="BD202" s="223" t="str">
        <f t="shared" ca="1" si="227"/>
        <v>-0,102503876053823-0,171017385377438i</v>
      </c>
      <c r="BE202" s="223" t="str">
        <f t="shared" ca="1" si="228"/>
        <v>-0,0195430522731368+0,19842393962232i</v>
      </c>
      <c r="BF202" s="223" t="str">
        <f t="shared" ca="1" si="229"/>
        <v>0,133898129601475-0,147733820084026i</v>
      </c>
      <c r="BG202" s="223" t="str">
        <f t="shared" ca="1" si="230"/>
        <v>-0,195552920021155+0,0388978942693865i</v>
      </c>
      <c r="BH202" s="223" t="str">
        <f t="shared" ca="1" si="231"/>
        <v>0,180241026726487+0,0852476568122226i</v>
      </c>
      <c r="BI202" s="223" t="str">
        <f t="shared" ca="1" si="232"/>
        <v>-0,093988980275979-0,175841014254565i</v>
      </c>
      <c r="BJ202" s="223" t="str">
        <f t="shared" ca="1" si="233"/>
        <v>-0,0292557130589079+0,197225997172806i</v>
      </c>
      <c r="BK202" s="223" t="str">
        <f t="shared" ca="1" si="234"/>
        <v>0,140985798411329-0,140985798411445i</v>
      </c>
      <c r="BL202" s="223" t="str">
        <f t="shared" ca="1" si="235"/>
        <v>-0,197225997172811+0,0292557130588714i</v>
      </c>
      <c r="BM202" s="223" t="str">
        <f t="shared" ca="1" si="236"/>
        <v>0,175841014254548+0,0939889802760117i</v>
      </c>
      <c r="BN202" s="223" t="str">
        <f t="shared" ca="1" si="237"/>
        <v>-0,0852476568121893-0,180241026726503i</v>
      </c>
      <c r="BO202" s="223" t="str">
        <f t="shared" ca="1" si="238"/>
        <v>-0,0388978942694256+0,195552920021147i</v>
      </c>
      <c r="BP202" s="223" t="str">
        <f t="shared" ca="1" si="239"/>
        <v>0,147733820084051-0,133898129601447i</v>
      </c>
      <c r="BQ202" s="223" t="str">
        <f t="shared" ca="1" si="240"/>
        <v>-0,198423939622324+0,0195430522731001i</v>
      </c>
      <c r="BR202" s="223" t="str">
        <f t="shared" ca="1" si="241"/>
        <v>0,171017385377419+0,102503876053855i</v>
      </c>
      <c r="BS202" s="223" t="str">
        <f t="shared" ca="1" si="242"/>
        <v>-0,0763009642763275-0,18420682277781i</v>
      </c>
      <c r="BT202" s="223" t="str">
        <f t="shared" ca="1" si="243"/>
        <v>-0,0484463670455901+0,19340873875675i</v>
      </c>
      <c r="BU202" s="223" t="str">
        <f t="shared" ca="1" si="244"/>
        <v>0,154125938044094-0,126487888469295i</v>
      </c>
      <c r="BV202" s="223" t="str">
        <f t="shared" ca="1" si="245"/>
        <v>-0,199143861421405+0,00978331056263673i</v>
      </c>
      <c r="BW202" s="223" t="str">
        <f t="shared" ca="1" si="246"/>
        <v>0,165781760639566+0,110771831016005i</v>
      </c>
      <c r="BX202" s="223" t="str">
        <f t="shared" ca="1" si="247"/>
        <v>-0,0671704560341661-0,187728848458501i</v>
      </c>
      <c r="BY202" s="223" t="str">
        <f t="shared" ca="1" si="248"/>
        <v>-0,0578781282801422+0,190798618900086i</v>
      </c>
      <c r="BZ202" s="223" t="str">
        <f t="shared" ca="1" si="249"/>
        <v>0,160146753119557-0,118772926934787i</v>
      </c>
      <c r="CA202" s="223" t="str">
        <f t="shared" ca="1" si="250"/>
        <v>-0,199384028215383-9,26235156783105E-14i</v>
      </c>
      <c r="CB202" s="223" t="str">
        <f t="shared" ca="1" si="251"/>
        <v>0,160146753119565+0,118772926934776i</v>
      </c>
      <c r="CC202" s="223" t="str">
        <f t="shared" ca="1" si="252"/>
        <v>-0,0578781282801601-0,19079861890008i</v>
      </c>
      <c r="CD202" s="223" t="str">
        <f t="shared" ca="1" si="253"/>
        <v>-0,0671704560341483+0,187728848458507i</v>
      </c>
      <c r="CE202" s="223" t="str">
        <f t="shared" ca="1" si="254"/>
        <v>0,165781760639556-0,11077183101602i</v>
      </c>
      <c r="CF202" s="223" t="str">
        <f t="shared" ca="1" si="255"/>
        <v>-0,199143861421406-0,00978331056261799i</v>
      </c>
      <c r="CG202" s="223" t="str">
        <f t="shared" ca="1" si="256"/>
        <v>0,154125938044106+0,12648788846928i</v>
      </c>
      <c r="CH202" s="223" t="str">
        <f t="shared" ca="1" si="257"/>
        <v>-0,0484463670456083-0,193408738756745i</v>
      </c>
      <c r="CI202" s="223" t="str">
        <f t="shared" ca="1" si="258"/>
        <v>-0,0763009642763102+0,184206822777817i</v>
      </c>
      <c r="CJ202" s="223" t="str">
        <f t="shared" ca="1" si="259"/>
        <v>0,171017385377409-0,102503876053871i</v>
      </c>
      <c r="CK202" s="223" t="str">
        <f t="shared" ca="1" si="260"/>
        <v>-0,198423939622325-0,0195430522730814i</v>
      </c>
      <c r="CL202" s="223" t="str">
        <f t="shared" ca="1" si="261"/>
        <v>0,147733820083926+0,133898129601585i</v>
      </c>
      <c r="CM202" s="223" t="str">
        <f t="shared" ca="1" si="262"/>
        <v>-0,0388978942694384-0,195552920021145i</v>
      </c>
      <c r="CN202" s="223" t="str">
        <f t="shared" ca="1" si="263"/>
        <v>-0,085247656812175+0,18024102672651i</v>
      </c>
      <c r="CO202" s="223" t="str">
        <f t="shared" ca="1" si="264"/>
        <v>0,17584101425454-0,0939889802760257i</v>
      </c>
      <c r="CP202" s="223" t="str">
        <f t="shared" ca="1" si="265"/>
        <v>-0,197225997172813-0,0292557130588557i</v>
      </c>
      <c r="CQ202" s="223" t="str">
        <f t="shared" ca="1" si="266"/>
        <v>0,140985798411343+0,140985798411432i</v>
      </c>
      <c r="CR202" s="223" t="str">
        <f t="shared" ca="1" si="267"/>
        <v>-0,0292557130589265-0,197225997172803i</v>
      </c>
      <c r="CS202" s="223" t="str">
        <f t="shared" ca="1" si="268"/>
        <v>-0,0939889802759625+0,175841014254574i</v>
      </c>
      <c r="CT202" s="223" t="str">
        <f t="shared" ca="1" si="269"/>
        <v>0,180241026726564-0,0852476568120603i</v>
      </c>
      <c r="CU202" s="223" t="str">
        <f t="shared" ca="1" si="270"/>
        <v>-0,195552920021159-0,0388978942693682i</v>
      </c>
      <c r="CV202" s="223" t="str">
        <f t="shared" ca="1" si="271"/>
        <v>0,133898129601491+0,147733820084012i</v>
      </c>
      <c r="CW202" s="223" t="str">
        <f t="shared" ca="1" si="272"/>
        <v>-0,0195430522731583-0,198423939622318i</v>
      </c>
      <c r="CX202" s="223" t="str">
        <f t="shared" ca="1" si="273"/>
        <v>-0,10250387605381+0,171017385377446i</v>
      </c>
      <c r="CY202" s="223" t="str">
        <f t="shared" ca="1" si="274"/>
        <v>0,184206822777865-0,0763009642761931i</v>
      </c>
      <c r="CZ202" s="223" t="str">
        <f t="shared" ca="1" si="275"/>
        <v>-0,193408738756763-0,0484463670455389i</v>
      </c>
      <c r="DA202" s="223" t="str">
        <f t="shared" ca="1" si="276"/>
        <v>0,126487888469336+0,15412593804406i</v>
      </c>
      <c r="DB202" s="223" t="str">
        <f t="shared" ca="1" si="277"/>
        <v>-0,00978331056249142-0,199143861421412i</v>
      </c>
      <c r="DC202" s="223" t="str">
        <f t="shared" ca="1" si="278"/>
        <v>-0,11077183101596+0,165781760639596i</v>
      </c>
      <c r="DD202" s="223" t="str">
        <f t="shared" ca="1" si="279"/>
        <v>0,187728848458483-0,0671704560342157i</v>
      </c>
      <c r="DE202" s="223" t="str">
        <f t="shared" ca="1" si="280"/>
        <v>-0,190798618900043-0,0578781282802814i</v>
      </c>
      <c r="DF202" s="223" t="str">
        <f t="shared" ca="1" si="281"/>
        <v>0,118772926934834+0,160146753119522i</v>
      </c>
      <c r="DG202" s="223" t="str">
        <f t="shared" ca="1" si="282"/>
        <v>3,40988275899455E-14-0,199384028215383i</v>
      </c>
      <c r="DH202" s="223" t="str">
        <f t="shared" ca="1" si="283"/>
        <v>-0,11877292693473+0,1601467531196i</v>
      </c>
      <c r="DI202" s="223" t="str">
        <f t="shared" ca="1" si="284"/>
        <v>0,190798618900065-0,0578781282802106i</v>
      </c>
      <c r="DJ202" s="223" t="str">
        <f t="shared" ca="1" si="285"/>
        <v>-0,187728848458458-0,0671704560342853i</v>
      </c>
      <c r="DK202" s="223" t="str">
        <f t="shared" ca="1" si="286"/>
        <v>0,110771831016064+0,165781760639526i</v>
      </c>
      <c r="DL202" s="223" t="str">
        <f t="shared" ca="1" si="287"/>
        <v>0,00978331056256519-0,199143861421408i</v>
      </c>
      <c r="DM202" s="223" t="str">
        <f t="shared" ca="1" si="288"/>
        <v>-0,126487888469393+0,154125938044014i</v>
      </c>
      <c r="DN202" s="223" t="str">
        <f t="shared" ca="1" si="289"/>
        <v>0,193408738756732-0,0484463670456597i</v>
      </c>
      <c r="DO202" s="223" t="str">
        <f t="shared" ca="1" si="290"/>
        <v>-0,184206822777835-0,0763009642762665i</v>
      </c>
      <c r="DP202" s="223" t="str">
        <f t="shared" ca="1" si="291"/>
        <v>0,102503876053746+0,171017385377484i</v>
      </c>
      <c r="DQ202" s="223" t="str">
        <f t="shared" ca="1" si="292"/>
        <v>0,0195430522730288-0,198423939622331i</v>
      </c>
      <c r="DR202" s="223" t="str">
        <f t="shared" ca="1" si="293"/>
        <v>-0,133898129601545+0,147733820083962i</v>
      </c>
      <c r="DS202" s="223" t="str">
        <f t="shared" ca="1" si="294"/>
        <v>0,195552920021135-0,0388978942694902i</v>
      </c>
      <c r="DT202" s="223" t="str">
        <f t="shared" ca="1" si="295"/>
        <v>-0,180241026726535-0,085247656812122i</v>
      </c>
      <c r="DU202" s="223" t="str">
        <f t="shared" ca="1" si="296"/>
        <v>0,0939889802758975+0,175841014254609i</v>
      </c>
      <c r="DV202" s="223" t="str">
        <f t="shared" ca="1" si="297"/>
        <v>0,0292557130588034-0,197225997172821i</v>
      </c>
      <c r="DW202" s="223" t="str">
        <f t="shared" ca="1" si="298"/>
        <v>-0,140985798411391+0,140985798411384i</v>
      </c>
      <c r="DX202" s="223" t="str">
        <f t="shared" ca="1" si="299"/>
        <v>0,197225997172824-0,0292557130587825i</v>
      </c>
      <c r="DY202" s="223" t="str">
        <f t="shared" ca="1" si="300"/>
        <v>-0,175841014254599-0,0939889802759158i</v>
      </c>
      <c r="DZ202" s="223" t="str">
        <f t="shared" ca="1" si="301"/>
        <v>0,085247656812103+0,180241026726544i</v>
      </c>
      <c r="EA202" s="223" t="str">
        <f t="shared" ca="1" si="302"/>
        <v>0,0388978942693219-0,195552920021168i</v>
      </c>
      <c r="EB202" s="223" t="str">
        <f t="shared" ca="1" si="303"/>
        <v>-0,147733820083976+0,13389812960153i</v>
      </c>
      <c r="EC202" s="223" t="str">
        <f t="shared" ca="1" si="304"/>
        <v>0,198423939622333-0,0195430522730079i</v>
      </c>
      <c r="ED202" s="223" t="str">
        <f t="shared" ca="1" si="305"/>
        <v>-0,171017385377473-0,102503876053764i</v>
      </c>
      <c r="EE202" s="223" t="str">
        <f t="shared" ca="1" si="306"/>
        <v>0,0763009642762471+0,184206822777843i</v>
      </c>
      <c r="EF202" s="223" t="str">
        <f t="shared" ca="1" si="307"/>
        <v>0,04844636704568-0,193408738756727i</v>
      </c>
      <c r="EG202" s="223" t="str">
        <f t="shared" ca="1" si="308"/>
        <v>-0,154125938044027+0,126487888469377i</v>
      </c>
      <c r="EH202" s="223" t="str">
        <f t="shared" ca="1" si="309"/>
        <v>0,199143861421409-0,00978331056254987i</v>
      </c>
      <c r="EI202" s="223" t="str">
        <f t="shared" ca="1" si="310"/>
        <v>-0,165781760639515-0,110771831016081i</v>
      </c>
      <c r="EJ202" s="223" t="str">
        <f t="shared" ca="1" si="311"/>
        <v>0,0671704560342656+0,187728848458465i</v>
      </c>
      <c r="EK202" s="223" t="str">
        <f t="shared" ca="1" si="312"/>
        <v>0,0578781282802361-0,190798618900057i</v>
      </c>
      <c r="EL202" s="223" t="str">
        <f t="shared" ca="1" si="313"/>
        <v>-0,160146753119488+0,118772926934881i</v>
      </c>
      <c r="EM202" s="223" t="str">
        <f t="shared" ca="1" si="314"/>
        <v>0,199384028215383-1,87590255834185E-14i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0,101835218773681-0,219830487977708i</v>
      </c>
      <c r="G203" s="229" t="str">
        <f t="shared" si="321"/>
        <v>-1,20010067146141+1,42427840135868i</v>
      </c>
      <c r="H203" s="229" t="str">
        <f t="shared" si="319"/>
        <v>0,100147279821442-0,116955176821812i</v>
      </c>
      <c r="I203" s="229" t="str">
        <f t="shared" si="317"/>
        <v>-0,156782725022687+0,0653220822093353i</v>
      </c>
      <c r="J203" s="255" t="str">
        <f ca="1">IMPRODUCT(1/N_FFT2,DN100)</f>
        <v>0,00118326964369861+3,19997994716753E-06i</v>
      </c>
      <c r="K203" s="254" t="str">
        <f t="shared" ca="1" si="318"/>
        <v>-0,000185725268528869+0,0000767919353653566i</v>
      </c>
      <c r="N203" s="246">
        <f t="shared" ca="1" si="185"/>
        <v>0.59939491513719412</v>
      </c>
      <c r="O203" s="223">
        <f t="shared" ca="1" si="186"/>
        <v>0.19939491513719412</v>
      </c>
      <c r="P203" s="223" t="str">
        <f t="shared" ca="1" si="187"/>
        <v>-0,163022254435819-0,114813225463062i</v>
      </c>
      <c r="Q203" s="223" t="str">
        <f t="shared" ca="1" si="188"/>
        <v>0,0671741237277229+0,187739098975097i</v>
      </c>
      <c r="R203" s="223" t="str">
        <f t="shared" ca="1" si="189"/>
        <v>0,0531811676427145-0,192172046850541i</v>
      </c>
      <c r="S203" s="223" t="str">
        <f t="shared" ca="1" si="190"/>
        <v>-0,154134353748433+0,126494795059409i</v>
      </c>
      <c r="T203" s="223" t="str">
        <f t="shared" ca="1" si="191"/>
        <v>0,198854645976581-0,0146683999160636i</v>
      </c>
      <c r="U203" s="223" t="str">
        <f t="shared" ca="1" si="192"/>
        <v>-0,171026723401746-0,10250947305021i</v>
      </c>
      <c r="V203" s="223" t="str">
        <f t="shared" ca="1" si="193"/>
        <v>0,0808030574161176+0,182288776656097i</v>
      </c>
      <c r="W203" s="223" t="str">
        <f t="shared" ca="1" si="194"/>
        <v>0,0389000182024927-0,195563597753811i</v>
      </c>
      <c r="X203" s="223" t="str">
        <f t="shared" ca="1" si="195"/>
        <v>-0,144411185643472+0,137490878401498i</v>
      </c>
      <c r="Y203" s="223" t="str">
        <f t="shared" ca="1" si="196"/>
        <v>0,197236766260132-0,0292573105020735i</v>
      </c>
      <c r="Z203" s="223" t="str">
        <f t="shared" ca="1" si="197"/>
        <v>-0,178104383735359-0,089650212921202i</v>
      </c>
      <c r="AA203" s="223" t="str">
        <f t="shared" ca="1" si="198"/>
        <v>0,0939941123353629+0,175850615662431i</v>
      </c>
      <c r="AB203" s="223" t="str">
        <f t="shared" ca="1" si="199"/>
        <v>0,0244080661932297-0,197895372576712i</v>
      </c>
      <c r="AC203" s="223" t="str">
        <f t="shared" ca="1" si="200"/>
        <v>-0,133905440811347+0,147741886760958i</v>
      </c>
      <c r="AD203" s="223" t="str">
        <f t="shared" ca="1" si="201"/>
        <v>0,194550043418214-0,0436876731875235i</v>
      </c>
      <c r="AE203" s="223" t="str">
        <f t="shared" ca="1" si="202"/>
        <v>-0,184216880982079-0,0763051305208453i</v>
      </c>
      <c r="AF203" s="223" t="str">
        <f t="shared" ca="1" si="203"/>
        <v>0,106675805015985+0,168459504946324i</v>
      </c>
      <c r="AG203" s="223" t="str">
        <f t="shared" ca="1" si="204"/>
        <v>0,00978384475848753-0,199154735229446i</v>
      </c>
      <c r="AH203" s="223" t="str">
        <f t="shared" ca="1" si="205"/>
        <v>-0,122674050793544+0,157192269035318i</v>
      </c>
      <c r="AI203" s="223" t="str">
        <f t="shared" ca="1" si="206"/>
        <v>0,190809037034684-0,0578812885867747i</v>
      </c>
      <c r="AJ203" s="223" t="str">
        <f t="shared" ca="1" si="207"/>
        <v>-0,189331090989724-0,0625465440069196i</v>
      </c>
      <c r="AK203" s="223" t="str">
        <f t="shared" ca="1" si="208"/>
        <v>0,118779412266553+0,160155497577139i</v>
      </c>
      <c r="AL203" s="223" t="str">
        <f t="shared" ca="1" si="209"/>
        <v>-0,0048933961786791-0,199334861116683i</v>
      </c>
      <c r="AM203" s="223" t="str">
        <f t="shared" ca="1" si="210"/>
        <v>-0,110777879465692+0,165790812784224i</v>
      </c>
      <c r="AN203" s="223" t="str">
        <f t="shared" ca="1" si="211"/>
        <v>0,186034019947267-0,0717612402681875i</v>
      </c>
      <c r="AO203" s="223" t="str">
        <f t="shared" ca="1" si="212"/>
        <v>-0,193419299411154-0,0484490123518225i</v>
      </c>
      <c r="AP203" s="223" t="str">
        <f t="shared" ca="1" si="213"/>
        <v>0,13023934359069+0,150983593690291i</v>
      </c>
      <c r="AQ203" s="223" t="str">
        <f t="shared" ca="1" si="214"/>
        <v>-0,0195441193779966-0,198434774120635i</v>
      </c>
      <c r="AR203" s="223" t="str">
        <f t="shared" ca="1" si="215"/>
        <v>-0,0195441193779966-0,198434774120635i</v>
      </c>
      <c r="AS203" s="223" t="str">
        <f t="shared" ca="1" si="216"/>
        <v>0,180250868387281-0,0852523115710064i</v>
      </c>
      <c r="AT203" s="223" t="str">
        <f t="shared" ca="1" si="217"/>
        <v>-0,196459351890716-0,0340889313010638i</v>
      </c>
      <c r="AU203" s="223" t="str">
        <f t="shared" ca="1" si="218"/>
        <v>0,140993496627629+0,140993496627623i</v>
      </c>
      <c r="AV203" s="223" t="str">
        <f t="shared" ca="1" si="219"/>
        <v>-0,0340889313010524-0,196459351890718i</v>
      </c>
      <c r="AW203" s="223" t="str">
        <f t="shared" ca="1" si="220"/>
        <v>-0,0852523115710142+0,180250868387277i</v>
      </c>
      <c r="AX203" s="223" t="str">
        <f t="shared" ca="1" si="221"/>
        <v>0,173490921754097-0,0982813932109356i</v>
      </c>
      <c r="AY203" s="223" t="str">
        <f t="shared" ca="1" si="222"/>
        <v>-0,198434774120634-0,019544119378008i</v>
      </c>
      <c r="AZ203" s="223" t="str">
        <f t="shared" ca="1" si="223"/>
        <v>0,150983593690299+0,130239343590682i</v>
      </c>
      <c r="BA203" s="223" t="str">
        <f t="shared" ca="1" si="224"/>
        <v>-0,0484490123518333-0,193419299411152i</v>
      </c>
      <c r="BB203" s="223" t="str">
        <f t="shared" ca="1" si="225"/>
        <v>-0,0717612402681983+0,186034019947263i</v>
      </c>
      <c r="BC203" s="223" t="str">
        <f t="shared" ca="1" si="226"/>
        <v>0,165790812784274-0,110777879465617i</v>
      </c>
      <c r="BD203" s="223" t="str">
        <f t="shared" ca="1" si="227"/>
        <v>-0,199334861116683-0,0048933961786892i</v>
      </c>
      <c r="BE203" s="223" t="str">
        <f t="shared" ca="1" si="228"/>
        <v>0,160155497577193+0,11877941226648i</v>
      </c>
      <c r="BF203" s="223" t="str">
        <f t="shared" ca="1" si="229"/>
        <v>-0,0625465440069087-0,189331090989728i</v>
      </c>
      <c r="BG203" s="223" t="str">
        <f t="shared" ca="1" si="230"/>
        <v>-0,0578812885867085+0,190809037034704i</v>
      </c>
      <c r="BH203" s="223" t="str">
        <f t="shared" ca="1" si="231"/>
        <v>0,157192269035335-0,122674050793522i</v>
      </c>
      <c r="BI203" s="223" t="str">
        <f t="shared" ca="1" si="232"/>
        <v>-0,199154735229443+0,00978384475855527i</v>
      </c>
      <c r="BJ203" s="223" t="str">
        <f t="shared" ca="1" si="233"/>
        <v>0,168459504946297+0,106675805016027i</v>
      </c>
      <c r="BK203" s="223" t="str">
        <f t="shared" ca="1" si="234"/>
        <v>-0,076305130520891-0,184216880982061i</v>
      </c>
      <c r="BL203" s="223" t="str">
        <f t="shared" ca="1" si="235"/>
        <v>-0,0436876731875927+0,194550043418198i</v>
      </c>
      <c r="BM203" s="223" t="str">
        <f t="shared" ca="1" si="236"/>
        <v>0,147741886760939-0,133905440811367i</v>
      </c>
      <c r="BN203" s="223" t="str">
        <f t="shared" ca="1" si="237"/>
        <v>-0,197895372576721+0,0244080661931579i</v>
      </c>
      <c r="BO203" s="223" t="str">
        <f t="shared" ca="1" si="238"/>
        <v>0,175850615662436+0,0939941123353537i</v>
      </c>
      <c r="BP203" s="223" t="str">
        <f t="shared" ca="1" si="239"/>
        <v>-0,0896502129211208-0,1781043837354i</v>
      </c>
      <c r="BQ203" s="223" t="str">
        <f t="shared" ca="1" si="240"/>
        <v>-0,0292573105020618+0,197236766260134i</v>
      </c>
      <c r="BR203" s="223" t="str">
        <f t="shared" ca="1" si="241"/>
        <v>0,137490878401433-0,144411185643534i</v>
      </c>
      <c r="BS203" s="223" t="str">
        <f t="shared" ca="1" si="242"/>
        <v>-0,195563597753814+0,0389000182024808i</v>
      </c>
      <c r="BT203" s="223" t="str">
        <f t="shared" ca="1" si="243"/>
        <v>0,182288776656134+0,0808030574160348i</v>
      </c>
      <c r="BU203" s="223" t="str">
        <f t="shared" ca="1" si="244"/>
        <v>-0,102509473050184-0,171026723401761i</v>
      </c>
      <c r="BV203" s="223" t="str">
        <f t="shared" ca="1" si="245"/>
        <v>-0,0146683999159971+0,198854645976586i</v>
      </c>
      <c r="BW203" s="223" t="str">
        <f t="shared" ca="1" si="246"/>
        <v>0,126494795059446-0,154134353748402i</v>
      </c>
      <c r="BX203" s="223" t="str">
        <f t="shared" ca="1" si="247"/>
        <v>-0,192172046850527+0,0531811676427632i</v>
      </c>
      <c r="BY203" s="223" t="str">
        <f t="shared" ca="1" si="248"/>
        <v>0,187739098975078+0,0671741237277781i</v>
      </c>
      <c r="BZ203" s="223" t="str">
        <f t="shared" ca="1" si="249"/>
        <v>-0,114813225463093-0,163022254435797i</v>
      </c>
      <c r="CA203" s="223" t="str">
        <f t="shared" ca="1" si="250"/>
        <v>-7,10347998021951E-14+0,199394915137194i</v>
      </c>
      <c r="CB203" s="223" t="str">
        <f t="shared" ca="1" si="251"/>
        <v>0,114813225463042-0,163022254435833i</v>
      </c>
      <c r="CC203" s="223" t="str">
        <f t="shared" ca="1" si="252"/>
        <v>-0,187739098975126+0,0671741237276443i</v>
      </c>
      <c r="CD203" s="223" t="str">
        <f t="shared" ca="1" si="253"/>
        <v>0,192172046850542+0,0531811676427087i</v>
      </c>
      <c r="CE203" s="223" t="str">
        <f t="shared" ca="1" si="254"/>
        <v>-0,126494795059341-0,154134353748488i</v>
      </c>
      <c r="CF203" s="223" t="str">
        <f t="shared" ca="1" si="255"/>
        <v>0,0146683999160532+0,198854645976582i</v>
      </c>
      <c r="CG203" s="223" t="str">
        <f t="shared" ca="1" si="256"/>
        <v>0,102509473050135-0,17102672340179i</v>
      </c>
      <c r="CH203" s="223" t="str">
        <f t="shared" ca="1" si="257"/>
        <v>-0,182288776656109+0,0808030574160915i</v>
      </c>
      <c r="CI203" s="223" t="str">
        <f t="shared" ca="1" si="258"/>
        <v>0,195563597753825+0,0389000182024255i</v>
      </c>
      <c r="CJ203" s="223" t="str">
        <f t="shared" ca="1" si="259"/>
        <v>-0,137490878401474-0,144411185643495i</v>
      </c>
      <c r="CK203" s="223" t="str">
        <f t="shared" ca="1" si="260"/>
        <v>0,029257310502123+0,197236766260125i</v>
      </c>
      <c r="CL203" s="223" t="str">
        <f t="shared" ca="1" si="261"/>
        <v>0,0896502129212476-0,178104383735336i</v>
      </c>
      <c r="CM203" s="223" t="str">
        <f t="shared" ca="1" si="262"/>
        <v>-0,175850615662407+0,0939941123354084i</v>
      </c>
      <c r="CN203" s="223" t="str">
        <f t="shared" ca="1" si="263"/>
        <v>0,197895372576704+0,0244080661932989i</v>
      </c>
      <c r="CO203" s="223" t="str">
        <f t="shared" ca="1" si="264"/>
        <v>-0,147741886760977-0,133905440811326i</v>
      </c>
      <c r="CP203" s="223" t="str">
        <f t="shared" ca="1" si="265"/>
        <v>0,0436876731874569+0,194550043418229i</v>
      </c>
      <c r="CQ203" s="223" t="str">
        <f t="shared" ca="1" si="266"/>
        <v>0,0763051305208363-0,184216880982083i</v>
      </c>
      <c r="CR203" s="223" t="str">
        <f t="shared" ca="1" si="267"/>
        <v>-0,168459504946373+0,106675805015907i</v>
      </c>
      <c r="CS203" s="223" t="str">
        <f t="shared" ca="1" si="268"/>
        <v>0,199154735229445+0,00978384475849621i</v>
      </c>
      <c r="CT203" s="223" t="str">
        <f t="shared" ca="1" si="269"/>
        <v>-0,157192269035372-0,122674050793475i</v>
      </c>
      <c r="CU203" s="223" t="str">
        <f t="shared" ca="1" si="270"/>
        <v>0,0578812885867623+0,190809037034688i</v>
      </c>
      <c r="CV203" s="223" t="str">
        <f t="shared" ca="1" si="271"/>
        <v>0,0625465440068527-0,189331090989747i</v>
      </c>
      <c r="CW203" s="223" t="str">
        <f t="shared" ca="1" si="272"/>
        <v>-0,160155497577158+0,118779412266528i</v>
      </c>
      <c r="CX203" s="223" t="str">
        <f t="shared" ca="1" si="273"/>
        <v>0,199334861116681-0,00489339617875112i</v>
      </c>
      <c r="CY203" s="223" t="str">
        <f t="shared" ca="1" si="274"/>
        <v>-0,165790812784196-0,110777879465733i</v>
      </c>
      <c r="CZ203" s="223" t="str">
        <f t="shared" ca="1" si="275"/>
        <v>0,0717612402682322+0,18603401994725i</v>
      </c>
      <c r="DA203" s="223" t="str">
        <f t="shared" ca="1" si="276"/>
        <v>0,0484490123518887-0,193419299411138i</v>
      </c>
      <c r="DB203" s="223" t="str">
        <f t="shared" ca="1" si="277"/>
        <v>-0,150983593690273+0,130239343590712i</v>
      </c>
      <c r="DC203" s="223" t="str">
        <f t="shared" ca="1" si="278"/>
        <v>0,198434774120642-0,0195441193779259i</v>
      </c>
      <c r="DD203" s="223" t="str">
        <f t="shared" ca="1" si="279"/>
        <v>-0,173490921754107-0,0982813932109186i</v>
      </c>
      <c r="DE203" s="223" t="str">
        <f t="shared" ca="1" si="280"/>
        <v>0,0852523115709242+0,18025086838732i</v>
      </c>
      <c r="DF203" s="223" t="str">
        <f t="shared" ca="1" si="281"/>
        <v>0,0340889313010554-0,196459351890718i</v>
      </c>
      <c r="DG203" s="223" t="str">
        <f t="shared" ca="1" si="282"/>
        <v>-0,140993496627559+0,140993496627693i</v>
      </c>
      <c r="DH203" s="223" t="str">
        <f t="shared" ca="1" si="283"/>
        <v>0,19645935189072-0,0340889313010411i</v>
      </c>
      <c r="DI203" s="223" t="str">
        <f t="shared" ca="1" si="284"/>
        <v>-0,180250868387316-0,0852523115709324i</v>
      </c>
      <c r="DJ203" s="223" t="str">
        <f t="shared" ca="1" si="285"/>
        <v>0,0982813932109109+0,173490921754111i</v>
      </c>
      <c r="DK203" s="223" t="str">
        <f t="shared" ca="1" si="286"/>
        <v>0,0195441193779406-0,198434774120641i</v>
      </c>
      <c r="DL203" s="223" t="str">
        <f t="shared" ca="1" si="287"/>
        <v>-0,130239343590718+0,150983593690267i</v>
      </c>
      <c r="DM203" s="223" t="str">
        <f t="shared" ca="1" si="288"/>
        <v>0,19341929941114-0,0484490123518799i</v>
      </c>
      <c r="DN203" s="223" t="str">
        <f t="shared" ca="1" si="289"/>
        <v>-0,186034019947245-0,0717612402682459i</v>
      </c>
      <c r="DO203" s="223" t="str">
        <f t="shared" ca="1" si="290"/>
        <v>0,110777879465725+0,165790812784201i</v>
      </c>
      <c r="DP203" s="223" t="str">
        <f t="shared" ca="1" si="291"/>
        <v>0,00489339617876021-0,199334861116681i</v>
      </c>
      <c r="DQ203" s="223" t="str">
        <f t="shared" ca="1" si="292"/>
        <v>-0,118779412266535+0,160155497577153i</v>
      </c>
      <c r="DR203" s="223" t="str">
        <f t="shared" ca="1" si="293"/>
        <v>0,189331090989749-0,0625465440068439i</v>
      </c>
      <c r="DS203" s="223" t="str">
        <f t="shared" ca="1" si="294"/>
        <v>-0,190809037034685-0,0578812885867709i</v>
      </c>
      <c r="DT203" s="223" t="str">
        <f t="shared" ca="1" si="295"/>
        <v>0,122674050793468+0,157192269035377i</v>
      </c>
      <c r="DU203" s="223" t="str">
        <f t="shared" ca="1" si="296"/>
        <v>-0,00978384475848147-0,199154735229446i</v>
      </c>
      <c r="DV203" s="223" t="str">
        <f t="shared" ca="1" si="297"/>
        <v>-0,106675805015919+0,168459504946365i</v>
      </c>
      <c r="DW203" s="223" t="str">
        <f t="shared" ca="1" si="298"/>
        <v>0,184216880982089-0,0763051305208228i</v>
      </c>
      <c r="DX203" s="223" t="str">
        <f t="shared" ca="1" si="299"/>
        <v>-0,194550043418227-0,0436876731874657i</v>
      </c>
      <c r="DY203" s="223" t="str">
        <f t="shared" ca="1" si="300"/>
        <v>0,133905440811315+0,147741886760987i</v>
      </c>
      <c r="DZ203" s="223" t="str">
        <f t="shared" ca="1" si="301"/>
        <v>-0,0244080661932899-0,197895372576705i</v>
      </c>
      <c r="EA203" s="223" t="str">
        <f t="shared" ca="1" si="302"/>
        <v>-0,0939941123354164+0,175850615662402i</v>
      </c>
      <c r="EB203" s="223" t="str">
        <f t="shared" ca="1" si="303"/>
        <v>0,17810438373534-0,0896502129212397i</v>
      </c>
      <c r="EC203" s="223" t="str">
        <f t="shared" ca="1" si="304"/>
        <v>-0,197236766260124-0,0292573105021319i</v>
      </c>
      <c r="ED203" s="223" t="str">
        <f t="shared" ca="1" si="305"/>
        <v>0,144411185643489+0,13749087840148i</v>
      </c>
      <c r="EE203" s="223" t="str">
        <f t="shared" ca="1" si="306"/>
        <v>-0,0389000182024166-0,195563597753827i</v>
      </c>
      <c r="EF203" s="223" t="str">
        <f t="shared" ca="1" si="307"/>
        <v>-0,080803057416105+0,182288776656103i</v>
      </c>
      <c r="EG203" s="223" t="str">
        <f t="shared" ca="1" si="308"/>
        <v>0,171026723401795-0,102509473050127i</v>
      </c>
      <c r="EH203" s="223" t="str">
        <f t="shared" ca="1" si="309"/>
        <v>-0,19885464597658-0,0146683999160679i</v>
      </c>
      <c r="EI203" s="223" t="str">
        <f t="shared" ca="1" si="310"/>
        <v>0,154134353748483+0,126494795059348i</v>
      </c>
      <c r="EJ203" s="223" t="str">
        <f t="shared" ca="1" si="311"/>
        <v>-0,0531811676426946-0,192172046850546i</v>
      </c>
      <c r="EK203" s="223" t="str">
        <f t="shared" ca="1" si="312"/>
        <v>-0,0671741237276529+0,187739098975122i</v>
      </c>
      <c r="EL203" s="223" t="str">
        <f t="shared" ca="1" si="313"/>
        <v>0,163022254435838-0,114813225463035i</v>
      </c>
      <c r="EM203" s="223" t="str">
        <f t="shared" ca="1" si="314"/>
        <v>-0,199394915137194+6,19475966330682E-14i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0,101695659908711-0,218291929375001i</v>
      </c>
      <c r="G204" s="229" t="str">
        <f t="shared" si="321"/>
        <v>-1,19985490879144+1,41294651932594i</v>
      </c>
      <c r="H204" s="229" t="str">
        <f t="shared" si="319"/>
        <v>0,100144520717848-0,115830681144934i</v>
      </c>
      <c r="I204" s="229" t="str">
        <f t="shared" si="317"/>
        <v>-0,155435523872209+0,0648790146181683i</v>
      </c>
      <c r="J204" s="255" t="str">
        <f ca="1">IMPRODUCT(1/N_FFT2,DO100)</f>
        <v>0,000785694751214324-1,93018034763898E-09i</v>
      </c>
      <c r="K204" s="254" t="str">
        <f t="shared" ca="1" si="318"/>
        <v>-0,000122124750030444+0,0000509754012680457i</v>
      </c>
      <c r="N204" s="246">
        <f t="shared" ca="1" si="185"/>
        <v>0.59940507179517433</v>
      </c>
      <c r="O204" s="223">
        <f t="shared" ca="1" si="186"/>
        <v>0.19940507179517433</v>
      </c>
      <c r="P204" s="223" t="str">
        <f t="shared" ca="1" si="187"/>
        <v>-0,165799257736695-0,110783522202535i</v>
      </c>
      <c r="Q204" s="223" t="str">
        <f t="shared" ca="1" si="188"/>
        <v>0,0763090173055837+0,184226264510505i</v>
      </c>
      <c r="R204" s="223" t="str">
        <f t="shared" ca="1" si="189"/>
        <v>0,0389019996681701-0,195573559254456i</v>
      </c>
      <c r="S204" s="223" t="str">
        <f t="shared" ca="1" si="190"/>
        <v>-0,141000678469362+0,141000678469354i</v>
      </c>
      <c r="T204" s="223" t="str">
        <f t="shared" ca="1" si="191"/>
        <v>0,195573559254458-0,0389019996681629i</v>
      </c>
      <c r="U204" s="223" t="str">
        <f t="shared" ca="1" si="192"/>
        <v>-0,184226264510502-0,0763090173055921i</v>
      </c>
      <c r="V204" s="223" t="str">
        <f t="shared" ca="1" si="193"/>
        <v>0,110783522202527+0,1657992577367i</v>
      </c>
      <c r="W204" s="223" t="str">
        <f t="shared" ca="1" si="194"/>
        <v>-8,69656854721439E-15-0,199405071795174i</v>
      </c>
      <c r="X204" s="223" t="str">
        <f t="shared" ca="1" si="195"/>
        <v>-0,110783522202529+0,165799257736699i</v>
      </c>
      <c r="Y204" s="223" t="str">
        <f t="shared" ca="1" si="196"/>
        <v>0,184226264510503-0,0763090173055899i</v>
      </c>
      <c r="Z204" s="223" t="str">
        <f t="shared" ca="1" si="197"/>
        <v>-0,195573559254457-0,0389019996681649i</v>
      </c>
      <c r="AA204" s="223" t="str">
        <f t="shared" ca="1" si="198"/>
        <v>0,14100067846936+0,141000678469356i</v>
      </c>
      <c r="AB204" s="223" t="str">
        <f t="shared" ca="1" si="199"/>
        <v>-0,0389019996681711-0,195573559254456i</v>
      </c>
      <c r="AC204" s="223" t="str">
        <f t="shared" ca="1" si="200"/>
        <v>-0,0763090173055835+0,184226264510506i</v>
      </c>
      <c r="AD204" s="223" t="str">
        <f t="shared" ca="1" si="201"/>
        <v>0,165799257736695-0,110783522202535i</v>
      </c>
      <c r="AE204" s="223" t="str">
        <f t="shared" ca="1" si="202"/>
        <v>-0,199405071795174-2,44287843886077E-15i</v>
      </c>
      <c r="AF204" s="223" t="str">
        <f t="shared" ca="1" si="203"/>
        <v>0,165799257736693+0,110783522202539i</v>
      </c>
      <c r="AG204" s="223" t="str">
        <f t="shared" ca="1" si="204"/>
        <v>-0,0763090173055803-0,184226264510507i</v>
      </c>
      <c r="AH204" s="223" t="str">
        <f t="shared" ca="1" si="205"/>
        <v>-0,0389019996681759+0,195573559254455i</v>
      </c>
      <c r="AI204" s="223" t="str">
        <f t="shared" ca="1" si="206"/>
        <v>0,141000678469364-0,141000678469352i</v>
      </c>
      <c r="AJ204" s="223" t="str">
        <f t="shared" ca="1" si="207"/>
        <v>-0,195573559254458+0,0389019996681601i</v>
      </c>
      <c r="AK204" s="223" t="str">
        <f t="shared" ca="1" si="208"/>
        <v>0,184226264510501+0,0763090173055939i</v>
      </c>
      <c r="AL204" s="223" t="str">
        <f t="shared" ca="1" si="209"/>
        <v>-0,110783522202542-0,16579925773669i</v>
      </c>
      <c r="AM204" s="223" t="str">
        <f t="shared" ca="1" si="210"/>
        <v>6,25369010835359E-15+0,199405071795174i</v>
      </c>
      <c r="AN204" s="223" t="str">
        <f t="shared" ca="1" si="211"/>
        <v>0,110783522202532-0,165799257736697i</v>
      </c>
      <c r="AO204" s="223" t="str">
        <f t="shared" ca="1" si="212"/>
        <v>-0,184226264510504+0,0763090173055871i</v>
      </c>
      <c r="AP204" s="223" t="str">
        <f t="shared" ca="1" si="213"/>
        <v>0,195573559254457+0,0389019996681673i</v>
      </c>
      <c r="AQ204" s="223" t="str">
        <f t="shared" ca="1" si="214"/>
        <v>-0,14100067846936-0,141000678469357i</v>
      </c>
      <c r="AR204" s="223" t="str">
        <f t="shared" ca="1" si="215"/>
        <v>-0,14100067846936-0,141000678469357i</v>
      </c>
      <c r="AS204" s="223" t="str">
        <f t="shared" ca="1" si="216"/>
        <v>0,0763090173055857-0,184226264510505i</v>
      </c>
      <c r="AT204" s="223" t="str">
        <f t="shared" ca="1" si="217"/>
        <v>-0,165799257736697+0,110783522202532i</v>
      </c>
      <c r="AU204" s="223" t="str">
        <f t="shared" ca="1" si="218"/>
        <v>0,199405071795174+4,88575687772155E-15i</v>
      </c>
      <c r="AV204" s="223" t="str">
        <f t="shared" ca="1" si="219"/>
        <v>-0,165799257736692-0,11078352220254i</v>
      </c>
      <c r="AW204" s="223" t="str">
        <f t="shared" ca="1" si="220"/>
        <v>0,0763090173055767+0,184226264510508i</v>
      </c>
      <c r="AX204" s="223" t="str">
        <f t="shared" ca="1" si="221"/>
        <v>0,0389019996681783-0,195573559254455i</v>
      </c>
      <c r="AY204" s="223" t="str">
        <f t="shared" ca="1" si="222"/>
        <v>-0,141000678469365+0,141000678469352i</v>
      </c>
      <c r="AZ204" s="223" t="str">
        <f t="shared" ca="1" si="223"/>
        <v>0,195573559254455-0,0389019996681773i</v>
      </c>
      <c r="BA204" s="223" t="str">
        <f t="shared" ca="1" si="224"/>
        <v>-0,184226264510508-0,0763090173055777i</v>
      </c>
      <c r="BB204" s="223" t="str">
        <f t="shared" ca="1" si="225"/>
        <v>0,110783522202539+0,165799257736693i</v>
      </c>
      <c r="BC204" s="223" t="str">
        <f t="shared" ca="1" si="226"/>
        <v>5,56972349303758E-14-0,199405071795174i</v>
      </c>
      <c r="BD204" s="223" t="str">
        <f t="shared" ca="1" si="227"/>
        <v>-0,110783522202533+0,165799257736697i</v>
      </c>
      <c r="BE204" s="223" t="str">
        <f t="shared" ca="1" si="228"/>
        <v>0,184226264510482-0,0763090173056397i</v>
      </c>
      <c r="BF204" s="223" t="str">
        <f t="shared" ca="1" si="229"/>
        <v>-0,195573559254441-0,0389019996682477i</v>
      </c>
      <c r="BG204" s="223" t="str">
        <f t="shared" ca="1" si="230"/>
        <v>0,141000678469344+0,141000678469372i</v>
      </c>
      <c r="BH204" s="223" t="str">
        <f t="shared" ca="1" si="231"/>
        <v>-0,0389019996682052-0,195573559254449i</v>
      </c>
      <c r="BI204" s="223" t="str">
        <f t="shared" ca="1" si="232"/>
        <v>-0,0763090173054964+0,184226264510542i</v>
      </c>
      <c r="BJ204" s="223" t="str">
        <f t="shared" ca="1" si="233"/>
        <v>0,165799257736721-0,110783522202497i</v>
      </c>
      <c r="BK204" s="223" t="str">
        <f t="shared" ca="1" si="234"/>
        <v>-0,199405071795174+1,25073802167072E-14i</v>
      </c>
      <c r="BL204" s="223" t="str">
        <f t="shared" ca="1" si="235"/>
        <v>0,165799257736735+0,110783522202476i</v>
      </c>
      <c r="BM204" s="223" t="str">
        <f t="shared" ca="1" si="236"/>
        <v>-0,0763090173055195-0,184226264510532i</v>
      </c>
      <c r="BN204" s="223" t="str">
        <f t="shared" ca="1" si="237"/>
        <v>-0,0389019996681834+0,195573559254454i</v>
      </c>
      <c r="BO204" s="223" t="str">
        <f t="shared" ca="1" si="238"/>
        <v>0,141000678469326-0,14100067846939i</v>
      </c>
      <c r="BP204" s="223" t="str">
        <f t="shared" ca="1" si="239"/>
        <v>-0,195573559254475+0,0389019996680776i</v>
      </c>
      <c r="BQ204" s="223" t="str">
        <f t="shared" ca="1" si="240"/>
        <v>0,184226264510492+0,0763090173056166i</v>
      </c>
      <c r="BR204" s="223" t="str">
        <f t="shared" ca="1" si="241"/>
        <v>-0,110783522202556-0,165799257736681i</v>
      </c>
      <c r="BS204" s="223" t="str">
        <f t="shared" ca="1" si="242"/>
        <v>8,35457118685459E-14+0,199405071795174i</v>
      </c>
      <c r="BT204" s="223" t="str">
        <f t="shared" ca="1" si="243"/>
        <v>0,110783522202587-0,165799257736661i</v>
      </c>
      <c r="BU204" s="223" t="str">
        <f t="shared" ca="1" si="244"/>
        <v>-0,184226264510506+0,0763090173055825i</v>
      </c>
      <c r="BV204" s="223" t="str">
        <f t="shared" ca="1" si="245"/>
        <v>0,195573559254467+0,0389019996681138i</v>
      </c>
      <c r="BW204" s="223" t="str">
        <f t="shared" ca="1" si="246"/>
        <v>-0,1410006784693-0,141000678469416i</v>
      </c>
      <c r="BX204" s="223" t="str">
        <f t="shared" ca="1" si="247"/>
        <v>0,0389019996681472+0,195573559254461i</v>
      </c>
      <c r="BY204" s="223" t="str">
        <f t="shared" ca="1" si="248"/>
        <v>0,0763090173055562-0,184226264510517i</v>
      </c>
      <c r="BZ204" s="223" t="str">
        <f t="shared" ca="1" si="249"/>
        <v>-0,165799257736645+0,11078352220261i</v>
      </c>
      <c r="CA204" s="223" t="str">
        <f t="shared" ca="1" si="250"/>
        <v>0,199405071795174+4,94435448220222E-14i</v>
      </c>
      <c r="CB204" s="223" t="str">
        <f t="shared" ca="1" si="251"/>
        <v>-0,1657992577367-0,110783522202527i</v>
      </c>
      <c r="CC204" s="223" t="str">
        <f t="shared" ca="1" si="252"/>
        <v>0,0763090173056481+0,184226264510479i</v>
      </c>
      <c r="CD204" s="223" t="str">
        <f t="shared" ca="1" si="253"/>
        <v>0,0389019996682443-0,195573559254442i</v>
      </c>
      <c r="CE204" s="223" t="str">
        <f t="shared" ca="1" si="254"/>
        <v>-0,14100067846937+0,141000678469346i</v>
      </c>
      <c r="CF204" s="223" t="str">
        <f t="shared" ca="1" si="255"/>
        <v>0,195573559254448-0,0389019996682114i</v>
      </c>
      <c r="CG204" s="223" t="str">
        <f t="shared" ca="1" si="256"/>
        <v>-0,184226264510468-0,0763090173056738i</v>
      </c>
      <c r="CH204" s="223" t="str">
        <f t="shared" ca="1" si="257"/>
        <v>0,110783522202504+0,165799257736716i</v>
      </c>
      <c r="CI204" s="223" t="str">
        <f t="shared" ca="1" si="258"/>
        <v>-2,15947868298165E-14-0,199405071795174i</v>
      </c>
      <c r="CJ204" s="223" t="str">
        <f t="shared" ca="1" si="259"/>
        <v>-0,110783522202473+0,165799257736737i</v>
      </c>
      <c r="CK204" s="223" t="str">
        <f t="shared" ca="1" si="260"/>
        <v>0,18422626451053-0,0763090173055253i</v>
      </c>
      <c r="CL204" s="223" t="str">
        <f t="shared" ca="1" si="261"/>
        <v>-0,195573559254455-0,0389019996681745i</v>
      </c>
      <c r="CM204" s="223" t="str">
        <f t="shared" ca="1" si="262"/>
        <v>0,141000678469397+0,14100067846932i</v>
      </c>
      <c r="CN204" s="223" t="str">
        <f t="shared" ca="1" si="263"/>
        <v>-0,0389019996680865-0,195573559254473i</v>
      </c>
      <c r="CO204" s="223" t="str">
        <f t="shared" ca="1" si="264"/>
        <v>-0,0763090173056134+0,184226264510493i</v>
      </c>
      <c r="CP204" s="223" t="str">
        <f t="shared" ca="1" si="265"/>
        <v>0,165799257736679-0,110783522202559i</v>
      </c>
      <c r="CQ204" s="223" t="str">
        <f t="shared" ca="1" si="266"/>
        <v>-0,199405071795174+8,69656854721438E-14i</v>
      </c>
      <c r="CR204" s="223" t="str">
        <f t="shared" ca="1" si="267"/>
        <v>0,165799257736666+0,110783522202579i</v>
      </c>
      <c r="CS204" s="223" t="str">
        <f t="shared" ca="1" si="268"/>
        <v>-0,0763090173055909-0,184226264510502i</v>
      </c>
      <c r="CT204" s="223" t="str">
        <f t="shared" ca="1" si="269"/>
        <v>-0,0389019996681049+0,195573559254469i</v>
      </c>
      <c r="CU204" s="223" t="str">
        <f t="shared" ca="1" si="270"/>
        <v>0,141000678469414-0,141000678469302i</v>
      </c>
      <c r="CV204" s="223" t="str">
        <f t="shared" ca="1" si="271"/>
        <v>-0,19557355925446+0,0389019996681505i</v>
      </c>
      <c r="CW204" s="223" t="str">
        <f t="shared" ca="1" si="272"/>
        <v>0,18422626451052+0,0763090173055478i</v>
      </c>
      <c r="CX204" s="223" t="str">
        <f t="shared" ca="1" si="273"/>
        <v>-0,110783522202453-0,16579925773675i</v>
      </c>
      <c r="CY204" s="223" t="str">
        <f t="shared" ca="1" si="274"/>
        <v>-4,03561382089129E-14+0,199405071795174i</v>
      </c>
      <c r="CZ204" s="223" t="str">
        <f t="shared" ca="1" si="275"/>
        <v>0,110783522202525-0,165799257736702i</v>
      </c>
      <c r="DA204" s="223" t="str">
        <f t="shared" ca="1" si="276"/>
        <v>-0,184226264510478+0,0763090173056513i</v>
      </c>
      <c r="DB204" s="223" t="str">
        <f t="shared" ca="1" si="277"/>
        <v>0,195573559254443+0,0389019996682353i</v>
      </c>
      <c r="DC204" s="223" t="str">
        <f t="shared" ca="1" si="278"/>
        <v>-0,141000678469353-0,141000678469364i</v>
      </c>
      <c r="DD204" s="223" t="str">
        <f t="shared" ca="1" si="279"/>
        <v>0,0389019996682203+0,195573559254446i</v>
      </c>
      <c r="DE204" s="223" t="str">
        <f t="shared" ca="1" si="280"/>
        <v>0,0763090173056706-0,18422626451047i</v>
      </c>
      <c r="DF204" s="223" t="str">
        <f t="shared" ca="1" si="281"/>
        <v>-0,165799257736714+0,110783522202507i</v>
      </c>
      <c r="DG204" s="223" t="str">
        <f t="shared" ca="1" si="282"/>
        <v>0,199405071795174-2,50147604334144E-14i</v>
      </c>
      <c r="DH204" s="223" t="str">
        <f t="shared" ca="1" si="283"/>
        <v>-0,165799257736742-0,110783522202465i</v>
      </c>
      <c r="DI204" s="223" t="str">
        <f t="shared" ca="1" si="284"/>
        <v>0,0763090173055337+0,184226264510526i</v>
      </c>
      <c r="DJ204" s="223" t="str">
        <f t="shared" ca="1" si="285"/>
        <v>0,0389019996681713-0,195573559254456i</v>
      </c>
      <c r="DK204" s="223" t="str">
        <f t="shared" ca="1" si="286"/>
        <v>-0,141000678469317+0,141000678469399i</v>
      </c>
      <c r="DL204" s="223" t="str">
        <f t="shared" ca="1" si="287"/>
        <v>0,195573559254472-0,0389019996680897i</v>
      </c>
      <c r="DM204" s="223" t="str">
        <f t="shared" ca="1" si="288"/>
        <v>-0,184226264510495-0,0763090173056102i</v>
      </c>
      <c r="DN204" s="223" t="str">
        <f t="shared" ca="1" si="289"/>
        <v>0,110783522202566+0,165799257736674i</v>
      </c>
      <c r="DO204" s="223" t="str">
        <f t="shared" ca="1" si="290"/>
        <v>-9,03856590757418E-14-0,199405071795174i</v>
      </c>
      <c r="DP204" s="223" t="str">
        <f t="shared" ca="1" si="291"/>
        <v>-0,110783522202576+0,165799257736668i</v>
      </c>
      <c r="DQ204" s="223" t="str">
        <f t="shared" ca="1" si="292"/>
        <v>0,184226264510499-0,0763090173055993i</v>
      </c>
      <c r="DR204" s="223" t="str">
        <f t="shared" ca="1" si="293"/>
        <v>-0,19557355925447-0,0389019996681015i</v>
      </c>
      <c r="DS204" s="223" t="str">
        <f t="shared" ca="1" si="294"/>
        <v>0,141000678469309+0,141000678469407i</v>
      </c>
      <c r="DT204" s="223" t="str">
        <f t="shared" ca="1" si="295"/>
        <v>-0,0389019996681539-0,195573559254459i</v>
      </c>
      <c r="DU204" s="223" t="str">
        <f t="shared" ca="1" si="296"/>
        <v>-0,0763090173055394+0,184226264510524i</v>
      </c>
      <c r="DV204" s="223" t="str">
        <f t="shared" ca="1" si="297"/>
        <v>0,165799257736745-0,11078352220246i</v>
      </c>
      <c r="DW204" s="223" t="str">
        <f t="shared" ca="1" si="298"/>
        <v>-0,199405071795174-3,6936164605315E-14i</v>
      </c>
      <c r="DX204" s="223" t="str">
        <f t="shared" ca="1" si="299"/>
        <v>0,165799257736704+0,110783522202522i</v>
      </c>
      <c r="DY204" s="223" t="str">
        <f t="shared" ca="1" si="300"/>
        <v>-0,0763090173056597-0,184226264510474i</v>
      </c>
      <c r="DZ204" s="223" t="str">
        <f t="shared" ca="1" si="301"/>
        <v>-0,0389019996682263+0,195573559254445i</v>
      </c>
      <c r="EA204" s="223" t="str">
        <f t="shared" ca="1" si="302"/>
        <v>0,141000678469361-0,141000678469355i</v>
      </c>
      <c r="EB204" s="223" t="str">
        <f t="shared" ca="1" si="303"/>
        <v>-0,195573559254445+0,0389019996682291i</v>
      </c>
      <c r="EC204" s="223" t="str">
        <f t="shared" ca="1" si="304"/>
        <v>0,184226264510471+0,0763090173056675i</v>
      </c>
      <c r="ED204" s="223" t="str">
        <f t="shared" ca="1" si="305"/>
        <v>-0,110783522202515-0,165799257736709i</v>
      </c>
      <c r="EE204" s="223" t="str">
        <f t="shared" ca="1" si="306"/>
        <v>2,84347340370124E-14+0,199405071795174i</v>
      </c>
      <c r="EF204" s="223" t="str">
        <f t="shared" ca="1" si="307"/>
        <v>0,110783522202458-0,165799257736747i</v>
      </c>
      <c r="EG204" s="223" t="str">
        <f t="shared" ca="1" si="308"/>
        <v>-0,184226264510523+0,076309017305542i</v>
      </c>
      <c r="EH204" s="223" t="str">
        <f t="shared" ca="1" si="309"/>
        <v>0,195573559254458+0,0389019996681623i</v>
      </c>
      <c r="EI204" s="223" t="str">
        <f t="shared" ca="1" si="310"/>
        <v>-0,141000678469401-0,141000678469315i</v>
      </c>
      <c r="EJ204" s="223" t="str">
        <f t="shared" ca="1" si="311"/>
        <v>0,0389019996680931+0,195573559254472i</v>
      </c>
      <c r="EK204" s="223" t="str">
        <f t="shared" ca="1" si="312"/>
        <v>0,0763090173055967-0,1842262645105i</v>
      </c>
      <c r="EL204" s="223" t="str">
        <f t="shared" ca="1" si="313"/>
        <v>-0,165799257736672+0,110783522202569i</v>
      </c>
      <c r="EM204" s="223" t="str">
        <f t="shared" ca="1" si="314"/>
        <v>0,199405071795174-1,05140498698362E-13i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0,101555156570579-0,216787093439467i</v>
      </c>
      <c r="G205" s="229" t="str">
        <f t="shared" si="321"/>
        <v>-1,19960687370237+1,40185212475219i</v>
      </c>
      <c r="H205" s="229" t="str">
        <f t="shared" si="319"/>
        <v>0,100141839389148-0,114727604853648i</v>
      </c>
      <c r="I205" s="229" t="str">
        <f t="shared" si="317"/>
        <v>-0,154135073972553+0,0644313355723323i</v>
      </c>
      <c r="J205" s="255" t="str">
        <f ca="1">IMPRODUCT(1/N_FFT2,DP100)</f>
        <v>0,000409888214013578-3,19998005818972E-06i</v>
      </c>
      <c r="K205" s="254" t="str">
        <f t="shared" ca="1" si="318"/>
        <v>-0,0000629719711985065+0,0000269028742272326i</v>
      </c>
      <c r="N205" s="246">
        <f t="shared" ca="1" si="185"/>
        <v>0.59941454612053491</v>
      </c>
      <c r="O205" s="223">
        <f t="shared" ca="1" si="186"/>
        <v>0.19941454612053491</v>
      </c>
      <c r="P205" s="223" t="str">
        <f t="shared" ca="1" si="187"/>
        <v>-0,168476090252586-0,106686307545352i</v>
      </c>
      <c r="Q205" s="223" t="str">
        <f t="shared" ca="1" si="188"/>
        <v>0,0852607048979218+0,180268614586035i</v>
      </c>
      <c r="R205" s="223" t="str">
        <f t="shared" ca="1" si="189"/>
        <v>0,0244104692351603-0,197914855925921i</v>
      </c>
      <c r="S205" s="223" t="str">
        <f t="shared" ca="1" si="190"/>
        <v>-0,12650724882341+0,154149528703758i</v>
      </c>
      <c r="T205" s="223" t="str">
        <f t="shared" ca="1" si="191"/>
        <v>0,189349731161617-0,0625527018879469i</v>
      </c>
      <c r="U205" s="223" t="str">
        <f t="shared" ca="1" si="192"/>
        <v>-0,193438342078525-0,0484537822916883i</v>
      </c>
      <c r="V205" s="223" t="str">
        <f t="shared" ca="1" si="193"/>
        <v>0,137504414760443+0,144425403325894i</v>
      </c>
      <c r="W205" s="223" t="str">
        <f t="shared" ca="1" si="194"/>
        <v>-0,0389038480173518-0,195582851533312i</v>
      </c>
      <c r="X205" s="223" t="str">
        <f t="shared" ca="1" si="195"/>
        <v>-0,0717683053616572+0,186052335513357i</v>
      </c>
      <c r="Y205" s="223" t="str">
        <f t="shared" ca="1" si="196"/>
        <v>0,160171265330805-0,118791106429681i</v>
      </c>
      <c r="Z205" s="223" t="str">
        <f t="shared" ca="1" si="197"/>
        <v>-0,198874223768923+0,0146698440607729i</v>
      </c>
      <c r="AA205" s="223" t="str">
        <f t="shared" ca="1" si="198"/>
        <v>0,175867928644073+0,0940033663168624i</v>
      </c>
      <c r="AB205" s="223" t="str">
        <f t="shared" ca="1" si="199"/>
        <v>-0,0982910692871341-0,173508002417326i</v>
      </c>
      <c r="AC205" s="223" t="str">
        <f t="shared" ca="1" si="200"/>
        <v>-0,0097848080051883+0,199174342566407i</v>
      </c>
      <c r="AD205" s="223" t="str">
        <f t="shared" ca="1" si="201"/>
        <v>0,114824529144069-0,16303830442967i</v>
      </c>
      <c r="AE205" s="223" t="str">
        <f t="shared" ca="1" si="202"/>
        <v>-0,184235017645793+0,0763126429729265i</v>
      </c>
      <c r="AF205" s="223" t="str">
        <f t="shared" ca="1" si="203"/>
        <v>0,196478693859701+0,0340922874510474i</v>
      </c>
      <c r="AG205" s="223" t="str">
        <f t="shared" ca="1" si="204"/>
        <v>-0,14775643236016-0,133918624173997i</v>
      </c>
      <c r="AH205" s="223" t="str">
        <f t="shared" ca="1" si="205"/>
        <v>0,0531864034764193+0,192190966722431i</v>
      </c>
      <c r="AI205" s="223" t="str">
        <f t="shared" ca="1" si="206"/>
        <v>0,0578869871604533-0,190827822714468i</v>
      </c>
      <c r="AJ205" s="223" t="str">
        <f t="shared" ca="1" si="207"/>
        <v>-0,150998458444547+0,130252166015883i</v>
      </c>
      <c r="AK205" s="223" t="str">
        <f t="shared" ca="1" si="208"/>
        <v>0,197256184767722-0,0292601909655666i</v>
      </c>
      <c r="AL205" s="223" t="str">
        <f t="shared" ca="1" si="209"/>
        <v>-0,182306723492586-0,0808110127015903i</v>
      </c>
      <c r="AM205" s="223" t="str">
        <f t="shared" ca="1" si="210"/>
        <v>0,110788785855691+0,165807135350324i</v>
      </c>
      <c r="AN205" s="223" t="str">
        <f t="shared" ca="1" si="211"/>
        <v>-0,00489387794713016-0,199354486187539i</v>
      </c>
      <c r="AO205" s="223" t="str">
        <f t="shared" ca="1" si="212"/>
        <v>-0,102519565392613+0,171043561457801i</v>
      </c>
      <c r="AP205" s="223" t="str">
        <f t="shared" ca="1" si="213"/>
        <v>0,178121918606735-0,0896590392337254i</v>
      </c>
      <c r="AQ205" s="223" t="str">
        <f t="shared" ca="1" si="214"/>
        <v>-0,198454310575426-0,0195460435508441i</v>
      </c>
      <c r="AR205" s="223" t="str">
        <f t="shared" ca="1" si="215"/>
        <v>-0,198454310575426-0,0195460435508441i</v>
      </c>
      <c r="AS205" s="223" t="str">
        <f t="shared" ca="1" si="216"/>
        <v>-0,0671807372068203-0,187757582410956i</v>
      </c>
      <c r="AT205" s="223" t="str">
        <f t="shared" ca="1" si="217"/>
        <v>-0,0436919743603283+0,194569197410472i</v>
      </c>
      <c r="AU205" s="223" t="str">
        <f t="shared" ca="1" si="218"/>
        <v>0,141007377829064-0,141007377829072i</v>
      </c>
      <c r="AV205" s="223" t="str">
        <f t="shared" ca="1" si="219"/>
        <v>-0,19456919741047+0,0436919743603371i</v>
      </c>
      <c r="AW205" s="223" t="str">
        <f t="shared" ca="1" si="220"/>
        <v>0,187757582410954+0,0671807372068279i</v>
      </c>
      <c r="AX205" s="223" t="str">
        <f t="shared" ca="1" si="221"/>
        <v>-0,122686128394649-0,157207745050906i</v>
      </c>
      <c r="AY205" s="223" t="str">
        <f t="shared" ca="1" si="222"/>
        <v>0,0195460435508559+0,198454310575424i</v>
      </c>
      <c r="AZ205" s="223" t="str">
        <f t="shared" ca="1" si="223"/>
        <v>0,0896590392337175-0,178121918606739i</v>
      </c>
      <c r="BA205" s="223" t="str">
        <f t="shared" ca="1" si="224"/>
        <v>-0,171043561457805+0,102519565392607i</v>
      </c>
      <c r="BB205" s="223" t="str">
        <f t="shared" ca="1" si="225"/>
        <v>0,199354486187537+0,00489387794718067i</v>
      </c>
      <c r="BC205" s="223" t="str">
        <f t="shared" ca="1" si="226"/>
        <v>-0,165807135350319-0,110788785855699i</v>
      </c>
      <c r="BD205" s="223" t="str">
        <f t="shared" ca="1" si="227"/>
        <v>0,0808110127016012+0,182306723492582i</v>
      </c>
      <c r="BE205" s="223" t="str">
        <f t="shared" ca="1" si="228"/>
        <v>0,0292601909655366-0,197256184767726i</v>
      </c>
      <c r="BF205" s="223" t="str">
        <f t="shared" ca="1" si="229"/>
        <v>-0,130252166015844+0,150998458444581i</v>
      </c>
      <c r="BG205" s="223" t="str">
        <f t="shared" ca="1" si="230"/>
        <v>0,190827822714448-0,0578869871605201i</v>
      </c>
      <c r="BH205" s="223" t="str">
        <f t="shared" ca="1" si="231"/>
        <v>-0,192190966722407-0,0531864034765034i</v>
      </c>
      <c r="BI205" s="223" t="str">
        <f t="shared" ca="1" si="232"/>
        <v>0,133918624173946+0,147756432360206i</v>
      </c>
      <c r="BJ205" s="223" t="str">
        <f t="shared" ca="1" si="233"/>
        <v>-0,0340922874510003-0,196478693859709i</v>
      </c>
      <c r="BK205" s="223" t="str">
        <f t="shared" ca="1" si="234"/>
        <v>-0,0763126429729534+0,184235017645782i</v>
      </c>
      <c r="BL205" s="223" t="str">
        <f t="shared" ca="1" si="235"/>
        <v>0,163038304429663-0,114824529144078i</v>
      </c>
      <c r="BM205" s="223" t="str">
        <f t="shared" ca="1" si="236"/>
        <v>-0,199174342566406+0,00978480800521849i</v>
      </c>
      <c r="BN205" s="223" t="str">
        <f t="shared" ca="1" si="237"/>
        <v>0,17350800241735+0,0982910692870919i</v>
      </c>
      <c r="BO205" s="223" t="str">
        <f t="shared" ca="1" si="238"/>
        <v>-0,094003366316926-0,175867928644039i</v>
      </c>
      <c r="BP205" s="223" t="str">
        <f t="shared" ca="1" si="239"/>
        <v>-0,0146698440608805+0,198874223768915i</v>
      </c>
      <c r="BQ205" s="223" t="str">
        <f t="shared" ca="1" si="240"/>
        <v>0,118791106429737-0,160171265330763i</v>
      </c>
      <c r="BR205" s="223" t="str">
        <f t="shared" ca="1" si="241"/>
        <v>-0,186052335513376+0,0717683053616093i</v>
      </c>
      <c r="BS205" s="223" t="str">
        <f t="shared" ca="1" si="242"/>
        <v>0,195582851533307+0,0389038480173785i</v>
      </c>
      <c r="BT205" s="223" t="str">
        <f t="shared" ca="1" si="243"/>
        <v>-0,144425403325888-0,137504414760449i</v>
      </c>
      <c r="BU205" s="223" t="str">
        <f t="shared" ca="1" si="244"/>
        <v>0,0484537822917167+0,193438342078518i</v>
      </c>
      <c r="BV205" s="223" t="str">
        <f t="shared" ca="1" si="245"/>
        <v>0,0625527018878965-0,189349731161634i</v>
      </c>
      <c r="BW205" s="223" t="str">
        <f t="shared" ca="1" si="246"/>
        <v>-0,154149528703712+0,126507248823466i</v>
      </c>
      <c r="BX205" s="223" t="str">
        <f t="shared" ca="1" si="247"/>
        <v>0,19791485592591-0,0244104692352554i</v>
      </c>
      <c r="BY205" s="223" t="str">
        <f t="shared" ca="1" si="248"/>
        <v>-0,180268614586001-0,0852607048979942i</v>
      </c>
      <c r="BZ205" s="223" t="str">
        <f t="shared" ca="1" si="249"/>
        <v>0,106686307545309+0,168476090252613i</v>
      </c>
      <c r="CA205" s="223" t="str">
        <f t="shared" ca="1" si="250"/>
        <v>2,7849994686879E-14-0,199414546120535i</v>
      </c>
      <c r="CB205" s="223" t="str">
        <f t="shared" ca="1" si="251"/>
        <v>-0,106686307545356+0,168476090252583i</v>
      </c>
      <c r="CC205" s="223" t="str">
        <f t="shared" ca="1" si="252"/>
        <v>0,180268614586027-0,0852607048979387i</v>
      </c>
      <c r="CD205" s="223" t="str">
        <f t="shared" ca="1" si="253"/>
        <v>-0,197914855925927-0,0244104692351138i</v>
      </c>
      <c r="CE205" s="223" t="str">
        <f t="shared" ca="1" si="254"/>
        <v>0,154149528703803+0,126507248823355i</v>
      </c>
      <c r="CF205" s="223" t="str">
        <f t="shared" ca="1" si="255"/>
        <v>-0,0625527018880319-0,189349731161589i</v>
      </c>
      <c r="CG205" s="223" t="str">
        <f t="shared" ca="1" si="256"/>
        <v>-0,0484537822917763+0,193438342078503i</v>
      </c>
      <c r="CH205" s="223" t="str">
        <f t="shared" ca="1" si="257"/>
        <v>0,144425403325926-0,137504414760409i</v>
      </c>
      <c r="CI205" s="223" t="str">
        <f t="shared" ca="1" si="258"/>
        <v>-0,195582851533318+0,0389038480173239i</v>
      </c>
      <c r="CJ205" s="223" t="str">
        <f t="shared" ca="1" si="259"/>
        <v>0,186052335513354+0,0717683053616665i</v>
      </c>
      <c r="CK205" s="223" t="str">
        <f t="shared" ca="1" si="260"/>
        <v>-0,118791106429688-0,1601712653308i</v>
      </c>
      <c r="CL205" s="223" t="str">
        <f t="shared" ca="1" si="261"/>
        <v>0,014669844060825+0,198874223768919i</v>
      </c>
      <c r="CM205" s="223" t="str">
        <f t="shared" ca="1" si="262"/>
        <v>0,0940033663168002-0,175867928644106i</v>
      </c>
      <c r="CN205" s="223" t="str">
        <f t="shared" ca="1" si="263"/>
        <v>-0,173508002417282+0,0982910692872111i</v>
      </c>
      <c r="CO205" s="223" t="str">
        <f t="shared" ca="1" si="264"/>
        <v>0,199174342566403+0,00978480800527979i</v>
      </c>
      <c r="CP205" s="223" t="str">
        <f t="shared" ca="1" si="265"/>
        <v>-0,163038304429631-0,114824529144124i</v>
      </c>
      <c r="CQ205" s="223" t="str">
        <f t="shared" ca="1" si="266"/>
        <v>0,0763126429728993+0,184235017645804i</v>
      </c>
      <c r="CR205" s="223" t="str">
        <f t="shared" ca="1" si="267"/>
        <v>0,034092287451058-0,196478693859699i</v>
      </c>
      <c r="CS205" s="223" t="str">
        <f t="shared" ca="1" si="268"/>
        <v>-0,133918624173988+0,147756432360169i</v>
      </c>
      <c r="CT205" s="223" t="str">
        <f t="shared" ca="1" si="269"/>
        <v>0,192190966722422-0,0531864034764498i</v>
      </c>
      <c r="CU205" s="223" t="str">
        <f t="shared" ca="1" si="270"/>
        <v>-0,190827822714488-0,0578869871603863i</v>
      </c>
      <c r="CV205" s="223" t="str">
        <f t="shared" ca="1" si="271"/>
        <v>0,13025216601595+0,15099845844449i</v>
      </c>
      <c r="CW205" s="223" t="str">
        <f t="shared" ca="1" si="272"/>
        <v>-0,0292601909654816-0,197256184767734i</v>
      </c>
      <c r="CX205" s="223" t="str">
        <f t="shared" ca="1" si="273"/>
        <v>-0,0808110127016521+0,182306723492559i</v>
      </c>
      <c r="CY205" s="223" t="str">
        <f t="shared" ca="1" si="274"/>
        <v>0,165807135350352-0,11078878585565i</v>
      </c>
      <c r="CZ205" s="223" t="str">
        <f t="shared" ca="1" si="275"/>
        <v>-0,199354486187539+0,00489387794711931i</v>
      </c>
      <c r="DA205" s="223" t="str">
        <f t="shared" ca="1" si="276"/>
        <v>0,171043561457807+0,102519565392603i</v>
      </c>
      <c r="DB205" s="223" t="str">
        <f t="shared" ca="1" si="277"/>
        <v>-0,0896590392337538-0,17812191860672i</v>
      </c>
      <c r="DC205" s="223" t="str">
        <f t="shared" ca="1" si="278"/>
        <v>-0,0195460435507957+0,19845431057543i</v>
      </c>
      <c r="DD205" s="223" t="str">
        <f t="shared" ca="1" si="279"/>
        <v>0,122686128394583-0,157207745050957i</v>
      </c>
      <c r="DE205" s="223" t="str">
        <f t="shared" ca="1" si="280"/>
        <v>-0,187757582410986+0,0671807372067381i</v>
      </c>
      <c r="DF205" s="223" t="str">
        <f t="shared" ca="1" si="281"/>
        <v>0,194569197410457+0,0436919743603944i</v>
      </c>
      <c r="DG205" s="223" t="str">
        <f t="shared" ca="1" si="282"/>
        <v>-0,141007377829036-0,141007377829099i</v>
      </c>
      <c r="DH205" s="223" t="str">
        <f t="shared" ca="1" si="283"/>
        <v>0,0436919743603128+0,194569197410476i</v>
      </c>
      <c r="DI205" s="223" t="str">
        <f t="shared" ca="1" si="284"/>
        <v>0,0671807372068167-0,187757582410958i</v>
      </c>
      <c r="DJ205" s="223" t="str">
        <f t="shared" ca="1" si="285"/>
        <v>-0,157207745050887+0,122686128394674i</v>
      </c>
      <c r="DK205" s="223" t="str">
        <f t="shared" ca="1" si="286"/>
        <v>0,19845431057542-0,0195460435509043i</v>
      </c>
      <c r="DL205" s="223" t="str">
        <f t="shared" ca="1" si="287"/>
        <v>-0,178121918606769-0,0896590392336562i</v>
      </c>
      <c r="DM205" s="223" t="str">
        <f t="shared" ca="1" si="288"/>
        <v>0,102519565392532+0,17104356145785i</v>
      </c>
      <c r="DN205" s="223" t="str">
        <f t="shared" ca="1" si="289"/>
        <v>0,00489387794720851-0,199354486187537i</v>
      </c>
      <c r="DO205" s="223" t="str">
        <f t="shared" ca="1" si="290"/>
        <v>-0,110788785855724+0,165807135350302i</v>
      </c>
      <c r="DP205" s="223" t="str">
        <f t="shared" ca="1" si="291"/>
        <v>0,182306723492595-0,0808110127015705i</v>
      </c>
      <c r="DQ205" s="223" t="str">
        <f t="shared" ca="1" si="292"/>
        <v>-0,197256184767721-0,0292601909655698i</v>
      </c>
      <c r="DR205" s="223" t="str">
        <f t="shared" ca="1" si="293"/>
        <v>0,150998458444565+0,130252166015863i</v>
      </c>
      <c r="DS205" s="223" t="str">
        <f t="shared" ca="1" si="294"/>
        <v>-0,0578869871604962-0,190827822714455i</v>
      </c>
      <c r="DT205" s="223" t="str">
        <f t="shared" ca="1" si="295"/>
        <v>-0,0531864034763391+0,192190966722453i</v>
      </c>
      <c r="DU205" s="223" t="str">
        <f t="shared" ca="1" si="296"/>
        <v>0,147756432360229-0,133918624173922i</v>
      </c>
      <c r="DV205" s="223" t="str">
        <f t="shared" ca="1" si="297"/>
        <v>-0,196478693859713+0,0340922874509756i</v>
      </c>
      <c r="DW205" s="223" t="str">
        <f t="shared" ca="1" si="298"/>
        <v>0,184235017645772+0,0763126429729765i</v>
      </c>
      <c r="DX205" s="223" t="str">
        <f t="shared" ca="1" si="299"/>
        <v>-0,114824529144056-0,163038304429679i</v>
      </c>
      <c r="DY205" s="223" t="str">
        <f t="shared" ca="1" si="300"/>
        <v>0,00978480800519069+0,199174342566407i</v>
      </c>
      <c r="DZ205" s="223" t="str">
        <f t="shared" ca="1" si="301"/>
        <v>0,098291069287116-0,173508002417336i</v>
      </c>
      <c r="EA205" s="223" t="str">
        <f t="shared" ca="1" si="302"/>
        <v>-0,175867928644055+0,0940033663168965i</v>
      </c>
      <c r="EB205" s="223" t="str">
        <f t="shared" ca="1" si="303"/>
        <v>0,198874223768927+0,0146698440607161i</v>
      </c>
      <c r="EC205" s="223" t="str">
        <f t="shared" ca="1" si="304"/>
        <v>-0,160171265330868-0,118791106429596i</v>
      </c>
      <c r="ED205" s="223" t="str">
        <f t="shared" ca="1" si="305"/>
        <v>0,0717683053615834+0,186052335513386i</v>
      </c>
      <c r="EE205" s="223" t="str">
        <f t="shared" ca="1" si="306"/>
        <v>0,0389038480174112-0,195582851533301i</v>
      </c>
      <c r="EF205" s="223" t="str">
        <f t="shared" ca="1" si="307"/>
        <v>-0,137504414760474+0,144425403325864i</v>
      </c>
      <c r="EG205" s="223" t="str">
        <f t="shared" ca="1" si="308"/>
        <v>0,193438342078524-0,0484537822916951i</v>
      </c>
      <c r="EH205" s="223" t="str">
        <f t="shared" ca="1" si="309"/>
        <v>-0,189349731161625-0,0625527018879228i</v>
      </c>
      <c r="EI205" s="223" t="str">
        <f t="shared" ca="1" si="310"/>
        <v>0,126507248823444+0,15414952870373i</v>
      </c>
      <c r="EJ205" s="223" t="str">
        <f t="shared" ca="1" si="311"/>
        <v>-0,0244104692352279-0,197914855925913i</v>
      </c>
      <c r="EK205" s="223" t="str">
        <f t="shared" ca="1" si="312"/>
        <v>-0,08526070489784+0,180268614586074i</v>
      </c>
      <c r="EL205" s="223" t="str">
        <f t="shared" ca="1" si="313"/>
        <v>0,168476090252628-0,106686307545286i</v>
      </c>
      <c r="EM205" s="223" t="str">
        <f t="shared" ca="1" si="314"/>
        <v>-0,199414546120535-5,5699989373758E-14i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0,101413710235326-0,215314997467663i</v>
      </c>
      <c r="G206" s="229" t="str">
        <f t="shared" si="321"/>
        <v>-1,19935656907481+1,39098846911825i</v>
      </c>
      <c r="H206" s="229" t="str">
        <f t="shared" si="319"/>
        <v>0,10013923290971-0,113645341738355i</v>
      </c>
      <c r="I206" s="229" t="str">
        <f t="shared" si="317"/>
        <v>-0,152879312166139+0,0639799929918693i</v>
      </c>
      <c r="J206" s="255" t="str">
        <f ca="1">IMPRODUCT(1/N_FFT2,DQ100)</f>
        <v>0,000772894796797613+1,76933246423235E-09i</v>
      </c>
      <c r="K206" s="254" t="str">
        <f t="shared" ca="1" si="318"/>
        <v>-0,000118159738113086+0,0000494495331882334i</v>
      </c>
      <c r="N206" s="246">
        <f t="shared" ca="1" si="185"/>
        <v>0.59942338119485505</v>
      </c>
      <c r="O206" s="223">
        <f t="shared" ca="1" si="186"/>
        <v>0.199423381194855</v>
      </c>
      <c r="P206" s="223" t="str">
        <f t="shared" ca="1" si="187"/>
        <v>-0,171051139553818-0,102524107528565i</v>
      </c>
      <c r="Q206" s="223" t="str">
        <f t="shared" ca="1" si="188"/>
        <v>0,0940075311420607+0,175875720483991i</v>
      </c>
      <c r="R206" s="223" t="str">
        <f t="shared" ca="1" si="189"/>
        <v>0,00978524152174224-0,199183166998493i</v>
      </c>
      <c r="S206" s="223" t="str">
        <f t="shared" ca="1" si="190"/>
        <v>-0,110793694359981+0,16581448144615i</v>
      </c>
      <c r="T206" s="223" t="str">
        <f t="shared" ca="1" si="191"/>
        <v>0,180276601398627-0,0852644823789422i</v>
      </c>
      <c r="U206" s="223" t="str">
        <f t="shared" ca="1" si="192"/>
        <v>-0,198463103106447-0,0195469095395685i</v>
      </c>
      <c r="V206" s="223" t="str">
        <f t="shared" ca="1" si="193"/>
        <v>0,160178361729039+0,11879636947731i</v>
      </c>
      <c r="W206" s="223" t="str">
        <f t="shared" ca="1" si="194"/>
        <v>-0,0763160240095026-0,184243180190121i</v>
      </c>
      <c r="X206" s="223" t="str">
        <f t="shared" ca="1" si="195"/>
        <v>-0,0292614873402192+0,197264924215702i</v>
      </c>
      <c r="Y206" s="223" t="str">
        <f t="shared" ca="1" si="196"/>
        <v>0,126512853735219-0,154156358308568i</v>
      </c>
      <c r="Z206" s="223" t="str">
        <f t="shared" ca="1" si="197"/>
        <v>-0,187765901022748+0,0671837136537115i</v>
      </c>
      <c r="AA206" s="223" t="str">
        <f t="shared" ca="1" si="198"/>
        <v>0,195591516844157+0,0389055716548431i</v>
      </c>
      <c r="AB206" s="223" t="str">
        <f t="shared" ca="1" si="199"/>
        <v>-0,147762978718416-0,133924557447278i</v>
      </c>
      <c r="AC206" s="223" t="str">
        <f t="shared" ca="1" si="200"/>
        <v>0,0578895518471488+0,190836277353455i</v>
      </c>
      <c r="AD206" s="223" t="str">
        <f t="shared" ca="1" si="201"/>
        <v>0,0484559290396453-0,193446912376738i</v>
      </c>
      <c r="AE206" s="223" t="str">
        <f t="shared" ca="1" si="202"/>
        <v>-0,141013625170026+0,141013625170038i</v>
      </c>
      <c r="AF206" s="223" t="str">
        <f t="shared" ca="1" si="203"/>
        <v>0,193446912376739-0,0484559290396409i</v>
      </c>
      <c r="AG206" s="223" t="str">
        <f t="shared" ca="1" si="204"/>
        <v>-0,190836277353459-0,057889551847134i</v>
      </c>
      <c r="AH206" s="223" t="str">
        <f t="shared" ca="1" si="205"/>
        <v>0,133924557447275+0,147762978718419i</v>
      </c>
      <c r="AI206" s="223" t="str">
        <f t="shared" ca="1" si="206"/>
        <v>-0,0389055716548395-0,195591516844158i</v>
      </c>
      <c r="AJ206" s="223" t="str">
        <f t="shared" ca="1" si="207"/>
        <v>-0,0671837136537151+0,187765901022747i</v>
      </c>
      <c r="AK206" s="223" t="str">
        <f t="shared" ca="1" si="208"/>
        <v>0,15415635830857-0,126512853735216i</v>
      </c>
      <c r="AL206" s="223" t="str">
        <f t="shared" ca="1" si="209"/>
        <v>-0,197264924215703+0,0292614873402154i</v>
      </c>
      <c r="AM206" s="223" t="str">
        <f t="shared" ca="1" si="210"/>
        <v>0,184243180190119+0,0763160240095068i</v>
      </c>
      <c r="AN206" s="223" t="str">
        <f t="shared" ca="1" si="211"/>
        <v>-0,118796369477307-0,160178361729041i</v>
      </c>
      <c r="AO206" s="223" t="str">
        <f t="shared" ca="1" si="212"/>
        <v>0,0195469095395643+0,198463103106448i</v>
      </c>
      <c r="AP206" s="223" t="str">
        <f t="shared" ca="1" si="213"/>
        <v>0,0852644823789448-0,180276601398626i</v>
      </c>
      <c r="AQ206" s="223" t="str">
        <f t="shared" ca="1" si="214"/>
        <v>-0,165814481446152+0,110793694359978i</v>
      </c>
      <c r="AR206" s="223" t="str">
        <f t="shared" ca="1" si="215"/>
        <v>-0,165814481446152+0,110793694359978i</v>
      </c>
      <c r="AS206" s="223" t="str">
        <f t="shared" ca="1" si="216"/>
        <v>-0,175875720483988-0,0940075311420657i</v>
      </c>
      <c r="AT206" s="223" t="str">
        <f t="shared" ca="1" si="217"/>
        <v>0,10252410752857+0,171051139553815i</v>
      </c>
      <c r="AU206" s="223" t="str">
        <f t="shared" ca="1" si="218"/>
        <v>3,12718621531298E-15-0,199423381194855i</v>
      </c>
      <c r="AV206" s="223" t="str">
        <f t="shared" ca="1" si="219"/>
        <v>-0,102524107528561+0,171051139553821i</v>
      </c>
      <c r="AW206" s="223" t="str">
        <f t="shared" ca="1" si="220"/>
        <v>0,175875720483993-0,0940075311420576i</v>
      </c>
      <c r="AX206" s="223" t="str">
        <f t="shared" ca="1" si="221"/>
        <v>-0,199183166998494-0,00978524152173422i</v>
      </c>
      <c r="AY206" s="223" t="str">
        <f t="shared" ca="1" si="222"/>
        <v>0,165814481446147+0,110793694359985i</v>
      </c>
      <c r="AZ206" s="223" t="str">
        <f t="shared" ca="1" si="223"/>
        <v>-0,085264482378957-0,18027660139862i</v>
      </c>
      <c r="BA206" s="223" t="str">
        <f t="shared" ca="1" si="224"/>
        <v>-0,0195469095395733+0,198463103106447i</v>
      </c>
      <c r="BB206" s="223" t="str">
        <f t="shared" ca="1" si="225"/>
        <v>0,11879636947728-0,160178361729061i</v>
      </c>
      <c r="BC206" s="223" t="str">
        <f t="shared" ca="1" si="226"/>
        <v>-0,184243180190115+0,0763160240095168i</v>
      </c>
      <c r="BD206" s="223" t="str">
        <f t="shared" ca="1" si="227"/>
        <v>0,197264924215705+0,029261487340202i</v>
      </c>
      <c r="BE206" s="223" t="str">
        <f t="shared" ca="1" si="228"/>
        <v>-0,154156358308565-0,126512853735222i</v>
      </c>
      <c r="BF206" s="223" t="str">
        <f t="shared" ca="1" si="229"/>
        <v>0,0671837136537065+0,18776590102275i</v>
      </c>
      <c r="BG206" s="223" t="str">
        <f t="shared" ca="1" si="230"/>
        <v>0,0389055716548665-0,195591516844153i</v>
      </c>
      <c r="BH206" s="223" t="str">
        <f t="shared" ca="1" si="231"/>
        <v>-0,133924557447296+0,1477629787184i</v>
      </c>
      <c r="BI206" s="223" t="str">
        <f t="shared" ca="1" si="232"/>
        <v>0,190836277353467-0,0578895518471077i</v>
      </c>
      <c r="BJ206" s="223" t="str">
        <f t="shared" ca="1" si="233"/>
        <v>-0,193446912376727-0,0484559290396881i</v>
      </c>
      <c r="BK206" s="223" t="str">
        <f t="shared" ca="1" si="234"/>
        <v>0,141013625169991+0,141013625170072i</v>
      </c>
      <c r="BL206" s="223" t="str">
        <f t="shared" ca="1" si="235"/>
        <v>-0,04845592903958-0,193446912376754i</v>
      </c>
      <c r="BM206" s="223" t="str">
        <f t="shared" ca="1" si="236"/>
        <v>-0,0578895518472116+0,190836277353436i</v>
      </c>
      <c r="BN206" s="223" t="str">
        <f t="shared" ca="1" si="237"/>
        <v>0,147762978718477-0,133924557447211i</v>
      </c>
      <c r="BO206" s="223" t="str">
        <f t="shared" ca="1" si="238"/>
        <v>-0,195591516844174+0,0389055716547572i</v>
      </c>
      <c r="BP206" s="223" t="str">
        <f t="shared" ca="1" si="239"/>
        <v>0,18776590102278+0,0671837136536246i</v>
      </c>
      <c r="BQ206" s="223" t="str">
        <f t="shared" ca="1" si="240"/>
        <v>-0,126512853735291-0,154156358308509i</v>
      </c>
      <c r="BR206" s="223" t="str">
        <f t="shared" ca="1" si="241"/>
        <v>0,029261487340288+0,197264924215692i</v>
      </c>
      <c r="BS206" s="223" t="str">
        <f t="shared" ca="1" si="242"/>
        <v>0,0763160240094364-0,184243180190149i</v>
      </c>
      <c r="BT206" s="223" t="str">
        <f t="shared" ca="1" si="243"/>
        <v>-0,160178361729008+0,118796369477353i</v>
      </c>
      <c r="BU206" s="223" t="str">
        <f t="shared" ca="1" si="244"/>
        <v>0,198463103106443-0,0195469095396176i</v>
      </c>
      <c r="BV206" s="223" t="str">
        <f t="shared" ca="1" si="245"/>
        <v>-0,18027660139864-0,0852644823789143i</v>
      </c>
      <c r="BW206" s="223" t="str">
        <f t="shared" ca="1" si="246"/>
        <v>0,110793694360008+0,165814481446132i</v>
      </c>
      <c r="BX206" s="223" t="str">
        <f t="shared" ca="1" si="247"/>
        <v>-0,00978524152176447-0,199183166998492i</v>
      </c>
      <c r="BY206" s="223" t="str">
        <f t="shared" ca="1" si="248"/>
        <v>-0,0940075311420534+0,175875720483995i</v>
      </c>
      <c r="BZ206" s="223" t="str">
        <f t="shared" ca="1" si="249"/>
        <v>0,171051139553817-0,102524107528567i</v>
      </c>
      <c r="CA206" s="223" t="str">
        <f t="shared" ca="1" si="250"/>
        <v>-0,199423381194855-6,25437243062596E-15i</v>
      </c>
      <c r="CB206" s="223" t="str">
        <f t="shared" ca="1" si="251"/>
        <v>0,171051139553807+0,102524107528583i</v>
      </c>
      <c r="CC206" s="223" t="str">
        <f t="shared" ca="1" si="252"/>
        <v>-0,0940075311420374-0,175875720484003i</v>
      </c>
      <c r="CD206" s="223" t="str">
        <f t="shared" ca="1" si="253"/>
        <v>-0,00978524152177698+0,199183166998492i</v>
      </c>
      <c r="CE206" s="223" t="str">
        <f t="shared" ca="1" si="254"/>
        <v>0,110793694360023-0,165814481446122i</v>
      </c>
      <c r="CF206" s="223" t="str">
        <f t="shared" ca="1" si="255"/>
        <v>-0,180276601398648+0,0852644823788979i</v>
      </c>
      <c r="CG206" s="223" t="str">
        <f t="shared" ca="1" si="256"/>
        <v>0,198463103106441+0,0195469095396357i</v>
      </c>
      <c r="CH206" s="223" t="str">
        <f t="shared" ca="1" si="257"/>
        <v>-0,160178361729-0,118796369477363i</v>
      </c>
      <c r="CI206" s="223" t="str">
        <f t="shared" ca="1" si="258"/>
        <v>0,0763160240094197+0,184243180190156i</v>
      </c>
      <c r="CJ206" s="223" t="str">
        <f t="shared" ca="1" si="259"/>
        <v>0,0292614873403059-0,197264924215689i</v>
      </c>
      <c r="CK206" s="223" t="str">
        <f t="shared" ca="1" si="260"/>
        <v>-0,126512853735148+0,154156358308626i</v>
      </c>
      <c r="CL206" s="223" t="str">
        <f t="shared" ca="1" si="261"/>
        <v>0,187765901022717-0,0671837136537997i</v>
      </c>
      <c r="CM206" s="223" t="str">
        <f t="shared" ca="1" si="262"/>
        <v>-0,195591516844171-0,0389055716547749i</v>
      </c>
      <c r="CN206" s="223" t="str">
        <f t="shared" ca="1" si="263"/>
        <v>0,147762978718464+0,133924557447225i</v>
      </c>
      <c r="CO206" s="223" t="str">
        <f t="shared" ca="1" si="264"/>
        <v>-0,0578895518471997-0,190836277353439i</v>
      </c>
      <c r="CP206" s="223" t="str">
        <f t="shared" ca="1" si="265"/>
        <v>-0,0484559290395978+0,19344691237675i</v>
      </c>
      <c r="CQ206" s="223" t="str">
        <f t="shared" ca="1" si="266"/>
        <v>0,141013625170004-0,141013625170059i</v>
      </c>
      <c r="CR206" s="223" t="str">
        <f t="shared" ca="1" si="267"/>
        <v>-0,193446912376731+0,0484559290396732i</v>
      </c>
      <c r="CS206" s="223" t="str">
        <f t="shared" ca="1" si="268"/>
        <v>0,190836277353464+0,0578895518471197i</v>
      </c>
      <c r="CT206" s="223" t="str">
        <f t="shared" ca="1" si="269"/>
        <v>-0,133924557447283-0,147762978718412i</v>
      </c>
      <c r="CU206" s="223" t="str">
        <f t="shared" ca="1" si="270"/>
        <v>0,0389055716548513+0,195591516844156i</v>
      </c>
      <c r="CV206" s="223" t="str">
        <f t="shared" ca="1" si="271"/>
        <v>0,0671837136537209-0,187765901022745i</v>
      </c>
      <c r="CW206" s="223" t="str">
        <f t="shared" ca="1" si="272"/>
        <v>-0,154156358308577+0,126512853735208i</v>
      </c>
      <c r="CX206" s="223" t="str">
        <f t="shared" ca="1" si="273"/>
        <v>0,197264924215707-0,0292614873401869i</v>
      </c>
      <c r="CY206" s="223" t="str">
        <f t="shared" ca="1" si="274"/>
        <v>-0,184243180190109-0,076316024009531i</v>
      </c>
      <c r="CZ206" s="223" t="str">
        <f t="shared" ca="1" si="275"/>
        <v>0,118796369477266+0,160178361729072i</v>
      </c>
      <c r="DA206" s="223" t="str">
        <f t="shared" ca="1" si="276"/>
        <v>-0,0195469095395157-0,198463103106453i</v>
      </c>
      <c r="DB206" s="223" t="str">
        <f t="shared" ca="1" si="277"/>
        <v>-0,0852644823790068+0,180276601398597i</v>
      </c>
      <c r="DC206" s="223" t="str">
        <f t="shared" ca="1" si="278"/>
        <v>0,165814481446189-0,110793694359923i</v>
      </c>
      <c r="DD206" s="223" t="str">
        <f t="shared" ca="1" si="279"/>
        <v>-0,199183166998497+0,00978524152165663i</v>
      </c>
      <c r="DE206" s="223" t="str">
        <f t="shared" ca="1" si="280"/>
        <v>0,175875720483947+0,0940075311421437i</v>
      </c>
      <c r="DF206" s="223" t="str">
        <f t="shared" ca="1" si="281"/>
        <v>-0,10252410752865-0,171051139553767i</v>
      </c>
      <c r="DG206" s="223" t="str">
        <f t="shared" ca="1" si="282"/>
        <v>8,98076257481661E-14+0,199423381194855i</v>
      </c>
      <c r="DH206" s="223" t="str">
        <f t="shared" ca="1" si="283"/>
        <v>0,1025241075285-0,171051139553857i</v>
      </c>
      <c r="DI206" s="223" t="str">
        <f t="shared" ca="1" si="284"/>
        <v>-0,175875720483958+0,0940075311421222i</v>
      </c>
      <c r="DJ206" s="223" t="str">
        <f t="shared" ca="1" si="285"/>
        <v>0,199183166998496+0,00978524152168668i</v>
      </c>
      <c r="DK206" s="223" t="str">
        <f t="shared" ca="1" si="286"/>
        <v>-0,165814481446175-0,110793694359943i</v>
      </c>
      <c r="DL206" s="223" t="str">
        <f t="shared" ca="1" si="287"/>
        <v>0,0852644823789847+0,180276601398607i</v>
      </c>
      <c r="DM206" s="223" t="str">
        <f t="shared" ca="1" si="288"/>
        <v>0,0195469095395401-0,19846310310645i</v>
      </c>
      <c r="DN206" s="223" t="str">
        <f t="shared" ca="1" si="289"/>
        <v>-0,118796369477285+0,160178361729057i</v>
      </c>
      <c r="DO206" s="223" t="str">
        <f t="shared" ca="1" si="290"/>
        <v>0,184243180190117-0,0763160240095136i</v>
      </c>
      <c r="DP206" s="223" t="str">
        <f t="shared" ca="1" si="291"/>
        <v>-0,197264924215702-0,0292614873402166i</v>
      </c>
      <c r="DQ206" s="223" t="str">
        <f t="shared" ca="1" si="292"/>
        <v>0,154156358308558+0,126512853735231i</v>
      </c>
      <c r="DR206" s="223" t="str">
        <f t="shared" ca="1" si="293"/>
        <v>-0,067183713653698-0,187765901022753i</v>
      </c>
      <c r="DS206" s="223" t="str">
        <f t="shared" ca="1" si="294"/>
        <v>-0,0389055716548754+0,195591516844151i</v>
      </c>
      <c r="DT206" s="223" t="str">
        <f t="shared" ca="1" si="295"/>
        <v>0,133924557447301-0,147762978718396i</v>
      </c>
      <c r="DU206" s="223" t="str">
        <f t="shared" ca="1" si="296"/>
        <v>-0,190836277353469+0,0578895518471017i</v>
      </c>
      <c r="DV206" s="223" t="str">
        <f t="shared" ca="1" si="297"/>
        <v>0,193446912376726+0,0484559290396915i</v>
      </c>
      <c r="DW206" s="223" t="str">
        <f t="shared" ca="1" si="298"/>
        <v>-0,141013625169983-0,141013625170081i</v>
      </c>
      <c r="DX206" s="223" t="str">
        <f t="shared" ca="1" si="299"/>
        <v>0,0484559290395685+0,193446912376757i</v>
      </c>
      <c r="DY206" s="223" t="str">
        <f t="shared" ca="1" si="300"/>
        <v>0,0578895518472232-0,190836277353432i</v>
      </c>
      <c r="DZ206" s="223" t="str">
        <f t="shared" ca="1" si="301"/>
        <v>-0,147762978718481+0,133924557447207i</v>
      </c>
      <c r="EA206" s="223" t="str">
        <f t="shared" ca="1" si="302"/>
        <v>0,195591516844138-0,03890557165494i</v>
      </c>
      <c r="EB206" s="223" t="str">
        <f t="shared" ca="1" si="303"/>
        <v>-0,187765901022776-0,0671837136536357i</v>
      </c>
      <c r="EC206" s="223" t="str">
        <f t="shared" ca="1" si="304"/>
        <v>0,126512853735282+0,154156358308516i</v>
      </c>
      <c r="ED206" s="223" t="str">
        <f t="shared" ca="1" si="305"/>
        <v>-0,0292614873402818-0,197264924215693i</v>
      </c>
      <c r="EE206" s="223" t="str">
        <f t="shared" ca="1" si="306"/>
        <v>-0,0763160240094422+0,184243180190146i</v>
      </c>
      <c r="EF206" s="223" t="str">
        <f t="shared" ca="1" si="307"/>
        <v>0,160178361729011-0,118796369477348i</v>
      </c>
      <c r="EG206" s="223" t="str">
        <f t="shared" ca="1" si="308"/>
        <v>-0,198463103106443+0,019546909539617i</v>
      </c>
      <c r="EH206" s="223" t="str">
        <f t="shared" ca="1" si="309"/>
        <v>0,180276601398635+0,085264482378925i</v>
      </c>
      <c r="EI206" s="223" t="str">
        <f t="shared" ca="1" si="310"/>
        <v>-0,110793694359998-0,165814481446138i</v>
      </c>
      <c r="EJ206" s="223" t="str">
        <f t="shared" ca="1" si="311"/>
        <v>0,00978524152175257+0,199183166998493i</v>
      </c>
      <c r="EK206" s="223" t="str">
        <f t="shared" ca="1" si="312"/>
        <v>0,094007531142059-0,175875720483992i</v>
      </c>
      <c r="EL206" s="223" t="str">
        <f t="shared" ca="1" si="313"/>
        <v>-0,17105113955382+0,102524107528562i</v>
      </c>
      <c r="EM206" s="223" t="str">
        <f t="shared" ca="1" si="314"/>
        <v>0,199423381194855+1,25087448612519E-14i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0,101271322630913-0,213874695346566i</v>
      </c>
      <c r="G207" s="229" t="str">
        <f t="shared" si="321"/>
        <v>-1,19910399781397+1,38034905595684i</v>
      </c>
      <c r="H207" s="229" t="str">
        <f t="shared" si="319"/>
        <v>0,10013669849002-0,112583308251317i</v>
      </c>
      <c r="I207" s="229" t="str">
        <f t="shared" si="317"/>
        <v>-0,151666281791663+0,063525839016468i</v>
      </c>
      <c r="J207" s="255" t="str">
        <f ca="1">IMPRODUCT(1/N_FFT2,DR100)</f>
        <v>0,00111471734131547+3,19998016036743E-06i</v>
      </c>
      <c r="K207" s="254" t="str">
        <f t="shared" ca="1" si="318"/>
        <v>-0,000169268315830529+0,0000703280252805417i</v>
      </c>
      <c r="N207" s="246">
        <f t="shared" ca="1" si="185"/>
        <v>0.59943161579819271</v>
      </c>
      <c r="O207" s="223">
        <f t="shared" ca="1" si="186"/>
        <v>0.19943161579819274</v>
      </c>
      <c r="P207" s="223" t="str">
        <f t="shared" ca="1" si="187"/>
        <v>-0,173522854521798-0,0982994829003936i</v>
      </c>
      <c r="Q207" s="223" t="str">
        <f t="shared" ca="1" si="188"/>
        <v>0,10252834096074+0,171058202608692i</v>
      </c>
      <c r="R207" s="223" t="str">
        <f t="shared" ca="1" si="189"/>
        <v>-0,00489429685799648-0,199371550724129i</v>
      </c>
      <c r="S207" s="223" t="str">
        <f t="shared" ca="1" si="190"/>
        <v>-0,0940114129071988+0,17588298275578i</v>
      </c>
      <c r="T207" s="223" t="str">
        <f t="shared" ca="1" si="191"/>
        <v>0,168490511630612-0,106695439782273i</v>
      </c>
      <c r="U207" s="223" t="str">
        <f t="shared" ca="1" si="192"/>
        <v>-0,199191391682891+0,00978564557457526i</v>
      </c>
      <c r="V207" s="223" t="str">
        <f t="shared" ca="1" si="193"/>
        <v>0,178137165657631+0,0896667139541966i</v>
      </c>
      <c r="W207" s="223" t="str">
        <f t="shared" ca="1" si="194"/>
        <v>-0,11079826926047-0,165821328268598i</v>
      </c>
      <c r="X207" s="223" t="str">
        <f t="shared" ca="1" si="195"/>
        <v>0,0146710997841787+0,198891247195548i</v>
      </c>
      <c r="Y207" s="223" t="str">
        <f t="shared" ca="1" si="196"/>
        <v>0,0852680031255444-0,180284045391876i</v>
      </c>
      <c r="Z207" s="223" t="str">
        <f t="shared" ca="1" si="197"/>
        <v>-0,163052260338884+0,114834358004296i</v>
      </c>
      <c r="AA207" s="223" t="str">
        <f t="shared" ca="1" si="198"/>
        <v>0,198471298057919-0,01954771667184i</v>
      </c>
      <c r="AB207" s="223" t="str">
        <f t="shared" ca="1" si="199"/>
        <v>-0,182322328758423-0,0808179300402041i</v>
      </c>
      <c r="AC207" s="223" t="str">
        <f t="shared" ca="1" si="200"/>
        <v>0,118801274824778+0,160184975824469i</v>
      </c>
      <c r="AD207" s="223" t="str">
        <f t="shared" ca="1" si="201"/>
        <v>-0,0244125587459342-0,197931797231658i</v>
      </c>
      <c r="AE207" s="223" t="str">
        <f t="shared" ca="1" si="202"/>
        <v>-0,0763191752557661+0,184250787971606i</v>
      </c>
      <c r="AF207" s="223" t="str">
        <f t="shared" ca="1" si="203"/>
        <v>0,157221201870307-0,122696630199586i</v>
      </c>
      <c r="AG207" s="223" t="str">
        <f t="shared" ca="1" si="204"/>
        <v>-0,197273069691894+0,0292626956074647i</v>
      </c>
      <c r="AH207" s="223" t="str">
        <f t="shared" ca="1" si="205"/>
        <v>0,186068261399687+0,0717744486539298i</v>
      </c>
      <c r="AI207" s="223" t="str">
        <f t="shared" ca="1" si="206"/>
        <v>-0,126518077712285-0,154162723743019i</v>
      </c>
      <c r="AJ207" s="223" t="str">
        <f t="shared" ca="1" si="207"/>
        <v>0,0340952057153833+0,196495512231459i</v>
      </c>
      <c r="AK207" s="223" t="str">
        <f t="shared" ca="1" si="208"/>
        <v>0,0671864878080255-0,187773654264649i</v>
      </c>
      <c r="AL207" s="223" t="str">
        <f t="shared" ca="1" si="209"/>
        <v>-0,151011383755475+0,13026331546577i</v>
      </c>
      <c r="AM207" s="223" t="str">
        <f t="shared" ca="1" si="210"/>
        <v>0,195599593221901-0,0389071781462614i</v>
      </c>
      <c r="AN207" s="223" t="str">
        <f t="shared" ca="1" si="211"/>
        <v>-0,189365939301585-0,062558056334149i</v>
      </c>
      <c r="AO207" s="223" t="str">
        <f t="shared" ca="1" si="212"/>
        <v>0,133930087468893+0,147769080157023i</v>
      </c>
      <c r="AP207" s="223" t="str">
        <f t="shared" ca="1" si="213"/>
        <v>-0,0436957143478768-0,194585852331321i</v>
      </c>
      <c r="AQ207" s="223" t="str">
        <f t="shared" ca="1" si="214"/>
        <v>-0,0578919422263142+0,190844157377539i</v>
      </c>
      <c r="AR207" s="223" t="str">
        <f t="shared" ca="1" si="215"/>
        <v>-0,0578919422263142+0,190844157377539i</v>
      </c>
      <c r="AS207" s="223" t="str">
        <f t="shared" ca="1" si="216"/>
        <v>-0,193454900199335+0,0484579298850375i</v>
      </c>
      <c r="AT207" s="223" t="str">
        <f t="shared" ca="1" si="217"/>
        <v>0,192207418069207+0,0531909561772206i</v>
      </c>
      <c r="AU207" s="223" t="str">
        <f t="shared" ca="1" si="218"/>
        <v>-0,141019447913896-0,141019447913889i</v>
      </c>
      <c r="AV207" s="223" t="str">
        <f t="shared" ca="1" si="219"/>
        <v>0,0531909561772136+0,192207418069209i</v>
      </c>
      <c r="AW207" s="223" t="str">
        <f t="shared" ca="1" si="220"/>
        <v>0,0484579298850447-0,193454900199334i</v>
      </c>
      <c r="AX207" s="223" t="str">
        <f t="shared" ca="1" si="221"/>
        <v>-0,137516184995283+0,144437765990135i</v>
      </c>
      <c r="AY207" s="223" t="str">
        <f t="shared" ca="1" si="222"/>
        <v>0,190844157377541-0,0578919422263073i</v>
      </c>
      <c r="AZ207" s="223" t="str">
        <f t="shared" ca="1" si="223"/>
        <v>-0,194585852331324-0,0436957143478645i</v>
      </c>
      <c r="BA207" s="223" t="str">
        <f t="shared" ca="1" si="224"/>
        <v>0,147769080157031+0,133930087468884i</v>
      </c>
      <c r="BB207" s="223" t="str">
        <f t="shared" ca="1" si="225"/>
        <v>-0,0625580563340479-0,189365939301618i</v>
      </c>
      <c r="BC207" s="223" t="str">
        <f t="shared" ca="1" si="226"/>
        <v>-0,0389071781462103+0,195599593221911i</v>
      </c>
      <c r="BD207" s="223" t="str">
        <f t="shared" ca="1" si="227"/>
        <v>0,130263315465761-0,151011383755482i</v>
      </c>
      <c r="BE207" s="223" t="str">
        <f t="shared" ca="1" si="228"/>
        <v>-0,187773654264658+0,067186487808i</v>
      </c>
      <c r="BF207" s="223" t="str">
        <f t="shared" ca="1" si="229"/>
        <v>0,196495512231448+0,0340952057154491i</v>
      </c>
      <c r="BG207" s="223" t="str">
        <f t="shared" ca="1" si="230"/>
        <v>-0,154162723743078-0,126518077712213i</v>
      </c>
      <c r="BH207" s="223" t="str">
        <f t="shared" ca="1" si="231"/>
        <v>0,07177444865396+0,186068261399676i</v>
      </c>
      <c r="BI207" s="223" t="str">
        <f t="shared" ca="1" si="232"/>
        <v>0,0292626956074719-0,197273069691893i</v>
      </c>
      <c r="BJ207" s="223" t="str">
        <f t="shared" ca="1" si="233"/>
        <v>-0,122696630199624+0,157221201870278i</v>
      </c>
      <c r="BK207" s="223" t="str">
        <f t="shared" ca="1" si="234"/>
        <v>0,184250787971639-0,0763191752556859i</v>
      </c>
      <c r="BL207" s="223" t="str">
        <f t="shared" ca="1" si="235"/>
        <v>-0,197931797231667-0,0244125587458628i</v>
      </c>
      <c r="BM207" s="223" t="str">
        <f t="shared" ca="1" si="236"/>
        <v>0,160184975824475+0,118801274824769i</v>
      </c>
      <c r="BN207" s="223" t="str">
        <f t="shared" ca="1" si="237"/>
        <v>-0,0808179300401768-0,182322328758436i</v>
      </c>
      <c r="BO207" s="223" t="str">
        <f t="shared" ca="1" si="238"/>
        <v>-0,0195477166719094+0,198471298057912i</v>
      </c>
      <c r="BP207" s="223" t="str">
        <f t="shared" ca="1" si="239"/>
        <v>0,11483435800422-0,163052260338937i</v>
      </c>
      <c r="BQ207" s="223" t="str">
        <f t="shared" ca="1" si="240"/>
        <v>-0,180284045391854+0,0852680031255923i</v>
      </c>
      <c r="BR207" s="223" t="str">
        <f t="shared" ca="1" si="241"/>
        <v>0,198891247195549+0,0146710997841662i</v>
      </c>
      <c r="BS207" s="223" t="str">
        <f t="shared" ca="1" si="242"/>
        <v>-0,165821328268571-0,110798269260511i</v>
      </c>
      <c r="BT207" s="223" t="str">
        <f t="shared" ca="1" si="243"/>
        <v>0,0896667139541172+0,178137165657671i</v>
      </c>
      <c r="BU207" s="223" t="str">
        <f t="shared" ca="1" si="244"/>
        <v>0,00978564557450049-0,199191391682894i</v>
      </c>
      <c r="BV207" s="223" t="str">
        <f t="shared" ca="1" si="245"/>
        <v>-0,106695439782244+0,16849051163063i</v>
      </c>
      <c r="BW207" s="223" t="str">
        <f t="shared" ca="1" si="246"/>
        <v>0,175882982755783-0,0940114129071934i</v>
      </c>
      <c r="BX207" s="223" t="str">
        <f t="shared" ca="1" si="247"/>
        <v>-0,199371550724127-0,00489429685805339i</v>
      </c>
      <c r="BY207" s="223" t="str">
        <f t="shared" ca="1" si="248"/>
        <v>0,17105820260864+0,102528340960825i</v>
      </c>
      <c r="BZ207" s="223" t="str">
        <f t="shared" ca="1" si="249"/>
        <v>-0,0982994829004409-0,173522854521771i</v>
      </c>
      <c r="CA207" s="223" t="str">
        <f t="shared" ca="1" si="250"/>
        <v>9,67492980882893E-15+0,199431615798193i</v>
      </c>
      <c r="CB207" s="223" t="str">
        <f t="shared" ca="1" si="251"/>
        <v>0,0982994829004192-0,173522854521784i</v>
      </c>
      <c r="CC207" s="223" t="str">
        <f t="shared" ca="1" si="252"/>
        <v>-0,17105820260873+0,102528340960677i</v>
      </c>
      <c r="CD207" s="223" t="str">
        <f t="shared" ca="1" si="253"/>
        <v>0,199371550724127-0,0048942968580784i</v>
      </c>
      <c r="CE207" s="223" t="str">
        <f t="shared" ca="1" si="254"/>
        <v>-0,175882982755795-0,0940114129071713i</v>
      </c>
      <c r="CF207" s="223" t="str">
        <f t="shared" ca="1" si="255"/>
        <v>0,106695439782265+0,168490511630617i</v>
      </c>
      <c r="CG207" s="223" t="str">
        <f t="shared" ca="1" si="256"/>
        <v>-0,00978564557452548-0,199191391682893i</v>
      </c>
      <c r="CH207" s="223" t="str">
        <f t="shared" ca="1" si="257"/>
        <v>-0,0896667139542721+0,178137165657593i</v>
      </c>
      <c r="CI207" s="223" t="str">
        <f t="shared" ca="1" si="258"/>
        <v>0,165821328268558-0,110798269260532i</v>
      </c>
      <c r="CJ207" s="223" t="str">
        <f t="shared" ca="1" si="259"/>
        <v>-0,198891247195547+0,0146710997841911i</v>
      </c>
      <c r="CK207" s="223" t="str">
        <f t="shared" ca="1" si="260"/>
        <v>0,180284045391864+0,0852680031255697i</v>
      </c>
      <c r="CL207" s="223" t="str">
        <f t="shared" ca="1" si="261"/>
        <v>-0,114834358004241-0,163052260338923i</v>
      </c>
      <c r="CM207" s="223" t="str">
        <f t="shared" ca="1" si="262"/>
        <v>0,0195477166719286+0,19847129805791i</v>
      </c>
      <c r="CN207" s="223" t="str">
        <f t="shared" ca="1" si="263"/>
        <v>0,0808179300401539-0,182322328758446i</v>
      </c>
      <c r="CO207" s="223" t="str">
        <f t="shared" ca="1" si="264"/>
        <v>-0,16018497582446+0,118801274824789i</v>
      </c>
      <c r="CP207" s="223" t="str">
        <f t="shared" ca="1" si="265"/>
        <v>0,197931797231664-0,0244125587458875i</v>
      </c>
      <c r="CQ207" s="223" t="str">
        <f t="shared" ca="1" si="266"/>
        <v>-0,184250787971573-0,0763191752558461i</v>
      </c>
      <c r="CR207" s="223" t="str">
        <f t="shared" ca="1" si="267"/>
        <v>0,122696630199642+0,157221201870264i</v>
      </c>
      <c r="CS207" s="223" t="str">
        <f t="shared" ca="1" si="268"/>
        <v>-0,0292626956074938-0,19727306969189i</v>
      </c>
      <c r="CT207" s="223" t="str">
        <f t="shared" ca="1" si="269"/>
        <v>-0,071774448653934+0,186068261399686i</v>
      </c>
      <c r="CU207" s="223" t="str">
        <f t="shared" ca="1" si="270"/>
        <v>0,15416272374306-0,126518077712234i</v>
      </c>
      <c r="CV207" s="223" t="str">
        <f t="shared" ca="1" si="271"/>
        <v>-0,196495512231444+0,0340952057154738i</v>
      </c>
      <c r="CW207" s="223" t="str">
        <f t="shared" ca="1" si="272"/>
        <v>0,187773654264667+0,0671864878079764i</v>
      </c>
      <c r="CX207" s="223" t="str">
        <f t="shared" ca="1" si="273"/>
        <v>-0,130263315465778-0,151011383755468i</v>
      </c>
      <c r="CY207" s="223" t="str">
        <f t="shared" ca="1" si="274"/>
        <v>0,038907178146232+0,195599593221907i</v>
      </c>
      <c r="CZ207" s="223" t="str">
        <f t="shared" ca="1" si="275"/>
        <v>0,0625580563342153-0,189365939301563i</v>
      </c>
      <c r="DA207" s="223" t="str">
        <f t="shared" ca="1" si="276"/>
        <v>-0,147769080156974+0,133930087468946i</v>
      </c>
      <c r="DB207" s="223" t="str">
        <f t="shared" ca="1" si="277"/>
        <v>0,194585852331314-0,0436957143479084i</v>
      </c>
      <c r="DC207" s="223" t="str">
        <f t="shared" ca="1" si="278"/>
        <v>-0,190844157377537-0,0578919422263214i</v>
      </c>
      <c r="DD207" s="223" t="str">
        <f t="shared" ca="1" si="279"/>
        <v>0,137516184995242+0,144437765990174i</v>
      </c>
      <c r="DE207" s="223" t="str">
        <f t="shared" ca="1" si="280"/>
        <v>-0,0484579298849508-0,193454900199357i</v>
      </c>
      <c r="DF207" s="223" t="str">
        <f t="shared" ca="1" si="281"/>
        <v>-0,0531909561771486+0,192207418069227i</v>
      </c>
      <c r="DG207" s="223" t="str">
        <f t="shared" ca="1" si="282"/>
        <v>0,141019447913878-0,141019447913907i</v>
      </c>
      <c r="DH207" s="223" t="str">
        <f t="shared" ca="1" si="283"/>
        <v>-0,192207418069216+0,0531909561771875i</v>
      </c>
      <c r="DI207" s="223" t="str">
        <f t="shared" ca="1" si="284"/>
        <v>0,193454900199316+0,0484579298851151i</v>
      </c>
      <c r="DJ207" s="223" t="str">
        <f t="shared" ca="1" si="285"/>
        <v>-0,144437765990202-0,137516184995213i</v>
      </c>
      <c r="DK207" s="223" t="str">
        <f t="shared" ca="1" si="286"/>
        <v>0,0578919422263545+0,190844157377527i</v>
      </c>
      <c r="DL207" s="223" t="str">
        <f t="shared" ca="1" si="287"/>
        <v>0,0436957143478689-0,194585852331323i</v>
      </c>
      <c r="DM207" s="223" t="str">
        <f t="shared" ca="1" si="288"/>
        <v>-0,133930087468921+0,147769080156998i</v>
      </c>
      <c r="DN207" s="223" t="str">
        <f t="shared" ca="1" si="289"/>
        <v>0,189365939301614-0,0625580563340597i</v>
      </c>
      <c r="DO207" s="223" t="str">
        <f t="shared" ca="1" si="290"/>
        <v>-0,195599593221913-0,0389071781461979i</v>
      </c>
      <c r="DP207" s="223" t="str">
        <f t="shared" ca="1" si="291"/>
        <v>0,151011383755494+0,130263315465747i</v>
      </c>
      <c r="DQ207" s="223" t="str">
        <f t="shared" ca="1" si="292"/>
        <v>-0,0671864878080091-0,187773654264655i</v>
      </c>
      <c r="DR207" s="223" t="str">
        <f t="shared" ca="1" si="293"/>
        <v>-0,0340952057154342+0,196495512231451i</v>
      </c>
      <c r="DS207" s="223" t="str">
        <f t="shared" ca="1" si="294"/>
        <v>0,126518077712361-0,154162723742956i</v>
      </c>
      <c r="DT207" s="223" t="str">
        <f t="shared" ca="1" si="295"/>
        <v>-0,186068261399673+0,0717744486539663i</v>
      </c>
      <c r="DU207" s="223" t="str">
        <f t="shared" ca="1" si="296"/>
        <v>0,197273069691895+0,0292626956074595i</v>
      </c>
      <c r="DV207" s="223" t="str">
        <f t="shared" ca="1" si="297"/>
        <v>-0,157221201870289-0,12269663019961i</v>
      </c>
      <c r="DW207" s="223" t="str">
        <f t="shared" ca="1" si="298"/>
        <v>0,0763191752556949+0,184250787971635i</v>
      </c>
      <c r="DX207" s="223" t="str">
        <f t="shared" ca="1" si="299"/>
        <v>0,0244125587458532-0,197931797231668i</v>
      </c>
      <c r="DY207" s="223" t="str">
        <f t="shared" ca="1" si="300"/>
        <v>-0,118801274824756+0,160184975824485i</v>
      </c>
      <c r="DZ207" s="223" t="str">
        <f t="shared" ca="1" si="301"/>
        <v>0,182322328758432-0,0808179300401856i</v>
      </c>
      <c r="EA207" s="223" t="str">
        <f t="shared" ca="1" si="302"/>
        <v>-0,198471298057914-0,0195477166718941i</v>
      </c>
      <c r="EB207" s="223" t="str">
        <f t="shared" ca="1" si="303"/>
        <v>0,163052260338832+0,11483435800437i</v>
      </c>
      <c r="EC207" s="223" t="str">
        <f t="shared" ca="1" si="304"/>
        <v>-0,0852680031256062-0,180284045391847i</v>
      </c>
      <c r="ED207" s="223" t="str">
        <f t="shared" ca="1" si="305"/>
        <v>-0,0146710997841565+0,19889124719555i</v>
      </c>
      <c r="EE207" s="223" t="str">
        <f t="shared" ca="1" si="306"/>
        <v>0,110798269260498-0,16582132826858i</v>
      </c>
      <c r="EF207" s="223" t="str">
        <f t="shared" ca="1" si="307"/>
        <v>-0,178137165657667+0,0896667139541257i</v>
      </c>
      <c r="EG207" s="223" t="str">
        <f t="shared" ca="1" si="308"/>
        <v>0,199191391682895+0,00978564557448517i</v>
      </c>
      <c r="EH207" s="223" t="str">
        <f t="shared" ca="1" si="309"/>
        <v>-0,168490511630635-0,106695439782236i</v>
      </c>
      <c r="EI207" s="223" t="str">
        <f t="shared" ca="1" si="310"/>
        <v>0,094011412907207+0,175882982755776i</v>
      </c>
      <c r="EJ207" s="223" t="str">
        <f t="shared" ca="1" si="311"/>
        <v>0,00489429685804372-0,199371550724127i</v>
      </c>
      <c r="EK207" s="223" t="str">
        <f t="shared" ca="1" si="312"/>
        <v>-0,102528340960812+0,171058202608648i</v>
      </c>
      <c r="EL207" s="223" t="str">
        <f t="shared" ca="1" si="313"/>
        <v>0,173522854521764-0,0982994829004543i</v>
      </c>
      <c r="EM207" s="223" t="str">
        <f t="shared" ca="1" si="314"/>
        <v>-0,199431615798193+1,93498596176579E-14i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0,101127995724445-0,212465275862463i</v>
      </c>
      <c r="G208" s="229" t="str">
        <f t="shared" si="321"/>
        <v>-1,19884916284946+1,36992762918413i</v>
      </c>
      <c r="H208" s="229" t="str">
        <f t="shared" si="319"/>
        <v>0,100134233469147-0,111540942457502i</v>
      </c>
      <c r="I208" s="229" t="str">
        <f t="shared" si="317"/>
        <v>-0,150494126900474+0,0630696394509155i</v>
      </c>
      <c r="J208" s="255" t="str">
        <f ca="1">IMPRODUCT(1/N_FFT2,DS100)</f>
        <v>0,000785694751452824-1,60848429036796E-09i</v>
      </c>
      <c r="K208" s="254" t="str">
        <f t="shared" ca="1" si="318"/>
        <v>-0,000118242344183653+0,0000495537267600452i</v>
      </c>
      <c r="N208" s="246">
        <f t="shared" ca="1" si="185"/>
        <v>0.59943928488132359</v>
      </c>
      <c r="O208" s="223">
        <f t="shared" ca="1" si="186"/>
        <v>0.19943928488132359</v>
      </c>
      <c r="P208" s="223" t="str">
        <f t="shared" ca="1" si="187"/>
        <v>-0,175889746283269-0,0940150280879661i</v>
      </c>
      <c r="Q208" s="223" t="str">
        <f t="shared" ca="1" si="188"/>
        <v>0,110802529974781+0,165827704878171i</v>
      </c>
      <c r="R208" s="223" t="str">
        <f t="shared" ca="1" si="189"/>
        <v>-0,0195484683734391-0,198478930212318i</v>
      </c>
      <c r="S208" s="223" t="str">
        <f t="shared" ca="1" si="190"/>
        <v>-0,0763221100868151+0,184257873280546i</v>
      </c>
      <c r="T208" s="223" t="str">
        <f t="shared" ca="1" si="191"/>
        <v>0,154168652024457-0,126522942927106i</v>
      </c>
      <c r="U208" s="223" t="str">
        <f t="shared" ca="1" si="192"/>
        <v>-0,19560711494575+0,0389086743101583i</v>
      </c>
      <c r="V208" s="223" t="str">
        <f t="shared" ca="1" si="193"/>
        <v>0,190851496232524+0,0578941684436391i</v>
      </c>
      <c r="W208" s="223" t="str">
        <f t="shared" ca="1" si="194"/>
        <v>-0,141024870774579-0,14102487077458i</v>
      </c>
      <c r="X208" s="223" t="str">
        <f t="shared" ca="1" si="195"/>
        <v>0,0578941684436371+0,190851496232525i</v>
      </c>
      <c r="Y208" s="223" t="str">
        <f t="shared" ca="1" si="196"/>
        <v>0,0389086743101599-0,195607114945749i</v>
      </c>
      <c r="Z208" s="223" t="str">
        <f t="shared" ca="1" si="197"/>
        <v>-0,126522942927107+0,154168652024456i</v>
      </c>
      <c r="AA208" s="223" t="str">
        <f t="shared" ca="1" si="198"/>
        <v>0,184257873280539-0,0763221100868319i</v>
      </c>
      <c r="AB208" s="223" t="str">
        <f t="shared" ca="1" si="199"/>
        <v>-0,198478930212318-0,0195484683734486i</v>
      </c>
      <c r="AC208" s="223" t="str">
        <f t="shared" ca="1" si="200"/>
        <v>0,165827704878167+0,110802529974786i</v>
      </c>
      <c r="AD208" s="223" t="str">
        <f t="shared" ca="1" si="201"/>
        <v>-0,0940150280879632-0,17588974628327i</v>
      </c>
      <c r="AE208" s="223" t="str">
        <f t="shared" ca="1" si="202"/>
        <v>-2,10123937654276E-15+0,199439284881324i</v>
      </c>
      <c r="AF208" s="223" t="str">
        <f t="shared" ca="1" si="203"/>
        <v>0,0940150280879655-0,175889746283269i</v>
      </c>
      <c r="AG208" s="223" t="str">
        <f t="shared" ca="1" si="204"/>
        <v>-0,165827704878169+0,110802529974782i</v>
      </c>
      <c r="AH208" s="223" t="str">
        <f t="shared" ca="1" si="205"/>
        <v>0,198478930212318-0,0195484683734458i</v>
      </c>
      <c r="AI208" s="223" t="str">
        <f t="shared" ca="1" si="206"/>
        <v>-0,184257873280545-0,0763221100868167i</v>
      </c>
      <c r="AJ208" s="223" t="str">
        <f t="shared" ca="1" si="207"/>
        <v>0,126522942927104+0,154168652024459i</v>
      </c>
      <c r="AK208" s="223" t="str">
        <f t="shared" ca="1" si="208"/>
        <v>-0,0389086743101565-0,19560711494575i</v>
      </c>
      <c r="AL208" s="223" t="str">
        <f t="shared" ca="1" si="209"/>
        <v>-0,0578941684436411+0,190851496232524i</v>
      </c>
      <c r="AM208" s="223" t="str">
        <f t="shared" ca="1" si="210"/>
        <v>0,141024870774581-0,141024870774578i</v>
      </c>
      <c r="AN208" s="223" t="str">
        <f t="shared" ca="1" si="211"/>
        <v>-0,190851496232525+0,0578941684436365i</v>
      </c>
      <c r="AO208" s="223" t="str">
        <f t="shared" ca="1" si="212"/>
        <v>0,195607114945749+0,0389086743101613i</v>
      </c>
      <c r="AP208" s="223" t="str">
        <f t="shared" ca="1" si="213"/>
        <v>-0,154168652024455-0,126522942927108i</v>
      </c>
      <c r="AQ208" s="223" t="str">
        <f t="shared" ca="1" si="214"/>
        <v>0,0763221100868293+0,18425787328054i</v>
      </c>
      <c r="AR208" s="223" t="str">
        <f t="shared" ca="1" si="215"/>
        <v>0,0763221100868293+0,18425787328054i</v>
      </c>
      <c r="AS208" s="223" t="str">
        <f t="shared" ca="1" si="216"/>
        <v>-0,110802529974786+0,165827704878167i</v>
      </c>
      <c r="AT208" s="223" t="str">
        <f t="shared" ca="1" si="217"/>
        <v>0,175889746283271-0,0940150280879612i</v>
      </c>
      <c r="AU208" s="223" t="str">
        <f t="shared" ca="1" si="218"/>
        <v>-0,199439284881324-4,20247875308552E-15i</v>
      </c>
      <c r="AV208" s="223" t="str">
        <f t="shared" ca="1" si="219"/>
        <v>0,175889746283267+0,0940150280879687i</v>
      </c>
      <c r="AW208" s="223" t="str">
        <f t="shared" ca="1" si="220"/>
        <v>-0,110802529974782-0,16582770487817i</v>
      </c>
      <c r="AX208" s="223" t="str">
        <f t="shared" ca="1" si="221"/>
        <v>0,0195484683734437+0,198478930212318i</v>
      </c>
      <c r="AY208" s="223" t="str">
        <f t="shared" ca="1" si="222"/>
        <v>0,0763221100868187-0,184257873280545i</v>
      </c>
      <c r="AZ208" s="223" t="str">
        <f t="shared" ca="1" si="223"/>
        <v>-0,154168652024447+0,126522942927117i</v>
      </c>
      <c r="BA208" s="223" t="str">
        <f t="shared" ca="1" si="224"/>
        <v>0,195607114945739-0,0389086743102144i</v>
      </c>
      <c r="BB208" s="223" t="str">
        <f t="shared" ca="1" si="225"/>
        <v>-0,190851496232518-0,0578941684436609i</v>
      </c>
      <c r="BC208" s="223" t="str">
        <f t="shared" ca="1" si="226"/>
        <v>0,141024870774647+0,141024870774513i</v>
      </c>
      <c r="BD208" s="223" t="str">
        <f t="shared" ca="1" si="227"/>
        <v>-0,0578941684436521-0,19085149623252i</v>
      </c>
      <c r="BE208" s="223" t="str">
        <f t="shared" ca="1" si="228"/>
        <v>-0,0389086743102231+0,195607114945737i</v>
      </c>
      <c r="BF208" s="223" t="str">
        <f t="shared" ca="1" si="229"/>
        <v>0,126522942927063-0,154168652024492i</v>
      </c>
      <c r="BG208" s="223" t="str">
        <f t="shared" ca="1" si="230"/>
        <v>-0,184257873280548+0,0763221100868103i</v>
      </c>
      <c r="BH208" s="223" t="str">
        <f t="shared" ca="1" si="231"/>
        <v>0,198478930212309+0,0195484683735317i</v>
      </c>
      <c r="BI208" s="223" t="str">
        <f t="shared" ca="1" si="232"/>
        <v>-0,165827704878187-0,110802529974756i</v>
      </c>
      <c r="BJ208" s="223" t="str">
        <f t="shared" ca="1" si="233"/>
        <v>0,0940150280879257+0,17588974628329i</v>
      </c>
      <c r="BK208" s="223" t="str">
        <f t="shared" ca="1" si="234"/>
        <v>-7,44710588760114E-14-0,199439284881324i</v>
      </c>
      <c r="BL208" s="223" t="str">
        <f t="shared" ca="1" si="235"/>
        <v>-0,0940150280879693+0,175889746283267i</v>
      </c>
      <c r="BM208" s="223" t="str">
        <f t="shared" ca="1" si="236"/>
        <v>0,165827704878214-0,110802529974715i</v>
      </c>
      <c r="BN208" s="223" t="str">
        <f t="shared" ca="1" si="237"/>
        <v>-0,198478930212314+0,0195484683734797i</v>
      </c>
      <c r="BO208" s="223" t="str">
        <f t="shared" ca="1" si="238"/>
        <v>0,184257873280529+0,076322110086856i</v>
      </c>
      <c r="BP208" s="223" t="str">
        <f t="shared" ca="1" si="239"/>
        <v>-0,12652294292718-0,154168652024396i</v>
      </c>
      <c r="BQ208" s="223" t="str">
        <f t="shared" ca="1" si="240"/>
        <v>0,0389086743101719+0,195607114945747i</v>
      </c>
      <c r="BR208" s="223" t="str">
        <f t="shared" ca="1" si="241"/>
        <v>0,0578941684436993-0,190851496232506i</v>
      </c>
      <c r="BS208" s="223" t="str">
        <f t="shared" ca="1" si="242"/>
        <v>-0,141024870774543+0,141024870774616i</v>
      </c>
      <c r="BT208" s="223" t="str">
        <f t="shared" ca="1" si="243"/>
        <v>0,190851496232532-0,0578941684436134i</v>
      </c>
      <c r="BU208" s="223" t="str">
        <f t="shared" ca="1" si="244"/>
        <v>-0,195607114945728-0,0389086743102656i</v>
      </c>
      <c r="BV208" s="223" t="str">
        <f t="shared" ca="1" si="245"/>
        <v>0,154168652024465+0,126522942927097i</v>
      </c>
      <c r="BW208" s="223" t="str">
        <f t="shared" ca="1" si="246"/>
        <v>-0,0763221100867731-0,184257873280564i</v>
      </c>
      <c r="BX208" s="223" t="str">
        <f t="shared" ca="1" si="247"/>
        <v>-0,0195484683733773+0,198478930212325i</v>
      </c>
      <c r="BY208" s="223" t="str">
        <f t="shared" ca="1" si="248"/>
        <v>0,11080252997479-0,165827704878164i</v>
      </c>
      <c r="BZ208" s="223" t="str">
        <f t="shared" ca="1" si="249"/>
        <v>-0,17588974628331+0,09401502808789i</v>
      </c>
      <c r="CA208" s="223" t="str">
        <f t="shared" ca="1" si="250"/>
        <v>0,199439284881324-3,12738803211607E-14i</v>
      </c>
      <c r="CB208" s="223" t="str">
        <f t="shared" ca="1" si="251"/>
        <v>-0,175889746283248-0,0940150280880048i</v>
      </c>
      <c r="CC208" s="223" t="str">
        <f t="shared" ca="1" si="252"/>
        <v>0,110802529974846+0,165827704878126i</v>
      </c>
      <c r="CD208" s="223" t="str">
        <f t="shared" ca="1" si="253"/>
        <v>-0,0195484683734395-0,198478930212318i</v>
      </c>
      <c r="CE208" s="223" t="str">
        <f t="shared" ca="1" si="254"/>
        <v>-0,0763221100868933+0,184257873280514i</v>
      </c>
      <c r="CF208" s="223" t="str">
        <f t="shared" ca="1" si="255"/>
        <v>0,154168652024425-0,126522942927145i</v>
      </c>
      <c r="CG208" s="223" t="str">
        <f t="shared" ca="1" si="256"/>
        <v>-0,195607114945755+0,0389086743101324i</v>
      </c>
      <c r="CH208" s="223" t="str">
        <f t="shared" ca="1" si="257"/>
        <v>0,190851496232552+0,0578941684435482i</v>
      </c>
      <c r="CI208" s="223" t="str">
        <f t="shared" ca="1" si="258"/>
        <v>-0,141024870774587-0,141024870774572i</v>
      </c>
      <c r="CJ208" s="223" t="str">
        <f t="shared" ca="1" si="259"/>
        <v>0,0578941684435749+0,190851496232544i</v>
      </c>
      <c r="CK208" s="223" t="str">
        <f t="shared" ca="1" si="260"/>
        <v>0,0389086743101107-0,195607114945759i</v>
      </c>
      <c r="CL208" s="223" t="str">
        <f t="shared" ca="1" si="261"/>
        <v>-0,126522942927128+0,154168652024439i</v>
      </c>
      <c r="CM208" s="223" t="str">
        <f t="shared" ca="1" si="262"/>
        <v>0,184257873280579-0,0763221100867358i</v>
      </c>
      <c r="CN208" s="223" t="str">
        <f t="shared" ca="1" si="263"/>
        <v>-0,198478930212321-0,0195484683734175i</v>
      </c>
      <c r="CO208" s="223" t="str">
        <f t="shared" ca="1" si="264"/>
        <v>0,165827704878142+0,110802529974823i</v>
      </c>
      <c r="CP208" s="223" t="str">
        <f t="shared" ca="1" si="265"/>
        <v>-0,0940150280880294-0,175889746283235i</v>
      </c>
      <c r="CQ208" s="223" t="str">
        <f t="shared" ca="1" si="266"/>
        <v>-9,08909553173764E-15+0,199439284881324i</v>
      </c>
      <c r="CR208" s="223" t="str">
        <f t="shared" ca="1" si="267"/>
        <v>0,0940150280880405-0,175889746283229i</v>
      </c>
      <c r="CS208" s="223" t="str">
        <f t="shared" ca="1" si="268"/>
        <v>-0,165827704878152+0,110802529974808i</v>
      </c>
      <c r="CT208" s="223" t="str">
        <f t="shared" ca="1" si="269"/>
        <v>0,198478930212322-0,0195484683733994i</v>
      </c>
      <c r="CU208" s="223" t="str">
        <f t="shared" ca="1" si="270"/>
        <v>-0,184257873280574-0,0763221100867473i</v>
      </c>
      <c r="CV208" s="223" t="str">
        <f t="shared" ca="1" si="271"/>
        <v>0,126522942927114+0,15416865202445i</v>
      </c>
      <c r="CW208" s="223" t="str">
        <f t="shared" ca="1" si="272"/>
        <v>-0,0389086743100927-0,195607114945763i</v>
      </c>
      <c r="CX208" s="223" t="str">
        <f t="shared" ca="1" si="273"/>
        <v>-0,0578941684435922+0,190851496232539i</v>
      </c>
      <c r="CY208" s="223" t="str">
        <f t="shared" ca="1" si="274"/>
        <v>0,1410248707746-0,141024870774559i</v>
      </c>
      <c r="CZ208" s="223" t="str">
        <f t="shared" ca="1" si="275"/>
        <v>-0,190851496232498+0,0578941684437261i</v>
      </c>
      <c r="DA208" s="223" t="str">
        <f t="shared" ca="1" si="276"/>
        <v>0,195607114945751+0,0389086743101501i</v>
      </c>
      <c r="DB208" s="223" t="str">
        <f t="shared" ca="1" si="277"/>
        <v>-0,154168652024413-0,126522942927159i</v>
      </c>
      <c r="DC208" s="223" t="str">
        <f t="shared" ca="1" si="278"/>
        <v>0,0763221100868766+0,184257873280521i</v>
      </c>
      <c r="DD208" s="223" t="str">
        <f t="shared" ca="1" si="279"/>
        <v>0,0195484683734576-0,198478930212317i</v>
      </c>
      <c r="DE208" s="223" t="str">
        <f t="shared" ca="1" si="280"/>
        <v>-0,110802529974857+0,165827704878119i</v>
      </c>
      <c r="DF208" s="223" t="str">
        <f t="shared" ca="1" si="281"/>
        <v>0,175889746283257-0,0940150280879889i</v>
      </c>
      <c r="DG208" s="223" t="str">
        <f t="shared" ca="1" si="282"/>
        <v>-0,199439284881324-4,9452071384636E-14i</v>
      </c>
      <c r="DH208" s="223" t="str">
        <f t="shared" ca="1" si="283"/>
        <v>0,175889746283304+0,0940150280879011i</v>
      </c>
      <c r="DI208" s="223" t="str">
        <f t="shared" ca="1" si="284"/>
        <v>-0,110802529974775-0,165827704878175i</v>
      </c>
      <c r="DJ208" s="223" t="str">
        <f t="shared" ca="1" si="285"/>
        <v>0,0195484683733536+0,198478930212327i</v>
      </c>
      <c r="DK208" s="223" t="str">
        <f t="shared" ca="1" si="286"/>
        <v>0,0763221100867898-0,184257873280557i</v>
      </c>
      <c r="DL208" s="223" t="str">
        <f t="shared" ca="1" si="287"/>
        <v>-0,15416865202448+0,126522942927078i</v>
      </c>
      <c r="DM208" s="223" t="str">
        <f t="shared" ca="1" si="288"/>
        <v>0,195607114945733-0,0389086743102421i</v>
      </c>
      <c r="DN208" s="223" t="str">
        <f t="shared" ca="1" si="289"/>
        <v>-0,190851496232529-0,0578941684436253i</v>
      </c>
      <c r="DO208" s="223" t="str">
        <f t="shared" ca="1" si="290"/>
        <v>0,14102487077453+0,141024870774629i</v>
      </c>
      <c r="DP208" s="223" t="str">
        <f t="shared" ca="1" si="291"/>
        <v>-0,0578941684436874-0,19085149623251i</v>
      </c>
      <c r="DQ208" s="223" t="str">
        <f t="shared" ca="1" si="292"/>
        <v>-0,0389086743101898+0,195607114945744i</v>
      </c>
      <c r="DR208" s="223" t="str">
        <f t="shared" ca="1" si="293"/>
        <v>0,126522942927194-0,154168652024384i</v>
      </c>
      <c r="DS208" s="223" t="str">
        <f t="shared" ca="1" si="294"/>
        <v>-0,184257873280536+0,0763221100868393i</v>
      </c>
      <c r="DT208" s="223" t="str">
        <f t="shared" ca="1" si="295"/>
        <v>0,198478930212312+0,0195484683735034i</v>
      </c>
      <c r="DU208" s="223" t="str">
        <f t="shared" ca="1" si="296"/>
        <v>-0,165827704878204-0,11080252997473i</v>
      </c>
      <c r="DV208" s="223" t="str">
        <f t="shared" ca="1" si="297"/>
        <v>0,0940150280879582+0,175889746283273i</v>
      </c>
      <c r="DW208" s="223" t="str">
        <f t="shared" ca="1" si="298"/>
        <v>8,98150472375345E-14-0,199439284881324i</v>
      </c>
      <c r="DX208" s="223" t="str">
        <f t="shared" ca="1" si="299"/>
        <v>-0,0940150280879366+0,175889746283285i</v>
      </c>
      <c r="DY208" s="223" t="str">
        <f t="shared" ca="1" si="300"/>
        <v>0,165827704878197-0,110802529974741i</v>
      </c>
      <c r="DZ208" s="223" t="str">
        <f t="shared" ca="1" si="301"/>
        <v>-0,198478930212311+0,0195484683735165i</v>
      </c>
      <c r="EA208" s="223" t="str">
        <f t="shared" ca="1" si="302"/>
        <v>0,184257873280541+0,0763221100868271i</v>
      </c>
      <c r="EB208" s="223" t="str">
        <f t="shared" ca="1" si="303"/>
        <v>-0,126522942927047-0,154168652024505i</v>
      </c>
      <c r="EC208" s="223" t="str">
        <f t="shared" ca="1" si="304"/>
        <v>0,0389086743102026+0,195607114945741i</v>
      </c>
      <c r="ED208" s="223" t="str">
        <f t="shared" ca="1" si="305"/>
        <v>0,0578941684436748-0,190851496232513i</v>
      </c>
      <c r="EE208" s="223" t="str">
        <f t="shared" ca="1" si="306"/>
        <v>-0,141024870774521+0,141024870774638i</v>
      </c>
      <c r="EF208" s="223" t="str">
        <f t="shared" ca="1" si="307"/>
        <v>0,190851496232521-0,0578941684436489i</v>
      </c>
      <c r="EG208" s="223" t="str">
        <f t="shared" ca="1" si="308"/>
        <v>-0,195607114945736-0,0389086743102293i</v>
      </c>
      <c r="EH208" s="223" t="str">
        <f t="shared" ca="1" si="309"/>
        <v>0,154168652024488+0,126522942927068i</v>
      </c>
      <c r="EI208" s="223" t="str">
        <f t="shared" ca="1" si="310"/>
        <v>-0,076322110086802-0,184257873280552i</v>
      </c>
      <c r="EJ208" s="223" t="str">
        <f t="shared" ca="1" si="311"/>
        <v>-0,0195484683735436+0,198478930212308i</v>
      </c>
      <c r="EK208" s="223" t="str">
        <f t="shared" ca="1" si="312"/>
        <v>0,110802529974764-0,165827704878182i</v>
      </c>
      <c r="EL208" s="223" t="str">
        <f t="shared" ca="1" si="313"/>
        <v>-0,175889746283297+0,0940150280879127i</v>
      </c>
      <c r="EM208" s="223" t="str">
        <f t="shared" ca="1" si="314"/>
        <v>0,199439284881324-6,25477606423216E-14i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0,100983731710182-0,211085861102932i</v>
      </c>
      <c r="G209" s="229" t="str">
        <f t="shared" si="321"/>
        <v>-1,1985920671353+1,35971816207381i</v>
      </c>
      <c r="H209" s="229" t="str">
        <f t="shared" si="319"/>
        <v>0,100131835307712-0,11051770304319i</v>
      </c>
      <c r="I209" s="229" t="str">
        <f t="shared" si="317"/>
        <v>-0,149361086740251+0,0626120822364892i</v>
      </c>
      <c r="J209" s="255" t="str">
        <f ca="1">IMPRODUCT(1/N_FFT2,DT100)</f>
        <v>0,000477332412745324-3,19998025962435E-06i</v>
      </c>
      <c r="K209" s="254" t="str">
        <f t="shared" ca="1" si="318"/>
        <v>-0,0000710945304768169+0,0000303647288100769i</v>
      </c>
      <c r="N209" s="246">
        <f t="shared" ca="1" si="185"/>
        <v>0.59944641997382042</v>
      </c>
      <c r="O209" s="223">
        <f t="shared" ca="1" si="186"/>
        <v>0.1994464199738204</v>
      </c>
      <c r="P209" s="223" t="str">
        <f t="shared" ca="1" si="187"/>
        <v>-0,178150389107063-0,0896733700792802i</v>
      </c>
      <c r="Q209" s="223" t="str">
        <f t="shared" ca="1" si="188"/>
        <v>0,118810093661911+0,160196866649824i</v>
      </c>
      <c r="R209" s="223" t="str">
        <f t="shared" ca="1" si="189"/>
        <v>-0,0340977366652036-0,196510098454721i</v>
      </c>
      <c r="S209" s="223" t="str">
        <f t="shared" ca="1" si="190"/>
        <v>-0,0578962396516647+0,190858324090333i</v>
      </c>
      <c r="T209" s="223" t="str">
        <f t="shared" ca="1" si="191"/>
        <v>0,137526393074605-0,144448487871154i</v>
      </c>
      <c r="U209" s="223" t="str">
        <f t="shared" ca="1" si="192"/>
        <v>-0,187787593048354+0,0671914751845741i</v>
      </c>
      <c r="V209" s="223" t="str">
        <f t="shared" ca="1" si="193"/>
        <v>0,197946490072996+0,0244143709350631i</v>
      </c>
      <c r="W209" s="223" t="str">
        <f t="shared" ca="1" si="194"/>
        <v>-0,165833637490767-0,110806494019775i</v>
      </c>
      <c r="X209" s="223" t="str">
        <f t="shared" ca="1" si="195"/>
        <v>0,0983067798517944+0,173535735442428i</v>
      </c>
      <c r="Y209" s="223" t="str">
        <f t="shared" ca="1" si="196"/>
        <v>-0,00978637198104817-0,19920617802624i</v>
      </c>
      <c r="Z209" s="223" t="str">
        <f t="shared" ca="1" si="197"/>
        <v>-0,0808239293037892+0,182335862880207i</v>
      </c>
      <c r="AA209" s="223" t="str">
        <f t="shared" ca="1" si="198"/>
        <v>0,154174167525538-0,126527469381874i</v>
      </c>
      <c r="AB209" s="223" t="str">
        <f t="shared" ca="1" si="199"/>
        <v>-0,194600296797014+0,0436989579611196i</v>
      </c>
      <c r="AC209" s="223" t="str">
        <f t="shared" ca="1" si="200"/>
        <v>0,19346926071237+0,0484615270063034i</v>
      </c>
      <c r="AD209" s="223" t="str">
        <f t="shared" ca="1" si="201"/>
        <v>-0,151022593608228-0,130272985151249i</v>
      </c>
      <c r="AE209" s="223" t="str">
        <f t="shared" ca="1" si="202"/>
        <v>0,0763248405685047+0,184264465246466i</v>
      </c>
      <c r="AF209" s="223" t="str">
        <f t="shared" ca="1" si="203"/>
        <v>0,0146721888468888-0,198906011258621i</v>
      </c>
      <c r="AG209" s="223" t="str">
        <f t="shared" ca="1" si="204"/>
        <v>-0,102535951828063+0,171070900573671i</v>
      </c>
      <c r="AH209" s="223" t="str">
        <f t="shared" ca="1" si="205"/>
        <v>0,168503018991173-0,106703359980995i</v>
      </c>
      <c r="AI209" s="223" t="str">
        <f t="shared" ca="1" si="206"/>
        <v>-0,198486030947394+0,019549167734809i</v>
      </c>
      <c r="AJ209" s="223" t="str">
        <f t="shared" ca="1" si="207"/>
        <v>0,186082073588941+0,0717797766032556i</v>
      </c>
      <c r="AK209" s="223" t="str">
        <f t="shared" ca="1" si="208"/>
        <v>-0,133940029345601-0,147780049327617i</v>
      </c>
      <c r="AL209" s="223" t="str">
        <f t="shared" ca="1" si="209"/>
        <v>0,0531949046397066+0,192221685979356i</v>
      </c>
      <c r="AM209" s="223" t="str">
        <f t="shared" ca="1" si="210"/>
        <v>0,0389100662976565-0,195614112939444i</v>
      </c>
      <c r="AN209" s="223" t="str">
        <f t="shared" ca="1" si="211"/>
        <v>-0,122705738196099+0,157232872689282i</v>
      </c>
      <c r="AO209" s="223" t="str">
        <f t="shared" ca="1" si="212"/>
        <v>0,180297428208137-0,0852743327262385i</v>
      </c>
      <c r="AP209" s="223" t="str">
        <f t="shared" ca="1" si="213"/>
        <v>-0,199386350441015-0,00489466017065038i</v>
      </c>
      <c r="AQ209" s="223" t="str">
        <f t="shared" ca="1" si="214"/>
        <v>0,175896038873062+0,0940183915472911i</v>
      </c>
      <c r="AR209" s="223" t="str">
        <f t="shared" ca="1" si="215"/>
        <v>0,175896038873062+0,0940183915472911i</v>
      </c>
      <c r="AS209" s="223" t="str">
        <f t="shared" ca="1" si="216"/>
        <v>0,0292648678311729+0,197287713634675i</v>
      </c>
      <c r="AT209" s="223" t="str">
        <f t="shared" ca="1" si="217"/>
        <v>0,0625627001337175-0,189379996283536i</v>
      </c>
      <c r="AU209" s="223" t="str">
        <f t="shared" ca="1" si="218"/>
        <v>-0,141029916046864+0,141029916046873i</v>
      </c>
      <c r="AV209" s="223" t="str">
        <f t="shared" ca="1" si="219"/>
        <v>0,189379996283538-0,0625627001337111i</v>
      </c>
      <c r="AW209" s="223" t="str">
        <f t="shared" ca="1" si="220"/>
        <v>-0,197287713634674-0,0292648678311795i</v>
      </c>
      <c r="AX209" s="223" t="str">
        <f t="shared" ca="1" si="221"/>
        <v>0,163064364008043+0,114842882369897i</v>
      </c>
      <c r="AY209" s="223" t="str">
        <f t="shared" ca="1" si="222"/>
        <v>-0,0940183915472877-0,175896038873064i</v>
      </c>
      <c r="AZ209" s="223" t="str">
        <f t="shared" ca="1" si="223"/>
        <v>0,00489466017066358+0,199386350441015i</v>
      </c>
      <c r="BA209" s="223" t="str">
        <f t="shared" ca="1" si="224"/>
        <v>0,0852743327262803-0,180297428208117i</v>
      </c>
      <c r="BB209" s="223" t="str">
        <f t="shared" ca="1" si="225"/>
        <v>-0,15723287268925+0,122705738196141i</v>
      </c>
      <c r="BC209" s="223" t="str">
        <f t="shared" ca="1" si="226"/>
        <v>0,195614112939457-0,0389100662975917i</v>
      </c>
      <c r="BD209" s="223" t="str">
        <f t="shared" ca="1" si="227"/>
        <v>-0,192221685979359-0,0531949046396939i</v>
      </c>
      <c r="BE209" s="223" t="str">
        <f t="shared" ca="1" si="228"/>
        <v>0,14778004932756+0,133940029345665i</v>
      </c>
      <c r="BF209" s="223" t="str">
        <f t="shared" ca="1" si="229"/>
        <v>-0,0717797766032481-0,186082073588944i</v>
      </c>
      <c r="BG209" s="223" t="str">
        <f t="shared" ca="1" si="230"/>
        <v>-0,0195491677347155+0,198486030947403i</v>
      </c>
      <c r="BH209" s="223" t="str">
        <f t="shared" ca="1" si="231"/>
        <v>0,106703359981016-0,16850301899116i</v>
      </c>
      <c r="BI209" s="223" t="str">
        <f t="shared" ca="1" si="232"/>
        <v>-0,171070900573643+0,102535951828109i</v>
      </c>
      <c r="BJ209" s="223" t="str">
        <f t="shared" ca="1" si="233"/>
        <v>0,198906011258625-0,0146721888468426i</v>
      </c>
      <c r="BK209" s="223" t="str">
        <f t="shared" ca="1" si="234"/>
        <v>-0,184264465246478-0,0763248405684741i</v>
      </c>
      <c r="BL209" s="223" t="str">
        <f t="shared" ca="1" si="235"/>
        <v>0,130272985151199+0,151022593608271i</v>
      </c>
      <c r="BM209" s="223" t="str">
        <f t="shared" ca="1" si="236"/>
        <v>-0,0484615270063162-0,193469260712367i</v>
      </c>
      <c r="BN209" s="223" t="str">
        <f t="shared" ca="1" si="237"/>
        <v>-0,0436989579612049+0,194600296796995i</v>
      </c>
      <c r="BO209" s="223" t="str">
        <f t="shared" ca="1" si="238"/>
        <v>0,12652746938188-0,154174167525533i</v>
      </c>
      <c r="BP209" s="223" t="str">
        <f t="shared" ca="1" si="239"/>
        <v>-0,182335862880178+0,0808239293038545i</v>
      </c>
      <c r="BQ209" s="223" t="str">
        <f t="shared" ca="1" si="240"/>
        <v>0,199206178026239+0,00978637198107673i</v>
      </c>
      <c r="BR209" s="223" t="str">
        <f t="shared" ca="1" si="241"/>
        <v>-0,173535735442456-0,0983067798517453i</v>
      </c>
      <c r="BS209" s="223" t="str">
        <f t="shared" ca="1" si="242"/>
        <v>0,110806494019739+0,165833637490791i</v>
      </c>
      <c r="BT209" s="223" t="str">
        <f t="shared" ca="1" si="243"/>
        <v>-0,0244143709350987-0,197946490072992i</v>
      </c>
      <c r="BU209" s="223" t="str">
        <f t="shared" ca="1" si="244"/>
        <v>-0,0671914751846531+0,187787593048326i</v>
      </c>
      <c r="BV209" s="223" t="str">
        <f t="shared" ca="1" si="245"/>
        <v>0,144448487871143-0,137526393074616i</v>
      </c>
      <c r="BW209" s="223" t="str">
        <f t="shared" ca="1" si="246"/>
        <v>-0,190858324090363+0,0578962396515648i</v>
      </c>
      <c r="BX209" s="223" t="str">
        <f t="shared" ca="1" si="247"/>
        <v>0,196510098454719+0,0340977366652149i</v>
      </c>
      <c r="BY209" s="223" t="str">
        <f t="shared" ca="1" si="248"/>
        <v>-0,16019686664987-0,118810093661849i</v>
      </c>
      <c r="BZ209" s="223" t="str">
        <f t="shared" ca="1" si="249"/>
        <v>0,0896733700792498+0,178150389107079i</v>
      </c>
      <c r="CA209" s="223" t="str">
        <f t="shared" ca="1" si="250"/>
        <v>-5,28743503394912E-14-0,19944641997382i</v>
      </c>
      <c r="CB209" s="223" t="str">
        <f t="shared" ca="1" si="251"/>
        <v>-0,0896733700793324+0,178150389107037i</v>
      </c>
      <c r="CC209" s="223" t="str">
        <f t="shared" ca="1" si="252"/>
        <v>0,160196866649807-0,118810093661934i</v>
      </c>
      <c r="CD209" s="223" t="str">
        <f t="shared" ca="1" si="253"/>
        <v>-0,196510098454735+0,0340977366651238i</v>
      </c>
      <c r="CE209" s="223" t="str">
        <f t="shared" ca="1" si="254"/>
        <v>0,190858324090336+0,0578962396516536i</v>
      </c>
      <c r="CF209" s="223" t="str">
        <f t="shared" ca="1" si="255"/>
        <v>-0,144448487871216-0,137526393074539i</v>
      </c>
      <c r="CG209" s="223" t="str">
        <f t="shared" ca="1" si="256"/>
        <v>0,0671914751845659+0,187787593048357i</v>
      </c>
      <c r="CH209" s="223" t="str">
        <f t="shared" ca="1" si="257"/>
        <v>0,0244143709349882-0,197946490073005i</v>
      </c>
      <c r="CI209" s="223" t="str">
        <f t="shared" ca="1" si="258"/>
        <v>-0,110806494019812+0,165833637490743i</v>
      </c>
      <c r="CJ209" s="223" t="str">
        <f t="shared" ca="1" si="259"/>
        <v>0,173535735442401-0,0983067798518422i</v>
      </c>
      <c r="CK209" s="223" t="str">
        <f t="shared" ca="1" si="260"/>
        <v>-0,199206178026243+0,00978637198098418i</v>
      </c>
      <c r="CL209" s="223" t="str">
        <f t="shared" ca="1" si="261"/>
        <v>0,182335862880221+0,0808239293037577i</v>
      </c>
      <c r="CM209" s="223" t="str">
        <f t="shared" ca="1" si="262"/>
        <v>-0,126527469381808-0,154174167525591i</v>
      </c>
      <c r="CN209" s="223" t="str">
        <f t="shared" ca="1" si="263"/>
        <v>0,0436989579611146+0,194600296797015i</v>
      </c>
      <c r="CO209" s="223" t="str">
        <f t="shared" ca="1" si="264"/>
        <v>0,0484615270062135-0,193469260712392i</v>
      </c>
      <c r="CP209" s="223" t="str">
        <f t="shared" ca="1" si="265"/>
        <v>-0,130272985151269+0,151022593608211i</v>
      </c>
      <c r="CQ209" s="223" t="str">
        <f t="shared" ca="1" si="266"/>
        <v>0,184264465246438-0,0763248405685719i</v>
      </c>
      <c r="CR209" s="223" t="str">
        <f t="shared" ca="1" si="267"/>
        <v>-0,198906011258618-0,014672188846935i</v>
      </c>
      <c r="CS209" s="223" t="str">
        <f t="shared" ca="1" si="268"/>
        <v>0,171070900573697+0,102535951828019i</v>
      </c>
      <c r="CT209" s="223" t="str">
        <f t="shared" ca="1" si="269"/>
        <v>-0,106703359980938-0,168503018991209i</v>
      </c>
      <c r="CU209" s="223" t="str">
        <f t="shared" ca="1" si="270"/>
        <v>0,0195491677348207+0,198486030947393i</v>
      </c>
      <c r="CV209" s="223" t="str">
        <f t="shared" ca="1" si="271"/>
        <v>0,0717797766033372-0,18608207358891i</v>
      </c>
      <c r="CW209" s="223" t="str">
        <f t="shared" ca="1" si="272"/>
        <v>-0,147780049327624+0,133940029345594i</v>
      </c>
      <c r="CX209" s="223" t="str">
        <f t="shared" ca="1" si="273"/>
        <v>0,19222168597933-0,0531949046397986i</v>
      </c>
      <c r="CY209" s="223" t="str">
        <f t="shared" ca="1" si="274"/>
        <v>-0,195614112939439-0,0389100662976799i</v>
      </c>
      <c r="CZ209" s="223" t="str">
        <f t="shared" ca="1" si="275"/>
        <v>0,157232872689316+0,122705738196055i</v>
      </c>
      <c r="DA209" s="223" t="str">
        <f t="shared" ca="1" si="276"/>
        <v>-0,0852743327261992-0,180297428208156i</v>
      </c>
      <c r="DB209" s="223" t="str">
        <f t="shared" ca="1" si="277"/>
        <v>-0,00489466017061452+0,199386350441016i</v>
      </c>
      <c r="DC209" s="223" t="str">
        <f t="shared" ca="1" si="278"/>
        <v>0,0940183915473493-0,175896038873031i</v>
      </c>
      <c r="DD209" s="223" t="str">
        <f t="shared" ca="1" si="279"/>
        <v>-0,163064364008039+0,114842882369903i</v>
      </c>
      <c r="DE209" s="223" t="str">
        <f t="shared" ca="1" si="280"/>
        <v>0,197287713634688-0,0292648678310877i</v>
      </c>
      <c r="DF209" s="223" t="str">
        <f t="shared" ca="1" si="281"/>
        <v>-0,189379996283534-0,0625627001337237i</v>
      </c>
      <c r="DG209" s="223" t="str">
        <f t="shared" ca="1" si="282"/>
        <v>0,141029916046925+0,141029916046812i</v>
      </c>
      <c r="DH209" s="223" t="str">
        <f t="shared" ca="1" si="283"/>
        <v>-0,062562700133686-0,189379996283546i</v>
      </c>
      <c r="DI209" s="223" t="str">
        <f t="shared" ca="1" si="284"/>
        <v>-0,0292648678311216+0,197287713634683i</v>
      </c>
      <c r="DJ209" s="223" t="str">
        <f t="shared" ca="1" si="285"/>
        <v>0,11484288236993-0,163064364008019i</v>
      </c>
      <c r="DK209" s="223" t="str">
        <f t="shared" ca="1" si="286"/>
        <v>-0,17589603887305+0,0940183915473142i</v>
      </c>
      <c r="DL209" s="223" t="str">
        <f t="shared" ca="1" si="287"/>
        <v>0,199386350441017-0,00489466017057477i</v>
      </c>
      <c r="DM209" s="223" t="str">
        <f t="shared" ca="1" si="288"/>
        <v>-0,180297428208141-0,0852743327262299i</v>
      </c>
      <c r="DN209" s="223" t="str">
        <f t="shared" ca="1" si="289"/>
        <v>0,122705738196028+0,157232872689337i</v>
      </c>
      <c r="DO209" s="223" t="str">
        <f t="shared" ca="1" si="290"/>
        <v>-0,0389100662976408-0,195614112939447i</v>
      </c>
      <c r="DP209" s="223" t="str">
        <f t="shared" ca="1" si="291"/>
        <v>-0,0531949046396402+0,192221685979374i</v>
      </c>
      <c r="DQ209" s="223" t="str">
        <f t="shared" ca="1" si="292"/>
        <v>0,133940029345624-0,147780049327597i</v>
      </c>
      <c r="DR209" s="223" t="str">
        <f t="shared" ca="1" si="293"/>
        <v>-0,186082073588927+0,0717797766032947i</v>
      </c>
      <c r="DS209" s="223" t="str">
        <f t="shared" ca="1" si="294"/>
        <v>0,198486030947388+0,019549167734866i</v>
      </c>
      <c r="DT209" s="223" t="str">
        <f t="shared" ca="1" si="295"/>
        <v>-0,168503018991188-0,106703359980972i</v>
      </c>
      <c r="DU209" s="223" t="str">
        <f t="shared" ca="1" si="296"/>
        <v>0,102535951827985+0,171070900573718i</v>
      </c>
      <c r="DV209" s="223" t="str">
        <f t="shared" ca="1" si="297"/>
        <v>-0,014672188846901-0,19890601125862i</v>
      </c>
      <c r="DW209" s="223" t="str">
        <f t="shared" ca="1" si="298"/>
        <v>-0,0763248405684253+0,184264465246498i</v>
      </c>
      <c r="DX209" s="223" t="str">
        <f t="shared" ca="1" si="299"/>
        <v>0,151022593608236-0,130272985151239i</v>
      </c>
      <c r="DY209" s="223" t="str">
        <f t="shared" ca="1" si="300"/>
        <v>-0,193469260712352+0,0484615270063728i</v>
      </c>
      <c r="DZ209" s="223" t="str">
        <f t="shared" ca="1" si="301"/>
        <v>0,194600296797007+0,0436989579611479i</v>
      </c>
      <c r="EA209" s="223" t="str">
        <f t="shared" ca="1" si="302"/>
        <v>-0,154174167525566-0,126527469381839i</v>
      </c>
      <c r="EB209" s="223" t="str">
        <f t="shared" ca="1" si="303"/>
        <v>0,0808239293037214+0,182335862880237i</v>
      </c>
      <c r="EC209" s="223" t="str">
        <f t="shared" ca="1" si="304"/>
        <v>0,00978637198101827-0,199206178026242i</v>
      </c>
      <c r="ED209" s="223" t="str">
        <f t="shared" ca="1" si="305"/>
        <v>-0,098306779851872+0,173535735442384i</v>
      </c>
      <c r="EE209" s="223" t="str">
        <f t="shared" ca="1" si="306"/>
        <v>0,165833637490765-0,110806494019778i</v>
      </c>
      <c r="EF209" s="223" t="str">
        <f t="shared" ca="1" si="307"/>
        <v>-0,197946490072985+0,0244143709351511i</v>
      </c>
      <c r="EG209" s="223" t="str">
        <f t="shared" ca="1" si="308"/>
        <v>0,187787593048344+0,0671914751846034i</v>
      </c>
      <c r="EH209" s="223" t="str">
        <f t="shared" ca="1" si="309"/>
        <v>-0,13752639307465-0,144448487871111i</v>
      </c>
      <c r="EI209" s="223" t="str">
        <f t="shared" ca="1" si="310"/>
        <v>0,0578962396516101+0,19085832409035i</v>
      </c>
      <c r="EJ209" s="223" t="str">
        <f t="shared" ca="1" si="311"/>
        <v>0,0340977366651629-0,196510098454728i</v>
      </c>
      <c r="EK209" s="223" t="str">
        <f t="shared" ca="1" si="312"/>
        <v>-0,118810093661966+0,160196866649783i</v>
      </c>
      <c r="EL209" s="223" t="str">
        <f t="shared" ca="1" si="313"/>
        <v>0,178150389107052-0,0896733700793021i</v>
      </c>
      <c r="EM209" s="223" t="str">
        <f t="shared" ca="1" si="314"/>
        <v>-0,19944641997382-8,69839779656461E-14i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0,100838532998266-0,209735604945982i</v>
      </c>
      <c r="G210" s="229" t="str">
        <f t="shared" si="321"/>
        <v>-1,19833271364977+1,34971484683247i</v>
      </c>
      <c r="H210" s="229" t="str">
        <f t="shared" si="319"/>
        <v>0,100129501581274-0,109513068378644i</v>
      </c>
      <c r="I210" s="229" t="str">
        <f t="shared" si="317"/>
        <v>-0,148265490506838+0,0621537850540925i</v>
      </c>
      <c r="J210" s="255" t="str">
        <f ca="1">IMPRODUCT(1/N_FFT2,DU100)</f>
        <v>0,000772894796581734+1,44763396642223E-09i</v>
      </c>
      <c r="K210" s="254" t="str">
        <f t="shared" ca="1" si="318"/>
        <v>-0,000114593716101304+0,0000480381224220075i</v>
      </c>
      <c r="N210" s="246">
        <f t="shared" ca="1" si="185"/>
        <v>0.59945304953765199</v>
      </c>
      <c r="O210" s="223">
        <f t="shared" ca="1" si="186"/>
        <v>0.19945304953765194</v>
      </c>
      <c r="P210" s="223" t="str">
        <f t="shared" ca="1" si="187"/>
        <v>-0,180303421262857-0,0852771672300252i</v>
      </c>
      <c r="Q210" s="223" t="str">
        <f t="shared" ca="1" si="188"/>
        <v>0,126531675132646+0,15417929224768i</v>
      </c>
      <c r="R210" s="223" t="str">
        <f t="shared" ca="1" si="189"/>
        <v>-0,0484631378589121-0,193475691596482i</v>
      </c>
      <c r="S210" s="223" t="str">
        <f t="shared" ca="1" si="190"/>
        <v>-0,038911359661402+0,195620615118065i</v>
      </c>
      <c r="T210" s="223" t="str">
        <f t="shared" ca="1" si="191"/>
        <v>0,118814042888481-0,160202191565419i</v>
      </c>
      <c r="U210" s="223" t="str">
        <f t="shared" ca="1" si="192"/>
        <v>-0,175901885626378+0,0940215167020484i</v>
      </c>
      <c r="V210" s="223" t="str">
        <f t="shared" ca="1" si="193"/>
        <v>0,199212799604472-0,00978669727832406i</v>
      </c>
      <c r="W210" s="223" t="str">
        <f t="shared" ca="1" si="194"/>
        <v>-0,184270590164794-0,0763273775927581i</v>
      </c>
      <c r="X210" s="223" t="str">
        <f t="shared" ca="1" si="195"/>
        <v>0,133944481488562+0,147784961510396i</v>
      </c>
      <c r="Y210" s="223" t="str">
        <f t="shared" ca="1" si="196"/>
        <v>-0,0578981641124583-0,190864668187373i</v>
      </c>
      <c r="Z210" s="223" t="str">
        <f t="shared" ca="1" si="197"/>
        <v>-0,0292658405902313+0,197294271443487i</v>
      </c>
      <c r="AA210" s="223" t="str">
        <f t="shared" ca="1" si="198"/>
        <v>0,11081017720811-0,165839149771627i</v>
      </c>
      <c r="AB210" s="223" t="str">
        <f t="shared" ca="1" si="199"/>
        <v>-0,171076586940242+0,102539360105019i</v>
      </c>
      <c r="AC210" s="223" t="str">
        <f t="shared" ca="1" si="200"/>
        <v>0,198492628588064-0,0195498175456912i</v>
      </c>
      <c r="AD210" s="223" t="str">
        <f t="shared" ca="1" si="201"/>
        <v>-0,187793835074829-0,0671937086173759i</v>
      </c>
      <c r="AE210" s="223" t="str">
        <f t="shared" ca="1" si="202"/>
        <v>0,141034603856416+0,141034603856404i</v>
      </c>
      <c r="AF210" s="223" t="str">
        <f t="shared" ca="1" si="203"/>
        <v>-0,0671937086173735-0,18779383507483i</v>
      </c>
      <c r="AG210" s="223" t="str">
        <f t="shared" ca="1" si="204"/>
        <v>-0,0195498175456936+0,198492628588064i</v>
      </c>
      <c r="AH210" s="223" t="str">
        <f t="shared" ca="1" si="205"/>
        <v>0,102539360105021-0,171076586940241i</v>
      </c>
      <c r="AI210" s="223" t="str">
        <f t="shared" ca="1" si="206"/>
        <v>-0,165839149771629+0,110810177208108i</v>
      </c>
      <c r="AJ210" s="223" t="str">
        <f t="shared" ca="1" si="207"/>
        <v>0,197294271443487-0,0292658405902283i</v>
      </c>
      <c r="AK210" s="223" t="str">
        <f t="shared" ca="1" si="208"/>
        <v>-0,190864668187372-0,0578981641124613i</v>
      </c>
      <c r="AL210" s="223" t="str">
        <f t="shared" ca="1" si="209"/>
        <v>0,147784961510394+0,133944481488565i</v>
      </c>
      <c r="AM210" s="223" t="str">
        <f t="shared" ca="1" si="210"/>
        <v>-0,0763273775927566-0,184270590164795i</v>
      </c>
      <c r="AN210" s="223" t="str">
        <f t="shared" ca="1" si="211"/>
        <v>-0,00978669727832579+0,199212799604472i</v>
      </c>
      <c r="AO210" s="223" t="str">
        <f t="shared" ca="1" si="212"/>
        <v>0,09402151670205-0,175901885626377i</v>
      </c>
      <c r="AP210" s="223" t="str">
        <f t="shared" ca="1" si="213"/>
        <v>-0,16020219156542+0,118814042888479i</v>
      </c>
      <c r="AQ210" s="223" t="str">
        <f t="shared" ca="1" si="214"/>
        <v>0,195620615118065-0,0389113596614i</v>
      </c>
      <c r="AR210" s="223" t="str">
        <f t="shared" ca="1" si="215"/>
        <v>0,195620615118065-0,0389113596614i</v>
      </c>
      <c r="AS210" s="223" t="str">
        <f t="shared" ca="1" si="216"/>
        <v>0,154179292247674+0,126531675132654i</v>
      </c>
      <c r="AT210" s="223" t="str">
        <f t="shared" ca="1" si="217"/>
        <v>-0,0852771672300284-0,180303421262856i</v>
      </c>
      <c r="AU210" s="223" t="str">
        <f t="shared" ca="1" si="218"/>
        <v>-2,44348783096387E-15+0,199453049537652i</v>
      </c>
      <c r="AV210" s="223" t="str">
        <f t="shared" ca="1" si="219"/>
        <v>0,0852771672300328-0,180303421262854i</v>
      </c>
      <c r="AW210" s="223" t="str">
        <f t="shared" ca="1" si="220"/>
        <v>-0,154179292247677+0,12653167513265i</v>
      </c>
      <c r="AX210" s="223" t="str">
        <f t="shared" ca="1" si="221"/>
        <v>0,193475691596482-0,0484631378589135i</v>
      </c>
      <c r="AY210" s="223" t="str">
        <f t="shared" ca="1" si="222"/>
        <v>-0,195620615118064-0,0389113596614048i</v>
      </c>
      <c r="AZ210" s="223" t="str">
        <f t="shared" ca="1" si="223"/>
        <v>0,160202191565429+0,118814042888467i</v>
      </c>
      <c r="BA210" s="223" t="str">
        <f t="shared" ca="1" si="224"/>
        <v>-0,0940215167020981-0,175901885626352i</v>
      </c>
      <c r="BB210" s="223" t="str">
        <f t="shared" ca="1" si="225"/>
        <v>0,00978669727824164+0,199212799604476i</v>
      </c>
      <c r="BC210" s="223" t="str">
        <f t="shared" ca="1" si="226"/>
        <v>0,0763273775927793-0,184270590164785i</v>
      </c>
      <c r="BD210" s="223" t="str">
        <f t="shared" ca="1" si="227"/>
        <v>-0,147784961510385+0,133944481488575i</v>
      </c>
      <c r="BE210" s="223" t="str">
        <f t="shared" ca="1" si="228"/>
        <v>0,190864668187351-0,0578981641125311i</v>
      </c>
      <c r="BF210" s="223" t="str">
        <f t="shared" ca="1" si="229"/>
        <v>-0,197294271443478-0,0292658405902933i</v>
      </c>
      <c r="BG210" s="223" t="str">
        <f t="shared" ca="1" si="230"/>
        <v>0,165839149771625+0,110810177208113i</v>
      </c>
      <c r="BH210" s="223" t="str">
        <f t="shared" ca="1" si="231"/>
        <v>-0,102539360105049-0,171076586940224i</v>
      </c>
      <c r="BI210" s="223" t="str">
        <f t="shared" ca="1" si="232"/>
        <v>0,0195498175455886+0,198492628588074i</v>
      </c>
      <c r="BJ210" s="223" t="str">
        <f t="shared" ca="1" si="233"/>
        <v>0,0671937086174168-0,187793835074815i</v>
      </c>
      <c r="BK210" s="223" t="str">
        <f t="shared" ca="1" si="234"/>
        <v>-0,141034603856405+0,141034603856416i</v>
      </c>
      <c r="BL210" s="223" t="str">
        <f t="shared" ca="1" si="235"/>
        <v>0,187793835074812-0,067193708617426i</v>
      </c>
      <c r="BM210" s="223" t="str">
        <f t="shared" ca="1" si="236"/>
        <v>-0,198492628588056-0,0195498175457736i</v>
      </c>
      <c r="BN210" s="223" t="str">
        <f t="shared" ca="1" si="237"/>
        <v>0,171076586940229+0,102539360105041i</v>
      </c>
      <c r="BO210" s="223" t="str">
        <f t="shared" ca="1" si="238"/>
        <v>-0,110810177208124-0,165839149771618i</v>
      </c>
      <c r="BP210" s="223" t="str">
        <f t="shared" ca="1" si="239"/>
        <v>0,0292658405903029+0,197294271443476i</v>
      </c>
      <c r="BQ210" s="223" t="str">
        <f t="shared" ca="1" si="240"/>
        <v>0,0578981641125191-0,190864668187354i</v>
      </c>
      <c r="BR210" s="223" t="str">
        <f t="shared" ca="1" si="241"/>
        <v>-0,133944481488568+0,147784961510391i</v>
      </c>
      <c r="BS210" s="223" t="str">
        <f t="shared" ca="1" si="242"/>
        <v>0,184270590164781-0,0763273775927909i</v>
      </c>
      <c r="BT210" s="223" t="str">
        <f t="shared" ca="1" si="243"/>
        <v>-0,199212799604476-0,00978669727823197i</v>
      </c>
      <c r="BU210" s="223" t="str">
        <f t="shared" ca="1" si="244"/>
        <v>0,175901885626358+0,0940215167020871i</v>
      </c>
      <c r="BV210" s="223" t="str">
        <f t="shared" ca="1" si="245"/>
        <v>-0,118814042888475-0,160202191565423i</v>
      </c>
      <c r="BW210" s="223" t="str">
        <f t="shared" ca="1" si="246"/>
        <v>0,0389113596614559+0,195620615118054i</v>
      </c>
      <c r="BX210" s="223" t="str">
        <f t="shared" ca="1" si="247"/>
        <v>0,0484631378590003-0,19347569159646i</v>
      </c>
      <c r="BY210" s="223" t="str">
        <f t="shared" ca="1" si="248"/>
        <v>-0,126531675132671+0,15417929224766i</v>
      </c>
      <c r="BZ210" s="223" t="str">
        <f t="shared" ca="1" si="249"/>
        <v>0,180303421262849-0,0852771672300416i</v>
      </c>
      <c r="CA210" s="223" t="str">
        <f t="shared" ca="1" si="250"/>
        <v>-0,199453049537652+7,44761770036119E-14i</v>
      </c>
      <c r="CB210" s="223" t="str">
        <f t="shared" ca="1" si="251"/>
        <v>0,180303421262826+0,0852771672300915i</v>
      </c>
      <c r="CC210" s="223" t="str">
        <f t="shared" ca="1" si="252"/>
        <v>-0,126531675132633-0,154179292247691i</v>
      </c>
      <c r="CD210" s="223" t="str">
        <f t="shared" ca="1" si="253"/>
        <v>0,0484631378589468+0,193475691596474i</v>
      </c>
      <c r="CE210" s="223" t="str">
        <f t="shared" ca="1" si="254"/>
        <v>0,0389113596613099-0,195620615118083i</v>
      </c>
      <c r="CF210" s="223" t="str">
        <f t="shared" ca="1" si="255"/>
        <v>-0,118814042888519+0,160202191565391i</v>
      </c>
      <c r="CG210" s="223" t="str">
        <f t="shared" ca="1" si="256"/>
        <v>0,175901885626381-0,0940215167020435i</v>
      </c>
      <c r="CH210" s="223" t="str">
        <f t="shared" ca="1" si="257"/>
        <v>-0,199212799604469+0,00978669727838074i</v>
      </c>
      <c r="CI210" s="223" t="str">
        <f t="shared" ca="1" si="258"/>
        <v>0,184270590164762+0,0763273775928365i</v>
      </c>
      <c r="CJ210" s="223" t="str">
        <f t="shared" ca="1" si="259"/>
        <v>-0,133944481488527-0,147784961510428i</v>
      </c>
      <c r="CK210" s="223" t="str">
        <f t="shared" ca="1" si="260"/>
        <v>0,0578981641124719+0,190864668187369i</v>
      </c>
      <c r="CL210" s="223" t="str">
        <f t="shared" ca="1" si="261"/>
        <v>0,0292658405901557-0,197294271443498i</v>
      </c>
      <c r="CM210" s="223" t="str">
        <f t="shared" ca="1" si="262"/>
        <v>-0,110810177208165+0,165839149771591i</v>
      </c>
      <c r="CN210" s="223" t="str">
        <f t="shared" ca="1" si="263"/>
        <v>0,171076586940254-0,102539360104999i</v>
      </c>
      <c r="CO210" s="223" t="str">
        <f t="shared" ca="1" si="264"/>
        <v>-0,198492628588061+0,0195498175457244i</v>
      </c>
      <c r="CP210" s="223" t="str">
        <f t="shared" ca="1" si="265"/>
        <v>0,187793835074862+0,0671937086172858i</v>
      </c>
      <c r="CQ210" s="223" t="str">
        <f t="shared" ca="1" si="266"/>
        <v>-0,14103460385637-0,14103460385645i</v>
      </c>
      <c r="CR210" s="223" t="str">
        <f t="shared" ca="1" si="267"/>
        <v>0,0671937086173704+0,187793835074831i</v>
      </c>
      <c r="CS210" s="223" t="str">
        <f t="shared" ca="1" si="268"/>
        <v>0,0195498175456407-0,198492628588069i</v>
      </c>
      <c r="CT210" s="223" t="str">
        <f t="shared" ca="1" si="269"/>
        <v>-0,102539360105092+0,171076586940199i</v>
      </c>
      <c r="CU210" s="223" t="str">
        <f t="shared" ca="1" si="270"/>
        <v>0,165839149771654-0,11081017720807i</v>
      </c>
      <c r="CV210" s="223" t="str">
        <f t="shared" ca="1" si="271"/>
        <v>-0,197294271443485+0,0292658405902444i</v>
      </c>
      <c r="CW210" s="223" t="str">
        <f t="shared" ca="1" si="272"/>
        <v>0,190864668187393+0,0578981641123913i</v>
      </c>
      <c r="CX210" s="223" t="str">
        <f t="shared" ca="1" si="273"/>
        <v>-0,147784961510352-0,133944481488611i</v>
      </c>
      <c r="CY210" s="223" t="str">
        <f t="shared" ca="1" si="274"/>
        <v>0,076327377592731+0,184270590164805i</v>
      </c>
      <c r="CZ210" s="223" t="str">
        <f t="shared" ca="1" si="275"/>
        <v>0,00978669727829102-0,199212799604474i</v>
      </c>
      <c r="DA210" s="223" t="str">
        <f t="shared" ca="1" si="276"/>
        <v>-0,0940215167019693+0,175901885626421i</v>
      </c>
      <c r="DB210" s="223" t="str">
        <f t="shared" ca="1" si="277"/>
        <v>0,160202191565459-0,118814042888428i</v>
      </c>
      <c r="DC210" s="223" t="str">
        <f t="shared" ca="1" si="278"/>
        <v>-0,195620615118067+0,0389113596613925i</v>
      </c>
      <c r="DD210" s="223" t="str">
        <f t="shared" ca="1" si="279"/>
        <v>0,193475691596494+0,0484631378588652i</v>
      </c>
      <c r="DE210" s="223" t="str">
        <f t="shared" ca="1" si="280"/>
        <v>-0,154179292247745-0,126531675132568i</v>
      </c>
      <c r="DF210" s="223" t="str">
        <f t="shared" ca="1" si="281"/>
        <v>0,085277167229983+0,180303421262877i</v>
      </c>
      <c r="DG210" s="223" t="str">
        <f t="shared" ca="1" si="282"/>
        <v>-1,53447229829769E-14-0,199453049537652i</v>
      </c>
      <c r="DH210" s="223" t="str">
        <f t="shared" ca="1" si="283"/>
        <v>-0,0852771672299656+0,180303421262885i</v>
      </c>
      <c r="DI210" s="223" t="str">
        <f t="shared" ca="1" si="284"/>
        <v>0,154179292247729-0,126531675132587i</v>
      </c>
      <c r="DJ210" s="223" t="str">
        <f t="shared" ca="1" si="285"/>
        <v>-0,193475691596488+0,0484631378588894i</v>
      </c>
      <c r="DK210" s="223" t="str">
        <f t="shared" ca="1" si="286"/>
        <v>0,19562061511807+0,0389113596613735i</v>
      </c>
      <c r="DL210" s="223" t="str">
        <f t="shared" ca="1" si="287"/>
        <v>-0,16020219156547-0,118814042888412i</v>
      </c>
      <c r="DM210" s="223" t="str">
        <f t="shared" ca="1" si="288"/>
        <v>0,0940215167019864+0,175901885626411i</v>
      </c>
      <c r="DN210" s="223" t="str">
        <f t="shared" ca="1" si="289"/>
        <v>-0,00978669727831035-0,199212799604473i</v>
      </c>
      <c r="DO210" s="223" t="str">
        <f t="shared" ca="1" si="290"/>
        <v>-0,0763273775927079+0,184270590164815i</v>
      </c>
      <c r="DP210" s="223" t="str">
        <f t="shared" ca="1" si="291"/>
        <v>0,147784961510472-0,133944481488479i</v>
      </c>
      <c r="DQ210" s="223" t="str">
        <f t="shared" ca="1" si="292"/>
        <v>-0,190864668187386+0,0578981641124152i</v>
      </c>
      <c r="DR210" s="223" t="str">
        <f t="shared" ca="1" si="293"/>
        <v>0,197294271443488+0,0292658405902197i</v>
      </c>
      <c r="DS210" s="223" t="str">
        <f t="shared" ca="1" si="294"/>
        <v>-0,165839149771665-0,110810177208054i</v>
      </c>
      <c r="DT210" s="223" t="str">
        <f t="shared" ca="1" si="295"/>
        <v>0,102539360104943+0,171076586940288i</v>
      </c>
      <c r="DU210" s="223" t="str">
        <f t="shared" ca="1" si="296"/>
        <v>-0,0195498175456599-0,198492628588067i</v>
      </c>
      <c r="DV210" s="223" t="str">
        <f t="shared" ca="1" si="297"/>
        <v>-0,0671937086173414+0,187793835074842i</v>
      </c>
      <c r="DW210" s="223" t="str">
        <f t="shared" ca="1" si="298"/>
        <v>0,141034603856352-0,141034603856468i</v>
      </c>
      <c r="DX210" s="223" t="str">
        <f t="shared" ca="1" si="299"/>
        <v>-0,187793835074855+0,0671937086173039i</v>
      </c>
      <c r="DY210" s="223" t="str">
        <f t="shared" ca="1" si="300"/>
        <v>0,198492628588064+0,0195498175456995i</v>
      </c>
      <c r="DZ210" s="223" t="str">
        <f t="shared" ca="1" si="301"/>
        <v>-0,171076586940267-0,102539360104977i</v>
      </c>
      <c r="EA210" s="223" t="str">
        <f t="shared" ca="1" si="302"/>
        <v>0,110810177208181+0,16583914977158i</v>
      </c>
      <c r="EB210" s="223" t="str">
        <f t="shared" ca="1" si="303"/>
        <v>-0,0292658405901804-0,197294271443494i</v>
      </c>
      <c r="EC210" s="223" t="str">
        <f t="shared" ca="1" si="304"/>
        <v>-0,0578981641124533+0,190864668187374i</v>
      </c>
      <c r="ED210" s="223" t="str">
        <f t="shared" ca="1" si="305"/>
        <v>0,133944481488508-0,147784961510445i</v>
      </c>
      <c r="EE210" s="223" t="str">
        <f t="shared" ca="1" si="306"/>
        <v>-0,18427059016483+0,0763273775926712i</v>
      </c>
      <c r="EF210" s="223" t="str">
        <f t="shared" ca="1" si="307"/>
        <v>0,199212799604471+0,00978669727835008i</v>
      </c>
      <c r="EG210" s="223" t="str">
        <f t="shared" ca="1" si="308"/>
        <v>-0,175901885626393-0,0940215167020213i</v>
      </c>
      <c r="EH210" s="223" t="str">
        <f t="shared" ca="1" si="309"/>
        <v>0,118814042888535+0,160202191565379i</v>
      </c>
      <c r="EI210" s="223" t="str">
        <f t="shared" ca="1" si="310"/>
        <v>-0,0389113596613344-0,195620615118078i</v>
      </c>
      <c r="EJ210" s="223" t="str">
        <f t="shared" ca="1" si="311"/>
        <v>-0,0484631378589281+0,193475691596478i</v>
      </c>
      <c r="EK210" s="223" t="str">
        <f t="shared" ca="1" si="312"/>
        <v>0,126531675132618-0,154179292247704i</v>
      </c>
      <c r="EL210" s="223" t="str">
        <f t="shared" ca="1" si="313"/>
        <v>-0,180303421262815+0,085277167230114i</v>
      </c>
      <c r="EM210" s="223" t="str">
        <f t="shared" ca="1" si="314"/>
        <v>0,199453049537652+5,51243242755924E-14i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0,100692402204107-0,20841369163087i</v>
      </c>
      <c r="G211" s="229" t="str">
        <f t="shared" si="321"/>
        <v>-1,19807110539536+1,33991208473862i</v>
      </c>
      <c r="H211" s="229" t="str">
        <f t="shared" si="319"/>
        <v>0,100127229974154-0,108526535631453i</v>
      </c>
      <c r="I211" s="229" t="str">
        <f t="shared" si="317"/>
        <v>-0,147205752361762+0,0616953021529084i</v>
      </c>
      <c r="J211" s="255" t="str">
        <f ca="1">IMPRODUCT(1/N_FFT2,DV100)</f>
        <v>0,00104826301218452+3,19998034161779E-06i</v>
      </c>
      <c r="K211" s="254" t="str">
        <f t="shared" ca="1" si="318"/>
        <v>-0,000154507769135689+0,0000642018477587112i</v>
      </c>
      <c r="N211" s="246">
        <f t="shared" ca="1" si="185"/>
        <v>0.59945919927428615</v>
      </c>
      <c r="O211" s="223">
        <f t="shared" ca="1" si="186"/>
        <v>0.19945919927428615</v>
      </c>
      <c r="P211" s="223" t="str">
        <f t="shared" ca="1" si="187"/>
        <v>-0,182347545841367-0,0808291080042947i</v>
      </c>
      <c r="Q211" s="223" t="str">
        <f t="shared" ca="1" si="188"/>
        <v>0,133948611399263+0,147789518164681i</v>
      </c>
      <c r="R211" s="223" t="str">
        <f t="shared" ca="1" si="189"/>
        <v>-0,0625667087669279-0,189392130589457i</v>
      </c>
      <c r="S211" s="223" t="str">
        <f t="shared" ca="1" si="190"/>
        <v>-0,0195504203252885+0,198498748712036i</v>
      </c>
      <c r="T211" s="223" t="str">
        <f t="shared" ca="1" si="191"/>
        <v>0,0983130787458949-0,173546854545517i</v>
      </c>
      <c r="U211" s="223" t="str">
        <f t="shared" ca="1" si="192"/>
        <v>-0,160207131080205+0,118817706282311i</v>
      </c>
      <c r="V211" s="223" t="str">
        <f t="shared" ca="1" si="193"/>
        <v>0,1946127655877-0,043701757921694i</v>
      </c>
      <c r="W211" s="223" t="str">
        <f t="shared" ca="1" si="194"/>
        <v>-0,195626646689235-0,0389125594154975i</v>
      </c>
      <c r="X211" s="223" t="str">
        <f t="shared" ca="1" si="195"/>
        <v>0,163074812170033+0,114850240795777i</v>
      </c>
      <c r="Y211" s="223" t="str">
        <f t="shared" ca="1" si="196"/>
        <v>-0,102542521701495-0,1710818617453i</v>
      </c>
      <c r="Z211" s="223" t="str">
        <f t="shared" ca="1" si="197"/>
        <v>0,0244159352578631+0,197959173267174i</v>
      </c>
      <c r="AA211" s="223" t="str">
        <f t="shared" ca="1" si="198"/>
        <v>0,0578999492867674-0,190870553118414i</v>
      </c>
      <c r="AB211" s="223" t="str">
        <f t="shared" ca="1" si="199"/>
        <v>-0,130281332243267+0,151032270207591i</v>
      </c>
      <c r="AC211" s="223" t="str">
        <f t="shared" ca="1" si="200"/>
        <v>0,180308980558928-0,0852797965812497i</v>
      </c>
      <c r="AD211" s="223" t="str">
        <f t="shared" ca="1" si="201"/>
        <v>-0,199399125892595+0,00489497379039109i</v>
      </c>
      <c r="AE211" s="223" t="str">
        <f t="shared" ca="1" si="202"/>
        <v>0,184276271780605+0,0763297309950723i</v>
      </c>
      <c r="AF211" s="223" t="str">
        <f t="shared" ca="1" si="203"/>
        <v>-0,137535204920414-0,144457743242234i</v>
      </c>
      <c r="AG211" s="223" t="str">
        <f t="shared" ca="1" si="204"/>
        <v>0,0671957804012472+0,18779962532286i</v>
      </c>
      <c r="AH211" s="223" t="str">
        <f t="shared" ca="1" si="205"/>
        <v>0,0146731289505479-0,198918755933019i</v>
      </c>
      <c r="AI211" s="223" t="str">
        <f t="shared" ca="1" si="206"/>
        <v>-0,094024415667821+0,175907309209891i</v>
      </c>
      <c r="AJ211" s="223" t="str">
        <f t="shared" ca="1" si="207"/>
        <v>0,157242947205144-0,122713600425461i</v>
      </c>
      <c r="AK211" s="223" t="str">
        <f t="shared" ca="1" si="208"/>
        <v>-0,193481657033215+0,0484646321230322i</v>
      </c>
      <c r="AL211" s="223" t="str">
        <f t="shared" ca="1" si="209"/>
        <v>0,196522689613756+0,0340999214385434i</v>
      </c>
      <c r="AM211" s="223" t="str">
        <f t="shared" ca="1" si="210"/>
        <v>-0,16584426309077-0,110813593818714i</v>
      </c>
      <c r="AN211" s="223" t="str">
        <f t="shared" ca="1" si="211"/>
        <v>0,106710196876334+0,16851381562873i</v>
      </c>
      <c r="AO211" s="223" t="str">
        <f t="shared" ca="1" si="212"/>
        <v>-0,0292667429440082-0,197300354618507i</v>
      </c>
      <c r="AP211" s="223" t="str">
        <f t="shared" ca="1" si="213"/>
        <v>-0,0531983130421742+0,192234002363282i</v>
      </c>
      <c r="AQ211" s="223" t="str">
        <f t="shared" ca="1" si="214"/>
        <v>0,12653557648426-0,154184046058389i</v>
      </c>
      <c r="AR211" s="223" t="str">
        <f t="shared" ca="1" si="215"/>
        <v>0,12653557648426-0,154184046058389i</v>
      </c>
      <c r="AS211" s="223" t="str">
        <f t="shared" ca="1" si="216"/>
        <v>0,199218941933479-0,00978699903160572i</v>
      </c>
      <c r="AT211" s="223" t="str">
        <f t="shared" ca="1" si="217"/>
        <v>-0,186093996584255-0,0717843758100513i</v>
      </c>
      <c r="AU211" s="223" t="str">
        <f t="shared" ca="1" si="218"/>
        <v>0,141038952376893+0,141038952376881i</v>
      </c>
      <c r="AV211" s="223" t="str">
        <f t="shared" ca="1" si="219"/>
        <v>-0,0717843758100668-0,186093996584249i</v>
      </c>
      <c r="AW211" s="223" t="str">
        <f t="shared" ca="1" si="220"/>
        <v>-0,00978699903158903+0,19921894193348i</v>
      </c>
      <c r="AX211" s="223" t="str">
        <f t="shared" ca="1" si="221"/>
        <v>0,0896791157975488-0,178161803888794i</v>
      </c>
      <c r="AY211" s="223" t="str">
        <f t="shared" ca="1" si="222"/>
        <v>-0,15418404605838+0,126535576484271i</v>
      </c>
      <c r="AZ211" s="223" t="str">
        <f t="shared" ca="1" si="223"/>
        <v>0,192234002363294-0,0531983130421302i</v>
      </c>
      <c r="BA211" s="223" t="str">
        <f t="shared" ca="1" si="224"/>
        <v>-0,197300354618504-0,0292667429440337i</v>
      </c>
      <c r="BB211" s="223" t="str">
        <f t="shared" ca="1" si="225"/>
        <v>0,168513815628726+0,106710196876339i</v>
      </c>
      <c r="BC211" s="223" t="str">
        <f t="shared" ca="1" si="226"/>
        <v>-0,110813593818726-0,165844263090762i</v>
      </c>
      <c r="BD211" s="223" t="str">
        <f t="shared" ca="1" si="227"/>
        <v>0,0340999214385781+0,19652268961375i</v>
      </c>
      <c r="BE211" s="223" t="str">
        <f t="shared" ca="1" si="228"/>
        <v>0,048464632122979-0,193481657033228i</v>
      </c>
      <c r="BF211" s="223" t="str">
        <f t="shared" ca="1" si="229"/>
        <v>-0,122713600425402+0,15724294720519i</v>
      </c>
      <c r="BG211" s="223" t="str">
        <f t="shared" ca="1" si="230"/>
        <v>0,175907309209846-0,0940244156679043i</v>
      </c>
      <c r="BH211" s="223" t="str">
        <f t="shared" ca="1" si="231"/>
        <v>-0,198918755933025+0,0146731289504642i</v>
      </c>
      <c r="BI211" s="223" t="str">
        <f t="shared" ca="1" si="232"/>
        <v>0,187799625322839+0,0671957804013077i</v>
      </c>
      <c r="BJ211" s="223" t="str">
        <f t="shared" ca="1" si="233"/>
        <v>-0,144457743242202-0,137535204920447i</v>
      </c>
      <c r="BK211" s="223" t="str">
        <f t="shared" ca="1" si="234"/>
        <v>0,0763297309950486+0,184276271780615i</v>
      </c>
      <c r="BL211" s="223" t="str">
        <f t="shared" ca="1" si="235"/>
        <v>0,00489497379039705-0,199399125892594i</v>
      </c>
      <c r="BM211" s="223" t="str">
        <f t="shared" ca="1" si="236"/>
        <v>-0,0852797965812371+0,180308980558934i</v>
      </c>
      <c r="BN211" s="223" t="str">
        <f t="shared" ca="1" si="237"/>
        <v>0,151032270207569-0,130281332243293i</v>
      </c>
      <c r="BO211" s="223" t="str">
        <f t="shared" ca="1" si="238"/>
        <v>-0,190870553118398+0,0578999492868187i</v>
      </c>
      <c r="BP211" s="223" t="str">
        <f t="shared" ca="1" si="239"/>
        <v>0,197959173267184+0,0244159352577895i</v>
      </c>
      <c r="BQ211" s="223" t="str">
        <f t="shared" ca="1" si="240"/>
        <v>-0,171081861745348-0,102542521701414i</v>
      </c>
      <c r="BR211" s="223" t="str">
        <f t="shared" ca="1" si="241"/>
        <v>0,114850240795708+0,163074812170081i</v>
      </c>
      <c r="BS211" s="223" t="str">
        <f t="shared" ca="1" si="242"/>
        <v>-0,0389125594154347-0,195626646689247i</v>
      </c>
      <c r="BT211" s="223" t="str">
        <f t="shared" ca="1" si="243"/>
        <v>-0,043701757921737+0,19461276558769i</v>
      </c>
      <c r="BU211" s="223" t="str">
        <f t="shared" ca="1" si="244"/>
        <v>0,11881770628233-0,16020713108019i</v>
      </c>
      <c r="BV211" s="223" t="str">
        <f t="shared" ca="1" si="245"/>
        <v>-0,173546854545519+0,0983130787458913i</v>
      </c>
      <c r="BW211" s="223" t="str">
        <f t="shared" ca="1" si="246"/>
        <v>0,198498748712034-0,0195504203253044i</v>
      </c>
      <c r="BX211" s="223" t="str">
        <f t="shared" ca="1" si="247"/>
        <v>-0,189392130589468-0,062566708766894i</v>
      </c>
      <c r="BY211" s="223" t="str">
        <f t="shared" ca="1" si="248"/>
        <v>0,147789518164719+0,133948611399222i</v>
      </c>
      <c r="BZ211" s="223" t="str">
        <f t="shared" ca="1" si="249"/>
        <v>-0,0808291080043641-0,182347545841336i</v>
      </c>
      <c r="CA211" s="223" t="str">
        <f t="shared" ca="1" si="250"/>
        <v>9,60792084529128E-14+0,199459199274286i</v>
      </c>
      <c r="CB211" s="223" t="str">
        <f t="shared" ca="1" si="251"/>
        <v>0,0808291080043699-0,182347545841334i</v>
      </c>
      <c r="CC211" s="223" t="str">
        <f t="shared" ca="1" si="252"/>
        <v>-0,147789518164723+0,133948611399217i</v>
      </c>
      <c r="CD211" s="223" t="str">
        <f t="shared" ca="1" si="253"/>
        <v>0,18939213058947-0,062566708766888i</v>
      </c>
      <c r="CE211" s="223" t="str">
        <f t="shared" ca="1" si="254"/>
        <v>-0,198498748712034-0,0195504203253106i</v>
      </c>
      <c r="CF211" s="223" t="str">
        <f t="shared" ca="1" si="255"/>
        <v>0,173546854545516+0,0983130787458967i</v>
      </c>
      <c r="CG211" s="223" t="str">
        <f t="shared" ca="1" si="256"/>
        <v>-0,118817706282321-0,160207131080197i</v>
      </c>
      <c r="CH211" s="223" t="str">
        <f t="shared" ca="1" si="257"/>
        <v>0,0437017579217255+0,194612765587693i</v>
      </c>
      <c r="CI211" s="223" t="str">
        <f t="shared" ca="1" si="258"/>
        <v>0,0389125594154465-0,195626646689245i</v>
      </c>
      <c r="CJ211" s="223" t="str">
        <f t="shared" ca="1" si="259"/>
        <v>-0,114850240795717+0,163074812170075i</v>
      </c>
      <c r="CK211" s="223" t="str">
        <f t="shared" ca="1" si="260"/>
        <v>0,171081861745252-0,102542521701574i</v>
      </c>
      <c r="CL211" s="223" t="str">
        <f t="shared" ca="1" si="261"/>
        <v>-0,197959173267185+0,0244159352577776i</v>
      </c>
      <c r="CM211" s="223" t="str">
        <f t="shared" ca="1" si="262"/>
        <v>0,190870553118395+0,05789994928683i</v>
      </c>
      <c r="CN211" s="223" t="str">
        <f t="shared" ca="1" si="263"/>
        <v>-0,151032270207561-0,130281332243302i</v>
      </c>
      <c r="CO211" s="223" t="str">
        <f t="shared" ca="1" si="264"/>
        <v>0,0852797965812263+0,18030898055894i</v>
      </c>
      <c r="CP211" s="223" t="str">
        <f t="shared" ca="1" si="265"/>
        <v>-0,00489497379038515-0,199399125892595i</v>
      </c>
      <c r="CQ211" s="223" t="str">
        <f t="shared" ca="1" si="266"/>
        <v>-0,0763297309950595+0,18427627178061i</v>
      </c>
      <c r="CR211" s="223" t="str">
        <f t="shared" ca="1" si="267"/>
        <v>0,144457743242211-0,137535204920438i</v>
      </c>
      <c r="CS211" s="223" t="str">
        <f t="shared" ca="1" si="268"/>
        <v>-0,187799625322842+0,0671957804012991i</v>
      </c>
      <c r="CT211" s="223" t="str">
        <f t="shared" ca="1" si="269"/>
        <v>0,198918755933024+0,0146731289504733i</v>
      </c>
      <c r="CU211" s="223" t="str">
        <f t="shared" ca="1" si="270"/>
        <v>-0,175907309209936-0,0940244156677374i</v>
      </c>
      <c r="CV211" s="223" t="str">
        <f t="shared" ca="1" si="271"/>
        <v>0,122713600425395+0,157242947205195i</v>
      </c>
      <c r="CW211" s="223" t="str">
        <f t="shared" ca="1" si="272"/>
        <v>-0,0484646321229702-0,19348165703323i</v>
      </c>
      <c r="CX211" s="223" t="str">
        <f t="shared" ca="1" si="273"/>
        <v>-0,0340999214385871+0,196522689613748i</v>
      </c>
      <c r="CY211" s="223" t="str">
        <f t="shared" ca="1" si="274"/>
        <v>0,110813593818734-0,165844263090757i</v>
      </c>
      <c r="CZ211" s="223" t="str">
        <f t="shared" ca="1" si="275"/>
        <v>-0,168513815628731+0,106710196876331i</v>
      </c>
      <c r="DA211" s="223" t="str">
        <f t="shared" ca="1" si="276"/>
        <v>0,197300354618505-0,0292667429440247i</v>
      </c>
      <c r="DB211" s="223" t="str">
        <f t="shared" ca="1" si="277"/>
        <v>-0,192234002363292-0,0531983130421389i</v>
      </c>
      <c r="DC211" s="223" t="str">
        <f t="shared" ca="1" si="278"/>
        <v>0,154184046058424+0,126535576484217i</v>
      </c>
      <c r="DD211" s="223" t="str">
        <f t="shared" ca="1" si="279"/>
        <v>-0,0896791157976294-0,178161803888754i</v>
      </c>
      <c r="DE211" s="223" t="str">
        <f t="shared" ca="1" si="280"/>
        <v>0,00978699903149783+0,199218941933484i</v>
      </c>
      <c r="DF211" s="223" t="str">
        <f t="shared" ca="1" si="281"/>
        <v>0,0717843758101335-0,186093996584223i</v>
      </c>
      <c r="DG211" s="223" t="str">
        <f t="shared" ca="1" si="282"/>
        <v>-0,141038952376929+0,141038952376844i</v>
      </c>
      <c r="DH211" s="223" t="str">
        <f t="shared" ca="1" si="283"/>
        <v>0,186093996584266-0,0717843758100218i</v>
      </c>
      <c r="DI211" s="223" t="str">
        <f t="shared" ca="1" si="284"/>
        <v>-0,199218941933478-0,00978699903161763i</v>
      </c>
      <c r="DJ211" s="223" t="str">
        <f t="shared" ca="1" si="285"/>
        <v>0,178161803888792+0,0896791157975542i</v>
      </c>
      <c r="DK211" s="223" t="str">
        <f t="shared" ca="1" si="286"/>
        <v>-0,126535576484282-0,154184046058371i</v>
      </c>
      <c r="DL211" s="223" t="str">
        <f t="shared" ca="1" si="287"/>
        <v>0,0531983130422201+0,192234002363269i</v>
      </c>
      <c r="DM211" s="223" t="str">
        <f t="shared" ca="1" si="288"/>
        <v>0,0292667429439416-0,197300354618517i</v>
      </c>
      <c r="DN211" s="223" t="str">
        <f t="shared" ca="1" si="289"/>
        <v>-0,10671019687626+0,168513815628776i</v>
      </c>
      <c r="DO211" s="223" t="str">
        <f t="shared" ca="1" si="290"/>
        <v>0,165844263090817-0,110813593818643i</v>
      </c>
      <c r="DP211" s="223" t="str">
        <f t="shared" ca="1" si="291"/>
        <v>-0,196522689613767+0,03409992143848i</v>
      </c>
      <c r="DQ211" s="223" t="str">
        <f t="shared" ca="1" si="292"/>
        <v>0,193481657033204+0,0484646321230755i</v>
      </c>
      <c r="DR211" s="223" t="str">
        <f t="shared" ca="1" si="293"/>
        <v>-0,157242947205129-0,122713600425481i</v>
      </c>
      <c r="DS211" s="223" t="str">
        <f t="shared" ca="1" si="294"/>
        <v>0,0940244156678166+0,175907309209893i</v>
      </c>
      <c r="DT211" s="223" t="str">
        <f t="shared" ca="1" si="295"/>
        <v>-0,0146731289505629-0,198918755933018i</v>
      </c>
      <c r="DU211" s="223" t="str">
        <f t="shared" ca="1" si="296"/>
        <v>-0,0671957804012145+0,187799625322872i</v>
      </c>
      <c r="DV211" s="223" t="str">
        <f t="shared" ca="1" si="297"/>
        <v>0,137535204920373-0,144457743242273i</v>
      </c>
      <c r="DW211" s="223" t="str">
        <f t="shared" ca="1" si="298"/>
        <v>-0,184276271780576+0,0763297309951425i</v>
      </c>
      <c r="DX211" s="223" t="str">
        <f t="shared" ca="1" si="299"/>
        <v>0,199399125892597+0,00489497379030668i</v>
      </c>
      <c r="DY211" s="223" t="str">
        <f t="shared" ca="1" si="300"/>
        <v>-0,180308980558891-0,0852797965813296i</v>
      </c>
      <c r="DZ211" s="223" t="str">
        <f t="shared" ca="1" si="301"/>
        <v>0,130281332243215+0,151032270207636i</v>
      </c>
      <c r="EA211" s="223" t="str">
        <f t="shared" ca="1" si="302"/>
        <v>-0,0578999492867207-0,190870553118428i</v>
      </c>
      <c r="EB211" s="223" t="str">
        <f t="shared" ca="1" si="303"/>
        <v>-0,0244159352578911+0,197959173267171i</v>
      </c>
      <c r="EC211" s="223" t="str">
        <f t="shared" ca="1" si="304"/>
        <v>0,102542521701502-0,171081861745295i</v>
      </c>
      <c r="ED211" s="223" t="str">
        <f t="shared" ca="1" si="305"/>
        <v>-0,163074812170026+0,114850240795786i</v>
      </c>
      <c r="EE211" s="223" t="str">
        <f t="shared" ca="1" si="306"/>
        <v>0,195626646689229-0,0389125594155288i</v>
      </c>
      <c r="EF211" s="223" t="str">
        <f t="shared" ca="1" si="307"/>
        <v>-0,194612765587711-0,0437017579216433i</v>
      </c>
      <c r="EG211" s="223" t="str">
        <f t="shared" ca="1" si="308"/>
        <v>0,160207131080247+0,118817706282253i</v>
      </c>
      <c r="EH211" s="223" t="str">
        <f t="shared" ca="1" si="309"/>
        <v>-0,0983130787459749-0,173546854545472i</v>
      </c>
      <c r="EI211" s="223" t="str">
        <f t="shared" ca="1" si="310"/>
        <v>0,0195504203251969+0,198498748712045i</v>
      </c>
      <c r="EJ211" s="223" t="str">
        <f t="shared" ca="1" si="311"/>
        <v>0,0625667087669965-0,189392130589434i</v>
      </c>
      <c r="EK211" s="223" t="str">
        <f t="shared" ca="1" si="312"/>
        <v>-0,133948611399302+0,147789518164646i</v>
      </c>
      <c r="EL211" s="223" t="str">
        <f t="shared" ca="1" si="313"/>
        <v>0,18234754584138-0,0808291080042653i</v>
      </c>
      <c r="EM211" s="223" t="str">
        <f t="shared" ca="1" si="314"/>
        <v>-0,199459199274286-1,19245536739876E-14i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0,100545342138401-0,20711933440549i</v>
      </c>
      <c r="G212" s="229" t="str">
        <f t="shared" si="321"/>
        <v>-1,19780724539865+1,33030447680974i</v>
      </c>
      <c r="H212" s="229" t="str">
        <f t="shared" si="319"/>
        <v>0,100125018273636-0,107557619927375i</v>
      </c>
      <c r="I212" s="229" t="str">
        <f t="shared" si="317"/>
        <v>-0,146180366710226+0,0612371304877868i</v>
      </c>
      <c r="J212" s="255" t="str">
        <f ca="1">IMPRODUCT(1/N_FFT2,DW100)</f>
        <v>0,000785694751646918-1,2867868246641E-09i</v>
      </c>
      <c r="K212" s="254" t="str">
        <f t="shared" ca="1" si="318"/>
        <v>-0,000114853068118914+0,0000481138801331415i</v>
      </c>
      <c r="N212" s="246">
        <f t="shared" ca="1" si="185"/>
        <v>0.59946489239197787</v>
      </c>
      <c r="O212" s="223">
        <f t="shared" ca="1" si="186"/>
        <v>0.1994648923919779</v>
      </c>
      <c r="P212" s="223" t="str">
        <f t="shared" ca="1" si="187"/>
        <v>-0,184281531535515-0,0763319096568952i</v>
      </c>
      <c r="Q212" s="223" t="str">
        <f t="shared" ca="1" si="188"/>
        <v>0,141042978019013+0,141042978019012i</v>
      </c>
      <c r="R212" s="223" t="str">
        <f t="shared" ca="1" si="189"/>
        <v>-0,0763319096568958-0,184281531535514i</v>
      </c>
      <c r="S212" s="223" t="str">
        <f t="shared" ca="1" si="190"/>
        <v>4,87496062483726E-15+0,199464892391978i</v>
      </c>
      <c r="T212" s="223" t="str">
        <f t="shared" ca="1" si="191"/>
        <v>0,0763319096569038-0,184281531535511i</v>
      </c>
      <c r="U212" s="223" t="str">
        <f t="shared" ca="1" si="192"/>
        <v>-0,141042978019014+0,141042978019011i</v>
      </c>
      <c r="V212" s="223" t="str">
        <f t="shared" ca="1" si="193"/>
        <v>0,184281531535513-0,0763319096568982i</v>
      </c>
      <c r="W212" s="223" t="str">
        <f t="shared" ca="1" si="194"/>
        <v>-0,199464892391978+9,74992124967452E-15i</v>
      </c>
      <c r="X212" s="223" t="str">
        <f t="shared" ca="1" si="195"/>
        <v>0,184281531535513+0,0763319096568992i</v>
      </c>
      <c r="Y212" s="223" t="str">
        <f t="shared" ca="1" si="196"/>
        <v>-0,141042978019014-0,141042978019011i</v>
      </c>
      <c r="Z212" s="223" t="str">
        <f t="shared" ca="1" si="197"/>
        <v>0,0763319096569024+0,184281531535512i</v>
      </c>
      <c r="AA212" s="223" t="str">
        <f t="shared" ca="1" si="198"/>
        <v>5,57140519726955E-15-0,199464892391978i</v>
      </c>
      <c r="AB212" s="223" t="str">
        <f t="shared" ca="1" si="199"/>
        <v>-0,0763319096568944+0,184281531535515i</v>
      </c>
      <c r="AC212" s="223" t="str">
        <f t="shared" ca="1" si="200"/>
        <v>0,141042978019008-0,141042978019017i</v>
      </c>
      <c r="AD212" s="223" t="str">
        <f t="shared" ca="1" si="201"/>
        <v>-0,184281531535517+0,076331909656889i</v>
      </c>
      <c r="AE212" s="223" t="str">
        <f t="shared" ca="1" si="202"/>
        <v>0,199464892391978+1,75940704989446E-15i</v>
      </c>
      <c r="AF212" s="223" t="str">
        <f t="shared" ca="1" si="203"/>
        <v>-0,184281531535516-0,0763319096568909i</v>
      </c>
      <c r="AG212" s="223" t="str">
        <f t="shared" ca="1" si="204"/>
        <v>0,141042978019007+0,141042978019018i</v>
      </c>
      <c r="AH212" s="223" t="str">
        <f t="shared" ca="1" si="205"/>
        <v>-0,0763319096568924-0,184281531535516i</v>
      </c>
      <c r="AI212" s="223" t="str">
        <f t="shared" ca="1" si="206"/>
        <v>3,46987440076352E-15+0,199464892391978i</v>
      </c>
      <c r="AJ212" s="223" t="str">
        <f t="shared" ca="1" si="207"/>
        <v>0,076331909656886-0,184281531535518i</v>
      </c>
      <c r="AK212" s="223" t="str">
        <f t="shared" ca="1" si="208"/>
        <v>-0,141042978019016+0,141042978019009i</v>
      </c>
      <c r="AL212" s="223" t="str">
        <f t="shared" ca="1" si="209"/>
        <v>0,184281531535514-0,0763319096568972i</v>
      </c>
      <c r="AM212" s="223" t="str">
        <f t="shared" ca="1" si="210"/>
        <v>-0,199464892391978+8,6991558514215E-15i</v>
      </c>
      <c r="AN212" s="223" t="str">
        <f t="shared" ca="1" si="211"/>
        <v>0,184281531535513+0,0763319096568996i</v>
      </c>
      <c r="AO212" s="223" t="str">
        <f t="shared" ca="1" si="212"/>
        <v>-0,141042978019014-0,141042978019011i</v>
      </c>
      <c r="AP212" s="223" t="str">
        <f t="shared" ca="1" si="213"/>
        <v>0,0763319096569008+0,184281531535512i</v>
      </c>
      <c r="AQ212" s="223" t="str">
        <f t="shared" ca="1" si="214"/>
        <v>7,33081224716402E-15-0,199464892391978i</v>
      </c>
      <c r="AR212" s="223" t="str">
        <f t="shared" ca="1" si="215"/>
        <v>7,33081224716402E-15-0,199464892391978i</v>
      </c>
      <c r="AS212" s="223" t="str">
        <f t="shared" ca="1" si="216"/>
        <v>0,141042978019008-0,141042978019017i</v>
      </c>
      <c r="AT212" s="223" t="str">
        <f t="shared" ca="1" si="217"/>
        <v>-0,184281531535517+0,0763319096568886i</v>
      </c>
      <c r="AU212" s="223" t="str">
        <f t="shared" ca="1" si="218"/>
        <v>0,199464892391978+3,51881409978892E-15i</v>
      </c>
      <c r="AV212" s="223" t="str">
        <f t="shared" ca="1" si="219"/>
        <v>-0,184281531535516-0,0763319096568924i</v>
      </c>
      <c r="AW212" s="223" t="str">
        <f t="shared" ca="1" si="220"/>
        <v>0,141042978019019+0,141042978019006i</v>
      </c>
      <c r="AX212" s="223" t="str">
        <f t="shared" ca="1" si="221"/>
        <v>-0,0763319096568922-0,184281531535516i</v>
      </c>
      <c r="AY212" s="223" t="str">
        <f t="shared" ca="1" si="222"/>
        <v>3,12775065415195E-15+0,199464892391978i</v>
      </c>
      <c r="AZ212" s="223" t="str">
        <f t="shared" ca="1" si="223"/>
        <v>0,0763319096568131-0,184281531535549i</v>
      </c>
      <c r="BA212" s="223" t="str">
        <f t="shared" ca="1" si="224"/>
        <v>-0,141042978018959+0,141042978019066i</v>
      </c>
      <c r="BB212" s="223" t="str">
        <f t="shared" ca="1" si="225"/>
        <v>0,184281531535492-0,0763319096569507i</v>
      </c>
      <c r="BC212" s="223" t="str">
        <f t="shared" ca="1" si="226"/>
        <v>-0,199464892391978+4,66236812934481E-14i</v>
      </c>
      <c r="BD212" s="223" t="str">
        <f t="shared" ca="1" si="227"/>
        <v>0,184281531535527+0,0763319096568645i</v>
      </c>
      <c r="BE212" s="223" t="str">
        <f t="shared" ca="1" si="228"/>
        <v>-0,141042978019027-0,141042978018998i</v>
      </c>
      <c r="BF212" s="223" t="str">
        <f t="shared" ca="1" si="229"/>
        <v>0,0763319096569018+0,184281531535512i</v>
      </c>
      <c r="BG212" s="223" t="str">
        <f t="shared" ca="1" si="230"/>
        <v>9,09021929705846E-15-0,199464892391978i</v>
      </c>
      <c r="BH212" s="223" t="str">
        <f t="shared" ca="1" si="231"/>
        <v>-0,076331909656916+0,184281531535506i</v>
      </c>
      <c r="BI212" s="223" t="str">
        <f t="shared" ca="1" si="232"/>
        <v>0,141042978019038-0,141042978018988i</v>
      </c>
      <c r="BJ212" s="223" t="str">
        <f t="shared" ca="1" si="233"/>
        <v>-0,184281531535534+0,0763319096568477i</v>
      </c>
      <c r="BK212" s="223" t="str">
        <f t="shared" ca="1" si="234"/>
        <v>0,199464892391978+6,19695532809993E-14i</v>
      </c>
      <c r="BL212" s="223" t="str">
        <f t="shared" ca="1" si="235"/>
        <v>-0,184281531535485-0,0763319096569674i</v>
      </c>
      <c r="BM212" s="223" t="str">
        <f t="shared" ca="1" si="236"/>
        <v>0,14104297801895+0,141042978019075i</v>
      </c>
      <c r="BN212" s="223" t="str">
        <f t="shared" ca="1" si="237"/>
        <v>-0,0763319096569822-0,184281531535479i</v>
      </c>
      <c r="BO212" s="223" t="str">
        <f t="shared" ca="1" si="238"/>
        <v>8,35707751946657E-14+0,199464892391978i</v>
      </c>
      <c r="BP212" s="223" t="str">
        <f t="shared" ca="1" si="239"/>
        <v>0,076331909656833-0,18428153153554i</v>
      </c>
      <c r="BQ212" s="223" t="str">
        <f t="shared" ca="1" si="240"/>
        <v>-0,141042978018976+0,141042978019049i</v>
      </c>
      <c r="BR212" s="223" t="str">
        <f t="shared" ca="1" si="241"/>
        <v>0,184281531535499-0,0763319096569333i</v>
      </c>
      <c r="BS212" s="223" t="str">
        <f t="shared" ca="1" si="242"/>
        <v>-0,199464892391978+2,50223079975931E-14i</v>
      </c>
      <c r="BT212" s="223" t="str">
        <f t="shared" ca="1" si="243"/>
        <v>0,18428153153552+0,0763319096568819i</v>
      </c>
      <c r="BU212" s="223" t="str">
        <f t="shared" ca="1" si="244"/>
        <v>-0,141042978019011-0,141042978019014i</v>
      </c>
      <c r="BV212" s="223" t="str">
        <f t="shared" ca="1" si="245"/>
        <v>0,0763319096568793+0,184281531535521i</v>
      </c>
      <c r="BW212" s="223" t="str">
        <f t="shared" ca="1" si="246"/>
        <v>2,78570259863477E-14-0,199464892391978i</v>
      </c>
      <c r="BX212" s="223" t="str">
        <f t="shared" ca="1" si="247"/>
        <v>-0,0763319096569359+0,184281531535498i</v>
      </c>
      <c r="BY212" s="223" t="str">
        <f t="shared" ca="1" si="248"/>
        <v>0,141042978019051-0,141042978018974i</v>
      </c>
      <c r="BZ212" s="223" t="str">
        <f t="shared" ca="1" si="249"/>
        <v>-0,184281531535542+0,0763319096568304i</v>
      </c>
      <c r="CA212" s="223" t="str">
        <f t="shared" ca="1" si="250"/>
        <v>0,199464892391978+8,64054931834202E-14i</v>
      </c>
      <c r="CB212" s="223" t="str">
        <f t="shared" ca="1" si="251"/>
        <v>-0,184281531535478-0,0763319096569848i</v>
      </c>
      <c r="CC212" s="223" t="str">
        <f t="shared" ca="1" si="252"/>
        <v>0,141042978019073+0,141042978018952i</v>
      </c>
      <c r="CD212" s="223" t="str">
        <f t="shared" ca="1" si="253"/>
        <v>-0,0763319096569648-0,184281531535486i</v>
      </c>
      <c r="CE212" s="223" t="str">
        <f t="shared" ca="1" si="254"/>
        <v>5,91348352922449E-14+0,199464892391978i</v>
      </c>
      <c r="CF212" s="223" t="str">
        <f t="shared" ca="1" si="255"/>
        <v>0,0763319096568504-0,184281531535533i</v>
      </c>
      <c r="CG212" s="223" t="str">
        <f t="shared" ca="1" si="256"/>
        <v>-0,14104297801899+0,141042978019036i</v>
      </c>
      <c r="CH212" s="223" t="str">
        <f t="shared" ca="1" si="257"/>
        <v>0,184281531535508-0,0763319096569108i</v>
      </c>
      <c r="CI212" s="223" t="str">
        <f t="shared" ca="1" si="258"/>
        <v>-0,199464892391978+6,25550130830391E-15i</v>
      </c>
      <c r="CJ212" s="223" t="str">
        <f t="shared" ca="1" si="259"/>
        <v>0,184281531535511+0,0763319096569044i</v>
      </c>
      <c r="CK212" s="223" t="str">
        <f t="shared" ca="1" si="260"/>
        <v>-0,141042978018998-0,141042978019027i</v>
      </c>
      <c r="CL212" s="223" t="str">
        <f t="shared" ca="1" si="261"/>
        <v>0,0763319096568619+0,184281531535528i</v>
      </c>
      <c r="CM212" s="223" t="str">
        <f t="shared" ca="1" si="262"/>
        <v>5,22929658887686E-14-0,199464892391978i</v>
      </c>
      <c r="CN212" s="223" t="str">
        <f t="shared" ca="1" si="263"/>
        <v>-0,0763319096569533+0,184281531535491i</v>
      </c>
      <c r="CO212" s="223" t="str">
        <f t="shared" ca="1" si="264"/>
        <v>0,141042978019068-0,141042978018957i</v>
      </c>
      <c r="CP212" s="223" t="str">
        <f t="shared" ca="1" si="265"/>
        <v>-0,184281531535549+0,0763319096568131i</v>
      </c>
      <c r="CQ212" s="223" t="str">
        <f t="shared" ca="1" si="266"/>
        <v>0,199464892391978-9,32473625868965E-14i</v>
      </c>
      <c r="CR212" s="223" t="str">
        <f t="shared" ca="1" si="267"/>
        <v>-0,184281531535546-0,0763319096568188i</v>
      </c>
      <c r="CS212" s="223" t="str">
        <f t="shared" ca="1" si="268"/>
        <v>0,14104297801906+0,141042978018965i</v>
      </c>
      <c r="CT212" s="223" t="str">
        <f t="shared" ca="1" si="269"/>
        <v>-0,0763319096569423-0,184281531535495i</v>
      </c>
      <c r="CU212" s="223" t="str">
        <f t="shared" ca="1" si="270"/>
        <v>4,03680286029555E-14+0,199464892391978i</v>
      </c>
      <c r="CV212" s="223" t="str">
        <f t="shared" ca="1" si="271"/>
        <v>0,0763319096568729-0,184281531535524i</v>
      </c>
      <c r="CW212" s="223" t="str">
        <f t="shared" ca="1" si="272"/>
        <v>-0,141042978019003+0,141042978019022i</v>
      </c>
      <c r="CX212" s="223" t="str">
        <f t="shared" ca="1" si="273"/>
        <v>0,184281531535515-0,0763319096568934i</v>
      </c>
      <c r="CY212" s="223" t="str">
        <f t="shared" ca="1" si="274"/>
        <v>-0,199464892391978-1,8180438594117E-14i</v>
      </c>
      <c r="CZ212" s="223" t="str">
        <f t="shared" ca="1" si="275"/>
        <v>0,184281531535504+0,0763319096569218i</v>
      </c>
      <c r="DA212" s="223" t="str">
        <f t="shared" ca="1" si="276"/>
        <v>-0,141042978018981-0,141042978019044i</v>
      </c>
      <c r="DB212" s="223" t="str">
        <f t="shared" ca="1" si="277"/>
        <v>0,0763319096568446+0,184281531535536i</v>
      </c>
      <c r="DC212" s="223" t="str">
        <f t="shared" ca="1" si="278"/>
        <v>7,10597725780578E-14-0,199464892391978i</v>
      </c>
      <c r="DD212" s="223" t="str">
        <f t="shared" ca="1" si="279"/>
        <v>-0,0763319096569758+0,184281531535481i</v>
      </c>
      <c r="DE212" s="223" t="str">
        <f t="shared" ca="1" si="280"/>
        <v>0,141042978019085-0,14104297801894i</v>
      </c>
      <c r="DF212" s="223" t="str">
        <f t="shared" ca="1" si="281"/>
        <v>-0,18428153153548+0,076331909656979i</v>
      </c>
      <c r="DG212" s="223" t="str">
        <f t="shared" ca="1" si="282"/>
        <v>0,199464892391978-6,88114226844757E-14i</v>
      </c>
      <c r="DH212" s="223" t="str">
        <f t="shared" ca="1" si="283"/>
        <v>-0,184281531535537-0,0763319096568414i</v>
      </c>
      <c r="DI212" s="223" t="str">
        <f t="shared" ca="1" si="284"/>
        <v>0,141042978019047+0,141042978018979i</v>
      </c>
      <c r="DJ212" s="223" t="str">
        <f t="shared" ca="1" si="285"/>
        <v>-0,0763319096569301-0,1842815315355i</v>
      </c>
      <c r="DK212" s="223" t="str">
        <f t="shared" ca="1" si="286"/>
        <v>1,59320887005347E-14+0,199464892391978i</v>
      </c>
      <c r="DL212" s="223" t="str">
        <f t="shared" ca="1" si="287"/>
        <v>0,0763319096568903-0,184281531535517i</v>
      </c>
      <c r="DM212" s="223" t="str">
        <f t="shared" ca="1" si="288"/>
        <v>-0,141042978019016+0,141042978019009i</v>
      </c>
      <c r="DN212" s="223" t="str">
        <f t="shared" ca="1" si="289"/>
        <v>0,184281531535525-0,0763319096568709i</v>
      </c>
      <c r="DO212" s="223" t="str">
        <f t="shared" ca="1" si="290"/>
        <v>-0,199464892391978-3,69472452834062E-14i</v>
      </c>
      <c r="DP212" s="223" t="str">
        <f t="shared" ca="1" si="291"/>
        <v>0,184281531535497+0,0763319096569391i</v>
      </c>
      <c r="DQ212" s="223" t="str">
        <f t="shared" ca="1" si="292"/>
        <v>-0,141042978018964-0,141042978019061i</v>
      </c>
      <c r="DR212" s="223" t="str">
        <f t="shared" ca="1" si="293"/>
        <v>0,076331909656822+0,184281531535545i</v>
      </c>
      <c r="DS212" s="223" t="str">
        <f t="shared" ca="1" si="294"/>
        <v>8,98265792673471E-14-0,199464892391978i</v>
      </c>
      <c r="DT212" s="223" t="str">
        <f t="shared" ca="1" si="295"/>
        <v>-0,076331909656988+0,184281531535476i</v>
      </c>
      <c r="DU212" s="223" t="str">
        <f t="shared" ca="1" si="296"/>
        <v>0,141042978018954-0,141042978019071i</v>
      </c>
      <c r="DV212" s="223" t="str">
        <f t="shared" ca="1" si="297"/>
        <v>-0,184281531535487+0,0763319096569617i</v>
      </c>
      <c r="DW212" s="223" t="str">
        <f t="shared" ca="1" si="298"/>
        <v>0,199464892391978-5,00446159951864E-14i</v>
      </c>
      <c r="DX212" s="223" t="str">
        <f t="shared" ca="1" si="299"/>
        <v>-0,18428153153553-0,0763319096568587i</v>
      </c>
      <c r="DY212" s="223" t="str">
        <f t="shared" ca="1" si="300"/>
        <v>0,141042978019033+0,141042978018992i</v>
      </c>
      <c r="DZ212" s="223" t="str">
        <f t="shared" ca="1" si="301"/>
        <v>-0,0763319096569024-0,184281531535512i</v>
      </c>
      <c r="EA212" s="223" t="str">
        <f t="shared" ca="1" si="302"/>
        <v>-2,83471798875456E-15+0,199464892391978i</v>
      </c>
      <c r="EB212" s="223" t="str">
        <f t="shared" ca="1" si="303"/>
        <v>0,0763319096569076-0,18428153153551i</v>
      </c>
      <c r="EC212" s="223" t="str">
        <f t="shared" ca="1" si="304"/>
        <v>-0,141042978019037+0,141042978018988i</v>
      </c>
      <c r="ED212" s="223" t="str">
        <f t="shared" ca="1" si="305"/>
        <v>0,184281531535532-0,0763319096568535i</v>
      </c>
      <c r="EE212" s="223" t="str">
        <f t="shared" ca="1" si="306"/>
        <v>-0,199464892391978-5,57140519726955E-14i</v>
      </c>
      <c r="EF212" s="223" t="str">
        <f t="shared" ca="1" si="307"/>
        <v>0,184281531535489+0,0763319096569565i</v>
      </c>
      <c r="EG212" s="223" t="str">
        <f t="shared" ca="1" si="308"/>
        <v>-0,14104297801895-0,141042978019075i</v>
      </c>
      <c r="EH212" s="223" t="str">
        <f t="shared" ca="1" si="309"/>
        <v>0,0763319096568047+0,184281531535552i</v>
      </c>
      <c r="EI212" s="223" t="str">
        <f t="shared" ca="1" si="310"/>
        <v>-8,4157143289838E-14-0,199464892391978i</v>
      </c>
      <c r="EJ212" s="223" t="str">
        <f t="shared" ca="1" si="311"/>
        <v>-0,0763319096568272+0,184281531535543i</v>
      </c>
      <c r="EK212" s="223" t="str">
        <f t="shared" ca="1" si="312"/>
        <v>0,141042978018968-0,141042978019057i</v>
      </c>
      <c r="EL212" s="223" t="str">
        <f t="shared" ca="1" si="313"/>
        <v>-0,184281531535499+0,0763319096569339i</v>
      </c>
      <c r="EM212" s="223" t="str">
        <f t="shared" ca="1" si="314"/>
        <v>0,199464892391978-3,12778093058972E-14i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0,100397355797717-0,205851774245553i</v>
      </c>
      <c r="G213" s="229" t="str">
        <f t="shared" si="321"/>
        <v>-1,19754113671028+1,32088681496516i</v>
      </c>
      <c r="H213" s="229" t="str">
        <f t="shared" si="319"/>
        <v>0,100122864364516-0,10660585355573i</v>
      </c>
      <c r="I213" s="229" t="str">
        <f t="shared" si="317"/>
        <v>-0,145187903732526+0,0607797152391899i</v>
      </c>
      <c r="J213" s="255" t="str">
        <f ca="1">IMPRODUCT(1/N_FFT2,DX100)</f>
        <v>0,000542909810536602-3,19998041590006E-06i</v>
      </c>
      <c r="K213" s="254" t="str">
        <f t="shared" ca="1" si="318"/>
        <v>-0,0000786294434091827+0,0000334625021335469i</v>
      </c>
      <c r="N213" s="246">
        <f t="shared" ca="1" si="185"/>
        <v>0.59947014983879232</v>
      </c>
      <c r="O213" s="223">
        <f t="shared" ca="1" si="186"/>
        <v>0.1994701498387923</v>
      </c>
      <c r="P213" s="223" t="str">
        <f t="shared" ca="1" si="187"/>
        <v>-0,18610421338208-0,0717883168638717i</v>
      </c>
      <c r="Q213" s="223" t="str">
        <f t="shared" ca="1" si="188"/>
        <v>0,147797631997776+0,133955965348917i</v>
      </c>
      <c r="R213" s="223" t="str">
        <f t="shared" ca="1" si="189"/>
        <v>-0,0896840392954235-0,17817158519912i</v>
      </c>
      <c r="S213" s="223" t="str">
        <f t="shared" ca="1" si="190"/>
        <v>0,0195514936683157+0,19850964654658i</v>
      </c>
      <c r="T213" s="223" t="str">
        <f t="shared" ca="1" si="191"/>
        <v>0,0532012336974348-0,192244556255258i</v>
      </c>
      <c r="U213" s="223" t="str">
        <f t="shared" ca="1" si="192"/>
        <v>-0,118824229525976+0,160215926656086i</v>
      </c>
      <c r="V213" s="223" t="str">
        <f t="shared" ca="1" si="193"/>
        <v>0,168523067252195-0,10671605540228i</v>
      </c>
      <c r="W213" s="223" t="str">
        <f t="shared" ca="1" si="194"/>
        <v>-0,195637386841715+0,0389146957646523i</v>
      </c>
      <c r="X213" s="223" t="str">
        <f t="shared" ca="1" si="195"/>
        <v>0,196533478960136+0,0341017935677314i</v>
      </c>
      <c r="Y213" s="223" t="str">
        <f t="shared" ca="1" si="196"/>
        <v>-0,171091254357774-0,102548151416755i</v>
      </c>
      <c r="Z213" s="223" t="str">
        <f t="shared" ca="1" si="197"/>
        <v>0,122720337558671+0,15725158004356i</v>
      </c>
      <c r="AA213" s="223" t="str">
        <f t="shared" ca="1" si="198"/>
        <v>-0,0579031280678578-0,190881032155287i</v>
      </c>
      <c r="AB213" s="223" t="str">
        <f t="shared" ca="1" si="199"/>
        <v>-0,0146739345240532+0,198929676826496i</v>
      </c>
      <c r="AC213" s="223" t="str">
        <f t="shared" ca="1" si="200"/>
        <v>0,0852844785508868-0,180318879751993i</v>
      </c>
      <c r="AD213" s="223" t="str">
        <f t="shared" ca="1" si="201"/>
        <v>-0,144465674156636+0,137542755778627i</v>
      </c>
      <c r="AE213" s="223" t="str">
        <f t="shared" ca="1" si="202"/>
        <v>0,184286388783022-0,0763339215946821i</v>
      </c>
      <c r="AF213" s="223" t="str">
        <f t="shared" ca="1" si="203"/>
        <v>-0,199410073158995+0,00489524253069988i</v>
      </c>
      <c r="AG213" s="223" t="str">
        <f t="shared" ca="1" si="204"/>
        <v>0,187809935761882+0,0671994695353167i</v>
      </c>
      <c r="AH213" s="223" t="str">
        <f t="shared" ca="1" si="205"/>
        <v>-0,151040562071902-0,130288484854627i</v>
      </c>
      <c r="AI213" s="223" t="str">
        <f t="shared" ca="1" si="206"/>
        <v>0,0940295777282016+0,175916966745582i</v>
      </c>
      <c r="AJ213" s="223" t="str">
        <f t="shared" ca="1" si="207"/>
        <v>-0,0244172757238508-0,19797004147834i</v>
      </c>
      <c r="AK213" s="223" t="str">
        <f t="shared" ca="1" si="208"/>
        <v>-0,0484672928931542+0,193492279423029i</v>
      </c>
      <c r="AL213" s="223" t="str">
        <f t="shared" ca="1" si="209"/>
        <v>0,114856546220523-0,163083765185266i</v>
      </c>
      <c r="AM213" s="223" t="str">
        <f t="shared" ca="1" si="210"/>
        <v>-0,165853368152397+0,110819677626384i</v>
      </c>
      <c r="AN213" s="223" t="str">
        <f t="shared" ca="1" si="211"/>
        <v>0,194623450076814-0,0437041572039587i</v>
      </c>
      <c r="AO213" s="223" t="str">
        <f t="shared" ca="1" si="212"/>
        <v>-0,197311186659688-0,0292683497255323i</v>
      </c>
      <c r="AP213" s="223" t="str">
        <f t="shared" ca="1" si="213"/>
        <v>0,173556382489243+0,0983184762593375i</v>
      </c>
      <c r="AQ213" s="223" t="str">
        <f t="shared" ca="1" si="214"/>
        <v>-0,126542523448845-0,154192510959219i</v>
      </c>
      <c r="AR213" s="223" t="str">
        <f t="shared" ca="1" si="215"/>
        <v>-0,126542523448845-0,154192510959219i</v>
      </c>
      <c r="AS213" s="223" t="str">
        <f t="shared" ca="1" si="216"/>
        <v>0,00978753635032678-0,199229879307551i</v>
      </c>
      <c r="AT213" s="223" t="str">
        <f t="shared" ca="1" si="217"/>
        <v>-0,0808335456254468+0,182357556954268i</v>
      </c>
      <c r="AU213" s="223" t="str">
        <f t="shared" ca="1" si="218"/>
        <v>0,141046695595302-0,141046695595312i</v>
      </c>
      <c r="AV213" s="223" t="str">
        <f t="shared" ca="1" si="219"/>
        <v>-0,182357556954269+0,0808335456254446i</v>
      </c>
      <c r="AW213" s="223" t="str">
        <f t="shared" ca="1" si="220"/>
        <v>0,199229879307551-0,00978753635032435i</v>
      </c>
      <c r="AX213" s="223" t="str">
        <f t="shared" ca="1" si="221"/>
        <v>-0,18940252845905-0,0625701437590569i</v>
      </c>
      <c r="AY213" s="223" t="str">
        <f t="shared" ca="1" si="222"/>
        <v>0,154192510959216+0,126542523448849i</v>
      </c>
      <c r="AZ213" s="223" t="str">
        <f t="shared" ca="1" si="223"/>
        <v>-0,09831847625937-0,173556382489224i</v>
      </c>
      <c r="BA213" s="223" t="str">
        <f t="shared" ca="1" si="224"/>
        <v>0,0292683497255104+0,197311186659691i</v>
      </c>
      <c r="BB213" s="223" t="str">
        <f t="shared" ca="1" si="225"/>
        <v>0,0437041572040219-0,194623450076799i</v>
      </c>
      <c r="BC213" s="223" t="str">
        <f t="shared" ca="1" si="226"/>
        <v>-0,110819677626323+0,165853368152438i</v>
      </c>
      <c r="BD213" s="223" t="str">
        <f t="shared" ca="1" si="227"/>
        <v>0,163083765185246-0,114856546220552i</v>
      </c>
      <c r="BE213" s="223" t="str">
        <f t="shared" ca="1" si="228"/>
        <v>-0,193492279423029+0,0484672928931518i</v>
      </c>
      <c r="BF213" s="223" t="str">
        <f t="shared" ca="1" si="229"/>
        <v>0,197970041478332+0,0244172757239138i</v>
      </c>
      <c r="BG213" s="223" t="str">
        <f t="shared" ca="1" si="230"/>
        <v>-0,175916966745627-0,0940295777281176i</v>
      </c>
      <c r="BH213" s="223" t="str">
        <f t="shared" ca="1" si="231"/>
        <v>0,130288484854655+0,151040562071877i</v>
      </c>
      <c r="BI213" s="223" t="str">
        <f t="shared" ca="1" si="232"/>
        <v>-0,0671994695353117-0,187809935761884i</v>
      </c>
      <c r="BJ213" s="223" t="str">
        <f t="shared" ca="1" si="233"/>
        <v>-0,00489524253074057+0,199410073158994i</v>
      </c>
      <c r="BK213" s="223" t="str">
        <f t="shared" ca="1" si="234"/>
        <v>0,0763339215947798-0,184286388782982i</v>
      </c>
      <c r="BL213" s="223" t="str">
        <f t="shared" ca="1" si="235"/>
        <v>-0,137542755778588+0,144465674156673i</v>
      </c>
      <c r="BM213" s="223" t="str">
        <f t="shared" ca="1" si="236"/>
        <v>0,180318879751995-0,085284478550882i</v>
      </c>
      <c r="BN213" s="223" t="str">
        <f t="shared" ca="1" si="237"/>
        <v>-0,198929676826499+0,0146739345240098i</v>
      </c>
      <c r="BO213" s="223" t="str">
        <f t="shared" ca="1" si="238"/>
        <v>0,190881032155262+0,0579031280679374i</v>
      </c>
      <c r="BP213" s="223" t="str">
        <f t="shared" ca="1" si="239"/>
        <v>-0,157251580043595-0,122720337558626i</v>
      </c>
      <c r="BQ213" s="223" t="str">
        <f t="shared" ca="1" si="240"/>
        <v>0,102548151416771+0,171091254357765i</v>
      </c>
      <c r="BR213" s="223" t="str">
        <f t="shared" ca="1" si="241"/>
        <v>-0,0341017935677053-0,19653347896014i</v>
      </c>
      <c r="BS213" s="223" t="str">
        <f t="shared" ca="1" si="242"/>
        <v>-0,0389146957647361+0,195637386841698i</v>
      </c>
      <c r="BT213" s="223" t="str">
        <f t="shared" ca="1" si="243"/>
        <v>0,106716055402218-0,168523067252234i</v>
      </c>
      <c r="BU213" s="223" t="str">
        <f t="shared" ca="1" si="244"/>
        <v>-0,160215926656077+0,118824229525988i</v>
      </c>
      <c r="BV213" s="223" t="str">
        <f t="shared" ca="1" si="245"/>
        <v>0,192244556255265-0,0532012336974124i</v>
      </c>
      <c r="BW213" s="223" t="str">
        <f t="shared" ca="1" si="246"/>
        <v>-0,198509646546574-0,0195514936683777i</v>
      </c>
      <c r="BX213" s="223" t="str">
        <f t="shared" ca="1" si="247"/>
        <v>0,178171585199156+0,0896840392953507i</v>
      </c>
      <c r="BY213" s="223" t="str">
        <f t="shared" ca="1" si="248"/>
        <v>-0,133955965348943-0,147797631997753i</v>
      </c>
      <c r="BZ213" s="223" t="str">
        <f t="shared" ca="1" si="249"/>
        <v>0,0717883168638549+0,186104213382086i</v>
      </c>
      <c r="CA213" s="223" t="str">
        <f t="shared" ca="1" si="250"/>
        <v>6,48058496052934E-14-0,199470149838792i</v>
      </c>
      <c r="CB213" s="223" t="str">
        <f t="shared" ca="1" si="251"/>
        <v>-0,0717883168637907+0,186104213382111i</v>
      </c>
      <c r="CC213" s="223" t="str">
        <f t="shared" ca="1" si="252"/>
        <v>0,133955965348888-0,147797631997802i</v>
      </c>
      <c r="CD213" s="223" t="str">
        <f t="shared" ca="1" si="253"/>
        <v>-0,178171585199123+0,0896840392954171i</v>
      </c>
      <c r="CE213" s="223" t="str">
        <f t="shared" ca="1" si="254"/>
        <v>0,198509646546586-0,0195514936682544i</v>
      </c>
      <c r="CF213" s="223" t="str">
        <f t="shared" ca="1" si="255"/>
        <v>-0,192244556255231-0,0532012336975317i</v>
      </c>
      <c r="CG213" s="223" t="str">
        <f t="shared" ca="1" si="256"/>
        <v>0,160215926656121+0,118824229525928i</v>
      </c>
      <c r="CH213" s="223" t="str">
        <f t="shared" ca="1" si="257"/>
        <v>-0,106716055402276-0,168523067252197i</v>
      </c>
      <c r="CI213" s="223" t="str">
        <f t="shared" ca="1" si="258"/>
        <v>0,0389146957646088+0,195637386841724i</v>
      </c>
      <c r="CJ213" s="223" t="str">
        <f t="shared" ca="1" si="259"/>
        <v>0,0341017935678329-0,196533478960118i</v>
      </c>
      <c r="CK213" s="223" t="str">
        <f t="shared" ca="1" si="260"/>
        <v>-0,102548151416707+0,171091254357803i</v>
      </c>
      <c r="CL213" s="223" t="str">
        <f t="shared" ca="1" si="261"/>
        <v>0,157251580043549-0,122720337558685i</v>
      </c>
      <c r="CM213" s="223" t="str">
        <f t="shared" ca="1" si="262"/>
        <v>-0,190881032155298+0,0579031280678187i</v>
      </c>
      <c r="CN213" s="223" t="str">
        <f t="shared" ca="1" si="263"/>
        <v>0,19892967682649+0,014673934524139i</v>
      </c>
      <c r="CO213" s="223" t="str">
        <f t="shared" ca="1" si="264"/>
        <v>-0,180318879752024-0,0852844785508197i</v>
      </c>
      <c r="CP213" s="223" t="str">
        <f t="shared" ca="1" si="265"/>
        <v>0,137542755778637+0,144465674156626i</v>
      </c>
      <c r="CQ213" s="223" t="str">
        <f t="shared" ca="1" si="266"/>
        <v>-0,0763339215946601-0,184286388783031i</v>
      </c>
      <c r="CR213" s="223" t="str">
        <f t="shared" ca="1" si="267"/>
        <v>0,00489524253061668+0,199410073158997i</v>
      </c>
      <c r="CS213" s="223" t="str">
        <f t="shared" ca="1" si="268"/>
        <v>0,0671994695352443-0,187809935761908i</v>
      </c>
      <c r="CT213" s="223" t="str">
        <f t="shared" ca="1" si="269"/>
        <v>-0,130288484854598+0,151040562071926i</v>
      </c>
      <c r="CU213" s="223" t="str">
        <f t="shared" ca="1" si="270"/>
        <v>0,175916966745592-0,0940295777281832i</v>
      </c>
      <c r="CV213" s="223" t="str">
        <f t="shared" ca="1" si="271"/>
        <v>-0,197970041478348+0,0244172757237851i</v>
      </c>
      <c r="CW213" s="223" t="str">
        <f t="shared" ca="1" si="272"/>
        <v>0,193492279423047+0,0484672928930824i</v>
      </c>
      <c r="CX213" s="223" t="str">
        <f t="shared" ca="1" si="273"/>
        <v>-0,163083765185287-0,114856546220494i</v>
      </c>
      <c r="CY213" s="223" t="str">
        <f t="shared" ca="1" si="274"/>
        <v>0,110819677626382+0,165853368152398i</v>
      </c>
      <c r="CZ213" s="223" t="str">
        <f t="shared" ca="1" si="275"/>
        <v>-0,0437041572038982-0,194623450076827i</v>
      </c>
      <c r="DA213" s="223" t="str">
        <f t="shared" ca="1" si="276"/>
        <v>-0,0292683497254368+0,197311186659702i</v>
      </c>
      <c r="DB213" s="223" t="str">
        <f t="shared" ca="1" si="277"/>
        <v>0,0983184762593052-0,173556382489261i</v>
      </c>
      <c r="DC213" s="223" t="str">
        <f t="shared" ca="1" si="278"/>
        <v>-0,154192510959222+0,126542523448841i</v>
      </c>
      <c r="DD213" s="223" t="str">
        <f t="shared" ca="1" si="279"/>
        <v>0,189402528459066-0,0625701437590093i</v>
      </c>
      <c r="DE213" s="223" t="str">
        <f t="shared" ca="1" si="280"/>
        <v>-0,199229879307546-0,0097875363504255i</v>
      </c>
      <c r="DF213" s="223" t="str">
        <f t="shared" ca="1" si="281"/>
        <v>0,182357556954292+0,0808335456253922i</v>
      </c>
      <c r="DG213" s="223" t="str">
        <f t="shared" ca="1" si="282"/>
        <v>-0,14104669559531-0,141046695595303i</v>
      </c>
      <c r="DH213" s="223" t="str">
        <f t="shared" ca="1" si="283"/>
        <v>0,0808335456254009+0,182357556954288i</v>
      </c>
      <c r="DI213" s="223" t="str">
        <f t="shared" ca="1" si="284"/>
        <v>-0,00978753635024263-0,199229879307555i</v>
      </c>
      <c r="DJ213" s="223" t="str">
        <f t="shared" ca="1" si="285"/>
        <v>-0,0625701437590001+0,189402528459069i</v>
      </c>
      <c r="DK213" s="223" t="str">
        <f t="shared" ca="1" si="286"/>
        <v>0,126542523448838-0,154192510959225i</v>
      </c>
      <c r="DL213" s="223" t="str">
        <f t="shared" ca="1" si="287"/>
        <v>-0,173556382489253+0,0983184762593185i</v>
      </c>
      <c r="DM213" s="223" t="str">
        <f t="shared" ca="1" si="288"/>
        <v>0,197311186659701-0,0292683497254462i</v>
      </c>
      <c r="DN213" s="223" t="str">
        <f t="shared" ca="1" si="289"/>
        <v>-0,194623450076829-0,0437041572038887i</v>
      </c>
      <c r="DO213" s="223" t="str">
        <f t="shared" ca="1" si="290"/>
        <v>0,1658533681524+0,110819677626379i</v>
      </c>
      <c r="DP213" s="223" t="str">
        <f t="shared" ca="1" si="291"/>
        <v>-0,114856546220502-0,163083765185281i</v>
      </c>
      <c r="DQ213" s="223" t="str">
        <f t="shared" ca="1" si="292"/>
        <v>0,0484672928930862+0,193492279423046i</v>
      </c>
      <c r="DR213" s="223" t="str">
        <f t="shared" ca="1" si="293"/>
        <v>0,0244172757237811-0,197970041478349i</v>
      </c>
      <c r="DS213" s="223" t="str">
        <f t="shared" ca="1" si="294"/>
        <v>-0,0940295777281696+0,175916966745599i</v>
      </c>
      <c r="DT213" s="223" t="str">
        <f t="shared" ca="1" si="295"/>
        <v>0,15104056207192-0,130288484854606i</v>
      </c>
      <c r="DU213" s="223" t="str">
        <f t="shared" ca="1" si="296"/>
        <v>-0,187809935761907+0,0671994695352481i</v>
      </c>
      <c r="DV213" s="223" t="str">
        <f t="shared" ca="1" si="297"/>
        <v>0,199410073158997+0,00489524253061267i</v>
      </c>
      <c r="DW213" s="223" t="str">
        <f t="shared" ca="1" si="298"/>
        <v>-0,184286388783035-0,0763339215946511i</v>
      </c>
      <c r="DX213" s="223" t="str">
        <f t="shared" ca="1" si="299"/>
        <v>0,144465674156629+0,137542755778634i</v>
      </c>
      <c r="DY213" s="223" t="str">
        <f t="shared" ca="1" si="300"/>
        <v>-0,0852844785508285-0,18031887975202i</v>
      </c>
      <c r="DZ213" s="223" t="str">
        <f t="shared" ca="1" si="301"/>
        <v>0,0146739345241487+0,198929676826489i</v>
      </c>
      <c r="EA213" s="223" t="str">
        <f t="shared" ca="1" si="302"/>
        <v>0,0579031280678095-0,190881032155301i</v>
      </c>
      <c r="EB213" s="223" t="str">
        <f t="shared" ca="1" si="303"/>
        <v>-0,122720337558673+0,157251580043559i</v>
      </c>
      <c r="EC213" s="223" t="str">
        <f t="shared" ca="1" si="304"/>
        <v>0,171091254357798-0,102548151416715i</v>
      </c>
      <c r="ED213" s="223" t="str">
        <f t="shared" ca="1" si="305"/>
        <v>-0,196533478960151+0,0341017935676414i</v>
      </c>
      <c r="EE213" s="223" t="str">
        <f t="shared" ca="1" si="306"/>
        <v>0,195637386841724+0,038914695764605i</v>
      </c>
      <c r="EF213" s="223" t="str">
        <f t="shared" ca="1" si="307"/>
        <v>-0,168523067252203-0,106716055402268i</v>
      </c>
      <c r="EG213" s="223" t="str">
        <f t="shared" ca="1" si="308"/>
        <v>0,118824229525936+0,160215926656116i</v>
      </c>
      <c r="EH213" s="223" t="str">
        <f t="shared" ca="1" si="309"/>
        <v>-0,0532012336973554-0,19224455625528i</v>
      </c>
      <c r="EI213" s="223" t="str">
        <f t="shared" ca="1" si="310"/>
        <v>-0,0195514936682391+0,198509646546587i</v>
      </c>
      <c r="EJ213" s="223" t="str">
        <f t="shared" ca="1" si="311"/>
        <v>0,0896840392954085-0,178171585199127i</v>
      </c>
      <c r="EK213" s="223" t="str">
        <f t="shared" ca="1" si="312"/>
        <v>-0,1477976319978+0,133955965348891i</v>
      </c>
      <c r="EL213" s="223" t="str">
        <f t="shared" ca="1" si="313"/>
        <v>0,186104213382107-0,0717883168637997i</v>
      </c>
      <c r="EM213" s="223" t="str">
        <f t="shared" ca="1" si="314"/>
        <v>-0,199470149838792+7,44824757846763E-14i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0,100248446355624-0,204610278641215i</v>
      </c>
      <c r="G214" s="229" t="str">
        <f t="shared" si="321"/>
        <v>-1,1972727824048+1,31165407365388i</v>
      </c>
      <c r="H214" s="229" t="str">
        <f t="shared" si="319"/>
        <v>0,100120766224003-0,105670785216619i</v>
      </c>
      <c r="I214" s="229" t="str">
        <f t="shared" si="317"/>
        <v>-0,144227005160465+0,0603234547812576i</v>
      </c>
      <c r="J214" s="255" t="str">
        <f ca="1">IMPRODUCT(1/N_FFT2,DY100)</f>
        <v>0,00077289479640843+1,12593926180184E-09i</v>
      </c>
      <c r="K214" s="254" t="str">
        <f t="shared" ca="1" si="318"/>
        <v>-0,000111472369710641+0,0000466235219109655i</v>
      </c>
      <c r="N214" s="246">
        <f t="shared" ca="1" si="185"/>
        <v>0.5994749905060347</v>
      </c>
      <c r="O214" s="223">
        <f t="shared" ca="1" si="186"/>
        <v>0.19947499050603465</v>
      </c>
      <c r="P214" s="223" t="str">
        <f t="shared" ca="1" si="187"/>
        <v>-0,187814493463396-0,0672011003069923i</v>
      </c>
      <c r="Q214" s="223" t="str">
        <f t="shared" ca="1" si="188"/>
        <v>0,154196252845598+0,126545594335635i</v>
      </c>
      <c r="R214" s="223" t="str">
        <f t="shared" ca="1" si="189"/>
        <v>-0,10255064001707-0,171095406336558i</v>
      </c>
      <c r="S214" s="223" t="str">
        <f t="shared" ca="1" si="190"/>
        <v>0,038915640131979+0,195642134496894i</v>
      </c>
      <c r="T214" s="223" t="str">
        <f t="shared" ca="1" si="191"/>
        <v>0,0292690599989387-0,197315974934016i</v>
      </c>
      <c r="U214" s="223" t="str">
        <f t="shared" ca="1" si="192"/>
        <v>-0,0940318596029343+0,175921235832962i</v>
      </c>
      <c r="V214" s="223" t="str">
        <f t="shared" ca="1" si="193"/>
        <v>0,147801218695612-0,133959216142357i</v>
      </c>
      <c r="W214" s="223" t="str">
        <f t="shared" ca="1" si="194"/>
        <v>-0,184290860976407+0,0763357740378473i</v>
      </c>
      <c r="X214" s="223" t="str">
        <f t="shared" ca="1" si="195"/>
        <v>0,199234714143997-0,00978777387061786i</v>
      </c>
      <c r="Y214" s="223" t="str">
        <f t="shared" ca="1" si="196"/>
        <v>-0,190885664385024-0,0579045332393805i</v>
      </c>
      <c r="Z214" s="223" t="str">
        <f t="shared" ca="1" si="197"/>
        <v>0,160219814716477+0,11882711310808i</v>
      </c>
      <c r="AA214" s="223" t="str">
        <f t="shared" ca="1" si="198"/>
        <v>-0,110822366957018-0,165857393020108i</v>
      </c>
      <c r="AB214" s="223" t="str">
        <f t="shared" ca="1" si="199"/>
        <v>0,048468469079353+0,19349697502154i</v>
      </c>
      <c r="AC214" s="223" t="str">
        <f t="shared" ca="1" si="200"/>
        <v>0,019551968136674-0,198514463904687i</v>
      </c>
      <c r="AD214" s="223" t="str">
        <f t="shared" ca="1" si="201"/>
        <v>-0,08528654820282+0,180323255663352i</v>
      </c>
      <c r="AE214" s="223" t="str">
        <f t="shared" ca="1" si="202"/>
        <v>0,141050118463947-0,141050118463932i</v>
      </c>
      <c r="AF214" s="223" t="str">
        <f t="shared" ca="1" si="203"/>
        <v>-0,180323255663353+0,0852865482028184i</v>
      </c>
      <c r="AG214" s="223" t="str">
        <f t="shared" ca="1" si="204"/>
        <v>0,198514463904687-0,0195519681366737i</v>
      </c>
      <c r="AH214" s="223" t="str">
        <f t="shared" ca="1" si="205"/>
        <v>-0,193496975021539-0,0484684690793546i</v>
      </c>
      <c r="AI214" s="223" t="str">
        <f t="shared" ca="1" si="206"/>
        <v>0,165857393020107+0,11082236695702i</v>
      </c>
      <c r="AJ214" s="223" t="str">
        <f t="shared" ca="1" si="207"/>
        <v>-0,118827113108079-0,160219814716478i</v>
      </c>
      <c r="AK214" s="223" t="str">
        <f t="shared" ca="1" si="208"/>
        <v>0,0579045332393795+0,190885664385024i</v>
      </c>
      <c r="AL214" s="223" t="str">
        <f t="shared" ca="1" si="209"/>
        <v>0,00978777387062033-0,199234714143997i</v>
      </c>
      <c r="AM214" s="223" t="str">
        <f t="shared" ca="1" si="210"/>
        <v>-0,0763357740378489+0,184290860976406i</v>
      </c>
      <c r="AN214" s="223" t="str">
        <f t="shared" ca="1" si="211"/>
        <v>0,133959216142357-0,147801218695611i</v>
      </c>
      <c r="AO214" s="223" t="str">
        <f t="shared" ca="1" si="212"/>
        <v>-0,175921235832954+0,0940318596029496i</v>
      </c>
      <c r="AP214" s="223" t="str">
        <f t="shared" ca="1" si="213"/>
        <v>0,197315974934016-0,0292690599989373i</v>
      </c>
      <c r="AQ214" s="223" t="str">
        <f t="shared" ca="1" si="214"/>
        <v>-0,195642134496894-0,0389156401319792i</v>
      </c>
      <c r="AR214" s="223" t="str">
        <f t="shared" ca="1" si="215"/>
        <v>-0,195642134496894-0,0389156401319792i</v>
      </c>
      <c r="AS214" s="223" t="str">
        <f t="shared" ca="1" si="216"/>
        <v>-0,126545594335637-0,154196252845596i</v>
      </c>
      <c r="AT214" s="223" t="str">
        <f t="shared" ca="1" si="217"/>
        <v>0,0672011003069917+0,187814493463397i</v>
      </c>
      <c r="AU214" s="223" t="str">
        <f t="shared" ca="1" si="218"/>
        <v>1,75951774879652E-15-0,199474990506035i</v>
      </c>
      <c r="AV214" s="223" t="str">
        <f t="shared" ca="1" si="219"/>
        <v>-0,0672011003069949+0,187814493463395i</v>
      </c>
      <c r="AW214" s="223" t="str">
        <f t="shared" ca="1" si="220"/>
        <v>0,12654559433564-0,154196252845594i</v>
      </c>
      <c r="AX214" s="223" t="str">
        <f t="shared" ca="1" si="221"/>
        <v>-0,171095406336562+0,102550640017063i</v>
      </c>
      <c r="AY214" s="223" t="str">
        <f t="shared" ca="1" si="222"/>
        <v>0,195642134496883-0,038915640132037i</v>
      </c>
      <c r="AZ214" s="223" t="str">
        <f t="shared" ca="1" si="223"/>
        <v>-0,197315974934013-0,0292690599989604i</v>
      </c>
      <c r="BA214" s="223" t="str">
        <f t="shared" ca="1" si="224"/>
        <v>0,175921235832999+0,0940318596028651i</v>
      </c>
      <c r="BB214" s="223" t="str">
        <f t="shared" ca="1" si="225"/>
        <v>-0,133959216142356-0,147801218695612i</v>
      </c>
      <c r="BC214" s="223" t="str">
        <f t="shared" ca="1" si="226"/>
        <v>0,0763357740377723+0,184290860976438i</v>
      </c>
      <c r="BD214" s="223" t="str">
        <f t="shared" ca="1" si="227"/>
        <v>-0,00978777387065646-0,199234714143995i</v>
      </c>
      <c r="BE214" s="223" t="str">
        <f t="shared" ca="1" si="228"/>
        <v>-0,0579045332394208+0,190885664385012i</v>
      </c>
      <c r="BF214" s="223" t="str">
        <f t="shared" ca="1" si="229"/>
        <v>0,118827113108018-0,160219814716523i</v>
      </c>
      <c r="BG214" s="223" t="str">
        <f t="shared" ca="1" si="230"/>
        <v>-0,165857393020108+0,110822366957018i</v>
      </c>
      <c r="BH214" s="223" t="str">
        <f t="shared" ca="1" si="231"/>
        <v>0,193496975021559-0,0484684690792742i</v>
      </c>
      <c r="BI214" s="223" t="str">
        <f t="shared" ca="1" si="232"/>
        <v>-0,19851446390469-0,0195519681366391i</v>
      </c>
      <c r="BJ214" s="223" t="str">
        <f t="shared" ca="1" si="233"/>
        <v>0,180323255663335+0,0852865482028562i</v>
      </c>
      <c r="BK214" s="223" t="str">
        <f t="shared" ca="1" si="234"/>
        <v>-0,141050118463986-0,141050118463892i</v>
      </c>
      <c r="BL214" s="223" t="str">
        <f t="shared" ca="1" si="235"/>
        <v>0,0852865482027975+0,180323255663363i</v>
      </c>
      <c r="BM214" s="223" t="str">
        <f t="shared" ca="1" si="236"/>
        <v>-0,0195519681365746-0,198514463904696i</v>
      </c>
      <c r="BN214" s="223" t="str">
        <f t="shared" ca="1" si="237"/>
        <v>-0,048468469079337+0,193496975021544i</v>
      </c>
      <c r="BO214" s="223" t="str">
        <f t="shared" ca="1" si="238"/>
        <v>0,110822366957072-0,165857393020072i</v>
      </c>
      <c r="BP214" s="223" t="str">
        <f t="shared" ca="1" si="239"/>
        <v>-0,160219814716442+0,118827113108128i</v>
      </c>
      <c r="BQ214" s="223" t="str">
        <f t="shared" ca="1" si="240"/>
        <v>0,190885664385031-0,0579045332393588i</v>
      </c>
      <c r="BR214" s="223" t="str">
        <f t="shared" ca="1" si="241"/>
        <v>-0,199234714144002-0,00978777387052299i</v>
      </c>
      <c r="BS214" s="223" t="str">
        <f t="shared" ca="1" si="242"/>
        <v>0,184290860976414+0,0763357740378295i</v>
      </c>
      <c r="BT214" s="223" t="str">
        <f t="shared" ca="1" si="243"/>
        <v>-0,14780121869557-0,133959216142402i</v>
      </c>
      <c r="BU214" s="223" t="str">
        <f t="shared" ca="1" si="244"/>
        <v>0,094031859602983+0,175921235832936i</v>
      </c>
      <c r="BV214" s="223" t="str">
        <f t="shared" ca="1" si="245"/>
        <v>-0,0292690599988992-0,197315974934022i</v>
      </c>
      <c r="BW214" s="223" t="str">
        <f t="shared" ca="1" si="246"/>
        <v>-0,0389156401319032+0,195642134496909i</v>
      </c>
      <c r="BX214" s="223" t="str">
        <f t="shared" ca="1" si="247"/>
        <v>0,102550640017068-0,17109540633656i</v>
      </c>
      <c r="BY214" s="223" t="str">
        <f t="shared" ca="1" si="248"/>
        <v>-0,154196252845649+0,126545594335573i</v>
      </c>
      <c r="BZ214" s="223" t="str">
        <f t="shared" ca="1" si="249"/>
        <v>0,187814493463383-0,06720110030703i</v>
      </c>
      <c r="CA214" s="223" t="str">
        <f t="shared" ca="1" si="250"/>
        <v>-0,199474990506035-4,32049770291589E-14i</v>
      </c>
      <c r="CB214" s="223" t="str">
        <f t="shared" ca="1" si="251"/>
        <v>0,187814493463421+0,0672011003069245i</v>
      </c>
      <c r="CC214" s="223" t="str">
        <f t="shared" ca="1" si="252"/>
        <v>-0,154196252845594-0,126545594335639i</v>
      </c>
      <c r="CD214" s="223" t="str">
        <f t="shared" ca="1" si="253"/>
        <v>0,102550640016994+0,171095406336604i</v>
      </c>
      <c r="CE214" s="223" t="str">
        <f t="shared" ca="1" si="254"/>
        <v>-0,0389156401320129-0,195642134496888i</v>
      </c>
      <c r="CF214" s="223" t="str">
        <f t="shared" ca="1" si="255"/>
        <v>-0,029269059998979+0,19731597493401i</v>
      </c>
      <c r="CG214" s="223" t="str">
        <f t="shared" ca="1" si="256"/>
        <v>0,0940318596028842-0,175921235832989i</v>
      </c>
      <c r="CH214" s="223" t="str">
        <f t="shared" ca="1" si="257"/>
        <v>-0,147801218695628+0,133959216142338i</v>
      </c>
      <c r="CI214" s="223" t="str">
        <f t="shared" ca="1" si="258"/>
        <v>0,184290860976445-0,0763357740377549i</v>
      </c>
      <c r="CJ214" s="223" t="str">
        <f t="shared" ca="1" si="259"/>
        <v>-0,199234714143996+0,00978777387063487i</v>
      </c>
      <c r="CK214" s="223" t="str">
        <f t="shared" ca="1" si="260"/>
        <v>0,190885664385006+0,0579045332394416i</v>
      </c>
      <c r="CL214" s="223" t="str">
        <f t="shared" ca="1" si="261"/>
        <v>-0,160219814716512-0,118827113108033i</v>
      </c>
      <c r="CM214" s="223" t="str">
        <f t="shared" ca="1" si="262"/>
        <v>0,110822366957+0,16585739302012i</v>
      </c>
      <c r="CN214" s="223" t="str">
        <f t="shared" ca="1" si="263"/>
        <v>-0,0484684690794457-0,193496975021517i</v>
      </c>
      <c r="CO214" s="223" t="str">
        <f t="shared" ca="1" si="264"/>
        <v>-0,0195519681366549+0,198514463904688i</v>
      </c>
      <c r="CP214" s="223" t="str">
        <f t="shared" ca="1" si="265"/>
        <v>0,0852865482028757-0,180323255663326i</v>
      </c>
      <c r="CQ214" s="223" t="str">
        <f t="shared" ca="1" si="266"/>
        <v>-0,141050118463907+0,141050118463971i</v>
      </c>
      <c r="CR214" s="223" t="str">
        <f t="shared" ca="1" si="267"/>
        <v>0,180323255663372-0,0852865482027781i</v>
      </c>
      <c r="CS214" s="223" t="str">
        <f t="shared" ca="1" si="268"/>
        <v>-0,198514463904679+0,0195519681367506i</v>
      </c>
      <c r="CT214" s="223" t="str">
        <f t="shared" ca="1" si="269"/>
        <v>0,193496975021539+0,048468469079358i</v>
      </c>
      <c r="CU214" s="223" t="str">
        <f t="shared" ca="1" si="270"/>
        <v>-0,16585739302006-0,11082236695709i</v>
      </c>
      <c r="CV214" s="223" t="str">
        <f t="shared" ca="1" si="271"/>
        <v>0,11882711310811+0,160219814716454i</v>
      </c>
      <c r="CW214" s="223" t="str">
        <f t="shared" ca="1" si="272"/>
        <v>-0,0579045332393383-0,190885664385037i</v>
      </c>
      <c r="CX214" s="223" t="str">
        <f t="shared" ca="1" si="273"/>
        <v>-0,00978777387054457+0,199234714144001i</v>
      </c>
      <c r="CY214" s="223" t="str">
        <f t="shared" ca="1" si="274"/>
        <v>0,0763357740378495-0,184290860976406i</v>
      </c>
      <c r="CZ214" s="223" t="str">
        <f t="shared" ca="1" si="275"/>
        <v>-0,133959216142418+0,147801218695556i</v>
      </c>
      <c r="DA214" s="223" t="str">
        <f t="shared" ca="1" si="276"/>
        <v>0,175921235832946-0,094031859602964i</v>
      </c>
      <c r="DB214" s="223" t="str">
        <f t="shared" ca="1" si="277"/>
        <v>-0,197315974934025+0,0292690599988778i</v>
      </c>
      <c r="DC214" s="223" t="str">
        <f t="shared" ca="1" si="278"/>
        <v>0,195642134496904+0,0389156401319299i</v>
      </c>
      <c r="DD214" s="223" t="str">
        <f t="shared" ca="1" si="279"/>
        <v>-0,171095406336551-0,102550640017081i</v>
      </c>
      <c r="DE214" s="223" t="str">
        <f t="shared" ca="1" si="280"/>
        <v>0,126545594335709+0,154196252845537i</v>
      </c>
      <c r="DF214" s="223" t="str">
        <f t="shared" ca="1" si="281"/>
        <v>-0,0672011003070043-0,187814493463392i</v>
      </c>
      <c r="DG214" s="223" t="str">
        <f t="shared" ca="1" si="282"/>
        <v>-5,91380453249431E-14+0,199474990506035i</v>
      </c>
      <c r="DH214" s="223" t="str">
        <f t="shared" ca="1" si="283"/>
        <v>0,0672011003069448-0,187814493463413i</v>
      </c>
      <c r="DI214" s="223" t="str">
        <f t="shared" ca="1" si="284"/>
        <v>-0,12654559433566+0,154196252845577i</v>
      </c>
      <c r="DJ214" s="223" t="str">
        <f t="shared" ca="1" si="285"/>
        <v>0,171095406336513-0,102550640017145i</v>
      </c>
      <c r="DK214" s="223" t="str">
        <f t="shared" ca="1" si="286"/>
        <v>-0,195642134496892+0,0389156401319918i</v>
      </c>
      <c r="DL214" s="223" t="str">
        <f t="shared" ca="1" si="287"/>
        <v>0,197315974934006+0,0292690599990059i</v>
      </c>
      <c r="DM214" s="223" t="str">
        <f t="shared" ca="1" si="288"/>
        <v>-0,175921235832979-0,0940318596029032i</v>
      </c>
      <c r="DN214" s="223" t="str">
        <f t="shared" ca="1" si="289"/>
        <v>0,133959216142322+0,147801218695643i</v>
      </c>
      <c r="DO214" s="223" t="str">
        <f t="shared" ca="1" si="290"/>
        <v>-0,0763357740379183-0,184290860976378i</v>
      </c>
      <c r="DP214" s="223" t="str">
        <f t="shared" ca="1" si="291"/>
        <v>0,00978777387061331+0,199234714143997i</v>
      </c>
      <c r="DQ214" s="223" t="str">
        <f t="shared" ca="1" si="292"/>
        <v>0,0579045332394623-0,190885664384999i</v>
      </c>
      <c r="DR214" s="223" t="str">
        <f t="shared" ca="1" si="293"/>
        <v>-0,11882711310805+0,160219814716499i</v>
      </c>
      <c r="DS214" s="223" t="str">
        <f t="shared" ca="1" si="294"/>
        <v>0,165857393020132-0,110822366956982i</v>
      </c>
      <c r="DT214" s="223" t="str">
        <f t="shared" ca="1" si="295"/>
        <v>-0,19349697502152+0,0484684690794302i</v>
      </c>
      <c r="DU214" s="223" t="str">
        <f t="shared" ca="1" si="296"/>
        <v>0,198514463904686+0,0195519681366764i</v>
      </c>
      <c r="DV214" s="223" t="str">
        <f t="shared" ca="1" si="297"/>
        <v>-0,180323255663317-0,0852865482028952i</v>
      </c>
      <c r="DW214" s="223" t="str">
        <f t="shared" ca="1" si="298"/>
        <v>0,14105011846396+0,141050118463919i</v>
      </c>
      <c r="DX214" s="223" t="str">
        <f t="shared" ca="1" si="299"/>
        <v>-0,0852865482027636-0,180323255663379i</v>
      </c>
      <c r="DY214" s="223" t="str">
        <f t="shared" ca="1" si="300"/>
        <v>0,0195519681367234+0,198514463904682i</v>
      </c>
      <c r="DZ214" s="223" t="str">
        <f t="shared" ca="1" si="301"/>
        <v>0,0484684690793735-0,193496975021535i</v>
      </c>
      <c r="EA214" s="223" t="str">
        <f t="shared" ca="1" si="302"/>
        <v>-0,110822366956943+0,165857393020159i</v>
      </c>
      <c r="EB214" s="223" t="str">
        <f t="shared" ca="1" si="303"/>
        <v>0,160219814716471-0,118827113108088i</v>
      </c>
      <c r="EC214" s="223" t="str">
        <f t="shared" ca="1" si="304"/>
        <v>-0,190885664385042+0,0579045332393229i</v>
      </c>
      <c r="ED214" s="223" t="str">
        <f t="shared" ca="1" si="305"/>
        <v>0,199234714144+0,00978777387056615i</v>
      </c>
      <c r="EE214" s="223" t="str">
        <f t="shared" ca="1" si="306"/>
        <v>-0,184290860976396-0,0763357740378746i</v>
      </c>
      <c r="EF214" s="223" t="str">
        <f t="shared" ca="1" si="307"/>
        <v>0,147801218695674+0,133959216142287i</v>
      </c>
      <c r="EG214" s="223" t="str">
        <f t="shared" ca="1" si="308"/>
        <v>-0,0940318596029449-0,175921235832956i</v>
      </c>
      <c r="EH214" s="223" t="str">
        <f t="shared" ca="1" si="309"/>
        <v>0,0292690599988507+0,197315974934029i</v>
      </c>
      <c r="EI214" s="223" t="str">
        <f t="shared" ca="1" si="310"/>
        <v>0,0389156401319455-0,195642134496901i</v>
      </c>
      <c r="EJ214" s="223" t="str">
        <f t="shared" ca="1" si="311"/>
        <v>-0,102550640017105+0,171095406336537i</v>
      </c>
      <c r="EK214" s="223" t="str">
        <f t="shared" ca="1" si="312"/>
        <v>0,154196252845547-0,126545594335697i</v>
      </c>
      <c r="EL214" s="223" t="str">
        <f t="shared" ca="1" si="313"/>
        <v>-0,187814493463397+0,0672011003069893i</v>
      </c>
      <c r="EM214" s="223" t="str">
        <f t="shared" ca="1" si="314"/>
        <v>0,199474990506035+8,64099540583176E-14i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0,100098617154315-0,203394140446986i</v>
      </c>
      <c r="G215" s="229" t="str">
        <f t="shared" si="321"/>
        <v>-1,19700218558063+1,30260140191926i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0,100118721916909-0,104751979307423i</v>
      </c>
      <c r="I215" s="229" t="str">
        <f t="shared" si="317"/>
        <v>-0,143296380289319+0,0598687051562555i</v>
      </c>
      <c r="J215" s="255" t="str">
        <f ca="1">IMPRODUCT(1/N_FFT2,DZ100)</f>
        <v>0,000983454220281527+3,19998048259291E-06i</v>
      </c>
      <c r="K215" s="254" t="str">
        <f t="shared" ca="1" si="318"/>
        <v>-0,000141117008634616+0,0000584195851285579i</v>
      </c>
      <c r="N215" s="246">
        <f t="shared" ca="1" si="185"/>
        <v>0.59947943140599758</v>
      </c>
      <c r="O215" s="223">
        <f t="shared" ca="1" si="186"/>
        <v>0.19947943140599755</v>
      </c>
      <c r="P215" s="223" t="str">
        <f t="shared" ca="1" si="187"/>
        <v>-0,18941134156867-0,0625730552172145i</v>
      </c>
      <c r="Q215" s="223" t="str">
        <f t="shared" ca="1" si="188"/>
        <v>0,160223381680774+0,118829758549099i</v>
      </c>
      <c r="R215" s="223" t="str">
        <f t="shared" ca="1" si="189"/>
        <v>-0,114861890622948-0,163091353653657i</v>
      </c>
      <c r="S215" s="223" t="str">
        <f t="shared" ca="1" si="190"/>
        <v>0,05790582236459+0,190889914061326i</v>
      </c>
      <c r="T215" s="223" t="str">
        <f t="shared" ca="1" si="191"/>
        <v>0,00489547031175511-0,199419351930766i</v>
      </c>
      <c r="U215" s="223" t="str">
        <f t="shared" ca="1" si="192"/>
        <v>-0,0672025964011259+0,187818674766402i</v>
      </c>
      <c r="V215" s="223" t="str">
        <f t="shared" ca="1" si="193"/>
        <v>0,122726047872024-0,15725889713391i</v>
      </c>
      <c r="W215" s="223" t="str">
        <f t="shared" ca="1" si="194"/>
        <v>-0,165861085493481+0,110824834188841i</v>
      </c>
      <c r="X215" s="223" t="str">
        <f t="shared" ca="1" si="195"/>
        <v>0,192253501607585-0,0532037092098148i</v>
      </c>
      <c r="Y215" s="223" t="str">
        <f t="shared" ca="1" si="196"/>
        <v>-0,199239149694702-0,00978799177524785i</v>
      </c>
      <c r="Z215" s="223" t="str">
        <f t="shared" ca="1" si="197"/>
        <v>0,186112873017445+0,0717916572538363i</v>
      </c>
      <c r="AA215" s="223" t="str">
        <f t="shared" ca="1" si="198"/>
        <v>-0,154199685707697-0,126548411612741i</v>
      </c>
      <c r="AB215" s="223" t="str">
        <f t="shared" ca="1" si="199"/>
        <v>0,106721021018634+0,168530908817345i</v>
      </c>
      <c r="AC215" s="223" t="str">
        <f t="shared" ca="1" si="200"/>
        <v>-0,0484695481300269-0,193501282833296i</v>
      </c>
      <c r="AD215" s="223" t="str">
        <f t="shared" ca="1" si="201"/>
        <v>-0,0146746173184914+0,198938933244893i</v>
      </c>
      <c r="AE215" s="223" t="str">
        <f t="shared" ca="1" si="202"/>
        <v>0,0763374734966795-0,184294963832992i</v>
      </c>
      <c r="AF215" s="223" t="str">
        <f t="shared" ca="1" si="203"/>
        <v>-0,130294547322252+0,15104759015671i</v>
      </c>
      <c r="AG215" s="223" t="str">
        <f t="shared" ca="1" si="204"/>
        <v>0,171099215423515-0,10255292309592i</v>
      </c>
      <c r="AH215" s="223" t="str">
        <f t="shared" ca="1" si="205"/>
        <v>-0,194632506121707+0,0437061908068378i</v>
      </c>
      <c r="AI215" s="223" t="str">
        <f t="shared" ca="1" si="206"/>
        <v>0,198518883420503+0,0195524034209823i</v>
      </c>
      <c r="AJ215" s="223" t="str">
        <f t="shared" ca="1" si="207"/>
        <v>-0,182366042253558-0,0808373068999307i</v>
      </c>
      <c r="AK215" s="223" t="str">
        <f t="shared" ca="1" si="208"/>
        <v>0,147804509185433+0,133962198468498i</v>
      </c>
      <c r="AL215" s="223" t="str">
        <f t="shared" ca="1" si="209"/>
        <v>-0,0983230511270346-0,173564458260125i</v>
      </c>
      <c r="AM215" s="223" t="str">
        <f t="shared" ca="1" si="210"/>
        <v>0,0389165065085878+0,195646490066209i</v>
      </c>
      <c r="AN215" s="223" t="str">
        <f t="shared" ca="1" si="211"/>
        <v>0,0244184118867639-0,19797925324384i</v>
      </c>
      <c r="AO215" s="223" t="str">
        <f t="shared" ca="1" si="212"/>
        <v>-0,085288446932206+0,180327270189376i</v>
      </c>
      <c r="AP215" s="223" t="str">
        <f t="shared" ca="1" si="213"/>
        <v>0,137549155795526-0,144472396304616i</v>
      </c>
      <c r="AQ215" s="223" t="str">
        <f t="shared" ca="1" si="214"/>
        <v>-0,175925152357072+0,0940339530286868i</v>
      </c>
      <c r="AR215" s="223" t="str">
        <f t="shared" ca="1" si="215"/>
        <v>-0,175925152357072+0,0940339530286868i</v>
      </c>
      <c r="AS215" s="223" t="str">
        <f t="shared" ca="1" si="216"/>
        <v>-0,197320367767944-0,0292697116142867i</v>
      </c>
      <c r="AT215" s="223" t="str">
        <f t="shared" ca="1" si="217"/>
        <v>0,178179875720503+0,0896882123931921i</v>
      </c>
      <c r="AU215" s="223" t="str">
        <f t="shared" ca="1" si="218"/>
        <v>-0,141053258654424-0,141053258654411i</v>
      </c>
      <c r="AV215" s="223" t="str">
        <f t="shared" ca="1" si="219"/>
        <v>0,089688212393188+0,178179875720505i</v>
      </c>
      <c r="AW215" s="223" t="str">
        <f t="shared" ca="1" si="220"/>
        <v>-0,0292697116142849-0,197320367767944i</v>
      </c>
      <c r="AX215" s="223" t="str">
        <f t="shared" ca="1" si="221"/>
        <v>-0,0341033803619981+0,196542623880788i</v>
      </c>
      <c r="AY215" s="223" t="str">
        <f t="shared" ca="1" si="222"/>
        <v>0,0940339530286708-0,17592515235708i</v>
      </c>
      <c r="AZ215" s="223" t="str">
        <f t="shared" ca="1" si="223"/>
        <v>-0,144472396304674+0,137549155795465i</v>
      </c>
      <c r="BA215" s="223" t="str">
        <f t="shared" ca="1" si="224"/>
        <v>0,180327270189377-0,0852884469322044i</v>
      </c>
      <c r="BB215" s="223" t="str">
        <f t="shared" ca="1" si="225"/>
        <v>-0,19797925324383+0,0244184118868409i</v>
      </c>
      <c r="BC215" s="223" t="str">
        <f t="shared" ca="1" si="226"/>
        <v>0,195646490066201+0,0389165065086285i</v>
      </c>
      <c r="BD215" s="223" t="str">
        <f t="shared" ca="1" si="227"/>
        <v>-0,173564458260143-0,0983230511270017i</v>
      </c>
      <c r="BE215" s="223" t="str">
        <f t="shared" ca="1" si="228"/>
        <v>0,133962198468437+0,147804509185489i</v>
      </c>
      <c r="BF215" s="223" t="str">
        <f t="shared" ca="1" si="229"/>
        <v>-0,0808373068999473-0,182366042253551i</v>
      </c>
      <c r="BG215" s="223" t="str">
        <f t="shared" ca="1" si="230"/>
        <v>0,0195524034208804+0,198518883420513i</v>
      </c>
      <c r="BH215" s="223" t="str">
        <f t="shared" ca="1" si="231"/>
        <v>0,0437061908068589-0,194632506121702i</v>
      </c>
      <c r="BI215" s="223" t="str">
        <f t="shared" ca="1" si="232"/>
        <v>-0,102552923095872+0,171099215423544i</v>
      </c>
      <c r="BJ215" s="223" t="str">
        <f t="shared" ca="1" si="233"/>
        <v>0,151047590156737-0,13029454732222i</v>
      </c>
      <c r="BK215" s="223" t="str">
        <f t="shared" ca="1" si="234"/>
        <v>-0,184294963832977+0,0763374734967158i</v>
      </c>
      <c r="BL215" s="223" t="str">
        <f t="shared" ca="1" si="235"/>
        <v>0,198938933244899-0,0146746173184077i</v>
      </c>
      <c r="BM215" s="223" t="str">
        <f t="shared" ca="1" si="236"/>
        <v>-0,193501282833295-0,0484695481300299i</v>
      </c>
      <c r="BN215" s="223" t="str">
        <f t="shared" ca="1" si="237"/>
        <v>0,168530908817387+0,106721021018569i</v>
      </c>
      <c r="BO215" s="223" t="str">
        <f t="shared" ca="1" si="238"/>
        <v>-0,126548411612725-0,15419968570771i</v>
      </c>
      <c r="BP215" s="223" t="str">
        <f t="shared" ca="1" si="239"/>
        <v>0,0717916572538922+0,186112873017424i</v>
      </c>
      <c r="BQ215" s="223" t="str">
        <f t="shared" ca="1" si="240"/>
        <v>-0,00978799177518451-0,199239149694705i</v>
      </c>
      <c r="BR215" s="223" t="str">
        <f t="shared" ca="1" si="241"/>
        <v>-0,053203709209798+0,192253501607589i</v>
      </c>
      <c r="BS215" s="223" t="str">
        <f t="shared" ca="1" si="242"/>
        <v>0,110824834188925-0,165861085493425i</v>
      </c>
      <c r="BT215" s="223" t="str">
        <f t="shared" ca="1" si="243"/>
        <v>-0,15725889713391+0,122726047872025i</v>
      </c>
      <c r="BU215" s="223" t="str">
        <f t="shared" ca="1" si="244"/>
        <v>0,187818674766377-0,067202596401197i</v>
      </c>
      <c r="BV215" s="223" t="str">
        <f t="shared" ca="1" si="245"/>
        <v>-0,199419351930767+0,00489547031171261i</v>
      </c>
      <c r="BW215" s="223" t="str">
        <f t="shared" ca="1" si="246"/>
        <v>0,190889914061338+0,0579058223645533i</v>
      </c>
      <c r="BX215" s="223" t="str">
        <f t="shared" ca="1" si="247"/>
        <v>-0,163091353653615-0,114861890623006i</v>
      </c>
      <c r="BY215" s="223" t="str">
        <f t="shared" ca="1" si="248"/>
        <v>0,118829758549105+0,16022338168077i</v>
      </c>
      <c r="BZ215" s="223" t="str">
        <f t="shared" ca="1" si="249"/>
        <v>-0,0625730552173021-0,189411341568641i</v>
      </c>
      <c r="CA215" s="223" t="str">
        <f t="shared" ca="1" si="250"/>
        <v>-2,16030127047153E-14+0,199479431405998i</v>
      </c>
      <c r="CB215" s="223" t="str">
        <f t="shared" ca="1" si="251"/>
        <v>0,0625730552171547-0,18941134156869i</v>
      </c>
      <c r="CC215" s="223" t="str">
        <f t="shared" ca="1" si="252"/>
        <v>-0,118829758549144+0,16022338168074i</v>
      </c>
      <c r="CD215" s="223" t="str">
        <f t="shared" ca="1" si="253"/>
        <v>0,16309135365364-0,114861890622971i</v>
      </c>
      <c r="CE215" s="223" t="str">
        <f t="shared" ca="1" si="254"/>
        <v>-0,19088991406135+0,057905822364512i</v>
      </c>
      <c r="CF215" s="223" t="str">
        <f t="shared" ca="1" si="255"/>
        <v>0,199419351930766+0,00489547031175581i</v>
      </c>
      <c r="CG215" s="223" t="str">
        <f t="shared" ca="1" si="256"/>
        <v>-0,187818674766429-0,0672025964010507i</v>
      </c>
      <c r="CH215" s="223" t="str">
        <f t="shared" ca="1" si="257"/>
        <v>0,157258897133883+0,122726047872059i</v>
      </c>
      <c r="CI215" s="223" t="str">
        <f t="shared" ca="1" si="258"/>
        <v>-0,110824834188889-0,16586108549345i</v>
      </c>
      <c r="CJ215" s="223" t="str">
        <f t="shared" ca="1" si="259"/>
        <v>0,0532037092097565+0,192253501607601i</v>
      </c>
      <c r="CK215" s="223" t="str">
        <f t="shared" ca="1" si="260"/>
        <v>0,00978799177522766-0,199239149694703i</v>
      </c>
      <c r="CL215" s="223" t="str">
        <f t="shared" ca="1" si="261"/>
        <v>-0,0717916572539325+0,186112873017408i</v>
      </c>
      <c r="CM215" s="223" t="str">
        <f t="shared" ca="1" si="262"/>
        <v>0,126548411612759-0,154199685707682i</v>
      </c>
      <c r="CN215" s="223" t="str">
        <f t="shared" ca="1" si="263"/>
        <v>-0,168530908817304+0,1067210210187i</v>
      </c>
      <c r="CO215" s="223" t="str">
        <f t="shared" ca="1" si="264"/>
        <v>0,193501282833305-0,048469548129988i</v>
      </c>
      <c r="CP215" s="223" t="str">
        <f t="shared" ca="1" si="265"/>
        <v>-0,198938933244895-0,0146746173184564i</v>
      </c>
      <c r="CQ215" s="223" t="str">
        <f t="shared" ca="1" si="266"/>
        <v>0,18429496383296+0,0763374734967557i</v>
      </c>
      <c r="CR215" s="223" t="str">
        <f t="shared" ca="1" si="267"/>
        <v>-0,151047590156709-0,130294547322253i</v>
      </c>
      <c r="CS215" s="223" t="str">
        <f t="shared" ca="1" si="268"/>
        <v>0,102552923096005+0,171099215423464i</v>
      </c>
      <c r="CT215" s="223" t="str">
        <f t="shared" ca="1" si="269"/>
        <v>-0,043706190806814-0,194632506121712i</v>
      </c>
      <c r="CU215" s="223" t="str">
        <f t="shared" ca="1" si="270"/>
        <v>-0,0195524034209262+0,198518883420509i</v>
      </c>
      <c r="CV215" s="223" t="str">
        <f t="shared" ca="1" si="271"/>
        <v>0,0808373068999868-0,182366042253533i</v>
      </c>
      <c r="CW215" s="223" t="str">
        <f t="shared" ca="1" si="272"/>
        <v>-0,133962198468469+0,14780450918546i</v>
      </c>
      <c r="CX215" s="223" t="str">
        <f t="shared" ca="1" si="273"/>
        <v>0,173564458260166-0,0983230511269616i</v>
      </c>
      <c r="CY215" s="223" t="str">
        <f t="shared" ca="1" si="274"/>
        <v>-0,19564649006621+0,0389165065085834i</v>
      </c>
      <c r="CZ215" s="223" t="str">
        <f t="shared" ca="1" si="275"/>
        <v>0,197979253243849+0,0244184118866869i</v>
      </c>
      <c r="DA215" s="223" t="str">
        <f t="shared" ca="1" si="276"/>
        <v>-0,180327270189359-0,0852884469322433i</v>
      </c>
      <c r="DB215" s="223" t="str">
        <f t="shared" ca="1" si="277"/>
        <v>0,144472396304644+0,137549155795497i</v>
      </c>
      <c r="DC215" s="223" t="str">
        <f t="shared" ca="1" si="278"/>
        <v>-0,0940339530286353-0,175925152357099i</v>
      </c>
      <c r="DD215" s="223" t="str">
        <f t="shared" ca="1" si="279"/>
        <v>0,034103380362014+0,196542623880785i</v>
      </c>
      <c r="DE215" s="223" t="str">
        <f t="shared" ca="1" si="280"/>
        <v>0,0292697116141959-0,197320367767957i</v>
      </c>
      <c r="DF215" s="223" t="str">
        <f t="shared" ca="1" si="281"/>
        <v>-0,0896882123932139+0,178179875720492i</v>
      </c>
      <c r="DG215" s="223" t="str">
        <f t="shared" ca="1" si="282"/>
        <v>0,141053258654368-0,141053258654467i</v>
      </c>
      <c r="DH215" s="223" t="str">
        <f t="shared" ca="1" si="283"/>
        <v>-0,178179875720521+0,089688212393156i</v>
      </c>
      <c r="DI215" s="223" t="str">
        <f t="shared" ca="1" si="284"/>
        <v>0,197320367767938-0,0292697116143224i</v>
      </c>
      <c r="DJ215" s="223" t="str">
        <f t="shared" ca="1" si="285"/>
        <v>-0,196542623880774-0,0341033803620778i</v>
      </c>
      <c r="DK215" s="223" t="str">
        <f t="shared" ca="1" si="286"/>
        <v>0,175925152357069+0,0940339530286923i</v>
      </c>
      <c r="DL215" s="223" t="str">
        <f t="shared" ca="1" si="287"/>
        <v>-0,137549155795598-0,144472396304549i</v>
      </c>
      <c r="DM215" s="223" t="str">
        <f t="shared" ca="1" si="288"/>
        <v>0,0852884469321797+0,180327270189389i</v>
      </c>
      <c r="DN215" s="223" t="str">
        <f t="shared" ca="1" si="289"/>
        <v>-0,0244184118868195-0,197979253243833i</v>
      </c>
      <c r="DO215" s="223" t="str">
        <f t="shared" ca="1" si="290"/>
        <v>-0,0389165065086468+0,195646490066197i</v>
      </c>
      <c r="DP215" s="223" t="str">
        <f t="shared" ca="1" si="291"/>
        <v>0,0983230511270228-0,173564458260131i</v>
      </c>
      <c r="DQ215" s="223" t="str">
        <f t="shared" ca="1" si="292"/>
        <v>-0,147804509185503+0,133962198468421i</v>
      </c>
      <c r="DR215" s="223" t="str">
        <f t="shared" ca="1" si="293"/>
        <v>0,182366042253562-0,0808373068999224i</v>
      </c>
      <c r="DS215" s="223" t="str">
        <f t="shared" ca="1" si="294"/>
        <v>-0,198518883420495+0,0195524034210592i</v>
      </c>
      <c r="DT215" s="223" t="str">
        <f t="shared" ca="1" si="295"/>
        <v>0,194632506121698+0,0437061908068773i</v>
      </c>
      <c r="DU215" s="223" t="str">
        <f t="shared" ca="1" si="296"/>
        <v>-0,171099215423533-0,102552923095891i</v>
      </c>
      <c r="DV215" s="223" t="str">
        <f t="shared" ca="1" si="297"/>
        <v>0,130294547322204+0,151047590156752i</v>
      </c>
      <c r="DW215" s="223" t="str">
        <f t="shared" ca="1" si="298"/>
        <v>-0,0763374734966906-0,184294963832987i</v>
      </c>
      <c r="DX215" s="223" t="str">
        <f t="shared" ca="1" si="299"/>
        <v>0,0146746173185897+0,198938933244886i</v>
      </c>
      <c r="DY215" s="223" t="str">
        <f t="shared" ca="1" si="300"/>
        <v>0,0484695481300455-0,193501282833291i</v>
      </c>
      <c r="DZ215" s="223" t="str">
        <f t="shared" ca="1" si="301"/>
        <v>-0,106721021018587+0,168530908817375i</v>
      </c>
      <c r="EA215" s="223" t="str">
        <f t="shared" ca="1" si="302"/>
        <v>0,154199685707723-0,126548411612708i</v>
      </c>
      <c r="EB215" s="223" t="str">
        <f t="shared" ca="1" si="303"/>
        <v>-0,186112873017434+0,0717916572538669i</v>
      </c>
      <c r="EC215" s="223" t="str">
        <f t="shared" ca="1" si="304"/>
        <v>0,199239149694706-0,00978799177516293i</v>
      </c>
      <c r="ED215" s="223" t="str">
        <f t="shared" ca="1" si="305"/>
        <v>-0,192253501607582-0,0532037092098244i</v>
      </c>
      <c r="EE215" s="223" t="str">
        <f t="shared" ca="1" si="306"/>
        <v>0,165861085493524+0,110824834188778i</v>
      </c>
      <c r="EF215" s="223" t="str">
        <f t="shared" ca="1" si="307"/>
        <v>-0,122726047872008-0,157258897133923i</v>
      </c>
      <c r="EG215" s="223" t="str">
        <f t="shared" ca="1" si="308"/>
        <v>0,0672025964011766+0,187818674766384i</v>
      </c>
      <c r="EH215" s="223" t="str">
        <f t="shared" ca="1" si="309"/>
        <v>-0,00489547031169102-0,199419351930768i</v>
      </c>
      <c r="EI215" s="223" t="str">
        <f t="shared" ca="1" si="310"/>
        <v>-0,0579058223645794+0,19088991406133i</v>
      </c>
      <c r="EJ215" s="223" t="str">
        <f t="shared" ca="1" si="311"/>
        <v>0,114861890623029-0,1630913536536i</v>
      </c>
      <c r="EK215" s="223" t="str">
        <f t="shared" ca="1" si="312"/>
        <v>-0,160223381680779+0,118829758549092i</v>
      </c>
      <c r="EL215" s="223" t="str">
        <f t="shared" ca="1" si="313"/>
        <v>0,189411341568648-0,0625730552172815i</v>
      </c>
      <c r="EM215" s="223" t="str">
        <f t="shared" ca="1" si="314"/>
        <v>-0,199479431405998-4,32060254094305E-14i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0,0999478716966918-0,202202676791124i</v>
      </c>
      <c r="G216" s="229" t="str">
        <f t="shared" si="321"/>
        <v>-1,19672934935995+1,29372411587413i</v>
      </c>
      <c r="H216" s="229" t="str">
        <f t="shared" si="322"/>
        <v>0,100116729591144-0,103849015246192i</v>
      </c>
      <c r="I216" s="229" t="str">
        <f t="shared" si="317"/>
        <v>-0,142394802215375+0,0594157841071495i</v>
      </c>
      <c r="J216" s="255" t="str">
        <f ca="1">IMPRODUCT(1/N_FFT2,EA100)</f>
        <v>0,000785694751797375-9,65089114364231E-10i</v>
      </c>
      <c r="K216" s="254" t="str">
        <f t="shared" ca="1" si="318"/>
        <v>-0,000111878791442319+0,0000466828071705868i</v>
      </c>
      <c r="N216" s="246">
        <f t="shared" ca="1" si="185"/>
        <v>0.59948348782732608</v>
      </c>
      <c r="O216" s="223">
        <f t="shared" ca="1" si="186"/>
        <v>0.19948348782732603</v>
      </c>
      <c r="P216" s="223" t="str">
        <f t="shared" ca="1" si="187"/>
        <v>-0,190893795814513-0,0579069998815497i</v>
      </c>
      <c r="Q216" s="223" t="str">
        <f t="shared" ca="1" si="188"/>
        <v>0,165864458284546+0,11082708781579i</v>
      </c>
      <c r="R216" s="223" t="str">
        <f t="shared" ca="1" si="189"/>
        <v>-0,126550984979196-0,154202821363782i</v>
      </c>
      <c r="S216" s="223" t="str">
        <f t="shared" ca="1" si="190"/>
        <v>0,0763390258219208+0,184298711477631i</v>
      </c>
      <c r="T216" s="223" t="str">
        <f t="shared" ca="1" si="191"/>
        <v>-0,0195528010197912-0,198522920309055i</v>
      </c>
      <c r="U216" s="223" t="str">
        <f t="shared" ca="1" si="192"/>
        <v>-0,0389172978771338+0,195650468544538i</v>
      </c>
      <c r="V216" s="223" t="str">
        <f t="shared" ca="1" si="193"/>
        <v>0,094035865212479-0,17592872980129i</v>
      </c>
      <c r="W216" s="223" t="str">
        <f t="shared" ca="1" si="194"/>
        <v>-0,141056126977446+0,141056126977446i</v>
      </c>
      <c r="X216" s="223" t="str">
        <f t="shared" ca="1" si="195"/>
        <v>0,1759287298013-0,0940358652124608i</v>
      </c>
      <c r="Y216" s="223" t="str">
        <f t="shared" ca="1" si="196"/>
        <v>-0,195650468544538+0,0389172978771332i</v>
      </c>
      <c r="Z216" s="223" t="str">
        <f t="shared" ca="1" si="197"/>
        <v>0,198522920309053+0,0195528010198113i</v>
      </c>
      <c r="AA216" s="223" t="str">
        <f t="shared" ca="1" si="198"/>
        <v>-0,184298711477631-0,0763390258219214i</v>
      </c>
      <c r="AB216" s="223" t="str">
        <f t="shared" ca="1" si="199"/>
        <v>0,154202821363787+0,126550984979189i</v>
      </c>
      <c r="AC216" s="223" t="str">
        <f t="shared" ca="1" si="200"/>
        <v>-0,11082708781579-0,165864458284546i</v>
      </c>
      <c r="AD216" s="223" t="str">
        <f t="shared" ca="1" si="201"/>
        <v>0,0579069998815402+0,190893795814516i</v>
      </c>
      <c r="AE216" s="223" t="str">
        <f t="shared" ca="1" si="202"/>
        <v>2,16280430877372E-20-0,199483487827326i</v>
      </c>
      <c r="AF216" s="223" t="str">
        <f t="shared" ca="1" si="203"/>
        <v>-0,0579069998815402+0,190893795814516i</v>
      </c>
      <c r="AG216" s="223" t="str">
        <f t="shared" ca="1" si="204"/>
        <v>0,110827087815791-0,165864458284546i</v>
      </c>
      <c r="AH216" s="223" t="str">
        <f t="shared" ca="1" si="205"/>
        <v>-0,154202821363788+0,126550984979188i</v>
      </c>
      <c r="AI216" s="223" t="str">
        <f t="shared" ca="1" si="206"/>
        <v>0,184298711477631-0,0763390258219202i</v>
      </c>
      <c r="AJ216" s="223" t="str">
        <f t="shared" ca="1" si="207"/>
        <v>-0,198522920309053+0,0195528010198106i</v>
      </c>
      <c r="AK216" s="223" t="str">
        <f t="shared" ca="1" si="208"/>
        <v>0,195650468544538+0,0389172978771338i</v>
      </c>
      <c r="AL216" s="223" t="str">
        <f t="shared" ca="1" si="209"/>
        <v>-0,17592872980129-0,094035865212479i</v>
      </c>
      <c r="AM216" s="223" t="str">
        <f t="shared" ca="1" si="210"/>
        <v>0,141056126977445+0,141056126977447i</v>
      </c>
      <c r="AN216" s="223" t="str">
        <f t="shared" ca="1" si="211"/>
        <v>-0,0940358652124616-0,1759287298013i</v>
      </c>
      <c r="AO216" s="223" t="str">
        <f t="shared" ca="1" si="212"/>
        <v>0,0389172978771324+0,195650468544539i</v>
      </c>
      <c r="AP216" s="223" t="str">
        <f t="shared" ca="1" si="213"/>
        <v>0,0195528010198106-0,198522920309053i</v>
      </c>
      <c r="AQ216" s="223" t="str">
        <f t="shared" ca="1" si="214"/>
        <v>-0,0763390258219214+0,184298711477631i</v>
      </c>
      <c r="AR216" s="223" t="str">
        <f t="shared" ca="1" si="215"/>
        <v>-0,0763390258219214+0,184298711477631i</v>
      </c>
      <c r="AS216" s="223" t="str">
        <f t="shared" ca="1" si="216"/>
        <v>-0,165864458284546+0,11082708781579i</v>
      </c>
      <c r="AT216" s="223" t="str">
        <f t="shared" ca="1" si="217"/>
        <v>0,190893795814511-0,0579069998815577i</v>
      </c>
      <c r="AU216" s="223" t="str">
        <f t="shared" ca="1" si="218"/>
        <v>-0,199483487827326-4,32560861754745E-20i</v>
      </c>
      <c r="AV216" s="223" t="str">
        <f t="shared" ca="1" si="219"/>
        <v>0,190893795814516+0,0579069998815415i</v>
      </c>
      <c r="AW216" s="223" t="str">
        <f t="shared" ca="1" si="220"/>
        <v>-0,165864458284546-0,11082708781579i</v>
      </c>
      <c r="AX216" s="223" t="str">
        <f t="shared" ca="1" si="221"/>
        <v>0,126550984979188+0,154202821363788i</v>
      </c>
      <c r="AY216" s="223" t="str">
        <f t="shared" ca="1" si="222"/>
        <v>-0,0763390258219188-0,184298711477632i</v>
      </c>
      <c r="AZ216" s="223" t="str">
        <f t="shared" ca="1" si="223"/>
        <v>0,01955280101985+0,198522920309049i</v>
      </c>
      <c r="BA216" s="223" t="str">
        <f t="shared" ca="1" si="224"/>
        <v>0,0389172978772325-0,195650468544519i</v>
      </c>
      <c r="BB216" s="223" t="str">
        <f t="shared" ca="1" si="225"/>
        <v>-0,0940358652125141+0,175928729801272i</v>
      </c>
      <c r="BC216" s="223" t="str">
        <f t="shared" ca="1" si="226"/>
        <v>0,141056126977447-0,141056126977445i</v>
      </c>
      <c r="BD216" s="223" t="str">
        <f t="shared" ca="1" si="227"/>
        <v>-0,175928729801272+0,0940358652125141i</v>
      </c>
      <c r="BE216" s="223" t="str">
        <f t="shared" ca="1" si="228"/>
        <v>0,195650468544519-0,0389172978772297i</v>
      </c>
      <c r="BF216" s="223" t="str">
        <f t="shared" ca="1" si="229"/>
        <v>-0,198522920309049-0,0195528010198529i</v>
      </c>
      <c r="BG216" s="223" t="str">
        <f t="shared" ca="1" si="230"/>
        <v>0,184298711477631+0,0763390258219214i</v>
      </c>
      <c r="BH216" s="223" t="str">
        <f t="shared" ca="1" si="231"/>
        <v>-0,154202821363813-0,126550984979157i</v>
      </c>
      <c r="BI216" s="223" t="str">
        <f t="shared" ca="1" si="232"/>
        <v>0,110827087815708+0,165864458284602i</v>
      </c>
      <c r="BJ216" s="223" t="str">
        <f t="shared" ca="1" si="233"/>
        <v>-0,0579069998815009-0,190893795814528i</v>
      </c>
      <c r="BK216" s="223" t="str">
        <f t="shared" ca="1" si="234"/>
        <v>-2,83489574772515E-15+0,199483487827326i</v>
      </c>
      <c r="BL216" s="223" t="str">
        <f t="shared" ca="1" si="235"/>
        <v>0,0579069998815009-0,190893795814528i</v>
      </c>
      <c r="BM216" s="223" t="str">
        <f t="shared" ca="1" si="236"/>
        <v>-0,110827087815873+0,165864458284491i</v>
      </c>
      <c r="BN216" s="223" t="str">
        <f t="shared" ca="1" si="237"/>
        <v>0,154202821363813-0,126550984979157i</v>
      </c>
      <c r="BO216" s="223" t="str">
        <f t="shared" ca="1" si="238"/>
        <v>-0,184298711477632+0,0763390258219188i</v>
      </c>
      <c r="BP216" s="223" t="str">
        <f t="shared" ca="1" si="239"/>
        <v>0,198522920309049-0,0195528010198472i</v>
      </c>
      <c r="BQ216" s="223" t="str">
        <f t="shared" ca="1" si="240"/>
        <v>-0,195650468544518-0,0389172978772353i</v>
      </c>
      <c r="BR216" s="223" t="str">
        <f t="shared" ca="1" si="241"/>
        <v>0,175928729801272+0,0940358652125141i</v>
      </c>
      <c r="BS216" s="223" t="str">
        <f t="shared" ca="1" si="242"/>
        <v>-0,141056126977445-0,141056126977447i</v>
      </c>
      <c r="BT216" s="223" t="str">
        <f t="shared" ca="1" si="243"/>
        <v>0,0940358652125115+0,175928729801273i</v>
      </c>
      <c r="BU216" s="223" t="str">
        <f t="shared" ca="1" si="244"/>
        <v>-0,0389172978772325-0,195650468544519i</v>
      </c>
      <c r="BV216" s="223" t="str">
        <f t="shared" ca="1" si="245"/>
        <v>-0,01955280101985+0,198522920309049i</v>
      </c>
      <c r="BW216" s="223" t="str">
        <f t="shared" ca="1" si="246"/>
        <v>0,0763390258219214-0,184298711477631i</v>
      </c>
      <c r="BX216" s="223" t="str">
        <f t="shared" ca="1" si="247"/>
        <v>-0,126550984979159+0,154202821363812i</v>
      </c>
      <c r="BY216" s="223" t="str">
        <f t="shared" ca="1" si="248"/>
        <v>0,165864458284493-0,11082708781587i</v>
      </c>
      <c r="BZ216" s="223" t="str">
        <f t="shared" ca="1" si="249"/>
        <v>-0,190893795814529+0,0579069998814981i</v>
      </c>
      <c r="CA216" s="223" t="str">
        <f t="shared" ca="1" si="250"/>
        <v>0,199483487827326+8,65121723509491E-20i</v>
      </c>
      <c r="CB216" s="223" t="str">
        <f t="shared" ca="1" si="251"/>
        <v>-0,190893795814527-0,0579069998815035i</v>
      </c>
      <c r="CC216" s="223" t="str">
        <f t="shared" ca="1" si="252"/>
        <v>0,1658644582846+0,11082708781571i</v>
      </c>
      <c r="CD216" s="223" t="str">
        <f t="shared" ca="1" si="253"/>
        <v>-0,126550984979155-0,154202821363815i</v>
      </c>
      <c r="CE216" s="223" t="str">
        <f t="shared" ca="1" si="254"/>
        <v>0,0763390258219214+0,184298711477631i</v>
      </c>
      <c r="CF216" s="223" t="str">
        <f t="shared" ca="1" si="255"/>
        <v>-0,01955280101985-0,198522920309049i</v>
      </c>
      <c r="CG216" s="223" t="str">
        <f t="shared" ca="1" si="256"/>
        <v>-0,0389172978772325+0,195650468544519i</v>
      </c>
      <c r="CH216" s="223" t="str">
        <f t="shared" ca="1" si="257"/>
        <v>0,0940358652125165-0,17592872980127i</v>
      </c>
      <c r="CI216" s="223" t="str">
        <f t="shared" ca="1" si="258"/>
        <v>-0,141056126977449+0,141056126977443i</v>
      </c>
      <c r="CJ216" s="223" t="str">
        <f t="shared" ca="1" si="259"/>
        <v>0,175928729801272-0,0940358652125141i</v>
      </c>
      <c r="CK216" s="223" t="str">
        <f t="shared" ca="1" si="260"/>
        <v>-0,195650468544519+0,0389172978772297i</v>
      </c>
      <c r="CL216" s="223" t="str">
        <f t="shared" ca="1" si="261"/>
        <v>0,198522920309049+0,0195528010198529i</v>
      </c>
      <c r="CM216" s="223" t="str">
        <f t="shared" ca="1" si="262"/>
        <v>-0,18429871147763-0,076339025821924i</v>
      </c>
      <c r="CN216" s="223" t="str">
        <f t="shared" ca="1" si="263"/>
        <v>0,154202821363813+0,126550984979157i</v>
      </c>
      <c r="CO216" s="223" t="str">
        <f t="shared" ca="1" si="264"/>
        <v>-0,110827087815708-0,165864458284602i</v>
      </c>
      <c r="CP216" s="223" t="str">
        <f t="shared" ca="1" si="265"/>
        <v>0,0579069998815009+0,190893795814528i</v>
      </c>
      <c r="CQ216" s="223" t="str">
        <f t="shared" ca="1" si="266"/>
        <v>2,83493900381133E-15-0,199483487827326i</v>
      </c>
      <c r="CR216" s="223" t="str">
        <f t="shared" ca="1" si="267"/>
        <v>-0,0579069998815063+0,190893795814527i</v>
      </c>
      <c r="CS216" s="223" t="str">
        <f t="shared" ca="1" si="268"/>
        <v>0,110827087815877-0,165864458284488i</v>
      </c>
      <c r="CT216" s="223" t="str">
        <f t="shared" ca="1" si="269"/>
        <v>-0,154202821363813+0,126550984979157i</v>
      </c>
      <c r="CU216" s="223" t="str">
        <f t="shared" ca="1" si="270"/>
        <v>0,184298711477632-0,0763390258219188i</v>
      </c>
      <c r="CV216" s="223" t="str">
        <f t="shared" ca="1" si="271"/>
        <v>-0,198522920309049+0,0195528010198472i</v>
      </c>
      <c r="CW216" s="223" t="str">
        <f t="shared" ca="1" si="272"/>
        <v>0,195650468544558+0,038917297877035i</v>
      </c>
      <c r="CX216" s="223" t="str">
        <f t="shared" ca="1" si="273"/>
        <v>-0,175928729801272-0,0940358652125141i</v>
      </c>
      <c r="CY216" s="223" t="str">
        <f t="shared" ca="1" si="274"/>
        <v>0,141056126977445+0,141056126977447i</v>
      </c>
      <c r="CZ216" s="223" t="str">
        <f t="shared" ca="1" si="275"/>
        <v>-0,0940358652125115-0,175928729801273i</v>
      </c>
      <c r="DA216" s="223" t="str">
        <f t="shared" ca="1" si="276"/>
        <v>0,0389172978772325+0,195650468544519i</v>
      </c>
      <c r="DB216" s="223" t="str">
        <f t="shared" ca="1" si="277"/>
        <v>0,0195528010198557-0,198522920309049i</v>
      </c>
      <c r="DC216" s="223" t="str">
        <f t="shared" ca="1" si="278"/>
        <v>-0,0763390258219266+0,184298711477629i</v>
      </c>
      <c r="DD216" s="223" t="str">
        <f t="shared" ca="1" si="279"/>
        <v>0,126550984979164-0,154202821363808i</v>
      </c>
      <c r="DE216" s="223" t="str">
        <f t="shared" ca="1" si="280"/>
        <v>-0,16586445828449+0,110827087815875i</v>
      </c>
      <c r="DF216" s="223" t="str">
        <f t="shared" ca="1" si="281"/>
        <v>0,190893795814529-0,0579069998814981i</v>
      </c>
      <c r="DG216" s="223" t="str">
        <f t="shared" ca="1" si="282"/>
        <v>-0,199483487827326-5,66979149545032E-15i</v>
      </c>
      <c r="DH216" s="223" t="str">
        <f t="shared" ca="1" si="283"/>
        <v>0,190893795814526+0,057906999881509i</v>
      </c>
      <c r="DI216" s="223" t="str">
        <f t="shared" ca="1" si="284"/>
        <v>-0,16586445828449-0,110827087815875i</v>
      </c>
      <c r="DJ216" s="223" t="str">
        <f t="shared" ca="1" si="285"/>
        <v>0,126550984979155+0,154202821363815i</v>
      </c>
      <c r="DK216" s="223" t="str">
        <f t="shared" ca="1" si="286"/>
        <v>-0,0763390258219162-0,184298711477633i</v>
      </c>
      <c r="DL216" s="223" t="str">
        <f t="shared" ca="1" si="287"/>
        <v>0,0195528010198444+0,19852292030905i</v>
      </c>
      <c r="DM216" s="223" t="str">
        <f t="shared" ca="1" si="288"/>
        <v>0,0389172978770434-0,195650468544556i</v>
      </c>
      <c r="DN216" s="223" t="str">
        <f t="shared" ca="1" si="289"/>
        <v>-0,0940358652125165+0,17592872980127i</v>
      </c>
      <c r="DO216" s="223" t="str">
        <f t="shared" ca="1" si="290"/>
        <v>0,141056126977449-0,141056126977443i</v>
      </c>
      <c r="DP216" s="223" t="str">
        <f t="shared" ca="1" si="291"/>
        <v>-0,175928729801274+0,0940358652125091i</v>
      </c>
      <c r="DQ216" s="223" t="str">
        <f t="shared" ca="1" si="292"/>
        <v>0,19565046854452-0,0389172978772242i</v>
      </c>
      <c r="DR216" s="223" t="str">
        <f t="shared" ca="1" si="293"/>
        <v>-0,198522920309049-0,0195528010198529i</v>
      </c>
      <c r="DS216" s="223" t="str">
        <f t="shared" ca="1" si="294"/>
        <v>0,18429871147763+0,076339025821924i</v>
      </c>
      <c r="DT216" s="223" t="str">
        <f t="shared" ca="1" si="295"/>
        <v>-0,15420282136381-0,126550984979161i</v>
      </c>
      <c r="DU216" s="223" t="str">
        <f t="shared" ca="1" si="296"/>
        <v>0,110827087815868+0,165864458284495i</v>
      </c>
      <c r="DV216" s="223" t="str">
        <f t="shared" ca="1" si="297"/>
        <v>-0,0579069998815009-0,190893795814528i</v>
      </c>
      <c r="DW216" s="223" t="str">
        <f t="shared" ca="1" si="298"/>
        <v>-2,8349822598975E-15+0,199483487827326i</v>
      </c>
      <c r="DX216" s="223" t="str">
        <f t="shared" ca="1" si="299"/>
        <v>0,0579069998815063-0,190893795814527i</v>
      </c>
      <c r="DY216" s="223" t="str">
        <f t="shared" ca="1" si="300"/>
        <v>-0,110827087815873+0,165864458284491i</v>
      </c>
      <c r="DZ216" s="223" t="str">
        <f t="shared" ca="1" si="301"/>
        <v>0,154202821363813-0,126550984979157i</v>
      </c>
      <c r="EA216" s="223" t="str">
        <f t="shared" ca="1" si="302"/>
        <v>-0,184298711477632+0,0763390258219188i</v>
      </c>
      <c r="EB216" s="223" t="str">
        <f t="shared" ca="1" si="303"/>
        <v>0,198522920309049-0,0195528010198472i</v>
      </c>
      <c r="EC216" s="223" t="str">
        <f t="shared" ca="1" si="304"/>
        <v>-0,195650468544519-0,0389172978772297i</v>
      </c>
      <c r="ED216" s="223" t="str">
        <f t="shared" ca="1" si="305"/>
        <v>0,175928729801272+0,0940358652125141i</v>
      </c>
      <c r="EE216" s="223" t="str">
        <f t="shared" ca="1" si="306"/>
        <v>-0,141056126977445-0,141056126977447i</v>
      </c>
      <c r="EF216" s="223" t="str">
        <f t="shared" ca="1" si="307"/>
        <v>0,0940358652125115+0,175928729801273i</v>
      </c>
      <c r="EG216" s="223" t="str">
        <f t="shared" ca="1" si="308"/>
        <v>-0,0389172978770378-0,195650468544557i</v>
      </c>
      <c r="EH216" s="223" t="str">
        <f t="shared" ca="1" si="309"/>
        <v>-0,01955280101985+0,198522920309049i</v>
      </c>
      <c r="EI216" s="223" t="str">
        <f t="shared" ca="1" si="310"/>
        <v>0,0763390258219214-0,184298711477631i</v>
      </c>
      <c r="EJ216" s="223" t="str">
        <f t="shared" ca="1" si="311"/>
        <v>-0,126550984979159+0,154202821363812i</v>
      </c>
      <c r="EK216" s="223" t="str">
        <f t="shared" ca="1" si="312"/>
        <v>0,165864458284493-0,11082708781587i</v>
      </c>
      <c r="EL216" s="223" t="str">
        <f t="shared" ca="1" si="313"/>
        <v>-0,190893795814527+0,0579069998815035i</v>
      </c>
      <c r="EM216" s="223" t="str">
        <f t="shared" ca="1" si="314"/>
        <v>0,199483487827326+1,73024344701898E-19i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0,0997962136388959-0,201035228040981i</v>
      </c>
      <c r="G217" s="229" t="str">
        <f t="shared" si="321"/>
        <v>-1,19645427688861+1,28501769156187i</v>
      </c>
      <c r="H217" s="229" t="str">
        <f t="shared" si="322"/>
        <v>0,100114787473471-0,102961486829751i</v>
      </c>
      <c r="I217" s="229" t="str">
        <f t="shared" si="317"/>
        <v>-0,141521104288695+0,0589649747143986i</v>
      </c>
      <c r="J217" s="255" t="str">
        <f ca="1">IMPRODUCT(1/N_FFT2,EB100)</f>
        <v>0,000607054339860219-3,19998053953502E-06i</v>
      </c>
      <c r="K217" s="254" t="str">
        <f t="shared" ca="1" si="318"/>
        <v>-0,0000857223137686627+0,0000362478085797811i</v>
      </c>
      <c r="N217" s="246">
        <f t="shared" ca="1" si="185"/>
        <v>0.59948717347077951</v>
      </c>
      <c r="O217" s="223">
        <f t="shared" ca="1" si="186"/>
        <v>0.19948717347077949</v>
      </c>
      <c r="P217" s="223" t="str">
        <f t="shared" ca="1" si="187"/>
        <v>-0,19226096322432-0,0532057741172651i</v>
      </c>
      <c r="Q217" s="223" t="str">
        <f t="shared" ca="1" si="188"/>
        <v>0,171105856013975+0,102556903312677i</v>
      </c>
      <c r="R217" s="223" t="str">
        <f t="shared" ca="1" si="189"/>
        <v>-0,137554494263099-0,144478003472446i</v>
      </c>
      <c r="S217" s="223" t="str">
        <f t="shared" ca="1" si="190"/>
        <v>0,0940376026127706+0,175931980248628i</v>
      </c>
      <c r="T217" s="223" t="str">
        <f t="shared" ca="1" si="191"/>
        <v>-0,043707887102836-0,194640060070805i</v>
      </c>
      <c r="U217" s="223" t="str">
        <f t="shared" ca="1" si="192"/>
        <v>-0,0097883716603657+0,199246882433827i</v>
      </c>
      <c r="V217" s="223" t="str">
        <f t="shared" ca="1" si="193"/>
        <v>0,062575483761578-0,189418692877354i</v>
      </c>
      <c r="W217" s="223" t="str">
        <f t="shared" ca="1" si="194"/>
        <v>-0,110829135449576+0,165867522785084i</v>
      </c>
      <c r="X217" s="223" t="str">
        <f t="shared" ca="1" si="195"/>
        <v>0,151053452516646-0,130299604228725i</v>
      </c>
      <c r="Y217" s="223" t="str">
        <f t="shared" ca="1" si="196"/>
        <v>-0,180334268933044+0,0852917570914412i</v>
      </c>
      <c r="Z217" s="223" t="str">
        <f t="shared" ca="1" si="197"/>
        <v>0,196550251964124-0,0341047039600133i</v>
      </c>
      <c r="AA217" s="223" t="str">
        <f t="shared" ca="1" si="198"/>
        <v>-0,198526588205126-0,0195531622760414i</v>
      </c>
      <c r="AB217" s="223" t="str">
        <f t="shared" ca="1" si="199"/>
        <v>0,186120096308136+0,0717944435845207i</v>
      </c>
      <c r="AC217" s="223" t="str">
        <f t="shared" ca="1" si="200"/>
        <v>-0,160229600165518-0,118834370491703i</v>
      </c>
      <c r="AD217" s="223" t="str">
        <f t="shared" ca="1" si="201"/>
        <v>0,12273081103486+0,157265000563019i</v>
      </c>
      <c r="AE217" s="223" t="str">
        <f t="shared" ca="1" si="202"/>
        <v>-0,0763404362566038-0,184302116568183i</v>
      </c>
      <c r="AF217" s="223" t="str">
        <f t="shared" ca="1" si="203"/>
        <v>0,0244193595981319+0,197986937084693i</v>
      </c>
      <c r="AG217" s="223" t="str">
        <f t="shared" ca="1" si="204"/>
        <v>0,0292708476111198-0,197328026036565i</v>
      </c>
      <c r="AH217" s="223" t="str">
        <f t="shared" ca="1" si="205"/>
        <v>-0,0808404443044371+0,18237312012471i</v>
      </c>
      <c r="AI217" s="223" t="str">
        <f t="shared" ca="1" si="206"/>
        <v>0,126553323126652-0,154205670404697i</v>
      </c>
      <c r="AJ217" s="223" t="str">
        <f t="shared" ca="1" si="207"/>
        <v>-0,163097683448248+0,114866348567263i</v>
      </c>
      <c r="AK217" s="223" t="str">
        <f t="shared" ca="1" si="208"/>
        <v>0,187825964261552-0,0672052046241895i</v>
      </c>
      <c r="AL217" s="223" t="str">
        <f t="shared" ca="1" si="209"/>
        <v>-0,198946654332214+0,0146751868601164i</v>
      </c>
      <c r="AM217" s="223" t="str">
        <f t="shared" ca="1" si="210"/>
        <v>0,195654083369387+0,0389180169104992i</v>
      </c>
      <c r="AN217" s="223" t="str">
        <f t="shared" ca="1" si="211"/>
        <v>-0,178186791120904-0,0896916933132386i</v>
      </c>
      <c r="AO217" s="223" t="str">
        <f t="shared" ca="1" si="212"/>
        <v>0,147810245677051+0,133967397721426i</v>
      </c>
      <c r="AP217" s="223" t="str">
        <f t="shared" ca="1" si="213"/>
        <v>-0,106725163004863-0,16853744972838i</v>
      </c>
      <c r="AQ217" s="223" t="str">
        <f t="shared" ca="1" si="214"/>
        <v>0,0579080697673751+0,190897322755396i</v>
      </c>
      <c r="AR217" s="223" t="str">
        <f t="shared" ca="1" si="215"/>
        <v>0,0579080697673751+0,190897322755396i</v>
      </c>
      <c r="AS217" s="223" t="str">
        <f t="shared" ca="1" si="216"/>
        <v>-0,0484714292983254+0,193508792878097i</v>
      </c>
      <c r="AT217" s="223" t="str">
        <f t="shared" ca="1" si="217"/>
        <v>0,0983268671767825-0,173571194529969i</v>
      </c>
      <c r="AU217" s="223" t="str">
        <f t="shared" ca="1" si="218"/>
        <v>-0,141058733120932+0,141058733120919i</v>
      </c>
      <c r="AV217" s="223" t="str">
        <f t="shared" ca="1" si="219"/>
        <v>0,173571194529969-0,0983268671767815i</v>
      </c>
      <c r="AW217" s="223" t="str">
        <f t="shared" ca="1" si="220"/>
        <v>-0,193508792878097+0,0484714292983244i</v>
      </c>
      <c r="AX217" s="223" t="str">
        <f t="shared" ca="1" si="221"/>
        <v>0,199427091663782+0,00489566031158005i</v>
      </c>
      <c r="AY217" s="223" t="str">
        <f t="shared" ca="1" si="222"/>
        <v>-0,19089732275539-0,0579080697673952i</v>
      </c>
      <c r="AZ217" s="223" t="str">
        <f t="shared" ca="1" si="223"/>
        <v>0,168537449728369+0,106725163004881i</v>
      </c>
      <c r="BA217" s="223" t="str">
        <f t="shared" ca="1" si="224"/>
        <v>-0,133967397721427-0,14781024567705i</v>
      </c>
      <c r="BB217" s="223" t="str">
        <f t="shared" ca="1" si="225"/>
        <v>0,0896916933132554+0,178186791120896i</v>
      </c>
      <c r="BC217" s="223" t="str">
        <f t="shared" ca="1" si="226"/>
        <v>-0,0389180169105371-0,195654083369379i</v>
      </c>
      <c r="BD217" s="223" t="str">
        <f t="shared" ca="1" si="227"/>
        <v>-0,0146751868600553+0,198946654332219i</v>
      </c>
      <c r="BE217" s="223" t="str">
        <f t="shared" ca="1" si="228"/>
        <v>0,0672052046241346-0,187825964261571i</v>
      </c>
      <c r="BF217" s="223" t="str">
        <f t="shared" ca="1" si="229"/>
        <v>-0,114866348567199+0,163097683448293i</v>
      </c>
      <c r="BG217" s="223" t="str">
        <f t="shared" ca="1" si="230"/>
        <v>0,154205670404762-0,126553323126573i</v>
      </c>
      <c r="BH217" s="223" t="str">
        <f t="shared" ca="1" si="231"/>
        <v>-0,182373120124743+0,0808404443043649i</v>
      </c>
      <c r="BI217" s="223" t="str">
        <f t="shared" ca="1" si="232"/>
        <v>0,197328026036574-0,0292708476110627i</v>
      </c>
      <c r="BJ217" s="223" t="str">
        <f t="shared" ca="1" si="233"/>
        <v>-0,197986937084685-0,0244193595981935i</v>
      </c>
      <c r="BK217" s="223" t="str">
        <f t="shared" ca="1" si="234"/>
        <v>0,184302116568168+0,0763404362566401i</v>
      </c>
      <c r="BL217" s="223" t="str">
        <f t="shared" ca="1" si="235"/>
        <v>-0,157265000563007-0,122730811034875i</v>
      </c>
      <c r="BM217" s="223" t="str">
        <f t="shared" ca="1" si="236"/>
        <v>0,118834370491701+0,160229600165519i</v>
      </c>
      <c r="BN217" s="223" t="str">
        <f t="shared" ca="1" si="237"/>
        <v>-0,0717944435845394-0,186120096308129i</v>
      </c>
      <c r="BO217" s="223" t="str">
        <f t="shared" ca="1" si="238"/>
        <v>0,019553162276063+0,198526588205124i</v>
      </c>
      <c r="BP217" s="223" t="str">
        <f t="shared" ca="1" si="239"/>
        <v>0,0341047039599766-0,196550251964131i</v>
      </c>
      <c r="BQ217" s="223" t="str">
        <f t="shared" ca="1" si="240"/>
        <v>-0,0852917570913877+0,180334268933069i</v>
      </c>
      <c r="BR217" s="223" t="str">
        <f t="shared" ca="1" si="241"/>
        <v>0,130299604228663-0,151053452516699i</v>
      </c>
      <c r="BS217" s="223" t="str">
        <f t="shared" ca="1" si="242"/>
        <v>-0,16586752278503+0,110829135449657i</v>
      </c>
      <c r="BT217" s="223" t="str">
        <f t="shared" ca="1" si="243"/>
        <v>0,189418692877385-0,0625754837614832i</v>
      </c>
      <c r="BU217" s="223" t="str">
        <f t="shared" ca="1" si="244"/>
        <v>-0,199246882433831+0,00978837166028251i</v>
      </c>
      <c r="BV217" s="223" t="str">
        <f t="shared" ca="1" si="245"/>
        <v>0,194640060070792+0,0437078871028961i</v>
      </c>
      <c r="BW217" s="223" t="str">
        <f t="shared" ca="1" si="246"/>
        <v>-0,175931980248609-0,0940376026128056i</v>
      </c>
      <c r="BX217" s="223" t="str">
        <f t="shared" ca="1" si="247"/>
        <v>0,144478003472428+0,137554494263118i</v>
      </c>
      <c r="BY217" s="223" t="str">
        <f t="shared" ca="1" si="248"/>
        <v>-0,102556903312665-0,171105856013982i</v>
      </c>
      <c r="BZ217" s="223" t="str">
        <f t="shared" ca="1" si="249"/>
        <v>0,0532057741172687+0,192260963224319i</v>
      </c>
      <c r="CA217" s="223" t="str">
        <f t="shared" ca="1" si="250"/>
        <v>-2,16036781191257E-14-0,199487173470779i</v>
      </c>
      <c r="CB217" s="223" t="str">
        <f t="shared" ca="1" si="251"/>
        <v>-0,0532057741172326+0,192260963224329i</v>
      </c>
      <c r="CC217" s="223" t="str">
        <f t="shared" ca="1" si="252"/>
        <v>0,102556903312633-0,171105856014001i</v>
      </c>
      <c r="CD217" s="223" t="str">
        <f t="shared" ca="1" si="253"/>
        <v>-0,144478003472398+0,137554494263149i</v>
      </c>
      <c r="CE217" s="223" t="str">
        <f t="shared" ca="1" si="254"/>
        <v>0,175931980248591-0,0940376026128387i</v>
      </c>
      <c r="CF217" s="223" t="str">
        <f t="shared" ca="1" si="255"/>
        <v>-0,194640060070827+0,0437078871027391i</v>
      </c>
      <c r="CG217" s="223" t="str">
        <f t="shared" ca="1" si="256"/>
        <v>0,199246882433823+0,00978837166044888i</v>
      </c>
      <c r="CH217" s="223" t="str">
        <f t="shared" ca="1" si="257"/>
        <v>-0,189418692877335-0,062575483761636i</v>
      </c>
      <c r="CI217" s="223" t="str">
        <f t="shared" ca="1" si="258"/>
        <v>0,165867522785051+0,110829135449626i</v>
      </c>
      <c r="CJ217" s="223" t="str">
        <f t="shared" ca="1" si="259"/>
        <v>-0,130299604228692-0,151053452516674i</v>
      </c>
      <c r="CK217" s="223" t="str">
        <f t="shared" ca="1" si="260"/>
        <v>0,0852917570914216+0,180334268933053i</v>
      </c>
      <c r="CL217" s="223" t="str">
        <f t="shared" ca="1" si="261"/>
        <v>-0,0341047039600135-0,196550251964124i</v>
      </c>
      <c r="CM217" s="223" t="str">
        <f t="shared" ca="1" si="262"/>
        <v>-0,01955316227602+0,198526588205128i</v>
      </c>
      <c r="CN217" s="223" t="str">
        <f t="shared" ca="1" si="263"/>
        <v>0,0717944435845045-0,186120096308143i</v>
      </c>
      <c r="CO217" s="223" t="str">
        <f t="shared" ca="1" si="264"/>
        <v>-0,118834370491671+0,160229600165541i</v>
      </c>
      <c r="CP217" s="223" t="str">
        <f t="shared" ca="1" si="265"/>
        <v>0,157265000562981-0,122730811034909i</v>
      </c>
      <c r="CQ217" s="223" t="str">
        <f t="shared" ca="1" si="266"/>
        <v>-0,184302116568154+0,0763404362566748i</v>
      </c>
      <c r="CR217" s="223" t="str">
        <f t="shared" ca="1" si="267"/>
        <v>0,19798693708468-0,0244193595982306i</v>
      </c>
      <c r="CS217" s="223" t="str">
        <f t="shared" ca="1" si="268"/>
        <v>-0,19732802603655-0,0292708476112219i</v>
      </c>
      <c r="CT217" s="223" t="str">
        <f t="shared" ca="1" si="269"/>
        <v>0,182373120124677+0,0808404443045119i</v>
      </c>
      <c r="CU217" s="223" t="str">
        <f t="shared" ca="1" si="270"/>
        <v>-0,15420567040466-0,126553323126698i</v>
      </c>
      <c r="CV217" s="223" t="str">
        <f t="shared" ca="1" si="271"/>
        <v>0,114866348567228+0,163097683448273i</v>
      </c>
      <c r="CW217" s="223" t="str">
        <f t="shared" ca="1" si="272"/>
        <v>-0,0672052046241699-0,187825964261559i</v>
      </c>
      <c r="CX217" s="223" t="str">
        <f t="shared" ca="1" si="273"/>
        <v>0,0146751868600956+0,198946654332216i</v>
      </c>
      <c r="CY217" s="223" t="str">
        <f t="shared" ca="1" si="274"/>
        <v>0,0389180169105032-0,195654083369386i</v>
      </c>
      <c r="CZ217" s="223" t="str">
        <f t="shared" ca="1" si="275"/>
        <v>-0,0896916933132218+0,178186791120913i</v>
      </c>
      <c r="DA217" s="223" t="str">
        <f t="shared" ca="1" si="276"/>
        <v>0,133967397721402-0,147810245677073i</v>
      </c>
      <c r="DB217" s="223" t="str">
        <f t="shared" ca="1" si="277"/>
        <v>-0,16853744972835+0,10672516300491i</v>
      </c>
      <c r="DC217" s="223" t="str">
        <f t="shared" ca="1" si="278"/>
        <v>0,190897322755379-0,0579080697674311i</v>
      </c>
      <c r="DD217" s="223" t="str">
        <f t="shared" ca="1" si="279"/>
        <v>-0,199427091663781+0,00489566031161758i</v>
      </c>
      <c r="DE217" s="223" t="str">
        <f t="shared" ca="1" si="280"/>
        <v>0,193508792878122+0,0484714292982275i</v>
      </c>
      <c r="DF217" s="223" t="str">
        <f t="shared" ca="1" si="281"/>
        <v>-0,173571194529929-0,0983268671768525i</v>
      </c>
      <c r="DG217" s="223" t="str">
        <f t="shared" ca="1" si="282"/>
        <v>0,141058733120876+0,141058733120974i</v>
      </c>
      <c r="DH217" s="223" t="str">
        <f t="shared" ca="1" si="283"/>
        <v>-0,0983268671767313-0,173571194529998i</v>
      </c>
      <c r="DI217" s="223" t="str">
        <f t="shared" ca="1" si="284"/>
        <v>0,0484714292982903+0,193508792878106i</v>
      </c>
      <c r="DJ217" s="223" t="str">
        <f t="shared" ca="1" si="285"/>
        <v>0,00489566031156412-0,199427091663782i</v>
      </c>
      <c r="DK217" s="223" t="str">
        <f t="shared" ca="1" si="286"/>
        <v>-0,0579080697673799+0,190897322755394i</v>
      </c>
      <c r="DL217" s="223" t="str">
        <f t="shared" ca="1" si="287"/>
        <v>0,106725163004865-0,168537449728379i</v>
      </c>
      <c r="DM217" s="223" t="str">
        <f t="shared" ca="1" si="288"/>
        <v>-0,147810245677037+0,133967397721441i</v>
      </c>
      <c r="DN217" s="223" t="str">
        <f t="shared" ca="1" si="289"/>
        <v>0,178186791120886-0,0896916933132747i</v>
      </c>
      <c r="DO217" s="223" t="str">
        <f t="shared" ca="1" si="290"/>
        <v>-0,195654083369374+0,038918016910561i</v>
      </c>
      <c r="DP217" s="223" t="str">
        <f t="shared" ca="1" si="291"/>
        <v>0,19894665433222+0,0146751868600423i</v>
      </c>
      <c r="DQ217" s="223" t="str">
        <f t="shared" ca="1" si="292"/>
        <v>-0,187825964261577-0,0672052046241195i</v>
      </c>
      <c r="DR217" s="223" t="str">
        <f t="shared" ca="1" si="293"/>
        <v>0,163097683448193+0,114866348567341i</v>
      </c>
      <c r="DS217" s="223" t="str">
        <f t="shared" ca="1" si="294"/>
        <v>-0,126553323126586-0,154205670404751i</v>
      </c>
      <c r="DT217" s="223" t="str">
        <f t="shared" ca="1" si="295"/>
        <v>0,0808404443043794+0,182373120124736i</v>
      </c>
      <c r="DU217" s="223" t="str">
        <f t="shared" ca="1" si="296"/>
        <v>-0,0292708476110785-0,197328026036572i</v>
      </c>
      <c r="DV217" s="223" t="str">
        <f t="shared" ca="1" si="297"/>
        <v>-0,024419359598172+0,197986937084688i</v>
      </c>
      <c r="DW217" s="223" t="str">
        <f t="shared" ca="1" si="298"/>
        <v>0,0763404362566202-0,184302116568177i</v>
      </c>
      <c r="DX217" s="223" t="str">
        <f t="shared" ca="1" si="299"/>
        <v>-0,122730811034858+0,157265000563021i</v>
      </c>
      <c r="DY217" s="223" t="str">
        <f t="shared" ca="1" si="300"/>
        <v>0,16022960016551-0,118834370491713i</v>
      </c>
      <c r="DZ217" s="223" t="str">
        <f t="shared" ca="1" si="301"/>
        <v>-0,186120096308123+0,0717944435845544i</v>
      </c>
      <c r="EA217" s="223" t="str">
        <f t="shared" ca="1" si="302"/>
        <v>0,198526588205122-0,0195531622760788i</v>
      </c>
      <c r="EB217" s="223" t="str">
        <f t="shared" ca="1" si="303"/>
        <v>-0,196550251964134-0,0341047039599552i</v>
      </c>
      <c r="EC217" s="223" t="str">
        <f t="shared" ca="1" si="304"/>
        <v>0,180334268933078+0,0852917570913682i</v>
      </c>
      <c r="ED217" s="223" t="str">
        <f t="shared" ca="1" si="305"/>
        <v>-0,151053452516713-0,130299604228647i</v>
      </c>
      <c r="EE217" s="223" t="str">
        <f t="shared" ca="1" si="306"/>
        <v>0,11082913544951+0,165867522785128i</v>
      </c>
      <c r="EF217" s="223" t="str">
        <f t="shared" ca="1" si="307"/>
        <v>-0,0625754837615038-0,189418692877379i</v>
      </c>
      <c r="EG217" s="223" t="str">
        <f t="shared" ca="1" si="308"/>
        <v>0,00978837166030976+0,19924688243383i</v>
      </c>
      <c r="EH217" s="223" t="str">
        <f t="shared" ca="1" si="309"/>
        <v>0,0437078871028805-0,194640060070795i</v>
      </c>
      <c r="EI217" s="223" t="str">
        <f t="shared" ca="1" si="310"/>
        <v>-0,0940376026127916+0,175931980248617i</v>
      </c>
      <c r="EJ217" s="223" t="str">
        <f t="shared" ca="1" si="311"/>
        <v>0,137554494263106-0,144478003472439i</v>
      </c>
      <c r="EK217" s="223" t="str">
        <f t="shared" ca="1" si="312"/>
        <v>-0,171105856013971+0,102556903312684i</v>
      </c>
      <c r="EL217" s="223" t="str">
        <f t="shared" ca="1" si="313"/>
        <v>0,192260963224314-0,0532057741172896i</v>
      </c>
      <c r="EM217" s="223" t="str">
        <f t="shared" ca="1" si="314"/>
        <v>-0,199487173470779+4,32073562382515E-14i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0,0996436467832314-0,199891156820925i</v>
      </c>
      <c r="G218" s="229" t="str">
        <f t="shared" si="321"/>
        <v>-1,19617697133606+1,27647775818045i</v>
      </c>
      <c r="H218" s="229" t="str">
        <f t="shared" si="322"/>
        <v>0,100112893865513-0,102089001624424i</v>
      </c>
      <c r="I218" s="229" t="str">
        <f t="shared" si="317"/>
        <v>-0,140674176770597+0,0585165286779345i</v>
      </c>
      <c r="J218" s="255" t="str">
        <f ca="1">IMPRODUCT(1/N_FFT2,EC100)</f>
        <v>0,000772894796279883+8,04240990373141E-10i</v>
      </c>
      <c r="K218" s="254" t="str">
        <f t="shared" ca="1" si="318"/>
        <v>-0,000108726386258342+0,0000452270073755989i</v>
      </c>
      <c r="N218" s="246">
        <f t="shared" ca="1" si="185"/>
        <v>0.59949050056776065</v>
      </c>
      <c r="O218" s="223">
        <f t="shared" ca="1" si="186"/>
        <v>0.19949050056776058</v>
      </c>
      <c r="P218" s="223" t="str">
        <f t="shared" ca="1" si="187"/>
        <v>-0,193512020266152-0,0484722377169467i</v>
      </c>
      <c r="Q218" s="223" t="str">
        <f t="shared" ca="1" si="188"/>
        <v>0,175934914486205+0,0940391709954274i</v>
      </c>
      <c r="R218" s="223" t="str">
        <f t="shared" ca="1" si="189"/>
        <v>-0,147812710893306-0,133969632063194i</v>
      </c>
      <c r="S218" s="223" t="str">
        <f t="shared" ca="1" si="190"/>
        <v>0,110830983885634+0,165870289165113i</v>
      </c>
      <c r="T218" s="223" t="str">
        <f t="shared" ca="1" si="191"/>
        <v>-0,0672063254894222-0,187829096869962i</v>
      </c>
      <c r="U218" s="223" t="str">
        <f t="shared" ca="1" si="192"/>
        <v>0,0195534883885555+0,198529899281227i</v>
      </c>
      <c r="V218" s="223" t="str">
        <f t="shared" ca="1" si="193"/>
        <v>0,0292713357976522-0,197331317122744i</v>
      </c>
      <c r="W218" s="223" t="str">
        <f t="shared" ca="1" si="194"/>
        <v>-0,0763417094815053+0,184305190404983i</v>
      </c>
      <c r="X218" s="223" t="str">
        <f t="shared" ca="1" si="195"/>
        <v>0,118836352441065-0,160232272514867i</v>
      </c>
      <c r="Y218" s="223" t="str">
        <f t="shared" ca="1" si="196"/>
        <v>-0,154208242285445+0,12655543381463i</v>
      </c>
      <c r="Z218" s="223" t="str">
        <f t="shared" ca="1" si="197"/>
        <v>0,180337276593091-0,085293179608703i</v>
      </c>
      <c r="AA218" s="223" t="str">
        <f t="shared" ca="1" si="198"/>
        <v>-0,195657346537131+0,0389186659949262i</v>
      </c>
      <c r="AB218" s="223" t="str">
        <f t="shared" ca="1" si="199"/>
        <v>0,199250205523175+0,00978853491326812i</v>
      </c>
      <c r="AC218" s="223" t="str">
        <f t="shared" ca="1" si="200"/>
        <v>-0,190900506588701-0,0579090355726383i</v>
      </c>
      <c r="AD218" s="223" t="str">
        <f t="shared" ca="1" si="201"/>
        <v>0,171108709760248+0,102558613782358i</v>
      </c>
      <c r="AE218" s="223" t="str">
        <f t="shared" ca="1" si="202"/>
        <v>-0,141061085733755-0,14106108573377i</v>
      </c>
      <c r="AF218" s="223" t="str">
        <f t="shared" ca="1" si="203"/>
        <v>0,102558613782358+0,171108709760248i</v>
      </c>
      <c r="AG218" s="223" t="str">
        <f t="shared" ca="1" si="204"/>
        <v>-0,0579090355726373-0,190900506588701i</v>
      </c>
      <c r="AH218" s="223" t="str">
        <f t="shared" ca="1" si="205"/>
        <v>0,00978853491326848+0,199250205523175i</v>
      </c>
      <c r="AI218" s="223" t="str">
        <f t="shared" ca="1" si="206"/>
        <v>0,0389186659949258-0,195657346537131i</v>
      </c>
      <c r="AJ218" s="223" t="str">
        <f t="shared" ca="1" si="207"/>
        <v>-0,0852931796087028+0,180337276593092i</v>
      </c>
      <c r="AK218" s="223" t="str">
        <f t="shared" ca="1" si="208"/>
        <v>0,12655543381463-0,154208242285445i</v>
      </c>
      <c r="AL218" s="223" t="str">
        <f t="shared" ca="1" si="209"/>
        <v>-0,160232272514868+0,118836352441064i</v>
      </c>
      <c r="AM218" s="223" t="str">
        <f t="shared" ca="1" si="210"/>
        <v>0,184305190404983-0,0763417094815063i</v>
      </c>
      <c r="AN218" s="223" t="str">
        <f t="shared" ca="1" si="211"/>
        <v>-0,197331317122743+0,0292713357976526i</v>
      </c>
      <c r="AO218" s="223" t="str">
        <f t="shared" ca="1" si="212"/>
        <v>0,198529899281227+0,0195534883885558i</v>
      </c>
      <c r="AP218" s="223" t="str">
        <f t="shared" ca="1" si="213"/>
        <v>-0,187829096869962-0,0672063254894228i</v>
      </c>
      <c r="AQ218" s="223" t="str">
        <f t="shared" ca="1" si="214"/>
        <v>0,165870289165112+0,110830983885635i</v>
      </c>
      <c r="AR218" s="223" t="str">
        <f t="shared" ca="1" si="215"/>
        <v>0,165870289165112+0,110830983885635i</v>
      </c>
      <c r="AS218" s="223" t="str">
        <f t="shared" ca="1" si="216"/>
        <v>0,094039170995424+0,175934914486207i</v>
      </c>
      <c r="AT218" s="223" t="str">
        <f t="shared" ca="1" si="217"/>
        <v>-0,0484722377169445-0,193512020266152i</v>
      </c>
      <c r="AU218" s="223" t="str">
        <f t="shared" ca="1" si="218"/>
        <v>-1,07536247677056E-15+0,199490500567761i</v>
      </c>
      <c r="AV218" s="223" t="str">
        <f t="shared" ca="1" si="219"/>
        <v>0,0484722377169437-0,193512020266152i</v>
      </c>
      <c r="AW218" s="223" t="str">
        <f t="shared" ca="1" si="220"/>
        <v>-0,0940391709954234+0,175934914486208i</v>
      </c>
      <c r="AX218" s="223" t="str">
        <f t="shared" ca="1" si="221"/>
        <v>0,133969632063219-0,147812710893283i</v>
      </c>
      <c r="AY218" s="223" t="str">
        <f t="shared" ca="1" si="222"/>
        <v>-0,165870289165146+0,110830983885584i</v>
      </c>
      <c r="AZ218" s="223" t="str">
        <f t="shared" ca="1" si="223"/>
        <v>0,187829096869989-0,067206325489346i</v>
      </c>
      <c r="BA218" s="223" t="str">
        <f t="shared" ca="1" si="224"/>
        <v>-0,198529899281235+0,0195534883884775i</v>
      </c>
      <c r="BB218" s="223" t="str">
        <f t="shared" ca="1" si="225"/>
        <v>0,197331317122758+0,0292713357975536i</v>
      </c>
      <c r="BC218" s="223" t="str">
        <f t="shared" ca="1" si="226"/>
        <v>-0,184305190405013-0,0763417094814323i</v>
      </c>
      <c r="BD218" s="223" t="str">
        <f t="shared" ca="1" si="227"/>
        <v>0,160232272514904+0,118836352441016i</v>
      </c>
      <c r="BE218" s="223" t="str">
        <f t="shared" ca="1" si="228"/>
        <v>-0,126555433814662-0,154208242285419i</v>
      </c>
      <c r="BF218" s="223" t="str">
        <f t="shared" ca="1" si="229"/>
        <v>0,0852931796087213+0,180337276593083i</v>
      </c>
      <c r="BG218" s="223" t="str">
        <f t="shared" ca="1" si="230"/>
        <v>-0,038918665994925-0,195657346537131i</v>
      </c>
      <c r="BH218" s="223" t="str">
        <f t="shared" ca="1" si="231"/>
        <v>-0,00978853491328903+0,199250205523174i</v>
      </c>
      <c r="BI218" s="223" t="str">
        <f t="shared" ca="1" si="232"/>
        <v>0,0579090355726772-0,190900506588689i</v>
      </c>
      <c r="BJ218" s="223" t="str">
        <f t="shared" ca="1" si="233"/>
        <v>-0,102558613782411+0,171108709760216i</v>
      </c>
      <c r="BK218" s="223" t="str">
        <f t="shared" ca="1" si="234"/>
        <v>0,141061085733813-0,141061085733711i</v>
      </c>
      <c r="BL218" s="223" t="str">
        <f t="shared" ca="1" si="235"/>
        <v>-0,171108709760288+0,102558613782292i</v>
      </c>
      <c r="BM218" s="223" t="str">
        <f t="shared" ca="1" si="236"/>
        <v>0,190900506588672-0,0579090355727338i</v>
      </c>
      <c r="BN218" s="223" t="str">
        <f t="shared" ca="1" si="237"/>
        <v>-0,199250205523171+0,0097885349133481i</v>
      </c>
      <c r="BO218" s="223" t="str">
        <f t="shared" ca="1" si="238"/>
        <v>0,195657346537143+0,0389186659948671i</v>
      </c>
      <c r="BP218" s="223" t="str">
        <f t="shared" ca="1" si="239"/>
        <v>-0,180337276593108-0,0852931796086679i</v>
      </c>
      <c r="BQ218" s="223" t="str">
        <f t="shared" ca="1" si="240"/>
        <v>0,154208242285457+0,126555433814616i</v>
      </c>
      <c r="BR218" s="223" t="str">
        <f t="shared" ca="1" si="241"/>
        <v>-0,118836352441063-0,160232272514868i</v>
      </c>
      <c r="BS218" s="223" t="str">
        <f t="shared" ca="1" si="242"/>
        <v>0,0763417094814844+0,184305190404992i</v>
      </c>
      <c r="BT218" s="223" t="str">
        <f t="shared" ca="1" si="243"/>
        <v>-0,029271335797615-0,197331317122749i</v>
      </c>
      <c r="BU218" s="223" t="str">
        <f t="shared" ca="1" si="244"/>
        <v>-0,0195534883886133+0,198529899281222i</v>
      </c>
      <c r="BV218" s="223" t="str">
        <f t="shared" ca="1" si="245"/>
        <v>0,0672063254894773-0,187829096869942i</v>
      </c>
      <c r="BW218" s="223" t="str">
        <f t="shared" ca="1" si="246"/>
        <v>-0,1108309838857+0,165870289165069i</v>
      </c>
      <c r="BX218" s="223" t="str">
        <f t="shared" ca="1" si="247"/>
        <v>0,147812710893243-0,133969632063263i</v>
      </c>
      <c r="BY218" s="223" t="str">
        <f t="shared" ca="1" si="248"/>
        <v>-0,17593491448617+0,0940391709954931i</v>
      </c>
      <c r="BZ218" s="223" t="str">
        <f t="shared" ca="1" si="249"/>
        <v>0,193512020266138-0,0484722377170011i</v>
      </c>
      <c r="CA218" s="223" t="str">
        <f t="shared" ca="1" si="250"/>
        <v>-0,199490500567761+3,75383023352981E-14i</v>
      </c>
      <c r="CB218" s="223" t="str">
        <f t="shared" ca="1" si="251"/>
        <v>0,193512020266156+0,0484722377169283i</v>
      </c>
      <c r="CC218" s="223" t="str">
        <f t="shared" ca="1" si="252"/>
        <v>-0,175934914486208-0,0940391709954218i</v>
      </c>
      <c r="CD218" s="223" t="str">
        <f t="shared" ca="1" si="253"/>
        <v>0,147812710893298+0,133969632063203i</v>
      </c>
      <c r="CE218" s="223" t="str">
        <f t="shared" ca="1" si="254"/>
        <v>-0,110830983885602-0,165870289165134i</v>
      </c>
      <c r="CF218" s="223" t="str">
        <f t="shared" ca="1" si="255"/>
        <v>0,0672063254893664+0,187829096869982i</v>
      </c>
      <c r="CG218" s="223" t="str">
        <f t="shared" ca="1" si="256"/>
        <v>-0,0195534883884962-0,198529899281233i</v>
      </c>
      <c r="CH218" s="223" t="str">
        <f t="shared" ca="1" si="257"/>
        <v>-0,0292713357977314+0,197331317122732i</v>
      </c>
      <c r="CI218" s="223" t="str">
        <f t="shared" ca="1" si="258"/>
        <v>0,076341709481415-0,184305190405021i</v>
      </c>
      <c r="CJ218" s="223" t="str">
        <f t="shared" ca="1" si="259"/>
        <v>-0,118836352441003+0,160232272514913i</v>
      </c>
      <c r="CK218" s="223" t="str">
        <f t="shared" ca="1" si="260"/>
        <v>0,154208242285405-0,126555433814678i</v>
      </c>
      <c r="CL218" s="223" t="str">
        <f t="shared" ca="1" si="261"/>
        <v>-0,180337276593074+0,0852931796087409i</v>
      </c>
      <c r="CM218" s="223" t="str">
        <f t="shared" ca="1" si="262"/>
        <v>0,195657346537127-0,0389186659949463i</v>
      </c>
      <c r="CN218" s="223" t="str">
        <f t="shared" ca="1" si="263"/>
        <v>-0,199250205523175-0,00978853491326744i</v>
      </c>
      <c r="CO218" s="223" t="str">
        <f t="shared" ca="1" si="264"/>
        <v>0,190900506588695+0,0579090355726566i</v>
      </c>
      <c r="CP218" s="223" t="str">
        <f t="shared" ca="1" si="265"/>
        <v>-0,171108709760227-0,102558613782393i</v>
      </c>
      <c r="CQ218" s="223" t="str">
        <f t="shared" ca="1" si="266"/>
        <v>0,141061085733726+0,141061085733798i</v>
      </c>
      <c r="CR218" s="223" t="str">
        <f t="shared" ca="1" si="267"/>
        <v>-0,102558613782306-0,171108709760279i</v>
      </c>
      <c r="CS218" s="223" t="str">
        <f t="shared" ca="1" si="268"/>
        <v>0,0579090355725593+0,190900506588725i</v>
      </c>
      <c r="CT218" s="223" t="str">
        <f t="shared" ca="1" si="269"/>
        <v>-0,00978853491336968-0,19925020552317i</v>
      </c>
      <c r="CU218" s="223" t="str">
        <f t="shared" ca="1" si="270"/>
        <v>-0,0389186659948458+0,195657346537147i</v>
      </c>
      <c r="CV218" s="223" t="str">
        <f t="shared" ca="1" si="271"/>
        <v>0,0852931796086483-0,180337276593117i</v>
      </c>
      <c r="CW218" s="223" t="str">
        <f t="shared" ca="1" si="272"/>
        <v>-0,126555433814599+0,15420824228547i</v>
      </c>
      <c r="CX218" s="223" t="str">
        <f t="shared" ca="1" si="273"/>
        <v>0,160232272514856-0,118836352441081i</v>
      </c>
      <c r="CY218" s="223" t="str">
        <f t="shared" ca="1" si="274"/>
        <v>-0,184305190404984+0,0763417094815043i</v>
      </c>
      <c r="CZ218" s="223" t="str">
        <f t="shared" ca="1" si="275"/>
        <v>0,197331317122746-0,0292713357976364i</v>
      </c>
      <c r="DA218" s="223" t="str">
        <f t="shared" ca="1" si="276"/>
        <v>-0,198529899281223-0,0195534883885975i</v>
      </c>
      <c r="DB218" s="223" t="str">
        <f t="shared" ca="1" si="277"/>
        <v>0,187829096869949+0,0672063254894569i</v>
      </c>
      <c r="DC218" s="223" t="str">
        <f t="shared" ca="1" si="278"/>
        <v>-0,165870289165077-0,110830983885686i</v>
      </c>
      <c r="DD218" s="223" t="str">
        <f t="shared" ca="1" si="279"/>
        <v>0,133969632063132+0,147812710893362i</v>
      </c>
      <c r="DE218" s="223" t="str">
        <f t="shared" ca="1" si="280"/>
        <v>-0,0940391709955122-0,17593491448616i</v>
      </c>
      <c r="DF218" s="223" t="str">
        <f t="shared" ca="1" si="281"/>
        <v>0,0484722377170167+0,193512020266134i</v>
      </c>
      <c r="DG218" s="223" t="str">
        <f t="shared" ca="1" si="282"/>
        <v>-5,91423840235784E-14-0,199490500567761i</v>
      </c>
      <c r="DH218" s="223" t="str">
        <f t="shared" ca="1" si="283"/>
        <v>-0,0484722377169018+0,193512020266163i</v>
      </c>
      <c r="DI218" s="223" t="str">
        <f t="shared" ca="1" si="284"/>
        <v>0,0940391709954079-0,175934914486216i</v>
      </c>
      <c r="DJ218" s="223" t="str">
        <f t="shared" ca="1" si="285"/>
        <v>-0,133969632063187+0,147812710893312i</v>
      </c>
      <c r="DK218" s="223" t="str">
        <f t="shared" ca="1" si="286"/>
        <v>0,165870289165125-0,110830983885615i</v>
      </c>
      <c r="DL218" s="223" t="str">
        <f t="shared" ca="1" si="287"/>
        <v>-0,187829096869975+0,0672063254893867i</v>
      </c>
      <c r="DM218" s="223" t="str">
        <f t="shared" ca="1" si="288"/>
        <v>0,198529899281232-0,019553488388512i</v>
      </c>
      <c r="DN218" s="223" t="str">
        <f t="shared" ca="1" si="289"/>
        <v>-0,197331317122735-0,02927133579771i</v>
      </c>
      <c r="DO218" s="223" t="str">
        <f t="shared" ca="1" si="290"/>
        <v>0,184305190404951+0,0763417094815835i</v>
      </c>
      <c r="DP218" s="223" t="str">
        <f t="shared" ca="1" si="291"/>
        <v>-0,160232272514929-0,118836352440981i</v>
      </c>
      <c r="DQ218" s="223" t="str">
        <f t="shared" ca="1" si="292"/>
        <v>0,126555433814691+0,154208242285395i</v>
      </c>
      <c r="DR218" s="223" t="str">
        <f t="shared" ca="1" si="293"/>
        <v>-0,0852931796087605-0,180337276593064i</v>
      </c>
      <c r="DS218" s="223" t="str">
        <f t="shared" ca="1" si="294"/>
        <v>0,0389186659949619+0,195657346537124i</v>
      </c>
      <c r="DT218" s="223" t="str">
        <f t="shared" ca="1" si="295"/>
        <v>0,00978853491324588-0,199250205523176i</v>
      </c>
      <c r="DU218" s="223" t="str">
        <f t="shared" ca="1" si="296"/>
        <v>-0,0579090355726413+0,1909005065887i</v>
      </c>
      <c r="DV218" s="223" t="str">
        <f t="shared" ca="1" si="297"/>
        <v>0,102558613782374-0,171108709760238i</v>
      </c>
      <c r="DW218" s="223" t="str">
        <f t="shared" ca="1" si="298"/>
        <v>-0,141061085733787+0,141061085733738i</v>
      </c>
      <c r="DX218" s="223" t="str">
        <f t="shared" ca="1" si="299"/>
        <v>0,171108709760268-0,102558613782324i</v>
      </c>
      <c r="DY218" s="223" t="str">
        <f t="shared" ca="1" si="300"/>
        <v>-0,190900506588717+0,0579090355725852i</v>
      </c>
      <c r="DZ218" s="223" t="str">
        <f t="shared" ca="1" si="301"/>
        <v>0,199250205523179-0,00978853491318739i</v>
      </c>
      <c r="EA218" s="223" t="str">
        <f t="shared" ca="1" si="302"/>
        <v>-0,19565734653715-0,0389186659948302i</v>
      </c>
      <c r="EB218" s="223" t="str">
        <f t="shared" ca="1" si="303"/>
        <v>0,180337276593127+0,0852931796086288i</v>
      </c>
      <c r="EC218" s="223" t="str">
        <f t="shared" ca="1" si="304"/>
        <v>-0,15420824228548-0,126555433814587i</v>
      </c>
      <c r="ED218" s="223" t="str">
        <f t="shared" ca="1" si="305"/>
        <v>0,118836352441098+0,160232272514843i</v>
      </c>
      <c r="EE218" s="223" t="str">
        <f t="shared" ca="1" si="306"/>
        <v>-0,0763417094815191-0,184305190404978i</v>
      </c>
      <c r="EF218" s="223" t="str">
        <f t="shared" ca="1" si="307"/>
        <v>0,0292713357976522+0,197331317122744i</v>
      </c>
      <c r="EG218" s="223" t="str">
        <f t="shared" ca="1" si="308"/>
        <v>0,0195534883885816-0,198529899281225i</v>
      </c>
      <c r="EH218" s="223" t="str">
        <f t="shared" ca="1" si="309"/>
        <v>-0,0672063254894418+0,187829096869955i</v>
      </c>
      <c r="EI218" s="223" t="str">
        <f t="shared" ca="1" si="310"/>
        <v>0,110830983885664-0,165870289165093i</v>
      </c>
      <c r="EJ218" s="223" t="str">
        <f t="shared" ca="1" si="311"/>
        <v>-0,147812710893352+0,133969632063144i</v>
      </c>
      <c r="EK218" s="223" t="str">
        <f t="shared" ca="1" si="312"/>
        <v>0,175934914486244-0,0940391709953562i</v>
      </c>
      <c r="EL218" s="223" t="str">
        <f t="shared" ca="1" si="313"/>
        <v>-0,193512020266177+0,0484722377168451i</v>
      </c>
      <c r="EM218" s="223" t="str">
        <f t="shared" ca="1" si="314"/>
        <v>0,199490500567761-7,5076604670596E-14i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0,0994901750714717-0,198769847079803i</v>
      </c>
      <c r="G219" s="229" t="str">
        <f t="shared" si="321"/>
        <v>-1,19589743589523+1,26810009164809i</v>
      </c>
      <c r="H219" s="229" t="str">
        <f t="shared" si="322"/>
        <v>0,100111047139997-0,101231180387499i</v>
      </c>
      <c r="I219" s="229" t="str">
        <f t="shared" si="317"/>
        <v>-0,139852963685443+0,0580706692808714i</v>
      </c>
      <c r="J219" s="255" t="str">
        <f ca="1">IMPRODUCT(1/N_FFT2,ED100)</f>
        <v>0,000919873005953609+3,19998058845948E-06i</v>
      </c>
      <c r="K219" s="254" t="str">
        <f t="shared" ca="1" si="318"/>
        <v>-0,000128832791111307+0,0000529701143401011i</v>
      </c>
      <c r="N219" s="246">
        <f t="shared" ca="1" si="185"/>
        <v>0.59949347998358449</v>
      </c>
      <c r="O219" s="223">
        <f t="shared" ca="1" si="186"/>
        <v>0.19949347998358441</v>
      </c>
      <c r="P219" s="223" t="str">
        <f t="shared" ca="1" si="187"/>
        <v>-0,194646213348782-0,0437092688676131i</v>
      </c>
      <c r="Q219" s="223" t="str">
        <f t="shared" ca="1" si="188"/>
        <v>0,180339969953096+0,0852944534731137i</v>
      </c>
      <c r="R219" s="223" t="str">
        <f t="shared" ca="1" si="189"/>
        <v>-0,157269972279858-0,122734691000766i</v>
      </c>
      <c r="S219" s="223" t="str">
        <f t="shared" ca="1" si="190"/>
        <v>0,126557323936014+0,154210545405026i</v>
      </c>
      <c r="T219" s="223" t="str">
        <f t="shared" ca="1" si="191"/>
        <v>-0,0896945287928431-0,178192424251399i</v>
      </c>
      <c r="U219" s="223" t="str">
        <f t="shared" ca="1" si="192"/>
        <v>0,0484729616559461+0,193514910392615i</v>
      </c>
      <c r="V219" s="223" t="str">
        <f t="shared" ca="1" si="193"/>
        <v>-0,00489581508110321-0,199433396277184i</v>
      </c>
      <c r="W219" s="223" t="str">
        <f t="shared" ca="1" si="194"/>
        <v>-0,0389192472501131+0,195660268704317i</v>
      </c>
      <c r="X219" s="223" t="str">
        <f t="shared" ca="1" si="195"/>
        <v>0,0808429999639845-0,182378885600236i</v>
      </c>
      <c r="Y219" s="223" t="str">
        <f t="shared" ca="1" si="196"/>
        <v>-0,118838127276998+0,160234665604097i</v>
      </c>
      <c r="Z219" s="223" t="str">
        <f t="shared" ca="1" si="197"/>
        <v>0,15105822786393-0,130303723471625i</v>
      </c>
      <c r="AA219" s="223" t="str">
        <f t="shared" ca="1" si="198"/>
        <v>-0,175937542096379+0,0940405754823187i</v>
      </c>
      <c r="AB219" s="223" t="str">
        <f t="shared" ca="1" si="199"/>
        <v>0,19226704129042-0,0532074561446864i</v>
      </c>
      <c r="AC219" s="223" t="str">
        <f t="shared" ca="1" si="200"/>
        <v>-0,199253181350161+0,00978868110628772i</v>
      </c>
      <c r="AD219" s="223" t="str">
        <f t="shared" ca="1" si="201"/>
        <v>0,196556465630191+0,0341057821333615i</v>
      </c>
      <c r="AE219" s="223" t="str">
        <f t="shared" ca="1" si="202"/>
        <v>-0,184307943026286-0,0763428496545699i</v>
      </c>
      <c r="AF219" s="223" t="str">
        <f t="shared" ca="1" si="203"/>
        <v>0,163102839557334+0,114869979909006i</v>
      </c>
      <c r="AG219" s="223" t="str">
        <f t="shared" ca="1" si="204"/>
        <v>-0,133971632916571-0,147814918494813i</v>
      </c>
      <c r="AH219" s="223" t="str">
        <f t="shared" ca="1" si="205"/>
        <v>0,0983299756455449+0,173576681744719i</v>
      </c>
      <c r="AI219" s="223" t="str">
        <f t="shared" ca="1" si="206"/>
        <v>-0,0579099004514007-0,190903357711879i</v>
      </c>
      <c r="AJ219" s="223" t="str">
        <f t="shared" ca="1" si="207"/>
        <v>0,0146756507959749+0,19895294375725i</v>
      </c>
      <c r="AK219" s="223" t="str">
        <f t="shared" ca="1" si="208"/>
        <v>0,02927177296875-0,19733426429089i</v>
      </c>
      <c r="AL219" s="223" t="str">
        <f t="shared" ca="1" si="209"/>
        <v>-0,0717967132671842+0,186125980239166i</v>
      </c>
      <c r="AM219" s="223" t="str">
        <f t="shared" ca="1" si="210"/>
        <v>0,110832639160365-0,165872766458841i</v>
      </c>
      <c r="AN219" s="223" t="str">
        <f t="shared" ca="1" si="211"/>
        <v>-0,144482570945951+0,13755884285937i</v>
      </c>
      <c r="AO219" s="223" t="str">
        <f t="shared" ca="1" si="212"/>
        <v>0,171111265290436-0,102560145508218i</v>
      </c>
      <c r="AP219" s="223" t="str">
        <f t="shared" ca="1" si="213"/>
        <v>-0,18942468108899+0,0625774619994725i</v>
      </c>
      <c r="AQ219" s="223" t="str">
        <f t="shared" ca="1" si="214"/>
        <v>0,198532864350349-0,0195537804223834i</v>
      </c>
      <c r="AR219" s="223" t="str">
        <f t="shared" ca="1" si="215"/>
        <v>0,198532864350349-0,0195537804223834i</v>
      </c>
      <c r="AS219" s="223" t="str">
        <f t="shared" ca="1" si="216"/>
        <v>0,18783190212125+0,0672073292243783i</v>
      </c>
      <c r="AT219" s="223" t="str">
        <f t="shared" ca="1" si="217"/>
        <v>-0,168542777808204-0,10672853697421i</v>
      </c>
      <c r="AU219" s="223" t="str">
        <f t="shared" ca="1" si="218"/>
        <v>0,141063192498888+0,141063192498902i</v>
      </c>
      <c r="AV219" s="223" t="str">
        <f t="shared" ca="1" si="219"/>
        <v>-0,10672853697421-0,168542777808204i</v>
      </c>
      <c r="AW219" s="223" t="str">
        <f t="shared" ca="1" si="220"/>
        <v>0,0672073292243779+0,18783190212125i</v>
      </c>
      <c r="AX219" s="223" t="str">
        <f t="shared" ca="1" si="221"/>
        <v>-0,0244201315826045-0,197993196169588i</v>
      </c>
      <c r="AY219" s="223" t="str">
        <f t="shared" ca="1" si="222"/>
        <v>-0,0195537804224599+0,198532864350341i</v>
      </c>
      <c r="AZ219" s="223" t="str">
        <f t="shared" ca="1" si="223"/>
        <v>0,0625774619994162-0,189424681089008i</v>
      </c>
      <c r="BA219" s="223" t="str">
        <f t="shared" ca="1" si="224"/>
        <v>-0,102560145508202+0,171111265290446i</v>
      </c>
      <c r="BB219" s="223" t="str">
        <f t="shared" ca="1" si="225"/>
        <v>0,137558842859399-0,144482570945924i</v>
      </c>
      <c r="BC219" s="223" t="str">
        <f t="shared" ca="1" si="226"/>
        <v>-0,165872766458885+0,110832639160299i</v>
      </c>
      <c r="BD219" s="223" t="str">
        <f t="shared" ca="1" si="227"/>
        <v>0,186125980239145-0,0717967132672393i</v>
      </c>
      <c r="BE219" s="223" t="str">
        <f t="shared" ca="1" si="228"/>
        <v>-0,19733426429089+0,0292717729687496i</v>
      </c>
      <c r="BF219" s="223" t="str">
        <f t="shared" ca="1" si="229"/>
        <v>0,198952943757247+0,0146756507960163i</v>
      </c>
      <c r="BG219" s="223" t="str">
        <f t="shared" ca="1" si="230"/>
        <v>-0,190903357711851-0,0579099004514947i</v>
      </c>
      <c r="BH219" s="223" t="str">
        <f t="shared" ca="1" si="231"/>
        <v>0,173576681744747+0,0983299756454947i</v>
      </c>
      <c r="BI219" s="223" t="str">
        <f t="shared" ca="1" si="232"/>
        <v>-0,147814918494814-0,133971632916571i</v>
      </c>
      <c r="BJ219" s="223" t="str">
        <f t="shared" ca="1" si="233"/>
        <v>0,114869979908955+0,16310283955737i</v>
      </c>
      <c r="BK219" s="223" t="str">
        <f t="shared" ca="1" si="234"/>
        <v>-0,0763428496546612-0,184307943026248i</v>
      </c>
      <c r="BL219" s="223" t="str">
        <f t="shared" ca="1" si="235"/>
        <v>0,034105782133403+0,196556465630184i</v>
      </c>
      <c r="BM219" s="223" t="str">
        <f t="shared" ca="1" si="236"/>
        <v>0,00978868110628812-0,199253181350161i</v>
      </c>
      <c r="BN219" s="223" t="str">
        <f t="shared" ca="1" si="237"/>
        <v>-0,0532074561447426+0,192267041290404i</v>
      </c>
      <c r="BO219" s="223" t="str">
        <f t="shared" ca="1" si="238"/>
        <v>0,0940405754822502-0,175937542096416i</v>
      </c>
      <c r="BP219" s="223" t="str">
        <f t="shared" ca="1" si="239"/>
        <v>-0,130303723471594+0,151058227863957i</v>
      </c>
      <c r="BQ219" s="223" t="str">
        <f t="shared" ca="1" si="240"/>
        <v>0,16023466560411-0,11883812727698i</v>
      </c>
      <c r="BR219" s="223" t="str">
        <f t="shared" ca="1" si="241"/>
        <v>-0,182378885600268+0,0808429999639121i</v>
      </c>
      <c r="BS219" s="223" t="str">
        <f t="shared" ca="1" si="242"/>
        <v>0,195660268704301-0,0389192472501935i</v>
      </c>
      <c r="BT219" s="223" t="str">
        <f t="shared" ca="1" si="243"/>
        <v>-0,199433396277185-0,00489581508108376i</v>
      </c>
      <c r="BU219" s="223" t="str">
        <f t="shared" ca="1" si="244"/>
        <v>0,193514910392611+0,0484729616559637i</v>
      </c>
      <c r="BV219" s="223" t="str">
        <f t="shared" ca="1" si="245"/>
        <v>-0,178192424251363-0,0896945287929153i</v>
      </c>
      <c r="BW219" s="223" t="str">
        <f t="shared" ca="1" si="246"/>
        <v>0,154210545405065+0,126557323935967i</v>
      </c>
      <c r="BX219" s="223" t="str">
        <f t="shared" ca="1" si="247"/>
        <v>-0,122734691000776-0,15726997227985i</v>
      </c>
      <c r="BY219" s="223" t="str">
        <f t="shared" ca="1" si="248"/>
        <v>0,0852944534730818+0,180339969953111i</v>
      </c>
      <c r="BZ219" s="223" t="str">
        <f t="shared" ca="1" si="249"/>
        <v>-0,0437092688675307-0,1946462133488i</v>
      </c>
      <c r="CA219" s="223" t="str">
        <f t="shared" ca="1" si="250"/>
        <v>5,91433105808071E-14+0,199493479983584i</v>
      </c>
      <c r="CB219" s="223" t="str">
        <f t="shared" ca="1" si="251"/>
        <v>0,0437092688676035-0,194646213348784i</v>
      </c>
      <c r="CC219" s="223" t="str">
        <f t="shared" ca="1" si="252"/>
        <v>-0,0852944534731544+0,180339969953077i</v>
      </c>
      <c r="CD219" s="223" t="str">
        <f t="shared" ca="1" si="253"/>
        <v>0,12273469100084-0,157269972279801i</v>
      </c>
      <c r="CE219" s="223" t="str">
        <f t="shared" ca="1" si="254"/>
        <v>-0,15421054540499+0,126557323936058i</v>
      </c>
      <c r="CF219" s="223" t="str">
        <f t="shared" ca="1" si="255"/>
        <v>0,178192424251399-0,0896945287928437i</v>
      </c>
      <c r="CG219" s="223" t="str">
        <f t="shared" ca="1" si="256"/>
        <v>-0,19351491039263+0,0484729616558859i</v>
      </c>
      <c r="CH219" s="223" t="str">
        <f t="shared" ca="1" si="257"/>
        <v>0,199433396277182-0,00489581508120202i</v>
      </c>
      <c r="CI219" s="223" t="str">
        <f t="shared" ca="1" si="258"/>
        <v>-0,195660268704325-0,0389192472500718i</v>
      </c>
      <c r="CJ219" s="223" t="str">
        <f t="shared" ca="1" si="259"/>
        <v>0,182378885600236+0,0808429999639855i</v>
      </c>
      <c r="CK219" s="223" t="str">
        <f t="shared" ca="1" si="260"/>
        <v>-0,160234665604063-0,118838127277044i</v>
      </c>
      <c r="CL219" s="223" t="str">
        <f t="shared" ca="1" si="261"/>
        <v>0,130303723471684+0,15105822786388i</v>
      </c>
      <c r="CM219" s="223" t="str">
        <f t="shared" ca="1" si="262"/>
        <v>-0,0940405754823546-0,17593754209636i</v>
      </c>
      <c r="CN219" s="223" t="str">
        <f t="shared" ca="1" si="263"/>
        <v>0,0532074561446654+0,192267041290426i</v>
      </c>
      <c r="CO219" s="223" t="str">
        <f t="shared" ca="1" si="264"/>
        <v>-0,00978868110620804-0,199253181350165i</v>
      </c>
      <c r="CP219" s="223" t="str">
        <f t="shared" ca="1" si="265"/>
        <v>-0,0341057821332809+0,196556465630205i</v>
      </c>
      <c r="CQ219" s="223" t="str">
        <f t="shared" ca="1" si="266"/>
        <v>0,0763428496545519-0,184307943026293i</v>
      </c>
      <c r="CR219" s="223" t="str">
        <f t="shared" ca="1" si="267"/>
        <v>-0,11486997990902+0,163102839557324i</v>
      </c>
      <c r="CS219" s="223" t="str">
        <f t="shared" ca="1" si="268"/>
        <v>0,147814918494868-0,133971632916511i</v>
      </c>
      <c r="CT219" s="223" t="str">
        <f t="shared" ca="1" si="269"/>
        <v>-0,173576681744689+0,0983299756455976i</v>
      </c>
      <c r="CU219" s="223" t="str">
        <f t="shared" ca="1" si="270"/>
        <v>0,190903357711874-0,0579099004514178i</v>
      </c>
      <c r="CV219" s="223" t="str">
        <f t="shared" ca="1" si="271"/>
        <v>-0,198952943757253+0,0146756507959364i</v>
      </c>
      <c r="CW219" s="223" t="str">
        <f t="shared" ca="1" si="272"/>
        <v>0,197334264290878+0,0292717729688316i</v>
      </c>
      <c r="CX219" s="223" t="str">
        <f t="shared" ca="1" si="273"/>
        <v>-0,186125980239188-0,0717967132671289i</v>
      </c>
      <c r="CY219" s="223" t="str">
        <f t="shared" ca="1" si="274"/>
        <v>0,165872766458839+0,110832639160368i</v>
      </c>
      <c r="CZ219" s="223" t="str">
        <f t="shared" ca="1" si="275"/>
        <v>-0,137558842859345-0,144482570945975i</v>
      </c>
      <c r="DA219" s="223" t="str">
        <f t="shared" ca="1" si="276"/>
        <v>0,102560145508135+0,171111265290486i</v>
      </c>
      <c r="DB219" s="223" t="str">
        <f t="shared" ca="1" si="277"/>
        <v>-0,0625774619995339-0,189424681088969i</v>
      </c>
      <c r="DC219" s="223" t="str">
        <f t="shared" ca="1" si="278"/>
        <v>0,019553780422383+0,198532864350349i</v>
      </c>
      <c r="DD219" s="223" t="str">
        <f t="shared" ca="1" si="279"/>
        <v>0,0244201315826869-0,197993196169578i</v>
      </c>
      <c r="DE219" s="223" t="str">
        <f t="shared" ca="1" si="280"/>
        <v>-0,0672073292242852+0,187831902121283i</v>
      </c>
      <c r="DF219" s="223" t="str">
        <f t="shared" ca="1" si="281"/>
        <v>0,106728536974179-0,168542777808223i</v>
      </c>
      <c r="DG219" s="223" t="str">
        <f t="shared" ca="1" si="282"/>
        <v>-0,141063192498899+0,141063192498892i</v>
      </c>
      <c r="DH219" s="223" t="str">
        <f t="shared" ca="1" si="283"/>
        <v>0,168542777808234-0,106728536974161i</v>
      </c>
      <c r="DI219" s="223" t="str">
        <f t="shared" ca="1" si="284"/>
        <v>-0,187831902121222+0,0672073292244577i</v>
      </c>
      <c r="DJ219" s="223" t="str">
        <f t="shared" ca="1" si="285"/>
        <v>0,197993196169581-0,024420131582666i</v>
      </c>
      <c r="DK219" s="223" t="str">
        <f t="shared" ca="1" si="286"/>
        <v>-0,198532864350347-0,0195537804224039i</v>
      </c>
      <c r="DL219" s="223" t="str">
        <f t="shared" ca="1" si="287"/>
        <v>0,189424681088963+0,0625774619995539i</v>
      </c>
      <c r="DM219" s="223" t="str">
        <f t="shared" ca="1" si="288"/>
        <v>-0,171111265290475-0,102560145508153i</v>
      </c>
      <c r="DN219" s="223" t="str">
        <f t="shared" ca="1" si="289"/>
        <v>0,144482570945968+0,137558842859352i</v>
      </c>
      <c r="DO219" s="223" t="str">
        <f t="shared" ca="1" si="290"/>
        <v>-0,110832639160351-0,16587276645885i</v>
      </c>
      <c r="DP219" s="223" t="str">
        <f t="shared" ca="1" si="291"/>
        <v>0,0717967132671094+0,186125980239195i</v>
      </c>
      <c r="DQ219" s="223" t="str">
        <f t="shared" ca="1" si="292"/>
        <v>-0,0292717729688108-0,197334264290881i</v>
      </c>
      <c r="DR219" s="223" t="str">
        <f t="shared" ca="1" si="293"/>
        <v>-0,0146756507959573+0,198952943757251i</v>
      </c>
      <c r="DS219" s="223" t="str">
        <f t="shared" ca="1" si="294"/>
        <v>0,0579099004514434-0,190903357711866i</v>
      </c>
      <c r="DT219" s="223" t="str">
        <f t="shared" ca="1" si="295"/>
        <v>-0,098329975645611+0,173576681744681i</v>
      </c>
      <c r="DU219" s="223" t="str">
        <f t="shared" ca="1" si="296"/>
        <v>0,133971632916523-0,147814918494857i</v>
      </c>
      <c r="DV219" s="223" t="str">
        <f t="shared" ca="1" si="297"/>
        <v>-0,163102839557333+0,114869979909008i</v>
      </c>
      <c r="DW219" s="223" t="str">
        <f t="shared" ca="1" si="298"/>
        <v>0,184307943026301-0,0763428496545326i</v>
      </c>
      <c r="DX219" s="223" t="str">
        <f t="shared" ca="1" si="299"/>
        <v>-0,196556465630209+0,0341057821332601i</v>
      </c>
      <c r="DY219" s="223" t="str">
        <f t="shared" ca="1" si="300"/>
        <v>0,199253181350164+0,00978868110622905i</v>
      </c>
      <c r="DZ219" s="223" t="str">
        <f t="shared" ca="1" si="301"/>
        <v>-0,192267041290419-0,0532074561446912i</v>
      </c>
      <c r="EA219" s="223" t="str">
        <f t="shared" ca="1" si="302"/>
        <v>0,175937542096352+0,0940405754823681i</v>
      </c>
      <c r="EB219" s="223" t="str">
        <f t="shared" ca="1" si="303"/>
        <v>-0,151058227863999-0,130303723471545i</v>
      </c>
      <c r="EC219" s="223" t="str">
        <f t="shared" ca="1" si="304"/>
        <v>0,118838127277032+0,160234665604072i</v>
      </c>
      <c r="ED219" s="223" t="str">
        <f t="shared" ca="1" si="305"/>
        <v>-0,0808429999639661-0,182378885600244i</v>
      </c>
      <c r="EE219" s="223" t="str">
        <f t="shared" ca="1" si="306"/>
        <v>0,0389192472500512+0,195660268704329i</v>
      </c>
      <c r="EF219" s="223" t="str">
        <f t="shared" ca="1" si="307"/>
        <v>0,00489581508102465-0,199433396277186i</v>
      </c>
      <c r="EG219" s="223" t="str">
        <f t="shared" ca="1" si="308"/>
        <v>-0,0484729616559118+0,193514910392624i</v>
      </c>
      <c r="EH219" s="223" t="str">
        <f t="shared" ca="1" si="309"/>
        <v>0,0896945287928575-0,178192424251392i</v>
      </c>
      <c r="EI219" s="223" t="str">
        <f t="shared" ca="1" si="310"/>
        <v>-0,126557323936075+0,154210545404976i</v>
      </c>
      <c r="EJ219" s="223" t="str">
        <f t="shared" ca="1" si="311"/>
        <v>0,15726997227981-0,122734691000827i</v>
      </c>
      <c r="EK219" s="223" t="str">
        <f t="shared" ca="1" si="312"/>
        <v>-0,180339969953086+0,0852944534731353i</v>
      </c>
      <c r="EL219" s="223" t="str">
        <f t="shared" ca="1" si="313"/>
        <v>0,194646213348789-0,0437092688675829i</v>
      </c>
      <c r="EM219" s="223" t="str">
        <f t="shared" ca="1" si="314"/>
        <v>-0,199493479983584-7,44915333644067E-14i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0,0993358025785148-0,197670703205005i</v>
      </c>
      <c r="G220" s="229" t="str">
        <f t="shared" si="321"/>
        <v>-1,19561567378247+1,25988060849065i</v>
      </c>
      <c r="H220" s="229" t="str">
        <f t="shared" si="322"/>
        <v>0,100109245737211-0,100387656517602i</v>
      </c>
      <c r="I220" s="229" t="str">
        <f t="shared" si="317"/>
        <v>-0,139056459856382+0,0576275940674671i</v>
      </c>
      <c r="J220" s="255" t="str">
        <f ca="1">IMPRODUCT(1/N_FFT2,EE100)</f>
        <v>0,000785694751908105-6,43391470525957E-10i</v>
      </c>
      <c r="K220" s="254" t="str">
        <f t="shared" ca="1" si="318"/>
        <v>-0,000109255893650977+0,0000452777876916397i</v>
      </c>
      <c r="N220" s="246">
        <f t="shared" ca="1" si="185"/>
        <v>0.59949612130717789</v>
      </c>
      <c r="O220" s="223">
        <f t="shared" ca="1" si="186"/>
        <v>0.19949612130717789</v>
      </c>
      <c r="P220" s="223" t="str">
        <f t="shared" ca="1" si="187"/>
        <v>-0,195662859275617-0,0389197625467861i</v>
      </c>
      <c r="Q220" s="223" t="str">
        <f t="shared" ca="1" si="188"/>
        <v>0,18431038329109+0,0763438604453536i</v>
      </c>
      <c r="R220" s="223" t="str">
        <f t="shared" ca="1" si="189"/>
        <v>-0,16587496263914-0,110834106601136i</v>
      </c>
      <c r="S220" s="223" t="str">
        <f t="shared" ca="1" si="190"/>
        <v>0,141065060196716+0,141065060196723i</v>
      </c>
      <c r="T220" s="223" t="str">
        <f t="shared" ca="1" si="191"/>
        <v>-0,110834106601143-0,165874962639136i</v>
      </c>
      <c r="U220" s="223" t="str">
        <f t="shared" ca="1" si="192"/>
        <v>0,0763438604453558+0,184310383291089i</v>
      </c>
      <c r="V220" s="223" t="str">
        <f t="shared" ca="1" si="193"/>
        <v>-0,0389197625467825-0,195662859275618i</v>
      </c>
      <c r="W220" s="223" t="str">
        <f t="shared" ca="1" si="194"/>
        <v>-9,75146936056615E-15+0,199496121307178i</v>
      </c>
      <c r="X220" s="223" t="str">
        <f t="shared" ca="1" si="195"/>
        <v>0,0389197625467821-0,195662859275618i</v>
      </c>
      <c r="Y220" s="223" t="str">
        <f t="shared" ca="1" si="196"/>
        <v>-0,0763438604453554+0,18431038329109i</v>
      </c>
      <c r="Z220" s="223" t="str">
        <f t="shared" ca="1" si="197"/>
        <v>0,110834106601142-0,165874962639136i</v>
      </c>
      <c r="AA220" s="223" t="str">
        <f t="shared" ca="1" si="198"/>
        <v>-0,141065060196716+0,141065060196723i</v>
      </c>
      <c r="AB220" s="223" t="str">
        <f t="shared" ca="1" si="199"/>
        <v>0,165874962639141-0,110834106601135i</v>
      </c>
      <c r="AC220" s="223" t="str">
        <f t="shared" ca="1" si="200"/>
        <v>-0,184310383291093+0,0763438604453468i</v>
      </c>
      <c r="AD220" s="223" t="str">
        <f t="shared" ca="1" si="201"/>
        <v>0,195662859275616-0,0389197625467925i</v>
      </c>
      <c r="AE220" s="223" t="str">
        <f t="shared" ca="1" si="202"/>
        <v>-0,199496121307178+3,42134051866027E-16i</v>
      </c>
      <c r="AF220" s="223" t="str">
        <f t="shared" ca="1" si="203"/>
        <v>0,195662859275616+0,0389197625467917i</v>
      </c>
      <c r="AG220" s="223" t="str">
        <f t="shared" ca="1" si="204"/>
        <v>-0,184310383291093-0,076343860445346i</v>
      </c>
      <c r="AH220" s="223" t="str">
        <f t="shared" ca="1" si="205"/>
        <v>0,165874962639141+0,110834106601135i</v>
      </c>
      <c r="AI220" s="223" t="str">
        <f t="shared" ca="1" si="206"/>
        <v>-0,141065060196716-0,141065060196723i</v>
      </c>
      <c r="AJ220" s="223" t="str">
        <f t="shared" ca="1" si="207"/>
        <v>0,110834106601143+0,165874962639136i</v>
      </c>
      <c r="AK220" s="223" t="str">
        <f t="shared" ca="1" si="208"/>
        <v>-0,0763438604453568-0,184310383291089i</v>
      </c>
      <c r="AL220" s="223" t="str">
        <f t="shared" ca="1" si="209"/>
        <v>0,0389197625467835+0,195662859275618i</v>
      </c>
      <c r="AM220" s="223" t="str">
        <f t="shared" ca="1" si="210"/>
        <v>8,70058270966448E-15-0,199496121307178i</v>
      </c>
      <c r="AN220" s="223" t="str">
        <f t="shared" ca="1" si="211"/>
        <v>-0,0389197625467811+0,195662859275618i</v>
      </c>
      <c r="AO220" s="223" t="str">
        <f t="shared" ca="1" si="212"/>
        <v>0,0763438604453544-0,18431038329109i</v>
      </c>
      <c r="AP220" s="223" t="str">
        <f t="shared" ca="1" si="213"/>
        <v>-0,110834106601142+0,165874962639137i</v>
      </c>
      <c r="AQ220" s="223" t="str">
        <f t="shared" ca="1" si="214"/>
        <v>0,141065060196715-0,141065060196724i</v>
      </c>
      <c r="AR220" s="223" t="str">
        <f t="shared" ca="1" si="215"/>
        <v>0,141065060196715-0,141065060196724i</v>
      </c>
      <c r="AS220" s="223" t="str">
        <f t="shared" ca="1" si="216"/>
        <v>0,184310383291093-0,076343860445347i</v>
      </c>
      <c r="AT220" s="223" t="str">
        <f t="shared" ca="1" si="217"/>
        <v>-0,195662859275616+0,0389197625467926i</v>
      </c>
      <c r="AU220" s="223" t="str">
        <f t="shared" ca="1" si="218"/>
        <v>0,199496121307178-6,84268103732055E-16i</v>
      </c>
      <c r="AV220" s="223" t="str">
        <f t="shared" ca="1" si="219"/>
        <v>-0,195662859275616-0,0389197625467915i</v>
      </c>
      <c r="AW220" s="223" t="str">
        <f t="shared" ca="1" si="220"/>
        <v>0,184310383291116+0,0763438604452907i</v>
      </c>
      <c r="AX220" s="223" t="str">
        <f t="shared" ca="1" si="221"/>
        <v>-0,165874962639131-0,110834106601151i</v>
      </c>
      <c r="AY220" s="223" t="str">
        <f t="shared" ca="1" si="222"/>
        <v>0,141065060196786+0,141065060196653i</v>
      </c>
      <c r="AZ220" s="223" t="str">
        <f t="shared" ca="1" si="223"/>
        <v>-0,110834106601143-0,165874962639136i</v>
      </c>
      <c r="BA220" s="223" t="str">
        <f t="shared" ca="1" si="224"/>
        <v>0,0763438604452824+0,18431038329112i</v>
      </c>
      <c r="BB220" s="223" t="str">
        <f t="shared" ca="1" si="225"/>
        <v>-0,0389197625468214-0,19566285927561i</v>
      </c>
      <c r="BC220" s="223" t="str">
        <f t="shared" ca="1" si="226"/>
        <v>-4,94660994018665E-14+0,199496121307178i</v>
      </c>
      <c r="BD220" s="223" t="str">
        <f t="shared" ca="1" si="227"/>
        <v>0,0389197625467238-0,19566285927563i</v>
      </c>
      <c r="BE220" s="223" t="str">
        <f t="shared" ca="1" si="228"/>
        <v>-0,0763438604453738+0,184310383291082i</v>
      </c>
      <c r="BF220" s="223" t="str">
        <f t="shared" ca="1" si="229"/>
        <v>0,11083410660106-0,165874962639191i</v>
      </c>
      <c r="BG220" s="223" t="str">
        <f t="shared" ca="1" si="230"/>
        <v>-0,141065060196714+0,141065060196725i</v>
      </c>
      <c r="BH220" s="223" t="str">
        <f t="shared" ca="1" si="231"/>
        <v>0,165874962639184-0,110834106601071i</v>
      </c>
      <c r="BI220" s="223" t="str">
        <f t="shared" ca="1" si="232"/>
        <v>-0,184310383291077+0,0763438604453853i</v>
      </c>
      <c r="BJ220" s="223" t="str">
        <f t="shared" ca="1" si="233"/>
        <v>0,195662859275627-0,038919762546736i</v>
      </c>
      <c r="BK220" s="223" t="str">
        <f t="shared" ca="1" si="234"/>
        <v>-0,199496121307178+6,19791256726644E-14i</v>
      </c>
      <c r="BL220" s="223" t="str">
        <f t="shared" ca="1" si="235"/>
        <v>0,195662859275613+0,0389197625468092i</v>
      </c>
      <c r="BM220" s="223" t="str">
        <f t="shared" ca="1" si="236"/>
        <v>-0,184310383291125-0,0763438604452708i</v>
      </c>
      <c r="BN220" s="223" t="str">
        <f t="shared" ca="1" si="237"/>
        <v>0,165874962639143+0,110834106601133i</v>
      </c>
      <c r="BO220" s="223" t="str">
        <f t="shared" ca="1" si="238"/>
        <v>-0,141065060196661-0,141065060196778i</v>
      </c>
      <c r="BP220" s="223" t="str">
        <f t="shared" ca="1" si="239"/>
        <v>0,110834106601161+0,165874962639124i</v>
      </c>
      <c r="BQ220" s="223" t="str">
        <f t="shared" ca="1" si="240"/>
        <v>-0,0763438604453023-0,184310383291111i</v>
      </c>
      <c r="BR220" s="223" t="str">
        <f t="shared" ca="1" si="241"/>
        <v>0,0389197625468425+0,195662859275606i</v>
      </c>
      <c r="BS220" s="223" t="str">
        <f t="shared" ca="1" si="242"/>
        <v>2,78613873789307E-14-0,199496121307178i</v>
      </c>
      <c r="BT220" s="223" t="str">
        <f t="shared" ca="1" si="243"/>
        <v>-0,0389197625467027+0,195662859275634i</v>
      </c>
      <c r="BU220" s="223" t="str">
        <f t="shared" ca="1" si="244"/>
        <v>0,0763438604453538-0,18431038329109i</v>
      </c>
      <c r="BV220" s="223" t="str">
        <f t="shared" ca="1" si="245"/>
        <v>-0,110834106601207+0,165874962639093i</v>
      </c>
      <c r="BW220" s="223" t="str">
        <f t="shared" ca="1" si="246"/>
        <v>0,141065060196701-0,141065060196738i</v>
      </c>
      <c r="BX220" s="223" t="str">
        <f t="shared" ca="1" si="247"/>
        <v>-0,165874962639174+0,110834106601086i</v>
      </c>
      <c r="BY220" s="223" t="str">
        <f t="shared" ca="1" si="248"/>
        <v>0,18431038329107-0,0763438604454027i</v>
      </c>
      <c r="BZ220" s="223" t="str">
        <f t="shared" ca="1" si="249"/>
        <v>-0,195662859275624+0,0389197625467545i</v>
      </c>
      <c r="CA220" s="223" t="str">
        <f t="shared" ca="1" si="250"/>
        <v>0,199496121307178-8,07488272994574E-14i</v>
      </c>
      <c r="CB220" s="223" t="str">
        <f t="shared" ca="1" si="251"/>
        <v>-0,195662859275616-0,0389197625467907i</v>
      </c>
      <c r="CC220" s="223" t="str">
        <f t="shared" ca="1" si="252"/>
        <v>0,184310383291056+0,0763438604454368i</v>
      </c>
      <c r="CD220" s="223" t="str">
        <f t="shared" ca="1" si="253"/>
        <v>-0,165874962639153-0,110834106601117i</v>
      </c>
      <c r="CE220" s="223" t="str">
        <f t="shared" ca="1" si="254"/>
        <v>0,141065060196675+0,141065060196764i</v>
      </c>
      <c r="CF220" s="223" t="str">
        <f t="shared" ca="1" si="255"/>
        <v>-0,110834106601177-0,165874962639113i</v>
      </c>
      <c r="CG220" s="223" t="str">
        <f t="shared" ca="1" si="256"/>
        <v>0,0763438604453197+0,184310383291104i</v>
      </c>
      <c r="CH220" s="223" t="str">
        <f t="shared" ca="1" si="257"/>
        <v>-0,0389197625468611-0,195662859275603i</v>
      </c>
      <c r="CI220" s="223" t="str">
        <f t="shared" ca="1" si="258"/>
        <v>-9,09168575213769E-15+0,199496121307178i</v>
      </c>
      <c r="CJ220" s="223" t="str">
        <f t="shared" ca="1" si="259"/>
        <v>0,0389197625468788-0,195662859275599i</v>
      </c>
      <c r="CK220" s="223" t="str">
        <f t="shared" ca="1" si="260"/>
        <v>-0,0763438604453364+0,184310383291097i</v>
      </c>
      <c r="CL220" s="223" t="str">
        <f t="shared" ca="1" si="261"/>
        <v>0,110834106601192-0,165874962639103i</v>
      </c>
      <c r="CM220" s="223" t="str">
        <f t="shared" ca="1" si="262"/>
        <v>-0,141065060196688+0,141065060196752i</v>
      </c>
      <c r="CN220" s="223" t="str">
        <f t="shared" ca="1" si="263"/>
        <v>0,165874962639163-0,110834106601102i</v>
      </c>
      <c r="CO220" s="223" t="str">
        <f t="shared" ca="1" si="264"/>
        <v>-0,184310383291063+0,07634386044542i</v>
      </c>
      <c r="CP220" s="223" t="str">
        <f t="shared" ca="1" si="265"/>
        <v>0,19566285927562-0,0389197625467729i</v>
      </c>
      <c r="CQ220" s="223" t="str">
        <f t="shared" ca="1" si="266"/>
        <v>-0,199496121307178-9,89321988037328E-14i</v>
      </c>
      <c r="CR220" s="223" t="str">
        <f t="shared" ca="1" si="267"/>
        <v>0,19566285927562+0,0389197625467723i</v>
      </c>
      <c r="CS220" s="223" t="str">
        <f t="shared" ca="1" si="268"/>
        <v>-0,184310383291063-0,0763438604454194i</v>
      </c>
      <c r="CT220" s="223" t="str">
        <f t="shared" ca="1" si="269"/>
        <v>0,165874962639163+0,110834106601101i</v>
      </c>
      <c r="CU220" s="223" t="str">
        <f t="shared" ca="1" si="270"/>
        <v>-0,141065060196688-0,141065060196751i</v>
      </c>
      <c r="CV220" s="223" t="str">
        <f t="shared" ca="1" si="271"/>
        <v>0,110834106601192+0,165874962639103i</v>
      </c>
      <c r="CW220" s="223" t="str">
        <f t="shared" ca="1" si="272"/>
        <v>-0,076343860445337-0,184310383291097i</v>
      </c>
      <c r="CX220" s="223" t="str">
        <f t="shared" ca="1" si="273"/>
        <v>0,038919762546885+0,195662859275598i</v>
      </c>
      <c r="CY220" s="223" t="str">
        <f t="shared" ca="1" si="274"/>
        <v>-1,53480366669406E-14-0,199496121307178i</v>
      </c>
      <c r="CZ220" s="223" t="str">
        <f t="shared" ca="1" si="275"/>
        <v>-0,0389197625468549+0,195662859275604i</v>
      </c>
      <c r="DA220" s="223" t="str">
        <f t="shared" ca="1" si="276"/>
        <v>0,0763438604453191-0,184310383291104i</v>
      </c>
      <c r="DB220" s="223" t="str">
        <f t="shared" ca="1" si="277"/>
        <v>-0,110834106601176+0,165874962639114i</v>
      </c>
      <c r="DC220" s="223" t="str">
        <f t="shared" ca="1" si="278"/>
        <v>0,14106506019667-0,141065060196769i</v>
      </c>
      <c r="DD220" s="223" t="str">
        <f t="shared" ca="1" si="279"/>
        <v>-0,16587496263915+0,110834106601122i</v>
      </c>
      <c r="DE220" s="223" t="str">
        <f t="shared" ca="1" si="280"/>
        <v>0,184310383291056-0,0763438604454374i</v>
      </c>
      <c r="DF220" s="223" t="str">
        <f t="shared" ca="1" si="281"/>
        <v>-0,195662859275616+0,0389197625467913i</v>
      </c>
      <c r="DG220" s="223" t="str">
        <f t="shared" ca="1" si="282"/>
        <v>0,199496121307178+8,01624971769399E-14i</v>
      </c>
      <c r="DH220" s="223" t="str">
        <f t="shared" ca="1" si="283"/>
        <v>-0,195662859275625-0,0389197625467484i</v>
      </c>
      <c r="DI220" s="223" t="str">
        <f t="shared" ca="1" si="284"/>
        <v>0,184310383291072+0,0763438604453969i</v>
      </c>
      <c r="DJ220" s="223" t="str">
        <f t="shared" ca="1" si="285"/>
        <v>-0,165874962639174-0,110834106601086i</v>
      </c>
      <c r="DK220" s="223" t="str">
        <f t="shared" ca="1" si="286"/>
        <v>0,141065060196701+0,141065060196738i</v>
      </c>
      <c r="DL220" s="223" t="str">
        <f t="shared" ca="1" si="287"/>
        <v>-0,110834106601213-0,165874962639089i</v>
      </c>
      <c r="DM220" s="223" t="str">
        <f t="shared" ca="1" si="288"/>
        <v>0,0763438604453596+0,184310383291088i</v>
      </c>
      <c r="DN220" s="223" t="str">
        <f t="shared" ca="1" si="289"/>
        <v>-0,0389197625467087-0,195662859275633i</v>
      </c>
      <c r="DO220" s="223" t="str">
        <f t="shared" ca="1" si="290"/>
        <v>2,84477175014485E-14+0,199496121307178i</v>
      </c>
      <c r="DP220" s="223" t="str">
        <f t="shared" ca="1" si="291"/>
        <v>0,0389197625468419-0,195662859275606i</v>
      </c>
      <c r="DQ220" s="223" t="str">
        <f t="shared" ca="1" si="292"/>
        <v>-0,0763438604452965+0,184310383291114i</v>
      </c>
      <c r="DR220" s="223" t="str">
        <f t="shared" ca="1" si="293"/>
        <v>0,110834106601156-0,165874962639127i</v>
      </c>
      <c r="DS220" s="223" t="str">
        <f t="shared" ca="1" si="294"/>
        <v>-0,141065060196661+0,141065060196778i</v>
      </c>
      <c r="DT220" s="223" t="str">
        <f t="shared" ca="1" si="295"/>
        <v>0,165874962639142-0,110834106601133i</v>
      </c>
      <c r="DU220" s="223" t="str">
        <f t="shared" ca="1" si="296"/>
        <v>-0,184310383291124+0,0763438604452714i</v>
      </c>
      <c r="DV220" s="223" t="str">
        <f t="shared" ca="1" si="297"/>
        <v>0,195662859275611-0,0389197625468152i</v>
      </c>
      <c r="DW220" s="223" t="str">
        <f t="shared" ca="1" si="298"/>
        <v>-0,199496121307178-5,57227747578615E-14i</v>
      </c>
      <c r="DX220" s="223" t="str">
        <f t="shared" ca="1" si="299"/>
        <v>0,195662859275627+0,0389197625467356i</v>
      </c>
      <c r="DY220" s="223" t="str">
        <f t="shared" ca="1" si="300"/>
        <v>-0,184310383291077-0,0763438604453847i</v>
      </c>
      <c r="DZ220" s="223" t="str">
        <f t="shared" ca="1" si="301"/>
        <v>0,165874962639188+0,110834106601066i</v>
      </c>
      <c r="EA220" s="223" t="str">
        <f t="shared" ca="1" si="302"/>
        <v>-0,141065060196718-0,141065060196721i</v>
      </c>
      <c r="EB220" s="223" t="str">
        <f t="shared" ca="1" si="303"/>
        <v>0,110834106601063+0,165874962639189i</v>
      </c>
      <c r="EC220" s="223" t="str">
        <f t="shared" ca="1" si="304"/>
        <v>-0,0763438604453718-0,184310383291083i</v>
      </c>
      <c r="ED220" s="223" t="str">
        <f t="shared" ca="1" si="305"/>
        <v>0,0389197625467216+0,19566285927563i</v>
      </c>
      <c r="EE220" s="223" t="str">
        <f t="shared" ca="1" si="306"/>
        <v>-5,28874399205266E-14-0,199496121307178i</v>
      </c>
      <c r="EF220" s="223" t="str">
        <f t="shared" ca="1" si="307"/>
        <v>-0,038919762546818+0,195662859275611i</v>
      </c>
      <c r="EG220" s="223" t="str">
        <f t="shared" ca="1" si="308"/>
        <v>0,0763438604452844-0,184310383291119i</v>
      </c>
      <c r="EH220" s="223" t="str">
        <f t="shared" ca="1" si="309"/>
        <v>-0,110834106601145+0,165874962639135i</v>
      </c>
      <c r="EI220" s="223" t="str">
        <f t="shared" ca="1" si="310"/>
        <v>0,141065060196788-0,141065060196651i</v>
      </c>
      <c r="EJ220" s="223" t="str">
        <f t="shared" ca="1" si="311"/>
        <v>-0,165874962639129+0,110834106601154i</v>
      </c>
      <c r="EK220" s="223" t="str">
        <f t="shared" ca="1" si="312"/>
        <v>0,184310383291115-0,076343860445294i</v>
      </c>
      <c r="EL220" s="223" t="str">
        <f t="shared" ca="1" si="313"/>
        <v>-0,195662859275609+0,0389197625468282i</v>
      </c>
      <c r="EM220" s="223" t="str">
        <f t="shared" ca="1" si="314"/>
        <v>0,199496121307178+4,26230939233536E-14i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0,0991805335063721-0,196593149180476i</v>
      </c>
      <c r="G221" s="229" t="str">
        <f t="shared" si="321"/>
        <v>-1,19533168823745+1,25181536003219i</v>
      </c>
      <c r="H221" s="229" t="str">
        <f t="shared" si="322"/>
        <v>0,100107488161668-0,0995580755323287i</v>
      </c>
      <c r="I221" s="229" t="str">
        <f t="shared" si="317"/>
        <v>-0,138283708115038+0,0571874772643768i</v>
      </c>
      <c r="J221" s="255" t="str">
        <f ca="1">IMPRODUCT(1/N_FFT2,ED102)</f>
        <v>-0,000704472015885125-0,000333190449114816i</v>
      </c>
      <c r="K221" s="254" t="str">
        <f t="shared" ca="1" si="318"/>
        <v>0,000116471323853332+5,78783342029137E-06i</v>
      </c>
      <c r="N221" s="246">
        <f t="shared" ca="1" si="185"/>
        <v>0.59949843292864202</v>
      </c>
      <c r="O221" s="223">
        <f t="shared" ca="1" si="186"/>
        <v>0.19949843292864197</v>
      </c>
      <c r="P221" s="223" t="str">
        <f t="shared" ca="1" si="187"/>
        <v>-0,196561345656221-0,0341066288982013i</v>
      </c>
      <c r="Q221" s="223" t="str">
        <f t="shared" ca="1" si="188"/>
        <v>0,187836565537276+0,0672089978213082i</v>
      </c>
      <c r="R221" s="223" t="str">
        <f t="shared" ca="1" si="189"/>
        <v>-0,173580991237785-0,0983324169432032i</v>
      </c>
      <c r="S221" s="223" t="str">
        <f t="shared" ca="1" si="190"/>
        <v>0,154214374083325+0,126560466051103i</v>
      </c>
      <c r="T221" s="223" t="str">
        <f t="shared" ca="1" si="191"/>
        <v>-0,130306958600823-0,151061978277749i</v>
      </c>
      <c r="U221" s="223" t="str">
        <f t="shared" ca="1" si="192"/>
        <v>0,10256269183086+0,171115513573118i</v>
      </c>
      <c r="V221" s="223" t="str">
        <f t="shared" ca="1" si="193"/>
        <v>-0,0717984958075247-0,186130601301239i</v>
      </c>
      <c r="W221" s="223" t="str">
        <f t="shared" ca="1" si="194"/>
        <v>0,0389202135217597+0,195665126479924i</v>
      </c>
      <c r="X221" s="223" t="str">
        <f t="shared" ca="1" si="195"/>
        <v>-0,0048959366324618-0,199438347730507i</v>
      </c>
      <c r="Y221" s="223" t="str">
        <f t="shared" ca="1" si="196"/>
        <v>-0,0292724997167236+0,197339163627797i</v>
      </c>
      <c r="Z221" s="223" t="str">
        <f t="shared" ca="1" si="197"/>
        <v>0,0625790156479114-0,189429384049894i</v>
      </c>
      <c r="AA221" s="223" t="str">
        <f t="shared" ca="1" si="198"/>
        <v>-0,0940429102844654+0,175941910203942i</v>
      </c>
      <c r="AB221" s="223" t="str">
        <f t="shared" ca="1" si="199"/>
        <v>0,122737738209034-0,157273876916399i</v>
      </c>
      <c r="AC221" s="223" t="str">
        <f t="shared" ca="1" si="200"/>
        <v>-0,147818588385031+0,133974959111174i</v>
      </c>
      <c r="AD221" s="223" t="str">
        <f t="shared" ca="1" si="201"/>
        <v>0,168546962321495-0,106731186788026i</v>
      </c>
      <c r="AE221" s="223" t="str">
        <f t="shared" ca="1" si="202"/>
        <v>-0,18431251895085+0,0763447450645854i</v>
      </c>
      <c r="AF221" s="223" t="str">
        <f t="shared" ca="1" si="203"/>
        <v>0,194651045947825-0,0437103540640134i</v>
      </c>
      <c r="AG221" s="223" t="str">
        <f t="shared" ca="1" si="204"/>
        <v>-0,19925812832918+0,00978892413576708i</v>
      </c>
      <c r="AH221" s="223" t="str">
        <f t="shared" ca="1" si="205"/>
        <v>0,19799811186619+0,0244207378759864i</v>
      </c>
      <c r="AI221" s="223" t="str">
        <f t="shared" ca="1" si="206"/>
        <v>-0,190908097384782-0,0579113382154675i</v>
      </c>
      <c r="AJ221" s="223" t="str">
        <f t="shared" ca="1" si="207"/>
        <v>0,178196848342284+0,0896967556930625i</v>
      </c>
      <c r="AK221" s="223" t="str">
        <f t="shared" ca="1" si="208"/>
        <v>-0,160238643846867-0,118841077742928i</v>
      </c>
      <c r="AL221" s="223" t="str">
        <f t="shared" ca="1" si="209"/>
        <v>0,137562258115801+0,144486158101963i</v>
      </c>
      <c r="AM221" s="223" t="str">
        <f t="shared" ca="1" si="210"/>
        <v>-0,110835390869205-0,165876884682148i</v>
      </c>
      <c r="AN221" s="223" t="str">
        <f t="shared" ca="1" si="211"/>
        <v>0,0808450071019321+0,182383413630934i</v>
      </c>
      <c r="AO221" s="223" t="str">
        <f t="shared" ca="1" si="212"/>
        <v>-0,0484741651234131-0,19351971490412i</v>
      </c>
      <c r="AP221" s="223" t="str">
        <f t="shared" ca="1" si="213"/>
        <v>0,0146760151572051+0,198957883282089i</v>
      </c>
      <c r="AQ221" s="223" t="str">
        <f t="shared" ca="1" si="214"/>
        <v>0,0195542658959021-0,198537793445621i</v>
      </c>
      <c r="AR221" s="223" t="str">
        <f t="shared" ca="1" si="215"/>
        <v>0,0195542658959021-0,198537793445621i</v>
      </c>
      <c r="AS221" s="223" t="str">
        <f t="shared" ca="1" si="216"/>
        <v>0,0852965711300077-0,180344447362394i</v>
      </c>
      <c r="AT221" s="223" t="str">
        <f t="shared" ca="1" si="217"/>
        <v>-0,114872831855342+0,163106889009993i</v>
      </c>
      <c r="AU221" s="223" t="str">
        <f t="shared" ca="1" si="218"/>
        <v>0,141066694759938-0,141066694759926i</v>
      </c>
      <c r="AV221" s="223" t="str">
        <f t="shared" ca="1" si="219"/>
        <v>-0,163106889010002+0,114872831855329i</v>
      </c>
      <c r="AW221" s="223" t="str">
        <f t="shared" ca="1" si="220"/>
        <v>0,180344447362437-0,0852965711299184i</v>
      </c>
      <c r="AX221" s="223" t="str">
        <f t="shared" ca="1" si="221"/>
        <v>-0,192271814820324+0,0532087771583109i</v>
      </c>
      <c r="AY221" s="223" t="str">
        <f t="shared" ca="1" si="222"/>
        <v>0,198537793445615-0,0195542658959645i</v>
      </c>
      <c r="AZ221" s="223" t="str">
        <f t="shared" ca="1" si="223"/>
        <v>-0,198957883282085-0,0146760151572642i</v>
      </c>
      <c r="BA221" s="223" t="str">
        <f t="shared" ca="1" si="224"/>
        <v>0,193519714904125+0,0484741651233935i</v>
      </c>
      <c r="BB221" s="223" t="str">
        <f t="shared" ca="1" si="225"/>
        <v>-0,182383413630894-0,0808450071020226i</v>
      </c>
      <c r="BC221" s="223" t="str">
        <f t="shared" ca="1" si="226"/>
        <v>0,165876884682137+0,110835390869221i</v>
      </c>
      <c r="BD221" s="223" t="str">
        <f t="shared" ca="1" si="227"/>
        <v>-0,144486158102004-0,137562258115758i</v>
      </c>
      <c r="BE221" s="223" t="str">
        <f t="shared" ca="1" si="228"/>
        <v>0,118841077742881+0,160238643846902i</v>
      </c>
      <c r="BF221" s="223" t="str">
        <f t="shared" ca="1" si="229"/>
        <v>-0,0896967556930817-0,178196848342274i</v>
      </c>
      <c r="BG221" s="223" t="str">
        <f t="shared" ca="1" si="230"/>
        <v>0,0579113382153714+0,190908097384812i</v>
      </c>
      <c r="BH221" s="223" t="str">
        <f t="shared" ca="1" si="231"/>
        <v>-0,0244207378759684-0,197998111866192i</v>
      </c>
      <c r="BI221" s="223" t="str">
        <f t="shared" ca="1" si="232"/>
        <v>-0,00978892413570875+0,199258128329183i</v>
      </c>
      <c r="BJ221" s="223" t="str">
        <f t="shared" ca="1" si="233"/>
        <v>0,0437103540640685-0,194651045947813i</v>
      </c>
      <c r="BK221" s="223" t="str">
        <f t="shared" ca="1" si="234"/>
        <v>-0,0763447450645669+0,184312518950857i</v>
      </c>
      <c r="BL221" s="223" t="str">
        <f t="shared" ca="1" si="235"/>
        <v>0,106731186788107-0,168546962321443i</v>
      </c>
      <c r="BM221" s="223" t="str">
        <f t="shared" ca="1" si="236"/>
        <v>-0,133974959111188+0,147818588385018i</v>
      </c>
      <c r="BN221" s="223" t="str">
        <f t="shared" ca="1" si="237"/>
        <v>0,15727387691636-0,122737738209083i</v>
      </c>
      <c r="BO221" s="223" t="str">
        <f t="shared" ca="1" si="238"/>
        <v>-0,17594191020397+0,0940429102844132i</v>
      </c>
      <c r="BP221" s="223" t="str">
        <f t="shared" ca="1" si="239"/>
        <v>0,189429384049887-0,0625790156479334i</v>
      </c>
      <c r="BQ221" s="223" t="str">
        <f t="shared" ca="1" si="240"/>
        <v>-0,197339163627811+0,0292724997166265i</v>
      </c>
      <c r="BR221" s="223" t="str">
        <f t="shared" ca="1" si="241"/>
        <v>0,199438347730507+0,00489593663247782i</v>
      </c>
      <c r="BS221" s="223" t="str">
        <f t="shared" ca="1" si="242"/>
        <v>-0,195665126479935-0,0389202135216996i</v>
      </c>
      <c r="BT221" s="223" t="str">
        <f t="shared" ca="1" si="243"/>
        <v>0,186130601301217+0,0717984958075811i</v>
      </c>
      <c r="BU221" s="223" t="str">
        <f t="shared" ca="1" si="244"/>
        <v>-0,171115513573129-0,102562691830842i</v>
      </c>
      <c r="BV221" s="223" t="str">
        <f t="shared" ca="1" si="245"/>
        <v>0,151061978277684+0,130306958600899i</v>
      </c>
      <c r="BW221" s="223" t="str">
        <f t="shared" ca="1" si="246"/>
        <v>-0,126560466051089-0,154214374083335i</v>
      </c>
      <c r="BX221" s="223" t="str">
        <f t="shared" ca="1" si="247"/>
        <v>0,0983324169432547+0,173580991237756i</v>
      </c>
      <c r="BY221" s="223" t="str">
        <f t="shared" ca="1" si="248"/>
        <v>-0,067208997821255-0,187836565537295i</v>
      </c>
      <c r="BZ221" s="223" t="str">
        <f t="shared" ca="1" si="249"/>
        <v>0,0341066288982208+0,196561345656217i</v>
      </c>
      <c r="CA221" s="223" t="str">
        <f t="shared" ca="1" si="250"/>
        <v>9,60982802849058E-14-0,199498432928642i</v>
      </c>
      <c r="CB221" s="223" t="str">
        <f t="shared" ca="1" si="251"/>
        <v>-0,0341066288982202+0,196561345656217i</v>
      </c>
      <c r="CC221" s="223" t="str">
        <f t="shared" ca="1" si="252"/>
        <v>0,067208997821249-0,187836565537297i</v>
      </c>
      <c r="CD221" s="223" t="str">
        <f t="shared" ca="1" si="253"/>
        <v>-0,0983324169432541+0,173580991237756i</v>
      </c>
      <c r="CE221" s="223" t="str">
        <f t="shared" ca="1" si="254"/>
        <v>0,126560466051084-0,154214374083339i</v>
      </c>
      <c r="CF221" s="223" t="str">
        <f t="shared" ca="1" si="255"/>
        <v>-0,151061978277813+0,130306958600749i</v>
      </c>
      <c r="CG221" s="223" t="str">
        <f t="shared" ca="1" si="256"/>
        <v>0,171115513573125-0,102562691830848i</v>
      </c>
      <c r="CH221" s="223" t="str">
        <f t="shared" ca="1" si="257"/>
        <v>-0,186130601301217+0,0717984958075817i</v>
      </c>
      <c r="CI221" s="223" t="str">
        <f t="shared" ca="1" si="258"/>
        <v>0,195665126479935-0,0389202135217002i</v>
      </c>
      <c r="CJ221" s="223" t="str">
        <f t="shared" ca="1" si="259"/>
        <v>-0,199438347730507+0,00489593663248407i</v>
      </c>
      <c r="CK221" s="223" t="str">
        <f t="shared" ca="1" si="260"/>
        <v>0,197339163627812+0,0292724997166203i</v>
      </c>
      <c r="CL221" s="223" t="str">
        <f t="shared" ca="1" si="261"/>
        <v>-0,189429384049889-0,0625790156479274i</v>
      </c>
      <c r="CM221" s="223" t="str">
        <f t="shared" ca="1" si="262"/>
        <v>0,17594191020397+0,0940429102844126i</v>
      </c>
      <c r="CN221" s="223" t="str">
        <f t="shared" ca="1" si="263"/>
        <v>-0,157273876916364-0,122737738209078i</v>
      </c>
      <c r="CO221" s="223" t="str">
        <f t="shared" ca="1" si="264"/>
        <v>0,133974959111189+0,147818588385017i</v>
      </c>
      <c r="CP221" s="223" t="str">
        <f t="shared" ca="1" si="265"/>
        <v>-0,106731186788112-0,16854696232144i</v>
      </c>
      <c r="CQ221" s="223" t="str">
        <f t="shared" ca="1" si="266"/>
        <v>0,0763447450645675+0,184312518950857i</v>
      </c>
      <c r="CR221" s="223" t="str">
        <f t="shared" ca="1" si="267"/>
        <v>-0,0437103540640745-0,194651045947812i</v>
      </c>
      <c r="CS221" s="223" t="str">
        <f t="shared" ca="1" si="268"/>
        <v>0,00978892413570935+0,199258128329183i</v>
      </c>
      <c r="CT221" s="223" t="str">
        <f t="shared" ca="1" si="269"/>
        <v>0,0244207378759622-0,197998111866193i</v>
      </c>
      <c r="CU221" s="223" t="str">
        <f t="shared" ca="1" si="270"/>
        <v>-0,057911338215371+0,190908097384812i</v>
      </c>
      <c r="CV221" s="223" t="str">
        <f t="shared" ca="1" si="271"/>
        <v>0,0896967556930761-0,178196848342277i</v>
      </c>
      <c r="CW221" s="223" t="str">
        <f t="shared" ca="1" si="272"/>
        <v>-0,118841077742878+0,160238643846904i</v>
      </c>
      <c r="CX221" s="223" t="str">
        <f t="shared" ca="1" si="273"/>
        <v>0,144486158102-0,137562258115763i</v>
      </c>
      <c r="CY221" s="223" t="str">
        <f t="shared" ca="1" si="274"/>
        <v>-0,165876884682135+0,110835390869224i</v>
      </c>
      <c r="CZ221" s="223" t="str">
        <f t="shared" ca="1" si="275"/>
        <v>0,182383413630894-0,080845007102023i</v>
      </c>
      <c r="DA221" s="223" t="str">
        <f t="shared" ca="1" si="276"/>
        <v>-0,193519714904124+0,0484741651233967i</v>
      </c>
      <c r="DB221" s="223" t="str">
        <f t="shared" ca="1" si="277"/>
        <v>0,198957883282085-0,0146760151572648i</v>
      </c>
      <c r="DC221" s="223" t="str">
        <f t="shared" ca="1" si="278"/>
        <v>-0,198537793445616-0,0195542658959583i</v>
      </c>
      <c r="DD221" s="223" t="str">
        <f t="shared" ca="1" si="279"/>
        <v>0,192271814820325+0,0532087771583075i</v>
      </c>
      <c r="DE221" s="223" t="str">
        <f t="shared" ca="1" si="280"/>
        <v>-0,180344447362436-0,0852965711299204i</v>
      </c>
      <c r="DF221" s="223" t="str">
        <f t="shared" ca="1" si="281"/>
        <v>0,163106889009981+0,114872831855358i</v>
      </c>
      <c r="DG221" s="223" t="str">
        <f t="shared" ca="1" si="282"/>
        <v>-0,141066694759967-0,141066694759898i</v>
      </c>
      <c r="DH221" s="223" t="str">
        <f t="shared" ca="1" si="283"/>
        <v>0,11487283185528+0,163106889010036i</v>
      </c>
      <c r="DI221" s="223" t="str">
        <f t="shared" ca="1" si="284"/>
        <v>-0,0852965711300083-0,180344447362394i</v>
      </c>
      <c r="DJ221" s="223" t="str">
        <f t="shared" ca="1" si="285"/>
        <v>0,0532087771584123+0,192271814820296i</v>
      </c>
      <c r="DK221" s="223" t="str">
        <f t="shared" ca="1" si="286"/>
        <v>-0,0195542658958632-0,198537793445625i</v>
      </c>
      <c r="DL221" s="223" t="str">
        <f t="shared" ca="1" si="287"/>
        <v>-0,0146760151571565+0,198957883282093i</v>
      </c>
      <c r="DM221" s="223" t="str">
        <f t="shared" ca="1" si="288"/>
        <v>0,0484741651234895-0,193519714904101i</v>
      </c>
      <c r="DN221" s="223" t="str">
        <f t="shared" ca="1" si="289"/>
        <v>-0,0808450071019342+0,182383413630933i</v>
      </c>
      <c r="DO221" s="223" t="str">
        <f t="shared" ca="1" si="290"/>
        <v>0,110835390869133-0,165876884682195i</v>
      </c>
      <c r="DP221" s="223" t="str">
        <f t="shared" ca="1" si="291"/>
        <v>-0,137562258115832+0,144486158101934i</v>
      </c>
      <c r="DQ221" s="223" t="str">
        <f t="shared" ca="1" si="292"/>
        <v>0,16023864384684-0,118841077742965i</v>
      </c>
      <c r="DR221" s="223" t="str">
        <f t="shared" ca="1" si="293"/>
        <v>-0,17819684834232+0,0896967556929907i</v>
      </c>
      <c r="DS221" s="223" t="str">
        <f t="shared" ca="1" si="294"/>
        <v>0,19090809738478-0,0579113382154749i</v>
      </c>
      <c r="DT221" s="223" t="str">
        <f t="shared" ca="1" si="295"/>
        <v>-0,197998111866205+0,0244207378758675i</v>
      </c>
      <c r="DU221" s="223" t="str">
        <f t="shared" ca="1" si="296"/>
        <v>0,199258128329179+0,00978892413579906i</v>
      </c>
      <c r="DV221" s="223" t="str">
        <f t="shared" ca="1" si="297"/>
        <v>-0,194651045947836-0,0437103540639685i</v>
      </c>
      <c r="DW221" s="223" t="str">
        <f t="shared" ca="1" si="298"/>
        <v>0,184312518950823+0,0763447450646504i</v>
      </c>
      <c r="DX221" s="223" t="str">
        <f t="shared" ca="1" si="299"/>
        <v>-0,168546962321498-0,10673118678802i</v>
      </c>
      <c r="DY221" s="223" t="str">
        <f t="shared" ca="1" si="300"/>
        <v>0,147818588385086+0,133974959111112i</v>
      </c>
      <c r="DZ221" s="223" t="str">
        <f t="shared" ca="1" si="301"/>
        <v>-0,122737738209008-0,157273876916419i</v>
      </c>
      <c r="EA221" s="223" t="str">
        <f t="shared" ca="1" si="302"/>
        <v>0,0940429102845033+0,175941910203921i</v>
      </c>
      <c r="EB221" s="223" t="str">
        <f t="shared" ca="1" si="303"/>
        <v>-0,062579015647842-0,189429384049917i</v>
      </c>
      <c r="EC221" s="223" t="str">
        <f t="shared" ca="1" si="304"/>
        <v>0,0292724997167278+0,197339163627796i</v>
      </c>
      <c r="ED221" s="223" t="str">
        <f t="shared" ca="1" si="305"/>
        <v>0,00489593663238116-0,199438347730509i</v>
      </c>
      <c r="EE221" s="223" t="str">
        <f t="shared" ca="1" si="306"/>
        <v>-0,0389202135217938+0,195665126479917i</v>
      </c>
      <c r="EF221" s="223" t="str">
        <f t="shared" ca="1" si="307"/>
        <v>0,0717984958074858-0,186130601301254i</v>
      </c>
      <c r="EG221" s="223" t="str">
        <f t="shared" ca="1" si="308"/>
        <v>-0,102562691830925+0,171115513573079i</v>
      </c>
      <c r="EH221" s="223" t="str">
        <f t="shared" ca="1" si="309"/>
        <v>0,130306958600821-0,151061978277751i</v>
      </c>
      <c r="EI221" s="223" t="str">
        <f t="shared" ca="1" si="310"/>
        <v>-0,154214374083274+0,126560466051164i</v>
      </c>
      <c r="EJ221" s="223" t="str">
        <f t="shared" ca="1" si="311"/>
        <v>0,173580991237803-0,0983324169431711i</v>
      </c>
      <c r="EK221" s="223" t="str">
        <f t="shared" ca="1" si="312"/>
        <v>-0,187836565537262+0,0672089978213459i</v>
      </c>
      <c r="EL221" s="223" t="str">
        <f t="shared" ca="1" si="313"/>
        <v>0,196561345656234-0,034106628898126i</v>
      </c>
      <c r="EM221" s="223" t="str">
        <f t="shared" ca="1" si="314"/>
        <v>-0,199498432928642+5,86380175827731E-16i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0,0990243721784636-0,19553662778612i</v>
      </c>
      <c r="G222" s="229" t="str">
        <f t="shared" si="321"/>
        <v>-1,19504548252307+1,24390052687118i</v>
      </c>
      <c r="H222" s="229" t="str">
        <f t="shared" si="322"/>
        <v>0,100105772978964-0,098742094571578i</v>
      </c>
      <c r="I222" s="229" t="str">
        <f t="shared" si="317"/>
        <v>-0,137533796675363+0,0567504719711292i</v>
      </c>
      <c r="J222" s="255" t="str">
        <f ca="1">IMPRODUCT(1/N_FFT2,EE100)</f>
        <v>0,000785694751908105-6,43391470525957E-10i</v>
      </c>
      <c r="K222" s="254" t="str">
        <f t="shared" ca="1" si="318"/>
        <v>-0,000108059545745059+0,0000445886364840959i</v>
      </c>
      <c r="N222" s="246">
        <f t="shared" ca="1" si="185"/>
        <v>0.59950042210585841</v>
      </c>
      <c r="O222" s="223">
        <f t="shared" ca="1" si="186"/>
        <v>0.19950042210585839</v>
      </c>
      <c r="P222" s="223" t="str">
        <f t="shared" ca="1" si="187"/>
        <v>-0,197341131275174-0,029272791589638i</v>
      </c>
      <c r="Q222" s="223" t="str">
        <f t="shared" ca="1" si="188"/>
        <v>0,190910000908697+0,0579119156431288i</v>
      </c>
      <c r="R222" s="223" t="str">
        <f t="shared" ca="1" si="189"/>
        <v>-0,180346245557303-0,0852974216128518i</v>
      </c>
      <c r="S222" s="223" t="str">
        <f t="shared" ca="1" si="190"/>
        <v>0,165878538622554+0,110836495996859i</v>
      </c>
      <c r="T222" s="223" t="str">
        <f t="shared" ca="1" si="191"/>
        <v>-0,147820062268131-0,133976294960943i</v>
      </c>
      <c r="U222" s="223" t="str">
        <f t="shared" ca="1" si="192"/>
        <v>0,126561727971765+0,154215911738111i</v>
      </c>
      <c r="V222" s="223" t="str">
        <f t="shared" ca="1" si="193"/>
        <v>-0,102563714472327-0,171117219747326i</v>
      </c>
      <c r="W222" s="223" t="str">
        <f t="shared" ca="1" si="194"/>
        <v>0,0763455062897593+0,184314356710963i</v>
      </c>
      <c r="X222" s="223" t="str">
        <f t="shared" ca="1" si="195"/>
        <v>-0,04847464845405-0,193521644468189i</v>
      </c>
      <c r="Y222" s="223" t="str">
        <f t="shared" ca="1" si="196"/>
        <v>0,019554460869353+0,198539773044407i</v>
      </c>
      <c r="Z222" s="223" t="str">
        <f t="shared" ca="1" si="197"/>
        <v>0,00978902174007079-0,199260115110345i</v>
      </c>
      <c r="AA222" s="223" t="str">
        <f t="shared" ca="1" si="198"/>
        <v>-0,0389206015909776+0,195667077435659i</v>
      </c>
      <c r="AB222" s="223" t="str">
        <f t="shared" ca="1" si="199"/>
        <v>0,067209667954934-0,187838438435277i</v>
      </c>
      <c r="AC222" s="223" t="str">
        <f t="shared" ca="1" si="200"/>
        <v>-0,0940438479761116+0,175943664501629i</v>
      </c>
      <c r="AD222" s="223" t="str">
        <f t="shared" ca="1" si="201"/>
        <v>0,118842262694403-0,160240241568996i</v>
      </c>
      <c r="AE222" s="223" t="str">
        <f t="shared" ca="1" si="202"/>
        <v>-0,141068101320637+0,141068101320625i</v>
      </c>
      <c r="AF222" s="223" t="str">
        <f t="shared" ca="1" si="203"/>
        <v>0,160240241568996-0,118842262694403i</v>
      </c>
      <c r="AG222" s="223" t="str">
        <f t="shared" ca="1" si="204"/>
        <v>-0,175943664501628+0,0940438479761126i</v>
      </c>
      <c r="AH222" s="223" t="str">
        <f t="shared" ca="1" si="205"/>
        <v>0,187838438435276-0,0672096679549364i</v>
      </c>
      <c r="AI222" s="223" t="str">
        <f t="shared" ca="1" si="206"/>
        <v>-0,195667077435658+0,0389206015909786i</v>
      </c>
      <c r="AJ222" s="223" t="str">
        <f t="shared" ca="1" si="207"/>
        <v>0,199260115110345-0,0097890217400718i</v>
      </c>
      <c r="AK222" s="223" t="str">
        <f t="shared" ca="1" si="208"/>
        <v>-0,198539773044407-0,0195544608693527i</v>
      </c>
      <c r="AL222" s="223" t="str">
        <f t="shared" ca="1" si="209"/>
        <v>0,193521644468184+0,0484746484540682i</v>
      </c>
      <c r="AM222" s="223" t="str">
        <f t="shared" ca="1" si="210"/>
        <v>-0,184314356710963-0,0763455062897578i</v>
      </c>
      <c r="AN222" s="223" t="str">
        <f t="shared" ca="1" si="211"/>
        <v>0,171117219747327+0,102563714472326i</v>
      </c>
      <c r="AO222" s="223" t="str">
        <f t="shared" ca="1" si="212"/>
        <v>-0,154215911738112-0,126561727971763i</v>
      </c>
      <c r="AP222" s="223" t="str">
        <f t="shared" ca="1" si="213"/>
        <v>0,133976294960943+0,147820062268131i</v>
      </c>
      <c r="AQ222" s="223" t="str">
        <f t="shared" ca="1" si="214"/>
        <v>-0,110836495996859-0,165878538622553i</v>
      </c>
      <c r="AR222" s="223" t="str">
        <f t="shared" ca="1" si="215"/>
        <v>-0,110836495996859-0,165878538622553i</v>
      </c>
      <c r="AS222" s="223" t="str">
        <f t="shared" ca="1" si="216"/>
        <v>-0,0579119156431189-0,1909100009087i</v>
      </c>
      <c r="AT222" s="223" t="str">
        <f t="shared" ca="1" si="217"/>
        <v>0,029272791589634+0,197341131275174i</v>
      </c>
      <c r="AU222" s="223" t="str">
        <f t="shared" ca="1" si="218"/>
        <v>-2,44398167005415E-15-0,199500422105858i</v>
      </c>
      <c r="AV222" s="223" t="str">
        <f t="shared" ca="1" si="219"/>
        <v>-0,0292727915896318+0,197341131275174i</v>
      </c>
      <c r="AW222" s="223" t="str">
        <f t="shared" ca="1" si="220"/>
        <v>0,0579119156431737-0,190910000908684i</v>
      </c>
      <c r="AX222" s="223" t="str">
        <f t="shared" ca="1" si="221"/>
        <v>-0,0852974216128528+0,180346245557303i</v>
      </c>
      <c r="AY222" s="223" t="str">
        <f t="shared" ca="1" si="222"/>
        <v>0,110836495996824-0,165878538622577i</v>
      </c>
      <c r="AZ222" s="223" t="str">
        <f t="shared" ca="1" si="223"/>
        <v>-0,133976294960883+0,147820062268185i</v>
      </c>
      <c r="BA222" s="223" t="str">
        <f t="shared" ca="1" si="224"/>
        <v>0,154215911738149-0,126561727971718i</v>
      </c>
      <c r="BB222" s="223" t="str">
        <f t="shared" ca="1" si="225"/>
        <v>-0,171117219747336+0,102563714472311i</v>
      </c>
      <c r="BC222" s="223" t="str">
        <f t="shared" ca="1" si="226"/>
        <v>0,184314356710955-0,0763455062897779i</v>
      </c>
      <c r="BD222" s="223" t="str">
        <f t="shared" ca="1" si="227"/>
        <v>-0,193521644468169+0,048474648454128i</v>
      </c>
      <c r="BE222" s="223" t="str">
        <f t="shared" ca="1" si="228"/>
        <v>0,198539773044415-0,0195544608692758i</v>
      </c>
      <c r="BF222" s="223" t="str">
        <f t="shared" ca="1" si="229"/>
        <v>-0,199260115110343-0,00978902174011083i</v>
      </c>
      <c r="BG222" s="223" t="str">
        <f t="shared" ca="1" si="230"/>
        <v>0,195667077435659+0,038920601590978i</v>
      </c>
      <c r="BH222" s="223" t="str">
        <f t="shared" ca="1" si="231"/>
        <v>-0,187838438435296-0,0672096679548784i</v>
      </c>
      <c r="BI222" s="223" t="str">
        <f t="shared" ca="1" si="232"/>
        <v>0,175943664501582+0,0940438479761982i</v>
      </c>
      <c r="BJ222" s="223" t="str">
        <f t="shared" ca="1" si="233"/>
        <v>-0,160240241568961-0,11884226269445i</v>
      </c>
      <c r="BK222" s="223" t="str">
        <f t="shared" ca="1" si="234"/>
        <v>0,141068101320626+0,141068101320637i</v>
      </c>
      <c r="BL222" s="223" t="str">
        <f t="shared" ca="1" si="235"/>
        <v>-0,118842262694437-0,16024024156897i</v>
      </c>
      <c r="BM222" s="223" t="str">
        <f t="shared" ca="1" si="236"/>
        <v>0,0940438479761849+0,17594366450159i</v>
      </c>
      <c r="BN222" s="223" t="str">
        <f t="shared" ca="1" si="237"/>
        <v>-0,067209667954864-0,187838438435302i</v>
      </c>
      <c r="BO222" s="223" t="str">
        <f t="shared" ca="1" si="238"/>
        <v>0,0389206015909628+0,195667077435662i</v>
      </c>
      <c r="BP222" s="223" t="str">
        <f t="shared" ca="1" si="239"/>
        <v>-0,00978902174009549-0,199260115110344i</v>
      </c>
      <c r="BQ222" s="223" t="str">
        <f t="shared" ca="1" si="240"/>
        <v>-0,0195544608692939+0,198539773044413i</v>
      </c>
      <c r="BR222" s="223" t="str">
        <f t="shared" ca="1" si="241"/>
        <v>0,0484746484541456-0,193521644468165i</v>
      </c>
      <c r="BS222" s="223" t="str">
        <f t="shared" ca="1" si="242"/>
        <v>-0,0763455062897947+0,184314356710948i</v>
      </c>
      <c r="BT222" s="223" t="str">
        <f t="shared" ca="1" si="243"/>
        <v>0,102563714472326-0,171117219747326i</v>
      </c>
      <c r="BU222" s="223" t="str">
        <f t="shared" ca="1" si="244"/>
        <v>-0,126561727971732+0,154215911738137i</v>
      </c>
      <c r="BV222" s="223" t="str">
        <f t="shared" ca="1" si="245"/>
        <v>0,147820062268062-0,133976294961018i</v>
      </c>
      <c r="BW222" s="223" t="str">
        <f t="shared" ca="1" si="246"/>
        <v>-0,165878538622585+0,110836495996811i</v>
      </c>
      <c r="BX222" s="223" t="str">
        <f t="shared" ca="1" si="247"/>
        <v>0,180346245557309-0,0852974216128388i</v>
      </c>
      <c r="BY222" s="223" t="str">
        <f t="shared" ca="1" si="248"/>
        <v>-0,190910000908688+0,0579119156431592i</v>
      </c>
      <c r="BZ222" s="223" t="str">
        <f t="shared" ca="1" si="249"/>
        <v>0,197341131275162-0,0292727915897148i</v>
      </c>
      <c r="CA222" s="223" t="str">
        <f t="shared" ca="1" si="250"/>
        <v>-0,199500422105858-7,44940390565908E-14i</v>
      </c>
      <c r="CB222" s="223" t="str">
        <f t="shared" ca="1" si="251"/>
        <v>0,197341131275169+0,0292727915896715i</v>
      </c>
      <c r="CC222" s="223" t="str">
        <f t="shared" ca="1" si="252"/>
        <v>-0,190910000908701-0,0579119156431173i</v>
      </c>
      <c r="CD222" s="223" t="str">
        <f t="shared" ca="1" si="253"/>
        <v>0,180346245557328+0,0852974216127993i</v>
      </c>
      <c r="CE222" s="223" t="str">
        <f t="shared" ca="1" si="254"/>
        <v>-0,165878538622499-0,11083649599694i</v>
      </c>
      <c r="CF222" s="223" t="str">
        <f t="shared" ca="1" si="255"/>
        <v>0,147820062268092+0,133976294960986i</v>
      </c>
      <c r="CG222" s="223" t="str">
        <f t="shared" ca="1" si="256"/>
        <v>-0,126561727971766-0,154215911738109i</v>
      </c>
      <c r="CH222" s="223" t="str">
        <f t="shared" ca="1" si="257"/>
        <v>0,102563714472364+0,171117219747304i</v>
      </c>
      <c r="CI222" s="223" t="str">
        <f t="shared" ca="1" si="258"/>
        <v>-0,0763455062898352-0,184314356710931i</v>
      </c>
      <c r="CJ222" s="223" t="str">
        <f t="shared" ca="1" si="259"/>
        <v>0,0484746484539955+0,193521644468202i</v>
      </c>
      <c r="CK222" s="223" t="str">
        <f t="shared" ca="1" si="260"/>
        <v>-0,0195544608693374-0,198539773044408i</v>
      </c>
      <c r="CL222" s="223" t="str">
        <f t="shared" ca="1" si="261"/>
        <v>-0,00978902174004609+0,199260115110347i</v>
      </c>
      <c r="CM222" s="223" t="str">
        <f t="shared" ca="1" si="262"/>
        <v>0,0389206015909144-0,195667077435671i</v>
      </c>
      <c r="CN222" s="223" t="str">
        <f t="shared" ca="1" si="263"/>
        <v>-0,0672096679550096+0,18783843843525i</v>
      </c>
      <c r="CO222" s="223" t="str">
        <f t="shared" ca="1" si="264"/>
        <v>0,0940438479761461-0,17594366450161i</v>
      </c>
      <c r="CP222" s="223" t="str">
        <f t="shared" ca="1" si="265"/>
        <v>-0,118842262694402+0,160240241568997i</v>
      </c>
      <c r="CQ222" s="223" t="str">
        <f t="shared" ca="1" si="266"/>
        <v>0,141068101320595-0,141068101320667i</v>
      </c>
      <c r="CR222" s="223" t="str">
        <f t="shared" ca="1" si="267"/>
        <v>-0,160240241569053+0,118842262694325i</v>
      </c>
      <c r="CS222" s="223" t="str">
        <f t="shared" ca="1" si="268"/>
        <v>0,175943664501655-0,094043847976062i</v>
      </c>
      <c r="CT222" s="223" t="str">
        <f t="shared" ca="1" si="269"/>
        <v>-0,187838438435282+0,0672096679549197i</v>
      </c>
      <c r="CU222" s="223" t="str">
        <f t="shared" ca="1" si="270"/>
        <v>0,19566707743565-0,0389206015910209i</v>
      </c>
      <c r="CV222" s="223" t="str">
        <f t="shared" ca="1" si="271"/>
        <v>-0,199260115110341+0,00978902174015456i</v>
      </c>
      <c r="CW222" s="223" t="str">
        <f t="shared" ca="1" si="272"/>
        <v>0,198539773044399+0,0195544608694325i</v>
      </c>
      <c r="CX222" s="223" t="str">
        <f t="shared" ca="1" si="273"/>
        <v>-0,193521644468179-0,0484746484540883i</v>
      </c>
      <c r="CY222" s="223" t="str">
        <f t="shared" ca="1" si="274"/>
        <v>0,184314356710971+0,07634550628974i</v>
      </c>
      <c r="CZ222" s="223" t="str">
        <f t="shared" ca="1" si="275"/>
        <v>-0,171117219747357-0,102563714472275i</v>
      </c>
      <c r="DA222" s="223" t="str">
        <f t="shared" ca="1" si="276"/>
        <v>0,154215911738053+0,126561727971836i</v>
      </c>
      <c r="DB222" s="223" t="str">
        <f t="shared" ca="1" si="277"/>
        <v>-0,133976294960919-0,147820062268152i</v>
      </c>
      <c r="DC222" s="223" t="str">
        <f t="shared" ca="1" si="278"/>
        <v>0,110836495996866+0,165878538622549i</v>
      </c>
      <c r="DD222" s="223" t="str">
        <f t="shared" ca="1" si="279"/>
        <v>-0,0852974216128975-0,180346245557281i</v>
      </c>
      <c r="DE222" s="223" t="str">
        <f t="shared" ca="1" si="280"/>
        <v>0,0579119156432212+0,190910000908669i</v>
      </c>
      <c r="DF222" s="223" t="str">
        <f t="shared" ca="1" si="281"/>
        <v>-0,0292727915895771-0,197341131275183i</v>
      </c>
      <c r="DG222" s="223" t="str">
        <f t="shared" ca="1" si="282"/>
        <v>-1,53486271031802E-14+0,199500422105858i</v>
      </c>
      <c r="DH222" s="223" t="str">
        <f t="shared" ca="1" si="283"/>
        <v>0,0292727915896075-0,197341131275178i</v>
      </c>
      <c r="DI222" s="223" t="str">
        <f t="shared" ca="1" si="284"/>
        <v>-0,0579119156430552+0,19091000090872i</v>
      </c>
      <c r="DJ222" s="223" t="str">
        <f t="shared" ca="1" si="285"/>
        <v>0,0852974216129252-0,180346245557268i</v>
      </c>
      <c r="DK222" s="223" t="str">
        <f t="shared" ca="1" si="286"/>
        <v>-0,110836495996891+0,165878538622532i</v>
      </c>
      <c r="DL222" s="223" t="str">
        <f t="shared" ca="1" si="287"/>
        <v>0,133976294960942-0,147820062268131i</v>
      </c>
      <c r="DM222" s="223" t="str">
        <f t="shared" ca="1" si="288"/>
        <v>-0,154215911738072+0,126561727971812i</v>
      </c>
      <c r="DN222" s="223" t="str">
        <f t="shared" ca="1" si="289"/>
        <v>0,171117219747373-0,102563714472249i</v>
      </c>
      <c r="DO222" s="223" t="str">
        <f t="shared" ca="1" si="290"/>
        <v>-0,184314356710982+0,0763455062897117i</v>
      </c>
      <c r="DP222" s="223" t="str">
        <f t="shared" ca="1" si="291"/>
        <v>0,193521644468186-0,0484746484540584i</v>
      </c>
      <c r="DQ222" s="223" t="str">
        <f t="shared" ca="1" si="292"/>
        <v>-0,198539773044402+0,0195544608694019i</v>
      </c>
      <c r="DR222" s="223" t="str">
        <f t="shared" ca="1" si="293"/>
        <v>0,19926011511035+0,00978902173998135i</v>
      </c>
      <c r="DS222" s="223" t="str">
        <f t="shared" ca="1" si="294"/>
        <v>-0,195667077435644-0,038920601591051i</v>
      </c>
      <c r="DT222" s="223" t="str">
        <f t="shared" ca="1" si="295"/>
        <v>0,187838438435271+0,0672096679549486i</v>
      </c>
      <c r="DU222" s="223" t="str">
        <f t="shared" ca="1" si="296"/>
        <v>-0,175943664501641-0,0940438479760889i</v>
      </c>
      <c r="DV222" s="223" t="str">
        <f t="shared" ca="1" si="297"/>
        <v>0,160240241569035+0,11884226269435i</v>
      </c>
      <c r="DW222" s="223" t="str">
        <f t="shared" ca="1" si="298"/>
        <v>-0,141068101320569-0,141068101320693i</v>
      </c>
      <c r="DX222" s="223" t="str">
        <f t="shared" ca="1" si="299"/>
        <v>0,118842262694373+0,160240241569018i</v>
      </c>
      <c r="DY222" s="223" t="str">
        <f t="shared" ca="1" si="300"/>
        <v>-0,094043847976114-0,175943664501627i</v>
      </c>
      <c r="DZ222" s="223" t="str">
        <f t="shared" ca="1" si="301"/>
        <v>0,0672096679549753+0,187838438435262i</v>
      </c>
      <c r="EA222" s="223" t="str">
        <f t="shared" ca="1" si="302"/>
        <v>-0,0389206015910789-0,195667077435638i</v>
      </c>
      <c r="EB222" s="223" t="str">
        <f t="shared" ca="1" si="303"/>
        <v>0,00978902174002109+0,199260115110348i</v>
      </c>
      <c r="EC222" s="223" t="str">
        <f t="shared" ca="1" si="304"/>
        <v>0,0195544608693736-0,198539773044405i</v>
      </c>
      <c r="ED222" s="223" t="str">
        <f t="shared" ca="1" si="305"/>
        <v>-0,0484746484540308+0,193521644468193i</v>
      </c>
      <c r="EE222" s="223" t="str">
        <f t="shared" ca="1" si="306"/>
        <v>0,0763455062896853-0,184314356710993i</v>
      </c>
      <c r="EF222" s="223" t="str">
        <f t="shared" ca="1" si="307"/>
        <v>-0,10256371447239+0,171117219747288i</v>
      </c>
      <c r="EG222" s="223" t="str">
        <f t="shared" ca="1" si="308"/>
        <v>0,12656172797179-0,15421591173809i</v>
      </c>
      <c r="EH222" s="223" t="str">
        <f t="shared" ca="1" si="309"/>
        <v>-0,147820062268112+0,133976294960963i</v>
      </c>
      <c r="EI222" s="223" t="str">
        <f t="shared" ca="1" si="310"/>
        <v>0,165878538622516-0,110836495996915i</v>
      </c>
      <c r="EJ222" s="223" t="str">
        <f t="shared" ca="1" si="311"/>
        <v>-0,180346245557344+0,0852974216127664i</v>
      </c>
      <c r="EK222" s="223" t="str">
        <f t="shared" ca="1" si="312"/>
        <v>0,190910000908711-0,0579119156430824i</v>
      </c>
      <c r="EL222" s="223" t="str">
        <f t="shared" ca="1" si="313"/>
        <v>-0,197341131275174+0,0292727915896356i</v>
      </c>
      <c r="EM222" s="223" t="str">
        <f t="shared" ca="1" si="314"/>
        <v>0,199500422105858-4,37967848502305E-14i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0,0988673230341987-0,194500599836258i</v>
      </c>
      <c r="G223" s="229" t="str">
        <f t="shared" si="321"/>
        <v>-1,19475705992532+1,23613241362618i</v>
      </c>
      <c r="H223" s="229" t="str">
        <f t="shared" si="322"/>
        <v>0,100104098812806-0,0979393819250982i</v>
      </c>
      <c r="I223" s="229" t="str">
        <f t="shared" si="317"/>
        <v>-0,136805856662272+0,0563167121429504i</v>
      </c>
      <c r="J223" s="255" t="str">
        <f ca="1">IMPRODUCT(1/N_FFT2,ED100)</f>
        <v>0,000919873005953609+3,19998058845948E-06i</v>
      </c>
      <c r="K223" s="254" t="str">
        <f t="shared" ca="1" si="318"/>
        <v>-0,000126024226985646+0,0000513664471986531i</v>
      </c>
      <c r="N223" s="246">
        <f t="shared" ca="1" si="185"/>
        <v>0.5995020950211809</v>
      </c>
      <c r="O223" s="223">
        <f t="shared" ca="1" si="186"/>
        <v>0.19950209502118091</v>
      </c>
      <c r="P223" s="223" t="str">
        <f t="shared" ca="1" si="187"/>
        <v>-0,198001746418089-0,0244211861552013i</v>
      </c>
      <c r="Q223" s="223" t="str">
        <f t="shared" ca="1" si="188"/>
        <v>0,193523267248333+0,0484750549393254i</v>
      </c>
      <c r="R223" s="223" t="str">
        <f t="shared" ca="1" si="189"/>
        <v>-0,186134018007206-0,0717998137764539i</v>
      </c>
      <c r="S223" s="223" t="str">
        <f t="shared" ca="1" si="190"/>
        <v>0,175945139881229+0,0940446365829293i</v>
      </c>
      <c r="T223" s="223" t="str">
        <f t="shared" ca="1" si="191"/>
        <v>-0,163109883081241-0,114874940518219i</v>
      </c>
      <c r="U223" s="223" t="str">
        <f t="shared" ca="1" si="192"/>
        <v>0,147821301816623+0,133977418422208i</v>
      </c>
      <c r="V223" s="223" t="str">
        <f t="shared" ca="1" si="193"/>
        <v>-0,13030935058022-0,151064751246615i</v>
      </c>
      <c r="W223" s="223" t="str">
        <f t="shared" ca="1" si="194"/>
        <v>0,11083742541881+0,165879929600811i</v>
      </c>
      <c r="X223" s="223" t="str">
        <f t="shared" ca="1" si="195"/>
        <v>-0,0896984022113567-0,178200119412334i</v>
      </c>
      <c r="Y223" s="223" t="str">
        <f t="shared" ca="1" si="196"/>
        <v>0,0672102315431226+0,187840013558773i</v>
      </c>
      <c r="Z223" s="223" t="str">
        <f t="shared" ca="1" si="197"/>
        <v>-0,0437111564330418-0,194654619059313i</v>
      </c>
      <c r="AA223" s="223" t="str">
        <f t="shared" ca="1" si="198"/>
        <v>0,0195546248437324+0,198541437904185i</v>
      </c>
      <c r="AB223" s="223" t="str">
        <f t="shared" ca="1" si="199"/>
        <v>0,00489602650472352-0,199442008720092i</v>
      </c>
      <c r="AC223" s="223" t="str">
        <f t="shared" ca="1" si="200"/>
        <v>-0,0292730370572946+0,197342786083714i</v>
      </c>
      <c r="AD223" s="223" t="str">
        <f t="shared" ca="1" si="201"/>
        <v>0,0532097538851239-0,19227534425746i</v>
      </c>
      <c r="AE223" s="223" t="str">
        <f t="shared" ca="1" si="202"/>
        <v>-0,0763461464867271+0,184315902283193i</v>
      </c>
      <c r="AF223" s="223" t="str">
        <f t="shared" ca="1" si="203"/>
        <v>0,0983342219819967-0,173584177576862i</v>
      </c>
      <c r="AG223" s="223" t="str">
        <f t="shared" ca="1" si="204"/>
        <v>-0,118843259248894+0,160241585267185i</v>
      </c>
      <c r="AH223" s="223" t="str">
        <f t="shared" ca="1" si="205"/>
        <v>0,13756478327709-0,144488810361797i</v>
      </c>
      <c r="AI223" s="223" t="str">
        <f t="shared" ca="1" si="206"/>
        <v>-0,154217204919144+0,126562789258008i</v>
      </c>
      <c r="AJ223" s="223" t="str">
        <f t="shared" ca="1" si="207"/>
        <v>0,168550056253428-0,106733145998825i</v>
      </c>
      <c r="AK223" s="223" t="str">
        <f t="shared" ca="1" si="208"/>
        <v>-0,180347757854845+0,0852981368763138i</v>
      </c>
      <c r="AL223" s="223" t="str">
        <f t="shared" ca="1" si="209"/>
        <v>0,189432861309959-0,0625801643794761i</v>
      </c>
      <c r="AM223" s="223" t="str">
        <f t="shared" ca="1" si="210"/>
        <v>-0,195668718206381+0,0389209279605744i</v>
      </c>
      <c r="AN223" s="223" t="str">
        <f t="shared" ca="1" si="211"/>
        <v>0,198961535452028-0,014676284557462i</v>
      </c>
      <c r="AO223" s="223" t="str">
        <f t="shared" ca="1" si="212"/>
        <v>-0,199261786010568-0,00978910382613501i</v>
      </c>
      <c r="AP223" s="223" t="str">
        <f t="shared" ca="1" si="213"/>
        <v>0,196564953834123+0,0341072549764637i</v>
      </c>
      <c r="AQ223" s="223" t="str">
        <f t="shared" ca="1" si="214"/>
        <v>-0,190911601788849-0,0579124012648089i</v>
      </c>
      <c r="AR223" s="223" t="str">
        <f t="shared" ca="1" si="215"/>
        <v>-0,190911601788849-0,0579124012648089i</v>
      </c>
      <c r="AS223" s="223" t="str">
        <f t="shared" ca="1" si="216"/>
        <v>-0,171118654654654-0,102564574522696i</v>
      </c>
      <c r="AT223" s="223" t="str">
        <f t="shared" ca="1" si="217"/>
        <v>0,157276763913972+0,122739991244048i</v>
      </c>
      <c r="AU223" s="223" t="str">
        <f t="shared" ca="1" si="218"/>
        <v>-0,141069284250393-0,141069284250407i</v>
      </c>
      <c r="AV223" s="223" t="str">
        <f t="shared" ca="1" si="219"/>
        <v>0,122739991244051+0,15727676391397i</v>
      </c>
      <c r="AW223" s="223" t="str">
        <f t="shared" ca="1" si="220"/>
        <v>-0,102564574522682-0,171118654654662i</v>
      </c>
      <c r="AX223" s="223" t="str">
        <f t="shared" ca="1" si="221"/>
        <v>0,0808464911331387+0,182386761551653i</v>
      </c>
      <c r="AY223" s="223" t="str">
        <f t="shared" ca="1" si="222"/>
        <v>-0,0579124012648289-0,190911601788843i</v>
      </c>
      <c r="AZ223" s="223" t="str">
        <f t="shared" ca="1" si="223"/>
        <v>0,0341072549764871+0,196564953834119i</v>
      </c>
      <c r="BA223" s="223" t="str">
        <f t="shared" ca="1" si="224"/>
        <v>-0,00978910382617846-0,199261786010566i</v>
      </c>
      <c r="BB223" s="223" t="str">
        <f t="shared" ca="1" si="225"/>
        <v>-0,0146762845573988+0,198961535452033i</v>
      </c>
      <c r="BC223" s="223" t="str">
        <f t="shared" ca="1" si="226"/>
        <v>0,0389209279605123-0,195668718206393i</v>
      </c>
      <c r="BD223" s="223" t="str">
        <f t="shared" ca="1" si="227"/>
        <v>-0,0625801643793973+0,189432861309985i</v>
      </c>
      <c r="BE223" s="223" t="str">
        <f t="shared" ca="1" si="228"/>
        <v>0,0852981368762386-0,180347757854881i</v>
      </c>
      <c r="BF223" s="223" t="str">
        <f t="shared" ca="1" si="229"/>
        <v>-0,106733145998904+0,168550056253378i</v>
      </c>
      <c r="BG223" s="223" t="str">
        <f t="shared" ca="1" si="230"/>
        <v>0,126562789258083-0,154217204919083i</v>
      </c>
      <c r="BH223" s="223" t="str">
        <f t="shared" ca="1" si="231"/>
        <v>-0,144488810361851+0,137564783277034i</v>
      </c>
      <c r="BI223" s="223" t="str">
        <f t="shared" ca="1" si="232"/>
        <v>0,160241585267218-0,118843259248849i</v>
      </c>
      <c r="BJ223" s="223" t="str">
        <f t="shared" ca="1" si="233"/>
        <v>-0,173584177576891+0,098334221981947i</v>
      </c>
      <c r="BK223" s="223" t="str">
        <f t="shared" ca="1" si="234"/>
        <v>0,184315902283208-0,0763461464866899i</v>
      </c>
      <c r="BL223" s="223" t="str">
        <f t="shared" ca="1" si="235"/>
        <v>-0,19227534425747+0,0532097538850891i</v>
      </c>
      <c r="BM223" s="223" t="str">
        <f t="shared" ca="1" si="236"/>
        <v>0,197342786083717-0,029273037057276i</v>
      </c>
      <c r="BN223" s="223" t="str">
        <f t="shared" ca="1" si="237"/>
        <v>-0,199442008720093+0,00489602650470892i</v>
      </c>
      <c r="BO223" s="223" t="str">
        <f t="shared" ca="1" si="238"/>
        <v>0,198541437904185+0,0195546248437286i</v>
      </c>
      <c r="BP223" s="223" t="str">
        <f t="shared" ca="1" si="239"/>
        <v>-0,194654619059318-0,0437111564330215i</v>
      </c>
      <c r="BQ223" s="223" t="str">
        <f t="shared" ca="1" si="240"/>
        <v>0,187840013558782+0,0672102315430996i</v>
      </c>
      <c r="BR223" s="223" t="str">
        <f t="shared" ca="1" si="241"/>
        <v>-0,178200119412353-0,089698402211319i</v>
      </c>
      <c r="BS223" s="223" t="str">
        <f t="shared" ca="1" si="242"/>
        <v>0,165879929600836+0,110837425418772i</v>
      </c>
      <c r="BT223" s="223" t="str">
        <f t="shared" ca="1" si="243"/>
        <v>-0,151064751246656-0,130309350580172i</v>
      </c>
      <c r="BU223" s="223" t="str">
        <f t="shared" ca="1" si="244"/>
        <v>0,133977418422268+0,147821301816568i</v>
      </c>
      <c r="BV223" s="223" t="str">
        <f t="shared" ca="1" si="245"/>
        <v>-0,114874940518288-0,163109883081192i</v>
      </c>
      <c r="BW223" s="223" t="str">
        <f t="shared" ca="1" si="246"/>
        <v>0,0940446365828449+0,175945139881274i</v>
      </c>
      <c r="BX223" s="223" t="str">
        <f t="shared" ca="1" si="247"/>
        <v>-0,0717998137763682-0,186134018007239i</v>
      </c>
      <c r="BY223" s="223" t="str">
        <f t="shared" ca="1" si="248"/>
        <v>0,0484750549392494+0,193523267248352i</v>
      </c>
      <c r="BZ223" s="223" t="str">
        <f t="shared" ca="1" si="249"/>
        <v>-0,0244211861551335-0,198001746418098i</v>
      </c>
      <c r="CA223" s="223" t="str">
        <f t="shared" ca="1" si="250"/>
        <v>-5,85594737187714E-14+0,199502095021181i</v>
      </c>
      <c r="CB223" s="223" t="str">
        <f t="shared" ca="1" si="251"/>
        <v>0,024421186155244-0,198001746418084i</v>
      </c>
      <c r="CC223" s="223" t="str">
        <f t="shared" ca="1" si="252"/>
        <v>-0,0484750549393575+0,193523267248325i</v>
      </c>
      <c r="CD223" s="223" t="str">
        <f t="shared" ca="1" si="253"/>
        <v>0,0717998137764775-0,186134018007197i</v>
      </c>
      <c r="CE223" s="223" t="str">
        <f t="shared" ca="1" si="254"/>
        <v>-0,094044636582943+0,175945139881221i</v>
      </c>
      <c r="CF223" s="223" t="str">
        <f t="shared" ca="1" si="255"/>
        <v>0,114874940518217-0,163109883081242i</v>
      </c>
      <c r="CG223" s="223" t="str">
        <f t="shared" ca="1" si="256"/>
        <v>-0,133977418422204+0,147821301816626i</v>
      </c>
      <c r="CH223" s="223" t="str">
        <f t="shared" ca="1" si="257"/>
        <v>0,151064751246599-0,130309350580238i</v>
      </c>
      <c r="CI223" s="223" t="str">
        <f t="shared" ca="1" si="258"/>
        <v>-0,165879929600788+0,110837425418845i</v>
      </c>
      <c r="CJ223" s="223" t="str">
        <f t="shared" ca="1" si="259"/>
        <v>0,178200119412314-0,0896984022113968i</v>
      </c>
      <c r="CK223" s="223" t="str">
        <f t="shared" ca="1" si="260"/>
        <v>-0,187840013558752+0,0672102315431816i</v>
      </c>
      <c r="CL223" s="223" t="str">
        <f t="shared" ca="1" si="261"/>
        <v>0,1946546190593-0,0437111564331009i</v>
      </c>
      <c r="CM223" s="223" t="str">
        <f t="shared" ca="1" si="262"/>
        <v>-0,198541437904176+0,0195546248438152i</v>
      </c>
      <c r="CN223" s="223" t="str">
        <f t="shared" ca="1" si="263"/>
        <v>0,199442008720095+0,00489602650462194i</v>
      </c>
      <c r="CO223" s="223" t="str">
        <f t="shared" ca="1" si="264"/>
        <v>-0,1973427860837-0,029273037057392i</v>
      </c>
      <c r="CP223" s="223" t="str">
        <f t="shared" ca="1" si="265"/>
        <v>0,19227534425744+0,0532097538851967i</v>
      </c>
      <c r="CQ223" s="223" t="str">
        <f t="shared" ca="1" si="266"/>
        <v>-0,184315902283163-0,0763461464867981i</v>
      </c>
      <c r="CR223" s="223" t="str">
        <f t="shared" ca="1" si="267"/>
        <v>0,173584177576836+0,0983342219820439i</v>
      </c>
      <c r="CS223" s="223" t="str">
        <f t="shared" ca="1" si="268"/>
        <v>-0,160241585267152-0,118843259248939i</v>
      </c>
      <c r="CT223" s="223" t="str">
        <f t="shared" ca="1" si="269"/>
        <v>0,144488810361771+0,137564783277119i</v>
      </c>
      <c r="CU223" s="223" t="str">
        <f t="shared" ca="1" si="270"/>
        <v>-0,126562789257997-0,154217204919153i</v>
      </c>
      <c r="CV223" s="223" t="str">
        <f t="shared" ca="1" si="271"/>
        <v>0,106733145998815+0,168550056253434i</v>
      </c>
      <c r="CW223" s="223" t="str">
        <f t="shared" ca="1" si="272"/>
        <v>-0,0852981368763146-0,180347757854845i</v>
      </c>
      <c r="CX223" s="223" t="str">
        <f t="shared" ca="1" si="273"/>
        <v>0,0625801643794799+0,189432861309958i</v>
      </c>
      <c r="CY223" s="223" t="str">
        <f t="shared" ca="1" si="274"/>
        <v>-0,0389209279606005-0,195668718206376i</v>
      </c>
      <c r="CZ223" s="223" t="str">
        <f t="shared" ca="1" si="275"/>
        <v>0,0146762845574828+0,198961535452027i</v>
      </c>
      <c r="DA223" s="223" t="str">
        <f t="shared" ca="1" si="276"/>
        <v>0,00978910382609156-0,19926178601057i</v>
      </c>
      <c r="DB223" s="223" t="str">
        <f t="shared" ca="1" si="277"/>
        <v>-0,0341072549763985+0,196564953834134i</v>
      </c>
      <c r="DC223" s="223" t="str">
        <f t="shared" ca="1" si="278"/>
        <v>0,0579124012647511-0,190911601788866i</v>
      </c>
      <c r="DD223" s="223" t="str">
        <f t="shared" ca="1" si="279"/>
        <v>-0,0808464911330591+0,182386761551689i</v>
      </c>
      <c r="DE223" s="223" t="str">
        <f t="shared" ca="1" si="280"/>
        <v>0,102564574522605-0,171118654654708i</v>
      </c>
      <c r="DF223" s="223" t="str">
        <f t="shared" ca="1" si="281"/>
        <v>-0,122739991244123+0,157276763913914i</v>
      </c>
      <c r="DG223" s="223" t="str">
        <f t="shared" ca="1" si="282"/>
        <v>0,141069284250464-0,141069284250336i</v>
      </c>
      <c r="DH223" s="223" t="str">
        <f t="shared" ca="1" si="283"/>
        <v>-0,157276763914018+0,122739991243989i</v>
      </c>
      <c r="DI223" s="223" t="str">
        <f t="shared" ca="1" si="284"/>
        <v>0,171118654654691-0,102564574522634i</v>
      </c>
      <c r="DJ223" s="223" t="str">
        <f t="shared" ca="1" si="285"/>
        <v>-0,182386761551675+0,0808464911330902i</v>
      </c>
      <c r="DK223" s="223" t="str">
        <f t="shared" ca="1" si="286"/>
        <v>0,19091160178886-0,0579124012647728i</v>
      </c>
      <c r="DL223" s="223" t="str">
        <f t="shared" ca="1" si="287"/>
        <v>-0,196564953834128+0,0341072549764322i</v>
      </c>
      <c r="DM223" s="223" t="str">
        <f t="shared" ca="1" si="288"/>
        <v>0,199261786010569-0,00978910382612563i</v>
      </c>
      <c r="DN223" s="223" t="str">
        <f t="shared" ca="1" si="289"/>
        <v>-0,198961535452028-0,0146762845574601i</v>
      </c>
      <c r="DO223" s="223" t="str">
        <f t="shared" ca="1" si="290"/>
        <v>0,195668718206382+0,038920927960567i</v>
      </c>
      <c r="DP223" s="223" t="str">
        <f t="shared" ca="1" si="291"/>
        <v>-0,189432861309968-0,0625801643794474i</v>
      </c>
      <c r="DQ223" s="223" t="str">
        <f t="shared" ca="1" si="292"/>
        <v>0,180347757854855+0,0852981368762941i</v>
      </c>
      <c r="DR223" s="223" t="str">
        <f t="shared" ca="1" si="293"/>
        <v>-0,168550056253453-0,106733145998786i</v>
      </c>
      <c r="DS223" s="223" t="str">
        <f t="shared" ca="1" si="294"/>
        <v>0,154217204919175+0,126562789257971i</v>
      </c>
      <c r="DT223" s="223" t="str">
        <f t="shared" ca="1" si="295"/>
        <v>-0,137564783277135-0,144488810361755i</v>
      </c>
      <c r="DU223" s="223" t="str">
        <f t="shared" ca="1" si="296"/>
        <v>0,118843259248962+0,160241585267135i</v>
      </c>
      <c r="DV223" s="223" t="str">
        <f t="shared" ca="1" si="297"/>
        <v>-0,0983342219820737-0,173584177576819i</v>
      </c>
      <c r="DW223" s="223" t="str">
        <f t="shared" ca="1" si="298"/>
        <v>0,0763461464866411+0,184315902283228i</v>
      </c>
      <c r="DX223" s="223" t="str">
        <f t="shared" ca="1" si="299"/>
        <v>-0,0532097538850383-0,192275344257484i</v>
      </c>
      <c r="DY223" s="223" t="str">
        <f t="shared" ca="1" si="300"/>
        <v>0,029273037057218+0,197342786083725i</v>
      </c>
      <c r="DZ223" s="223" t="str">
        <f t="shared" ca="1" si="301"/>
        <v>-0,00489602650465039-0,199442008720094i</v>
      </c>
      <c r="EA223" s="223" t="str">
        <f t="shared" ca="1" si="302"/>
        <v>-0,0195546248437813+0,19854143790418i</v>
      </c>
      <c r="EB223" s="223" t="str">
        <f t="shared" ca="1" si="303"/>
        <v>0,0437111564330785-0,194654619059305i</v>
      </c>
      <c r="EC223" s="223" t="str">
        <f t="shared" ca="1" si="304"/>
        <v>-0,0672102315431547+0,187840013558762i</v>
      </c>
      <c r="ED223" s="223" t="str">
        <f t="shared" ca="1" si="305"/>
        <v>0,0896984022113663-0,178200119412329i</v>
      </c>
      <c r="EE223" s="223" t="str">
        <f t="shared" ca="1" si="306"/>
        <v>-0,110837425418826+0,165879929600801i</v>
      </c>
      <c r="EF223" s="223" t="str">
        <f t="shared" ca="1" si="307"/>
        <v>0,130309350580216-0,151064751246618i</v>
      </c>
      <c r="EG223" s="223" t="str">
        <f t="shared" ca="1" si="308"/>
        <v>-0,147821301816603+0,133977418422229i</v>
      </c>
      <c r="EH223" s="223" t="str">
        <f t="shared" ca="1" si="309"/>
        <v>0,163109883081229-0,114874940518236i</v>
      </c>
      <c r="EI223" s="223" t="str">
        <f t="shared" ca="1" si="310"/>
        <v>-0,175945139881208+0,0940446365829682i</v>
      </c>
      <c r="EJ223" s="223" t="str">
        <f t="shared" ca="1" si="311"/>
        <v>0,186134018007186-0,071799813776504i</v>
      </c>
      <c r="EK223" s="223" t="str">
        <f t="shared" ca="1" si="312"/>
        <v>-0,193523267248317+0,0484750549393906i</v>
      </c>
      <c r="EL223" s="223" t="str">
        <f t="shared" ca="1" si="313"/>
        <v>0,19800174641808-0,0244211861552723i</v>
      </c>
      <c r="EM223" s="223" t="str">
        <f t="shared" ca="1" si="314"/>
        <v>-0,199502095021181+8,7007913278616E-14i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0,0987093906238291-0,193484543454935i</v>
      </c>
      <c r="G224" s="229" t="str">
        <f t="shared" si="321"/>
        <v>-1,1944664237533+1,22850744393581i</v>
      </c>
      <c r="H224" s="229" t="str">
        <f t="shared" si="322"/>
        <v>0,100102464342214-0,0971496165828967i</v>
      </c>
      <c r="I224" s="229" t="str">
        <f t="shared" si="317"/>
        <v>-0,136099059786044+0,0558863143866317i</v>
      </c>
      <c r="J224" s="255" t="str">
        <f ca="1">IMPRODUCT(1/N_FFT2,EE100)</f>
        <v>0,000785694751908105-6,43391470525957E-10i</v>
      </c>
      <c r="K224" s="254" t="str">
        <f t="shared" ca="1" si="318"/>
        <v>-0,000106932281056744+0,0000439096714820372i</v>
      </c>
      <c r="N224" s="246">
        <f t="shared" ca="1" si="185"/>
        <v>0.59950345682900941</v>
      </c>
      <c r="O224" s="223">
        <f t="shared" ca="1" si="186"/>
        <v>0.19950345682900938</v>
      </c>
      <c r="P224" s="223" t="str">
        <f t="shared" ca="1" si="187"/>
        <v>-0,198542793154536-0,0195547583242418i</v>
      </c>
      <c r="Q224" s="223" t="str">
        <f t="shared" ca="1" si="188"/>
        <v>0,195670053847454+0,0389211936361029i</v>
      </c>
      <c r="R224" s="223" t="str">
        <f t="shared" ca="1" si="189"/>
        <v>-0,190912904957689-0,0579127965767577i</v>
      </c>
      <c r="S224" s="223" t="str">
        <f t="shared" ca="1" si="190"/>
        <v>0,184317160429567+0,0763466676280349i</v>
      </c>
      <c r="T224" s="223" t="str">
        <f t="shared" ca="1" si="191"/>
        <v>-0,175946340888511-0,0940452785346946i</v>
      </c>
      <c r="U224" s="223" t="str">
        <f t="shared" ca="1" si="192"/>
        <v>0,165881061902637+0,110838181998705i</v>
      </c>
      <c r="V224" s="223" t="str">
        <f t="shared" ca="1" si="193"/>
        <v>-0,154218257610828-0,126563653179753i</v>
      </c>
      <c r="W224" s="223" t="str">
        <f t="shared" ca="1" si="194"/>
        <v>0,14107024719395+0,14107024719395i</v>
      </c>
      <c r="X224" s="223" t="str">
        <f t="shared" ca="1" si="195"/>
        <v>-0,126563653179754-0,154218257610827i</v>
      </c>
      <c r="Y224" s="223" t="str">
        <f t="shared" ca="1" si="196"/>
        <v>0,110838181998705+0,165881061902637i</v>
      </c>
      <c r="Z224" s="223" t="str">
        <f t="shared" ca="1" si="197"/>
        <v>-0,0940452785346954-0,175946340888511i</v>
      </c>
      <c r="AA224" s="223" t="str">
        <f t="shared" ca="1" si="198"/>
        <v>0,0763466676280171+0,184317160429574i</v>
      </c>
      <c r="AB224" s="223" t="str">
        <f t="shared" ca="1" si="199"/>
        <v>-0,0579127965767659-0,190912904957686i</v>
      </c>
      <c r="AC224" s="223" t="str">
        <f t="shared" ca="1" si="200"/>
        <v>0,0389211936361083+0,195670053847452i</v>
      </c>
      <c r="AD224" s="223" t="str">
        <f t="shared" ca="1" si="201"/>
        <v>-0,0195547583242449-0,198542793154536i</v>
      </c>
      <c r="AE224" s="223" t="str">
        <f t="shared" ca="1" si="202"/>
        <v>6,84314894647977E-16+0,199503456829009i</v>
      </c>
      <c r="AF224" s="223" t="str">
        <f t="shared" ca="1" si="203"/>
        <v>0,0195547583242435-0,198542793154536i</v>
      </c>
      <c r="AG224" s="223" t="str">
        <f t="shared" ca="1" si="204"/>
        <v>-0,0389211936361055+0,195670053847453i</v>
      </c>
      <c r="AH224" s="223" t="str">
        <f t="shared" ca="1" si="205"/>
        <v>0,0579127965767645-0,190912904957687i</v>
      </c>
      <c r="AI224" s="223" t="str">
        <f t="shared" ca="1" si="206"/>
        <v>-0,0763466676280343+0,184317160429567i</v>
      </c>
      <c r="AJ224" s="223" t="str">
        <f t="shared" ca="1" si="207"/>
        <v>0,094045278534693-0,175946340888512i</v>
      </c>
      <c r="AK224" s="223" t="str">
        <f t="shared" ca="1" si="208"/>
        <v>-0,110838181998703+0,165881061902638i</v>
      </c>
      <c r="AL224" s="223" t="str">
        <f t="shared" ca="1" si="209"/>
        <v>0,126563653179751-0,154218257610829i</v>
      </c>
      <c r="AM224" s="223" t="str">
        <f t="shared" ca="1" si="210"/>
        <v>-0,141070247193949+0,141070247193951i</v>
      </c>
      <c r="AN224" s="223" t="str">
        <f t="shared" ca="1" si="211"/>
        <v>0,154218257610826-0,126563653179755i</v>
      </c>
      <c r="AO224" s="223" t="str">
        <f t="shared" ca="1" si="212"/>
        <v>-0,165881061902637+0,110838181998705i</v>
      </c>
      <c r="AP224" s="223" t="str">
        <f t="shared" ca="1" si="213"/>
        <v>0,17594634088851-0,094045278534696i</v>
      </c>
      <c r="AQ224" s="223" t="str">
        <f t="shared" ca="1" si="214"/>
        <v>-0,184317160429574+0,0763466676280191i</v>
      </c>
      <c r="AR224" s="223" t="str">
        <f t="shared" ca="1" si="215"/>
        <v>-0,184317160429574+0,0763466676280191i</v>
      </c>
      <c r="AS224" s="223" t="str">
        <f t="shared" ca="1" si="216"/>
        <v>-0,195670053847452+0,0389211936361089i</v>
      </c>
      <c r="AT224" s="223" t="str">
        <f t="shared" ca="1" si="217"/>
        <v>0,198542793154536-0,019554758324247i</v>
      </c>
      <c r="AU224" s="223" t="str">
        <f t="shared" ca="1" si="218"/>
        <v>-0,199503456829009+1,36862978929595E-15i</v>
      </c>
      <c r="AV224" s="223" t="str">
        <f t="shared" ca="1" si="219"/>
        <v>0,198542793154542+0,0195547583241822i</v>
      </c>
      <c r="AW224" s="223" t="str">
        <f t="shared" ca="1" si="220"/>
        <v>-0,195670053847461-0,0389211936360646i</v>
      </c>
      <c r="AX224" s="223" t="str">
        <f t="shared" ca="1" si="221"/>
        <v>0,190912904957693+0,0579127965767449i</v>
      </c>
      <c r="AY224" s="223" t="str">
        <f t="shared" ca="1" si="222"/>
        <v>-0,184317160429568-0,0763466676280322i</v>
      </c>
      <c r="AZ224" s="223" t="str">
        <f t="shared" ca="1" si="223"/>
        <v>0,175946340888493+0,0940452785347287i</v>
      </c>
      <c r="BA224" s="223" t="str">
        <f t="shared" ca="1" si="224"/>
        <v>-0,165881061902605-0,110838181998752i</v>
      </c>
      <c r="BB224" s="223" t="str">
        <f t="shared" ca="1" si="225"/>
        <v>0,154218257610777+0,126563653179814i</v>
      </c>
      <c r="BC224" s="223" t="str">
        <f t="shared" ca="1" si="226"/>
        <v>-0,141070247193881-0,141070247194019i</v>
      </c>
      <c r="BD224" s="223" t="str">
        <f t="shared" ca="1" si="227"/>
        <v>0,126563653179817+0,154218257610775i</v>
      </c>
      <c r="BE224" s="223" t="str">
        <f t="shared" ca="1" si="228"/>
        <v>-0,110838181998758-0,165881061902601i</v>
      </c>
      <c r="BF224" s="223" t="str">
        <f t="shared" ca="1" si="229"/>
        <v>0,0940452785347317+0,175946340888491i</v>
      </c>
      <c r="BG224" s="223" t="str">
        <f t="shared" ca="1" si="230"/>
        <v>-0,076346667628038-0,184317160429566i</v>
      </c>
      <c r="BH224" s="223" t="str">
        <f t="shared" ca="1" si="231"/>
        <v>0,0579127965767509+0,190912904957691i</v>
      </c>
      <c r="BI224" s="223" t="str">
        <f t="shared" ca="1" si="232"/>
        <v>-0,038921193636068-0,195670053847461i</v>
      </c>
      <c r="BJ224" s="223" t="str">
        <f t="shared" ca="1" si="233"/>
        <v>0,0195547583241856+0,198542793154542i</v>
      </c>
      <c r="BK224" s="223" t="str">
        <f t="shared" ca="1" si="234"/>
        <v>7,73302652410297E-14-0,199503456829009i</v>
      </c>
      <c r="BL224" s="223" t="str">
        <f t="shared" ca="1" si="235"/>
        <v>-0,0195547583243395+0,198542793154527i</v>
      </c>
      <c r="BM224" s="223" t="str">
        <f t="shared" ca="1" si="236"/>
        <v>0,0389211936360249-0,195670053847469i</v>
      </c>
      <c r="BN224" s="223" t="str">
        <f t="shared" ca="1" si="237"/>
        <v>-0,0579127965767036+0,190912904957705i</v>
      </c>
      <c r="BO224" s="223" t="str">
        <f t="shared" ca="1" si="238"/>
        <v>0,0763466676279975-0,184317160429582i</v>
      </c>
      <c r="BP224" s="223" t="str">
        <f t="shared" ca="1" si="239"/>
        <v>-0,094045278534693+0,175946340888512i</v>
      </c>
      <c r="BQ224" s="223" t="str">
        <f t="shared" ca="1" si="240"/>
        <v>0,110838181998719-0,165881061902627i</v>
      </c>
      <c r="BR224" s="223" t="str">
        <f t="shared" ca="1" si="241"/>
        <v>-0,126563653179781+0,154218257610805i</v>
      </c>
      <c r="BS224" s="223" t="str">
        <f t="shared" ca="1" si="242"/>
        <v>0,141070247193989-0,141070247193912i</v>
      </c>
      <c r="BT224" s="223" t="str">
        <f t="shared" ca="1" si="243"/>
        <v>-0,154218257610877+0,126563653179693i</v>
      </c>
      <c r="BU224" s="223" t="str">
        <f t="shared" ca="1" si="244"/>
        <v>0,165881061902581-0,110838181998789i</v>
      </c>
      <c r="BV224" s="223" t="str">
        <f t="shared" ca="1" si="245"/>
        <v>-0,175946340888472+0,0940452785347672i</v>
      </c>
      <c r="BW224" s="223" t="str">
        <f t="shared" ca="1" si="246"/>
        <v>0,18431716042955-0,0763466676280753i</v>
      </c>
      <c r="BX224" s="223" t="str">
        <f t="shared" ca="1" si="247"/>
        <v>-0,190912904957679+0,0579127965767896i</v>
      </c>
      <c r="BY224" s="223" t="str">
        <f t="shared" ca="1" si="248"/>
        <v>0,195670053847452-0,0389211936361131i</v>
      </c>
      <c r="BZ224" s="223" t="str">
        <f t="shared" ca="1" si="249"/>
        <v>-0,198542793154538+0,0195547583242258i</v>
      </c>
      <c r="CA224" s="223" t="str">
        <f t="shared" ca="1" si="250"/>
        <v>0,199503456829009+3,69543453838948E-14i</v>
      </c>
      <c r="CB224" s="223" t="str">
        <f t="shared" ca="1" si="251"/>
        <v>-0,19854279315453-0,0195547583242993i</v>
      </c>
      <c r="CC224" s="223" t="str">
        <f t="shared" ca="1" si="252"/>
        <v>0,195670053847438+0,0389211936361801i</v>
      </c>
      <c r="CD224" s="223" t="str">
        <f t="shared" ca="1" si="253"/>
        <v>-0,190912904957659-0,0579127965768548i</v>
      </c>
      <c r="CE224" s="223" t="str">
        <f t="shared" ca="1" si="254"/>
        <v>0,1843171604296+0,076346667627955i</v>
      </c>
      <c r="CF224" s="223" t="str">
        <f t="shared" ca="1" si="255"/>
        <v>-0,175946340888531-0,0940452785346575i</v>
      </c>
      <c r="CG224" s="223" t="str">
        <f t="shared" ca="1" si="256"/>
        <v>0,16588106190265+0,110838181998685i</v>
      </c>
      <c r="CH224" s="223" t="str">
        <f t="shared" ca="1" si="257"/>
        <v>-0,15421825761083-0,12656365317975i</v>
      </c>
      <c r="CI224" s="223" t="str">
        <f t="shared" ca="1" si="258"/>
        <v>0,14107024719394+0,14107024719396i</v>
      </c>
      <c r="CJ224" s="223" t="str">
        <f t="shared" ca="1" si="259"/>
        <v>-0,126563653179724-0,154218257610852i</v>
      </c>
      <c r="CK224" s="223" t="str">
        <f t="shared" ca="1" si="260"/>
        <v>0,110838181998657+0,165881061902668i</v>
      </c>
      <c r="CL224" s="223" t="str">
        <f t="shared" ca="1" si="261"/>
        <v>-0,094045278534628-0,175946340888547i</v>
      </c>
      <c r="CM224" s="223" t="str">
        <f t="shared" ca="1" si="262"/>
        <v>0,0763466676281127+0,184317160429535i</v>
      </c>
      <c r="CN224" s="223" t="str">
        <f t="shared" ca="1" si="263"/>
        <v>-0,0579127965768281-0,190912904957667i</v>
      </c>
      <c r="CO224" s="223" t="str">
        <f t="shared" ca="1" si="264"/>
        <v>0,0389211936361528+0,195670053847444i</v>
      </c>
      <c r="CP224" s="223" t="str">
        <f t="shared" ca="1" si="265"/>
        <v>-0,019554758324266-0,198542793154534i</v>
      </c>
      <c r="CQ224" s="223" t="str">
        <f t="shared" ca="1" si="266"/>
        <v>3,42157447323989E-15+0,199503456829009i</v>
      </c>
      <c r="CR224" s="223" t="str">
        <f t="shared" ca="1" si="267"/>
        <v>0,0195547583242592-0,198542793154534i</v>
      </c>
      <c r="CS224" s="223" t="str">
        <f t="shared" ca="1" si="268"/>
        <v>-0,0389211936361404+0,195670053847446i</v>
      </c>
      <c r="CT224" s="223" t="str">
        <f t="shared" ca="1" si="269"/>
        <v>0,0579127965768161-0,190912904957671i</v>
      </c>
      <c r="CU224" s="223" t="str">
        <f t="shared" ca="1" si="270"/>
        <v>-0,0763466676281063+0,184317160429538i</v>
      </c>
      <c r="CV224" s="223" t="str">
        <f t="shared" ca="1" si="271"/>
        <v>0,0940452785346168-0,175946340888552i</v>
      </c>
      <c r="CW224" s="223" t="str">
        <f t="shared" ca="1" si="272"/>
        <v>-0,110838181998652+0,165881061902672i</v>
      </c>
      <c r="CX224" s="223" t="str">
        <f t="shared" ca="1" si="273"/>
        <v>0,126563653179723-0,154218257610853i</v>
      </c>
      <c r="CY224" s="223" t="str">
        <f t="shared" ca="1" si="274"/>
        <v>-0,141070247193932+0,141070247193969i</v>
      </c>
      <c r="CZ224" s="223" t="str">
        <f t="shared" ca="1" si="275"/>
        <v>0,154218257610826-0,126563653179755i</v>
      </c>
      <c r="DA224" s="223" t="str">
        <f t="shared" ca="1" si="276"/>
        <v>-0,165881061902643+0,110838181998696i</v>
      </c>
      <c r="DB224" s="223" t="str">
        <f t="shared" ca="1" si="277"/>
        <v>0,175946340888528-0,0940452785346635i</v>
      </c>
      <c r="DC224" s="223" t="str">
        <f t="shared" ca="1" si="278"/>
        <v>-0,184317160429598+0,0763466676279614i</v>
      </c>
      <c r="DD224" s="223" t="str">
        <f t="shared" ca="1" si="279"/>
        <v>0,190912904957713-0,0579127965766769i</v>
      </c>
      <c r="DE224" s="223" t="str">
        <f t="shared" ca="1" si="280"/>
        <v>-0,195670053847436+0,0389211936361923i</v>
      </c>
      <c r="DF224" s="223" t="str">
        <f t="shared" ca="1" si="281"/>
        <v>0,19854279315453-0,0195547583243061i</v>
      </c>
      <c r="DG224" s="223" t="str">
        <f t="shared" ca="1" si="282"/>
        <v>-0,199503456829009+4,94677236107298E-14i</v>
      </c>
      <c r="DH224" s="223" t="str">
        <f t="shared" ca="1" si="283"/>
        <v>0,198542793154538+0,019554758324219i</v>
      </c>
      <c r="DI224" s="223" t="str">
        <f t="shared" ca="1" si="284"/>
        <v>-0,195670053847453-0,0389211936361063i</v>
      </c>
      <c r="DJ224" s="223" t="str">
        <f t="shared" ca="1" si="285"/>
        <v>0,190912904957683+0,0579127965767776i</v>
      </c>
      <c r="DK224" s="223" t="str">
        <f t="shared" ca="1" si="286"/>
        <v>-0,184317160429553-0,076346667628069i</v>
      </c>
      <c r="DL224" s="223" t="str">
        <f t="shared" ca="1" si="287"/>
        <v>0,175946340888478+0,0940452785347562i</v>
      </c>
      <c r="DM224" s="223" t="str">
        <f t="shared" ca="1" si="288"/>
        <v>-0,165881061902584-0,110838181998783i</v>
      </c>
      <c r="DN224" s="223" t="str">
        <f t="shared" ca="1" si="289"/>
        <v>0,154218257610882+0,126563653179687i</v>
      </c>
      <c r="DO224" s="223" t="str">
        <f t="shared" ca="1" si="290"/>
        <v>-0,141070247193993-0,141070247193907i</v>
      </c>
      <c r="DP224" s="223" t="str">
        <f t="shared" ca="1" si="291"/>
        <v>0,126563653179791+0,154218257610797i</v>
      </c>
      <c r="DQ224" s="223" t="str">
        <f t="shared" ca="1" si="292"/>
        <v>-0,110838181998724-0,165881061902624i</v>
      </c>
      <c r="DR224" s="223" t="str">
        <f t="shared" ca="1" si="293"/>
        <v>0,0940452785347042+0,175946340888506i</v>
      </c>
      <c r="DS224" s="223" t="str">
        <f t="shared" ca="1" si="294"/>
        <v>-0,0763466676280039-0,18431716042958i</v>
      </c>
      <c r="DT224" s="223" t="str">
        <f t="shared" ca="1" si="295"/>
        <v>0,0579127965767102+0,190912904957703i</v>
      </c>
      <c r="DU224" s="223" t="str">
        <f t="shared" ca="1" si="296"/>
        <v>-0,0389211936360373-0,195670053847467i</v>
      </c>
      <c r="DV224" s="223" t="str">
        <f t="shared" ca="1" si="297"/>
        <v>0,0195547583241488+0,198542793154545i</v>
      </c>
      <c r="DW224" s="223" t="str">
        <f t="shared" ca="1" si="298"/>
        <v>-8,41734141875094E-14-0,199503456829009i</v>
      </c>
      <c r="DX224" s="223" t="str">
        <f t="shared" ca="1" si="299"/>
        <v>-0,0195547583241732+0,198542793154543i</v>
      </c>
      <c r="DY224" s="223" t="str">
        <f t="shared" ca="1" si="300"/>
        <v>0,0389211936360612-0,195670053847462i</v>
      </c>
      <c r="DZ224" s="223" t="str">
        <f t="shared" ca="1" si="301"/>
        <v>-0,0579127965767443+0,190912904957693i</v>
      </c>
      <c r="EA224" s="223" t="str">
        <f t="shared" ca="1" si="302"/>
        <v>0,0763466676280265-0,18431716042957i</v>
      </c>
      <c r="EB224" s="223" t="str">
        <f t="shared" ca="1" si="303"/>
        <v>-0,0940452785347257+0,175946340888494i</v>
      </c>
      <c r="EC224" s="223" t="str">
        <f t="shared" ca="1" si="304"/>
        <v>0,110838181998745-0,16588106190261i</v>
      </c>
      <c r="ED224" s="223" t="str">
        <f t="shared" ca="1" si="305"/>
        <v>-0,126563653179809+0,154218257610781i</v>
      </c>
      <c r="EE224" s="223" t="str">
        <f t="shared" ca="1" si="306"/>
        <v>0,141070247194019-0,141070247193882i</v>
      </c>
      <c r="EF224" s="223" t="str">
        <f t="shared" ca="1" si="307"/>
        <v>-0,154218257610775+0,126563653179817i</v>
      </c>
      <c r="EG224" s="223" t="str">
        <f t="shared" ca="1" si="308"/>
        <v>0,165881061902598-0,110838181998763i</v>
      </c>
      <c r="EH224" s="223" t="str">
        <f t="shared" ca="1" si="309"/>
        <v>-0,17594634088849+0,0940452785347347i</v>
      </c>
      <c r="EI224" s="223" t="str">
        <f t="shared" ca="1" si="310"/>
        <v>0,184317160429562-0,0763466676280464i</v>
      </c>
      <c r="EJ224" s="223" t="str">
        <f t="shared" ca="1" si="311"/>
        <v>-0,19091290495769+0,0579127965767541i</v>
      </c>
      <c r="EK224" s="223" t="str">
        <f t="shared" ca="1" si="312"/>
        <v>0,19567005384746-0,0389211936360714i</v>
      </c>
      <c r="EL224" s="223" t="str">
        <f t="shared" ca="1" si="313"/>
        <v>-0,198542793154541+0,0195547583241947i</v>
      </c>
      <c r="EM224" s="223" t="str">
        <f t="shared" ca="1" si="314"/>
        <v>0,199503456829009+7,39086907677898E-14i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0,0985505796035607-0,192487953386002i</v>
      </c>
      <c r="G225" s="229" t="str">
        <f t="shared" si="321"/>
        <v>-1,19417357733902+1,22102215569866i</v>
      </c>
      <c r="H225" s="229" t="str">
        <f t="shared" si="322"/>
        <v>0,100100868298878-0,0963724878072421i</v>
      </c>
      <c r="I225" s="229" t="str">
        <f t="shared" si="317"/>
        <v>-0,135412616153907+0,0554593795879791i</v>
      </c>
      <c r="J225" s="255" t="str">
        <f ca="1">IMPRODUCT(1/N_FFT2,ED100)</f>
        <v>0,000919873005953609+3,19998058845948E-06i</v>
      </c>
      <c r="K225" s="254" t="str">
        <f t="shared" ca="1" si="318"/>
        <v>-0,000124739879203666+0,0000505822684667915i</v>
      </c>
      <c r="N225" s="246">
        <f t="shared" ca="1" si="185"/>
        <v>0.59950451169496421</v>
      </c>
      <c r="O225" s="223">
        <f t="shared" ca="1" si="186"/>
        <v>0.19950451169496422</v>
      </c>
      <c r="P225" s="223" t="str">
        <f t="shared" ca="1" si="187"/>
        <v>-0,19896394557773-0,0146764623390053i</v>
      </c>
      <c r="Q225" s="223" t="str">
        <f t="shared" ca="1" si="188"/>
        <v>0,197345176600652+0,0292733916569884i</v>
      </c>
      <c r="R225" s="223" t="str">
        <f t="shared" ca="1" si="189"/>
        <v>-0,194656977013073-0,0437116859292568i</v>
      </c>
      <c r="S225" s="223" t="str">
        <f t="shared" ca="1" si="190"/>
        <v>0,190913914401468+0,0579131027881875i</v>
      </c>
      <c r="T225" s="223" t="str">
        <f t="shared" ca="1" si="191"/>
        <v>-0,186136272746442-0,0718006835253565i</v>
      </c>
      <c r="U225" s="223" t="str">
        <f t="shared" ca="1" si="192"/>
        <v>0,180349942502069+0,0852991701375022i</v>
      </c>
      <c r="V225" s="223" t="str">
        <f t="shared" ca="1" si="193"/>
        <v>-0,173586280293286-0,0983354131561297i</v>
      </c>
      <c r="W225" s="223" t="str">
        <f t="shared" ca="1" si="194"/>
        <v>0,165881938991625+0,110838768050827i</v>
      </c>
      <c r="X225" s="223" t="str">
        <f t="shared" ca="1" si="195"/>
        <v>-0,15727866909011-0,122741478058111i</v>
      </c>
      <c r="Y225" s="223" t="str">
        <f t="shared" ca="1" si="196"/>
        <v>0,147823092453772+0,133979041361139i</v>
      </c>
      <c r="Z225" s="223" t="str">
        <f t="shared" ca="1" si="197"/>
        <v>-0,137566449671647-0,144490560630735i</v>
      </c>
      <c r="AA225" s="223" t="str">
        <f t="shared" ca="1" si="198"/>
        <v>0,126564322379635+0,154219073033234i</v>
      </c>
      <c r="AB225" s="223" t="str">
        <f t="shared" ca="1" si="199"/>
        <v>-0,114876332058782-0,163111858917022i</v>
      </c>
      <c r="AC225" s="223" t="str">
        <f t="shared" ca="1" si="200"/>
        <v>0,102565816941318+0,1711207275049i</v>
      </c>
      <c r="AD225" s="223" t="str">
        <f t="shared" ca="1" si="201"/>
        <v>-0,0896994887752594-0,17820227804409i</v>
      </c>
      <c r="AE225" s="223" t="str">
        <f t="shared" ca="1" si="202"/>
        <v>0,0763470713077466+0,184318134998638i</v>
      </c>
      <c r="AF225" s="223" t="str">
        <f t="shared" ca="1" si="203"/>
        <v>-0,0625809224459069-0,189435156009822i</v>
      </c>
      <c r="AG225" s="223" t="str">
        <f t="shared" ca="1" si="204"/>
        <v>0,048475642143158+0,193525611497431i</v>
      </c>
      <c r="AH225" s="223" t="str">
        <f t="shared" ca="1" si="205"/>
        <v>-0,034107668135579-0,19656733492877i</v>
      </c>
      <c r="AI225" s="223" t="str">
        <f t="shared" ca="1" si="206"/>
        <v>0,0195548617191757+0,198543842941024i</v>
      </c>
      <c r="AJ225" s="223" t="str">
        <f t="shared" ca="1" si="207"/>
        <v>-0,00489608581285142-0,199444424666019i</v>
      </c>
      <c r="AK225" s="223" t="str">
        <f t="shared" ca="1" si="208"/>
        <v>-0,00978922240670098+0,199264199773362i</v>
      </c>
      <c r="AL225" s="223" t="str">
        <f t="shared" ca="1" si="209"/>
        <v>0,0244214819818705-0,198004144917361i</v>
      </c>
      <c r="AM225" s="223" t="str">
        <f t="shared" ca="1" si="210"/>
        <v>-0,0389213994302362+0,195671088444456i</v>
      </c>
      <c r="AN225" s="223" t="str">
        <f t="shared" ca="1" si="211"/>
        <v>0,0532103984428404-0,192277673389815i</v>
      </c>
      <c r="AO225" s="223" t="str">
        <f t="shared" ca="1" si="212"/>
        <v>-0,0672110456960107+0,187842288963627i</v>
      </c>
      <c r="AP225" s="223" t="str">
        <f t="shared" ca="1" si="213"/>
        <v>0,0808474704691968-0,182388970898403i</v>
      </c>
      <c r="AQ225" s="223" t="str">
        <f t="shared" ca="1" si="214"/>
        <v>-0,0940457757950715+0,175947271197223i</v>
      </c>
      <c r="AR225" s="223" t="str">
        <f t="shared" ca="1" si="215"/>
        <v>-0,0940457757950715+0,175947271197223i</v>
      </c>
      <c r="AS225" s="223" t="str">
        <f t="shared" ca="1" si="216"/>
        <v>-0,118844698859788+0,160243526357767i</v>
      </c>
      <c r="AT225" s="223" t="str">
        <f t="shared" ca="1" si="217"/>
        <v>0,130310929085899-0,151066581173388i</v>
      </c>
      <c r="AU225" s="223" t="str">
        <f t="shared" ca="1" si="218"/>
        <v>-0,141070993096826+0,141070993096815i</v>
      </c>
      <c r="AV225" s="223" t="str">
        <f t="shared" ca="1" si="219"/>
        <v>0,151066581173426-0,130310929085855i</v>
      </c>
      <c r="AW225" s="223" t="str">
        <f t="shared" ca="1" si="220"/>
        <v>-0,160243526357717+0,118844698859856i</v>
      </c>
      <c r="AX225" s="223" t="str">
        <f t="shared" ca="1" si="221"/>
        <v>0,16855209798888-0,106734438913564i</v>
      </c>
      <c r="AY225" s="223" t="str">
        <f t="shared" ca="1" si="222"/>
        <v>-0,17594727119724+0,0940457757950404i</v>
      </c>
      <c r="AZ225" s="223" t="str">
        <f t="shared" ca="1" si="223"/>
        <v>0,182388970898442-0,0808474704691076i</v>
      </c>
      <c r="BA225" s="223" t="str">
        <f t="shared" ca="1" si="224"/>
        <v>-0,187842288963612+0,0672110456960522i</v>
      </c>
      <c r="BB225" s="223" t="str">
        <f t="shared" ca="1" si="225"/>
        <v>0,192277673389814-0,0532103984428447i</v>
      </c>
      <c r="BC225" s="223" t="str">
        <f t="shared" ca="1" si="226"/>
        <v>-0,195671088444467+0,0389213994301823i</v>
      </c>
      <c r="BD225" s="223" t="str">
        <f t="shared" ca="1" si="227"/>
        <v>0,198004144917351-0,0244214819819536i</v>
      </c>
      <c r="BE225" s="223" t="str">
        <f t="shared" ca="1" si="228"/>
        <v>-0,199264199773361+0,00978922240672528i</v>
      </c>
      <c r="BF225" s="223" t="str">
        <f t="shared" ca="1" si="229"/>
        <v>0,199444424666018+0,00489608581288945i</v>
      </c>
      <c r="BG225" s="223" t="str">
        <f t="shared" ca="1" si="230"/>
        <v>-0,198543842941015-0,0195548617192686i</v>
      </c>
      <c r="BH225" s="223" t="str">
        <f t="shared" ca="1" si="231"/>
        <v>0,196567334928781+0,0341076681355158i</v>
      </c>
      <c r="BI225" s="223" t="str">
        <f t="shared" ca="1" si="232"/>
        <v>-0,193525611497432-0,048475642143155i</v>
      </c>
      <c r="BJ225" s="223" t="str">
        <f t="shared" ca="1" si="233"/>
        <v>0,189435156009803+0,0625809224459619i</v>
      </c>
      <c r="BK225" s="223" t="str">
        <f t="shared" ca="1" si="234"/>
        <v>-0,18431813499867-0,0763470713076678i</v>
      </c>
      <c r="BL225" s="223" t="str">
        <f t="shared" ca="1" si="235"/>
        <v>0,178202278044101+0,0896994887752376i</v>
      </c>
      <c r="BM225" s="223" t="str">
        <f t="shared" ca="1" si="236"/>
        <v>-0,171120727504891-0,102565816941332i</v>
      </c>
      <c r="BN225" s="223" t="str">
        <f t="shared" ca="1" si="237"/>
        <v>0,163111858916977+0,114876332058846i</v>
      </c>
      <c r="BO225" s="223" t="str">
        <f t="shared" ca="1" si="238"/>
        <v>-0,154219073033276-0,126564322379584i</v>
      </c>
      <c r="BP225" s="223" t="str">
        <f t="shared" ca="1" si="239"/>
        <v>0,144490560630738+0,137566449671644i</v>
      </c>
      <c r="BQ225" s="223" t="str">
        <f t="shared" ca="1" si="240"/>
        <v>-0,133979041361096-0,14782309245381i</v>
      </c>
      <c r="BR225" s="223" t="str">
        <f t="shared" ca="1" si="241"/>
        <v>0,122741478058179+0,157278669090057i</v>
      </c>
      <c r="BS225" s="223" t="str">
        <f t="shared" ca="1" si="242"/>
        <v>-0,110838768050864-0,1658819389916i</v>
      </c>
      <c r="BT225" s="223" t="str">
        <f t="shared" ca="1" si="243"/>
        <v>0,0983354131561157+0,173586280293294i</v>
      </c>
      <c r="BU225" s="223" t="str">
        <f t="shared" ca="1" si="244"/>
        <v>-0,0852991701374326-0,180349942502102i</v>
      </c>
      <c r="BV225" s="223" t="str">
        <f t="shared" ca="1" si="245"/>
        <v>0,0718006835254179+0,186136272746418i</v>
      </c>
      <c r="BW225" s="223" t="str">
        <f t="shared" ca="1" si="246"/>
        <v>-0,0579131027881921-0,190913914401466i</v>
      </c>
      <c r="BX225" s="223" t="str">
        <f t="shared" ca="1" si="247"/>
        <v>0,0437116859292117+0,194656977013083i</v>
      </c>
      <c r="BY225" s="223" t="str">
        <f t="shared" ca="1" si="248"/>
        <v>-0,029273391657086-0,197345176600638i</v>
      </c>
      <c r="BZ225" s="223" t="str">
        <f t="shared" ca="1" si="249"/>
        <v>0,0146764623390469+0,198963945577727i</v>
      </c>
      <c r="CA225" s="223" t="str">
        <f t="shared" ca="1" si="250"/>
        <v>1,53488984763466E-14-0,199504511694964i</v>
      </c>
      <c r="CB225" s="223" t="str">
        <f t="shared" ca="1" si="251"/>
        <v>-0,0146764623390775+0,198963945577725i</v>
      </c>
      <c r="CC225" s="223" t="str">
        <f t="shared" ca="1" si="252"/>
        <v>0,0292733916569146-0,197345176600663i</v>
      </c>
      <c r="CD225" s="223" t="str">
        <f t="shared" ca="1" si="253"/>
        <v>-0,0437116859292417+0,194656977013077i</v>
      </c>
      <c r="CE225" s="223" t="str">
        <f t="shared" ca="1" si="254"/>
        <v>0,0579131027882214-0,190913914401457i</v>
      </c>
      <c r="CF225" s="223" t="str">
        <f t="shared" ca="1" si="255"/>
        <v>-0,0718006835254465+0,186136272746407i</v>
      </c>
      <c r="CG225" s="223" t="str">
        <f t="shared" ca="1" si="256"/>
        <v>0,0852991701374603-0,180349942502089i</v>
      </c>
      <c r="CH225" s="223" t="str">
        <f t="shared" ca="1" si="257"/>
        <v>-0,0983354131561424+0,173586280293279i</v>
      </c>
      <c r="CI225" s="223" t="str">
        <f t="shared" ca="1" si="258"/>
        <v>0,110838768050889-0,165881938991583i</v>
      </c>
      <c r="CJ225" s="223" t="str">
        <f t="shared" ca="1" si="259"/>
        <v>-0,122741478058046+0,157278669090161i</v>
      </c>
      <c r="CK225" s="223" t="str">
        <f t="shared" ca="1" si="260"/>
        <v>0,133979041361119-0,14782309245379i</v>
      </c>
      <c r="CL225" s="223" t="str">
        <f t="shared" ca="1" si="261"/>
        <v>-0,14449056063076+0,137566449671622i</v>
      </c>
      <c r="CM225" s="223" t="str">
        <f t="shared" ca="1" si="262"/>
        <v>0,154219073033295-0,12656432237956i</v>
      </c>
      <c r="CN225" s="223" t="str">
        <f t="shared" ca="1" si="263"/>
        <v>-0,163111858916998+0,114876332058816i</v>
      </c>
      <c r="CO225" s="223" t="str">
        <f t="shared" ca="1" si="264"/>
        <v>0,171120727504907-0,102565816941306i</v>
      </c>
      <c r="CP225" s="223" t="str">
        <f t="shared" ca="1" si="265"/>
        <v>-0,178202278044115+0,0896994887752103i</v>
      </c>
      <c r="CQ225" s="223" t="str">
        <f t="shared" ca="1" si="266"/>
        <v>0,184318134998606-0,0763470713078228i</v>
      </c>
      <c r="CR225" s="223" t="str">
        <f t="shared" ca="1" si="267"/>
        <v>-0,189435156009813+0,0625809224459328i</v>
      </c>
      <c r="CS225" s="223" t="str">
        <f t="shared" ca="1" si="268"/>
        <v>0,193525611497439-0,0484756421431253i</v>
      </c>
      <c r="CT225" s="223" t="str">
        <f t="shared" ca="1" si="269"/>
        <v>-0,196567334928786+0,0341076681354857i</v>
      </c>
      <c r="CU225" s="223" t="str">
        <f t="shared" ca="1" si="270"/>
        <v>0,198543842941018-0,019554861719238i</v>
      </c>
      <c r="CV225" s="223" t="str">
        <f t="shared" ca="1" si="271"/>
        <v>-0,199444424666019+0,00489608581285308i</v>
      </c>
      <c r="CW225" s="223" t="str">
        <f t="shared" ca="1" si="272"/>
        <v>0,199264199773359+0,00978922240676161i</v>
      </c>
      <c r="CX225" s="223" t="str">
        <f t="shared" ca="1" si="273"/>
        <v>-0,198004144917371-0,0244214819817873i</v>
      </c>
      <c r="CY225" s="223" t="str">
        <f t="shared" ca="1" si="274"/>
        <v>0,19567108844446+0,0389213994302152i</v>
      </c>
      <c r="CZ225" s="223" t="str">
        <f t="shared" ca="1" si="275"/>
        <v>-0,192277673389805-0,0532103984428771i</v>
      </c>
      <c r="DA225" s="223" t="str">
        <f t="shared" ca="1" si="276"/>
        <v>0,1878422889636+0,0672110456960865i</v>
      </c>
      <c r="DB225" s="223" t="str">
        <f t="shared" ca="1" si="277"/>
        <v>-0,182388970898429-0,0808474704691383i</v>
      </c>
      <c r="DC225" s="223" t="str">
        <f t="shared" ca="1" si="278"/>
        <v>0,175947271197224+0,0940457757950699i</v>
      </c>
      <c r="DD225" s="223" t="str">
        <f t="shared" ca="1" si="279"/>
        <v>-0,168552097988862-0,106734438913592i</v>
      </c>
      <c r="DE225" s="223" t="str">
        <f t="shared" ca="1" si="280"/>
        <v>0,160243526357817+0,118844698859721i</v>
      </c>
      <c r="DF225" s="223" t="str">
        <f t="shared" ca="1" si="281"/>
        <v>-0,151066581173404-0,130310929085881i</v>
      </c>
      <c r="DG225" s="223" t="str">
        <f t="shared" ca="1" si="282"/>
        <v>0,141070993096802+0,141070993096838i</v>
      </c>
      <c r="DH225" s="223" t="str">
        <f t="shared" ca="1" si="283"/>
        <v>-0,130310929085842-0,151066581173438i</v>
      </c>
      <c r="DI225" s="223" t="str">
        <f t="shared" ca="1" si="284"/>
        <v>0,118844698859844+0,160243526357726i</v>
      </c>
      <c r="DJ225" s="223" t="str">
        <f t="shared" ca="1" si="285"/>
        <v>-0,106734438913548-0,168552097988889i</v>
      </c>
      <c r="DK225" s="223" t="str">
        <f t="shared" ca="1" si="286"/>
        <v>0,0940457757950244+0,175947271197249i</v>
      </c>
      <c r="DL225" s="223" t="str">
        <f t="shared" ca="1" si="287"/>
        <v>-0,0808474704692776-0,182388970898367i</v>
      </c>
      <c r="DM225" s="223" t="str">
        <f t="shared" ca="1" si="288"/>
        <v>0,0672110456960378+0,187842288963618i</v>
      </c>
      <c r="DN225" s="223" t="str">
        <f t="shared" ca="1" si="289"/>
        <v>-0,0532103984428272-0,192277673389818i</v>
      </c>
      <c r="DO225" s="223" t="str">
        <f t="shared" ca="1" si="290"/>
        <v>0,0389213994301643+0,19567108844447i</v>
      </c>
      <c r="DP225" s="223" t="str">
        <f t="shared" ca="1" si="291"/>
        <v>-0,0244214819819385-0,198004144917353i</v>
      </c>
      <c r="DQ225" s="223" t="str">
        <f t="shared" ca="1" si="292"/>
        <v>0,00978922240670995+0,199264199773361i</v>
      </c>
      <c r="DR225" s="223" t="str">
        <f t="shared" ca="1" si="293"/>
        <v>0,00489608581290479-0,199444424666018i</v>
      </c>
      <c r="DS225" s="223" t="str">
        <f t="shared" ca="1" si="294"/>
        <v>-0,0195548617192895+0,198543842941013i</v>
      </c>
      <c r="DT225" s="223" t="str">
        <f t="shared" ca="1" si="295"/>
        <v>0,0341076681355309-0,196567334928779i</v>
      </c>
      <c r="DU225" s="223" t="str">
        <f t="shared" ca="1" si="296"/>
        <v>-0,04847564214317+0,193525611497428i</v>
      </c>
      <c r="DV225" s="223" t="str">
        <f t="shared" ca="1" si="297"/>
        <v>0,0625809224459765-0,189435156009799i</v>
      </c>
      <c r="DW225" s="223" t="str">
        <f t="shared" ca="1" si="298"/>
        <v>-0,0763470713076819+0,184318134998664i</v>
      </c>
      <c r="DX225" s="223" t="str">
        <f t="shared" ca="1" si="299"/>
        <v>0,0896994887752514-0,178202278044094i</v>
      </c>
      <c r="DY225" s="223" t="str">
        <f t="shared" ca="1" si="300"/>
        <v>-0,102565816941345+0,171120727504884i</v>
      </c>
      <c r="DZ225" s="223" t="str">
        <f t="shared" ca="1" si="301"/>
        <v>0,114876332058859-0,163111858916968i</v>
      </c>
      <c r="EA225" s="223" t="str">
        <f t="shared" ca="1" si="302"/>
        <v>-0,126564322379596+0,154219073033266i</v>
      </c>
      <c r="EB225" s="223" t="str">
        <f t="shared" ca="1" si="303"/>
        <v>0,137566449671655-0,144490560630728i</v>
      </c>
      <c r="EC225" s="223" t="str">
        <f t="shared" ca="1" si="304"/>
        <v>-0,147823092453821+0,133979041361085i</v>
      </c>
      <c r="ED225" s="223" t="str">
        <f t="shared" ca="1" si="305"/>
        <v>0,157278669090067-0,122741478058166i</v>
      </c>
      <c r="EE225" s="223" t="str">
        <f t="shared" ca="1" si="306"/>
        <v>-0,165881938991608+0,110838768050851i</v>
      </c>
      <c r="EF225" s="223" t="str">
        <f t="shared" ca="1" si="307"/>
        <v>0,173586280293302-0,0983354131561023i</v>
      </c>
      <c r="EG225" s="223" t="str">
        <f t="shared" ca="1" si="308"/>
        <v>-0,180349942502108+0,0852991701374186i</v>
      </c>
      <c r="EH225" s="223" t="str">
        <f t="shared" ca="1" si="309"/>
        <v>0,186136272746423-0,0718006835254036i</v>
      </c>
      <c r="EI225" s="223" t="str">
        <f t="shared" ca="1" si="310"/>
        <v>-0,190913914401471+0,0579131027881773i</v>
      </c>
      <c r="EJ225" s="223" t="str">
        <f t="shared" ca="1" si="311"/>
        <v>0,194656977013087-0,0437116859291968i</v>
      </c>
      <c r="EK225" s="223" t="str">
        <f t="shared" ca="1" si="312"/>
        <v>-0,19734517660064+0,0292733916570708i</v>
      </c>
      <c r="EL225" s="223" t="str">
        <f t="shared" ca="1" si="313"/>
        <v>0,198963945577728-0,0146764623390316i</v>
      </c>
      <c r="EM225" s="223" t="str">
        <f t="shared" ca="1" si="314"/>
        <v>-0,199504511694964-3,06977969526932E-14i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0,0983908947308881-0,19151034033605i</v>
      </c>
      <c r="G226" s="229" t="str">
        <f t="shared" si="321"/>
        <v>-1,19387852403731+1,21367319653989i</v>
      </c>
      <c r="H226" s="229" t="str">
        <f t="shared" si="322"/>
        <v>0,100099309464658-0,095607694725027i</v>
      </c>
      <c r="I226" s="229" t="str">
        <f t="shared" si="317"/>
        <v>-0,134745772210597+0,0550359943873788i</v>
      </c>
      <c r="J226" s="255" t="str">
        <f ca="1">IMPRODUCT(1/N_FFT2,EE100)</f>
        <v>0,000785694751908105-6,43391470525957E-10i</v>
      </c>
      <c r="K226" s="254" t="str">
        <f t="shared" ca="1" si="318"/>
        <v>-0,000105869010657982+0,000043241578650488i</v>
      </c>
      <c r="N226" s="246">
        <f t="shared" ca="1" si="185"/>
        <v>0.59950526282721694</v>
      </c>
      <c r="O226" s="223">
        <f t="shared" ca="1" si="186"/>
        <v>0.19950526282721695</v>
      </c>
      <c r="P226" s="223" t="str">
        <f t="shared" ca="1" si="187"/>
        <v>-0,199264950000843-0,00978925926301233i</v>
      </c>
      <c r="Q226" s="223" t="str">
        <f t="shared" ca="1" si="188"/>
        <v>0,198544590456369+0,0195549353430203i</v>
      </c>
      <c r="R226" s="223" t="str">
        <f t="shared" ca="1" si="189"/>
        <v>-0,197345919603033-0,0292735018709788i</v>
      </c>
      <c r="S226" s="223" t="str">
        <f t="shared" ca="1" si="190"/>
        <v>0,195671825143912+0,0389215459688762i</v>
      </c>
      <c r="T226" s="223" t="str">
        <f t="shared" ca="1" si="191"/>
        <v>-0,193526340119194-0,0484758246533982i</v>
      </c>
      <c r="U226" s="223" t="str">
        <f t="shared" ca="1" si="192"/>
        <v>0,190914633190219+0,0579133208303687i</v>
      </c>
      <c r="V226" s="223" t="str">
        <f t="shared" ca="1" si="193"/>
        <v>-0,187842996187747-0,0672112987448317i</v>
      </c>
      <c r="W226" s="223" t="str">
        <f t="shared" ca="1" si="194"/>
        <v>0,184318828954349+0,0763473587536226i</v>
      </c>
      <c r="X226" s="223" t="str">
        <f t="shared" ca="1" si="195"/>
        <v>-0,180350621517585-0,0852994912879189i</v>
      </c>
      <c r="Y226" s="223" t="str">
        <f t="shared" ca="1" si="196"/>
        <v>0,175947933636727+0,0940461298763679i</v>
      </c>
      <c r="Z226" s="223" t="str">
        <f t="shared" ca="1" si="197"/>
        <v>-0,17112137177253-0,102566203100458i</v>
      </c>
      <c r="AA226" s="223" t="str">
        <f t="shared" ca="1" si="198"/>
        <v>0,16588256353526+0,11083918535756i</v>
      </c>
      <c r="AB226" s="223" t="str">
        <f t="shared" ca="1" si="199"/>
        <v>-0,160244129672848-0,118845146308751i</v>
      </c>
      <c r="AC226" s="223" t="str">
        <f t="shared" ca="1" si="200"/>
        <v>0,154219653666314+0,126564798892895i</v>
      </c>
      <c r="AD226" s="223" t="str">
        <f t="shared" ca="1" si="201"/>
        <v>-0,147823649006065-0,133979545790724i</v>
      </c>
      <c r="AE226" s="223" t="str">
        <f t="shared" ca="1" si="202"/>
        <v>0,141071524227524+0,141071524227535i</v>
      </c>
      <c r="AF226" s="223" t="str">
        <f t="shared" ca="1" si="203"/>
        <v>-0,133979545790726-0,147823649006062i</v>
      </c>
      <c r="AG226" s="223" t="str">
        <f t="shared" ca="1" si="204"/>
        <v>0,126564798892881+0,154219653666326i</v>
      </c>
      <c r="AH226" s="223" t="str">
        <f t="shared" ca="1" si="205"/>
        <v>-0,118845146308753-0,160244129672847i</v>
      </c>
      <c r="AI226" s="223" t="str">
        <f t="shared" ca="1" si="206"/>
        <v>0,110839185357561+0,165882563535259i</v>
      </c>
      <c r="AJ226" s="223" t="str">
        <f t="shared" ca="1" si="207"/>
        <v>-0,102566203100461-0,171121371772529i</v>
      </c>
      <c r="AK226" s="223" t="str">
        <f t="shared" ca="1" si="208"/>
        <v>0,0940461298763713+0,175947933636726i</v>
      </c>
      <c r="AL226" s="223" t="str">
        <f t="shared" ca="1" si="209"/>
        <v>-0,0852994912879217-0,180350621517584i</v>
      </c>
      <c r="AM226" s="223" t="str">
        <f t="shared" ca="1" si="210"/>
        <v>0,0763473587536242+0,184318828954348i</v>
      </c>
      <c r="AN226" s="223" t="str">
        <f t="shared" ca="1" si="211"/>
        <v>-0,0672112987448346-0,187842996187746i</v>
      </c>
      <c r="AO226" s="223" t="str">
        <f t="shared" ca="1" si="212"/>
        <v>0,0579133208303703+0,190914633190218i</v>
      </c>
      <c r="AP226" s="223" t="str">
        <f t="shared" ca="1" si="213"/>
        <v>-0,0484758246534015-0,193526340119193i</v>
      </c>
      <c r="AQ226" s="223" t="str">
        <f t="shared" ca="1" si="214"/>
        <v>0,0389215459688784+0,195671825143911i</v>
      </c>
      <c r="AR226" s="223" t="str">
        <f t="shared" ca="1" si="215"/>
        <v>0,0389215459688784+0,195671825143911i</v>
      </c>
      <c r="AS226" s="223" t="str">
        <f t="shared" ca="1" si="216"/>
        <v>0,019554935343025+0,198544590456368i</v>
      </c>
      <c r="AT226" s="223" t="str">
        <f t="shared" ca="1" si="217"/>
        <v>-0,00978925926300395-0,199264950000843i</v>
      </c>
      <c r="AU226" s="223" t="str">
        <f t="shared" ca="1" si="218"/>
        <v>3,12838369114264E-15+0,199505262827217i</v>
      </c>
      <c r="AV226" s="223" t="str">
        <f t="shared" ca="1" si="219"/>
        <v>0,00978925926300054-0,199264950000843i</v>
      </c>
      <c r="AW226" s="223" t="str">
        <f t="shared" ca="1" si="220"/>
        <v>-0,0195549353430978+0,198544590456361i</v>
      </c>
      <c r="AX226" s="223" t="str">
        <f t="shared" ca="1" si="221"/>
        <v>0,0292735018709491-0,197345919603037i</v>
      </c>
      <c r="AY226" s="223" t="str">
        <f t="shared" ca="1" si="222"/>
        <v>-0,0389215459689335+0,1956718251439i</v>
      </c>
      <c r="AZ226" s="223" t="str">
        <f t="shared" ca="1" si="223"/>
        <v>0,0484758246533571-0,193526340119204i</v>
      </c>
      <c r="BA226" s="223" t="str">
        <f t="shared" ca="1" si="224"/>
        <v>-0,057913320830405+0,190914633190208i</v>
      </c>
      <c r="BB226" s="223" t="str">
        <f t="shared" ca="1" si="225"/>
        <v>0,0672112987447728-0,187842996187768i</v>
      </c>
      <c r="BC226" s="223" t="str">
        <f t="shared" ca="1" si="226"/>
        <v>-0,0763473587536393+0,184318828954342i</v>
      </c>
      <c r="BD226" s="223" t="str">
        <f t="shared" ca="1" si="227"/>
        <v>0,0852994912878443-0,18035062151762i</v>
      </c>
      <c r="BE226" s="223" t="str">
        <f t="shared" ca="1" si="228"/>
        <v>-0,0940461298763659+0,175947933636729i</v>
      </c>
      <c r="BF226" s="223" t="str">
        <f t="shared" ca="1" si="229"/>
        <v>0,102566203100541-0,171121371772481i</v>
      </c>
      <c r="BG226" s="223" t="str">
        <f t="shared" ca="1" si="230"/>
        <v>-0,110839185357538+0,165882563535274i</v>
      </c>
      <c r="BH226" s="223" t="str">
        <f t="shared" ca="1" si="231"/>
        <v>0,118845146308814-0,160244129672802i</v>
      </c>
      <c r="BI226" s="223" t="str">
        <f t="shared" ca="1" si="232"/>
        <v>-0,126564798892862+0,154219653666341i</v>
      </c>
      <c r="BJ226" s="223" t="str">
        <f t="shared" ca="1" si="233"/>
        <v>0,133979545790765-0,147823649006028i</v>
      </c>
      <c r="BK226" s="223" t="str">
        <f t="shared" ca="1" si="234"/>
        <v>-0,141071524227493+0,141071524227566i</v>
      </c>
      <c r="BL226" s="223" t="str">
        <f t="shared" ca="1" si="235"/>
        <v>0,147823649006088-0,133979545790698i</v>
      </c>
      <c r="BM226" s="223" t="str">
        <f t="shared" ca="1" si="236"/>
        <v>-0,154219653666272+0,126564798892946i</v>
      </c>
      <c r="BN226" s="223" t="str">
        <f t="shared" ca="1" si="237"/>
        <v>0,160244129672858-0,118845146308737i</v>
      </c>
      <c r="BO226" s="223" t="str">
        <f t="shared" ca="1" si="238"/>
        <v>-0,165882563535214+0,110839185357628i</v>
      </c>
      <c r="BP226" s="223" t="str">
        <f t="shared" ca="1" si="239"/>
        <v>0,171121371772527-0,102566203100463i</v>
      </c>
      <c r="BQ226" s="223" t="str">
        <f t="shared" ca="1" si="240"/>
        <v>-0,175947933636771+0,0940461298762865i</v>
      </c>
      <c r="BR226" s="223" t="str">
        <f t="shared" ca="1" si="241"/>
        <v>0,180350621517575-0,0852994912879399i</v>
      </c>
      <c r="BS226" s="223" t="str">
        <f t="shared" ca="1" si="242"/>
        <v>-0,184318828954378+0,0763473587535537i</v>
      </c>
      <c r="BT226" s="223" t="str">
        <f t="shared" ca="1" si="243"/>
        <v>0,187842996187731-0,0672112987448749i</v>
      </c>
      <c r="BU226" s="223" t="str">
        <f t="shared" ca="1" si="244"/>
        <v>-0,190914633190235+0,0579133208303136i</v>
      </c>
      <c r="BV226" s="223" t="str">
        <f t="shared" ca="1" si="245"/>
        <v>0,193526340119179-0,0484758246534596i</v>
      </c>
      <c r="BW226" s="223" t="str">
        <f t="shared" ca="1" si="246"/>
        <v>-0,195671825143918+0,0389215459688427i</v>
      </c>
      <c r="BX226" s="223" t="str">
        <f t="shared" ca="1" si="247"/>
        <v>0,197345919603021-0,0292735018710564i</v>
      </c>
      <c r="BY226" s="223" t="str">
        <f t="shared" ca="1" si="248"/>
        <v>-0,19854459045637+0,0195549353430055i</v>
      </c>
      <c r="BZ226" s="223" t="str">
        <f t="shared" ca="1" si="249"/>
        <v>0,199264950000838-0,0097892592631062i</v>
      </c>
      <c r="CA226" s="223" t="str">
        <f t="shared" ca="1" si="250"/>
        <v>-0,199505262827217+6,25676738228528E-15i</v>
      </c>
      <c r="CB226" s="223" t="str">
        <f t="shared" ca="1" si="251"/>
        <v>0,199264950000839+0,00978925926309936i</v>
      </c>
      <c r="CC226" s="223" t="str">
        <f t="shared" ca="1" si="252"/>
        <v>-0,198544590456371-0,0195549353429987i</v>
      </c>
      <c r="CD226" s="223" t="str">
        <f t="shared" ca="1" si="253"/>
        <v>0,197345919603023+0,0292735018710441i</v>
      </c>
      <c r="CE226" s="223" t="str">
        <f t="shared" ca="1" si="254"/>
        <v>-0,195671825143921-0,0389215459688303i</v>
      </c>
      <c r="CF226" s="223" t="str">
        <f t="shared" ca="1" si="255"/>
        <v>0,19352634011918+0,048475824653453i</v>
      </c>
      <c r="CG226" s="223" t="str">
        <f t="shared" ca="1" si="256"/>
        <v>-0,190914633190237-0,057913320830307i</v>
      </c>
      <c r="CH226" s="223" t="str">
        <f t="shared" ca="1" si="257"/>
        <v>0,187842996187736+0,0672112987448632i</v>
      </c>
      <c r="CI226" s="223" t="str">
        <f t="shared" ca="1" si="258"/>
        <v>-0,184318828954382-0,0763473587535422i</v>
      </c>
      <c r="CJ226" s="223" t="str">
        <f t="shared" ca="1" si="259"/>
        <v>0,180350621517578+0,0852994912879337i</v>
      </c>
      <c r="CK226" s="223" t="str">
        <f t="shared" ca="1" si="260"/>
        <v>-0,175947933636683-0,0940461298764505i</v>
      </c>
      <c r="CL226" s="223" t="str">
        <f t="shared" ca="1" si="261"/>
        <v>0,171121371772533+0,102566203100453i</v>
      </c>
      <c r="CM226" s="223" t="str">
        <f t="shared" ca="1" si="262"/>
        <v>-0,165882563535217-0,110839185357623i</v>
      </c>
      <c r="CN226" s="223" t="str">
        <f t="shared" ca="1" si="263"/>
        <v>0,160244129672862+0,118845146308731i</v>
      </c>
      <c r="CO226" s="223" t="str">
        <f t="shared" ca="1" si="264"/>
        <v>-0,15421965366628-0,126564798892937i</v>
      </c>
      <c r="CP226" s="223" t="str">
        <f t="shared" ca="1" si="265"/>
        <v>0,147823649006096+0,133979545790689i</v>
      </c>
      <c r="CQ226" s="223" t="str">
        <f t="shared" ca="1" si="266"/>
        <v>-0,141071524227498-0,141071524227561i</v>
      </c>
      <c r="CR226" s="223" t="str">
        <f t="shared" ca="1" si="267"/>
        <v>0,133979545790774+0,147823649006019i</v>
      </c>
      <c r="CS226" s="223" t="str">
        <f t="shared" ca="1" si="268"/>
        <v>-0,126564798892872-0,154219653666333i</v>
      </c>
      <c r="CT226" s="223" t="str">
        <f t="shared" ca="1" si="269"/>
        <v>0,118845146308819+0,160244129672797i</v>
      </c>
      <c r="CU226" s="223" t="str">
        <f t="shared" ca="1" si="270"/>
        <v>-0,110839185357549-0,165882563535267i</v>
      </c>
      <c r="CV226" s="223" t="str">
        <f t="shared" ca="1" si="271"/>
        <v>0,102566203100381+0,171121371772576i</v>
      </c>
      <c r="CW226" s="223" t="str">
        <f t="shared" ca="1" si="272"/>
        <v>-0,0940461298763719-0,175947933636725i</v>
      </c>
      <c r="CX226" s="223" t="str">
        <f t="shared" ca="1" si="273"/>
        <v>0,0852994912878531+0,180350621517616i</v>
      </c>
      <c r="CY226" s="223" t="str">
        <f t="shared" ca="1" si="274"/>
        <v>-0,0763473587536535-0,184318828954336i</v>
      </c>
      <c r="CZ226" s="223" t="str">
        <f t="shared" ca="1" si="275"/>
        <v>0,0672112987447792+0,187842996187766i</v>
      </c>
      <c r="DA226" s="223" t="str">
        <f t="shared" ca="1" si="276"/>
        <v>-0,057913320830417-0,190914633190204i</v>
      </c>
      <c r="DB226" s="223" t="str">
        <f t="shared" ca="1" si="277"/>
        <v>0,0484758246533718+0,193526340119201i</v>
      </c>
      <c r="DC226" s="223" t="str">
        <f t="shared" ca="1" si="278"/>
        <v>-0,038921545968943-0,195671825143899i</v>
      </c>
      <c r="DD226" s="223" t="str">
        <f t="shared" ca="1" si="279"/>
        <v>0,0292735018709615+0,197345919603035i</v>
      </c>
      <c r="DE226" s="223" t="str">
        <f t="shared" ca="1" si="280"/>
        <v>-0,0195549353431074-0,19854459045636i</v>
      </c>
      <c r="DF226" s="223" t="str">
        <f t="shared" ca="1" si="281"/>
        <v>0,00978925926301022+0,199264950000843i</v>
      </c>
      <c r="DG226" s="223" t="str">
        <f t="shared" ca="1" si="282"/>
        <v>8,9844759600024E-14-0,199505262827217i</v>
      </c>
      <c r="DH226" s="223" t="str">
        <f t="shared" ca="1" si="283"/>
        <v>-0,00978925926299713+0,199264950000844i</v>
      </c>
      <c r="DI226" s="223" t="str">
        <f t="shared" ca="1" si="284"/>
        <v>0,0195549353430944-0,198544590456362i</v>
      </c>
      <c r="DJ226" s="223" t="str">
        <f t="shared" ca="1" si="285"/>
        <v>-0,0292735018709485+0,197345919603037i</v>
      </c>
      <c r="DK226" s="223" t="str">
        <f t="shared" ca="1" si="286"/>
        <v>0,0389215459689301-0,195671825143901i</v>
      </c>
      <c r="DL226" s="223" t="str">
        <f t="shared" ca="1" si="287"/>
        <v>-0,0484758246533483+0,193526340119206i</v>
      </c>
      <c r="DM226" s="223" t="str">
        <f t="shared" ca="1" si="288"/>
        <v>0,0579133208304044-0,190914633190208i</v>
      </c>
      <c r="DN226" s="223" t="str">
        <f t="shared" ca="1" si="289"/>
        <v>-0,0672112987447668+0,18784299618777i</v>
      </c>
      <c r="DO226" s="223" t="str">
        <f t="shared" ca="1" si="290"/>
        <v>0,076347358753631-0,184318828954345i</v>
      </c>
      <c r="DP226" s="223" t="str">
        <f t="shared" ca="1" si="291"/>
        <v>-0,0852994912878411+0,180350621517622i</v>
      </c>
      <c r="DQ226" s="223" t="str">
        <f t="shared" ca="1" si="292"/>
        <v>0,0940461298763604-0,175947933636731i</v>
      </c>
      <c r="DR226" s="223" t="str">
        <f t="shared" ca="1" si="293"/>
        <v>-0,102566203100535+0,171121371772484i</v>
      </c>
      <c r="DS226" s="223" t="str">
        <f t="shared" ca="1" si="294"/>
        <v>0,110839185357538-0,165882563535274i</v>
      </c>
      <c r="DT226" s="223" t="str">
        <f t="shared" ca="1" si="295"/>
        <v>-0,118845146308808+0,160244129672805i</v>
      </c>
      <c r="DU226" s="223" t="str">
        <f t="shared" ca="1" si="296"/>
        <v>0,126564798892862-0,154219653666342i</v>
      </c>
      <c r="DV226" s="223" t="str">
        <f t="shared" ca="1" si="297"/>
        <v>-0,133979545790764+0,147823649006028i</v>
      </c>
      <c r="DW226" s="223" t="str">
        <f t="shared" ca="1" si="298"/>
        <v>0,141071524227485-0,141071524227574i</v>
      </c>
      <c r="DX226" s="223" t="str">
        <f t="shared" ca="1" si="299"/>
        <v>-0,147823649006088+0,133979545790699i</v>
      </c>
      <c r="DY226" s="223" t="str">
        <f t="shared" ca="1" si="300"/>
        <v>0,154219653666268-0,126564798892951i</v>
      </c>
      <c r="DZ226" s="223" t="str">
        <f t="shared" ca="1" si="301"/>
        <v>-0,160244129672851+0,118845146308746i</v>
      </c>
      <c r="EA226" s="223" t="str">
        <f t="shared" ca="1" si="302"/>
        <v>0,16588256353521-0,110839185357634i</v>
      </c>
      <c r="EB226" s="223" t="str">
        <f t="shared" ca="1" si="303"/>
        <v>-0,171121371772524+0,102566203100469i</v>
      </c>
      <c r="EC226" s="223" t="str">
        <f t="shared" ca="1" si="304"/>
        <v>0,175947933636768-0,0940461298762921i</v>
      </c>
      <c r="ED226" s="223" t="str">
        <f t="shared" ca="1" si="305"/>
        <v>-0,180350621517572+0,0852994912879455i</v>
      </c>
      <c r="EE226" s="223" t="str">
        <f t="shared" ca="1" si="306"/>
        <v>0,184318828954375-0,0763473587535595i</v>
      </c>
      <c r="EF226" s="223" t="str">
        <f t="shared" ca="1" si="307"/>
        <v>-0,187842996187731+0,0672112987448755i</v>
      </c>
      <c r="EG226" s="223" t="str">
        <f t="shared" ca="1" si="308"/>
        <v>0,190914633190233-0,0579133208303196i</v>
      </c>
      <c r="EH226" s="223" t="str">
        <f t="shared" ca="1" si="309"/>
        <v>-0,193526340119176+0,0484758246534712i</v>
      </c>
      <c r="EI226" s="223" t="str">
        <f t="shared" ca="1" si="310"/>
        <v>0,195671825143918-0,0389215459688433i</v>
      </c>
      <c r="EJ226" s="223" t="str">
        <f t="shared" ca="1" si="311"/>
        <v>-0,19734591960302+0,0292735018710626i</v>
      </c>
      <c r="EK226" s="223" t="str">
        <f t="shared" ca="1" si="312"/>
        <v>0,198544590456369-0,0195549353430174i</v>
      </c>
      <c r="EL226" s="223" t="str">
        <f t="shared" ca="1" si="313"/>
        <v>-0,199264950000848+0,00978925926290855i</v>
      </c>
      <c r="EM226" s="223" t="str">
        <f t="shared" ca="1" si="314"/>
        <v>0,199505262827217-1,25135347645706E-14i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0,0982303408601655-0,190551230348379i</v>
      </c>
      <c r="G227" s="229" t="str">
        <f t="shared" si="321"/>
        <v>-1,19358126722585+1,2064573194921i</v>
      </c>
      <c r="H227" s="229" t="str">
        <f t="shared" si="322"/>
        <v>0,100097786669222-0,0948549459394078i</v>
      </c>
      <c r="I227" s="229" t="str">
        <f t="shared" si="317"/>
        <v>-0,134097808800149+0,0546162325183559i</v>
      </c>
      <c r="J227" s="255" t="str">
        <f ca="1">IMPRODUCT(1/N_FFT2,ED100)</f>
        <v>0,000919873005953609+3,19998058845948E-06i</v>
      </c>
      <c r="K227" s="254" t="str">
        <f t="shared" ca="1" si="318"/>
        <v>-0,000123527725356659+0,0000498108875954059i</v>
      </c>
      <c r="N227" s="246">
        <f t="shared" ca="1" si="185"/>
        <v>0.59950571250042328</v>
      </c>
      <c r="O227" s="223">
        <f t="shared" ca="1" si="186"/>
        <v>0.19950571250042329</v>
      </c>
      <c r="P227" s="223" t="str">
        <f t="shared" ca="1" si="187"/>
        <v>-0,199445625109818-0,00489611528209995i</v>
      </c>
      <c r="Q227" s="223" t="str">
        <f t="shared" ca="1" si="188"/>
        <v>0,199265399132398+0,0097892813274294i</v>
      </c>
      <c r="R227" s="223" t="str">
        <f t="shared" ca="1" si="189"/>
        <v>-0,198965143129555-0,0146765506757342i</v>
      </c>
      <c r="S227" s="223" t="str">
        <f t="shared" ca="1" si="190"/>
        <v>0,198545037964276+0,0195549794187012i</v>
      </c>
      <c r="T227" s="223" t="str">
        <f t="shared" ca="1" si="191"/>
        <v>-0,198005336692204-0,0244216289732805i</v>
      </c>
      <c r="U227" s="223" t="str">
        <f t="shared" ca="1" si="192"/>
        <v>0,197346364409204+0,0292735678517495i</v>
      </c>
      <c r="V227" s="223" t="str">
        <f t="shared" ca="1" si="193"/>
        <v>-0,196568518055544-0,0341078734275346i</v>
      </c>
      <c r="W227" s="223" t="str">
        <f t="shared" ca="1" si="194"/>
        <v>0,195672266176775+0,0389216336957612i</v>
      </c>
      <c r="X227" s="223" t="str">
        <f t="shared" ca="1" si="195"/>
        <v>-0,194658148641517-0,0437119490272239i</v>
      </c>
      <c r="Y227" s="223" t="str">
        <f t="shared" ca="1" si="196"/>
        <v>0,193526776316255+0,0484759339150877i</v>
      </c>
      <c r="Z227" s="223" t="str">
        <f t="shared" ca="1" si="197"/>
        <v>-0,192278830697371-0,0532107187129927i</v>
      </c>
      <c r="AA227" s="223" t="str">
        <f t="shared" ca="1" si="198"/>
        <v>0,19091506350065+0,0579134513636023i</v>
      </c>
      <c r="AB227" s="223" t="str">
        <f t="shared" ca="1" si="199"/>
        <v>-0,189436296208445-0,062581299116653i</v>
      </c>
      <c r="AC227" s="223" t="str">
        <f t="shared" ca="1" si="200"/>
        <v>0,187843419574882+0,0672114502351824i</v>
      </c>
      <c r="AD227" s="223" t="str">
        <f t="shared" ca="1" si="201"/>
        <v>-0,186137393089286-0,0718011156892868i</v>
      </c>
      <c r="AE227" s="223" t="str">
        <f t="shared" ca="1" si="202"/>
        <v>0,184319244398225+0,0763475308360984i</v>
      </c>
      <c r="AF227" s="223" t="str">
        <f t="shared" ca="1" si="203"/>
        <v>-0,182390068686471-0,0808479570851719i</v>
      </c>
      <c r="AG227" s="223" t="str">
        <f t="shared" ca="1" si="204"/>
        <v>0,180351028017346+0,0852996835479959i</v>
      </c>
      <c r="AH227" s="223" t="str">
        <f t="shared" ca="1" si="205"/>
        <v>-0,178203350632701-0,0897000286710111i</v>
      </c>
      <c r="AI227" s="223" t="str">
        <f t="shared" ca="1" si="206"/>
        <v>0,175948330213096+0,0940463418508385i</v>
      </c>
      <c r="AJ227" s="223" t="str">
        <f t="shared" ca="1" si="207"/>
        <v>-0,173587325098495-0,0983360050309705i</v>
      </c>
      <c r="AK227" s="223" t="str">
        <f t="shared" ca="1" si="208"/>
        <v>0,171121757470101+0,102566434278693i</v>
      </c>
      <c r="AL227" s="223" t="str">
        <f t="shared" ca="1" si="209"/>
        <v>-0,168553112493663-0,10673508134161i</v>
      </c>
      <c r="AM227" s="223" t="str">
        <f t="shared" ca="1" si="210"/>
        <v>0,165882937424864+0,11083943518261i</v>
      </c>
      <c r="AN227" s="223" t="str">
        <f t="shared" ca="1" si="211"/>
        <v>-0,163112840677335-0,114877023492394i</v>
      </c>
      <c r="AO227" s="223" t="str">
        <f t="shared" ca="1" si="212"/>
        <v>0,160244490853753+0,118845414178768i</v>
      </c>
      <c r="AP227" s="223" t="str">
        <f t="shared" ca="1" si="213"/>
        <v>-0,157279615740807-0,12274221683156i</v>
      </c>
      <c r="AQ227" s="223" t="str">
        <f t="shared" ca="1" si="214"/>
        <v>0,154220001268402+0,126565084162559i</v>
      </c>
      <c r="AR227" s="223" t="str">
        <f t="shared" ca="1" si="215"/>
        <v>0,154220001268402+0,126565084162559i</v>
      </c>
      <c r="AS227" s="223" t="str">
        <f t="shared" ca="1" si="216"/>
        <v>0,147823982191933+0,133979847772792i</v>
      </c>
      <c r="AT227" s="223" t="str">
        <f t="shared" ca="1" si="217"/>
        <v>-0,144491430310583-0,137567277675701i</v>
      </c>
      <c r="AU227" s="223" t="str">
        <f t="shared" ca="1" si="218"/>
        <v>0,141071842194499+0,141071842194507i</v>
      </c>
      <c r="AV227" s="223" t="str">
        <f t="shared" ca="1" si="219"/>
        <v>-0,137567277675762-0,144491430310525i</v>
      </c>
      <c r="AW227" s="223" t="str">
        <f t="shared" ca="1" si="220"/>
        <v>0,133979847772767+0,147823982191956i</v>
      </c>
      <c r="AX227" s="223" t="str">
        <f t="shared" ca="1" si="221"/>
        <v>-0,13031171341945-0,151067490433874i</v>
      </c>
      <c r="AY227" s="223" t="str">
        <f t="shared" ca="1" si="222"/>
        <v>0,126565084162486+0,154220001268462i</v>
      </c>
      <c r="AZ227" s="223" t="str">
        <f t="shared" ca="1" si="223"/>
        <v>-0,122742216831548-0,157279615740816i</v>
      </c>
      <c r="BA227" s="223" t="str">
        <f t="shared" ca="1" si="224"/>
        <v>0,118845414178823+0,160244490853713i</v>
      </c>
      <c r="BB227" s="223" t="str">
        <f t="shared" ca="1" si="225"/>
        <v>-0,114877023492349-0,163112840677366i</v>
      </c>
      <c r="BC227" s="223" t="str">
        <f t="shared" ca="1" si="226"/>
        <v>0,110839435182615+0,165882937424862i</v>
      </c>
      <c r="BD227" s="223" t="str">
        <f t="shared" ca="1" si="227"/>
        <v>-0,106735081341684-0,168553112493616i</v>
      </c>
      <c r="BE227" s="223" t="str">
        <f t="shared" ca="1" si="228"/>
        <v>0,102566434278664+0,171121757470119i</v>
      </c>
      <c r="BF227" s="223" t="str">
        <f t="shared" ca="1" si="229"/>
        <v>-0,0983360050310096-0,173587325098472i</v>
      </c>
      <c r="BG227" s="223" t="str">
        <f t="shared" ca="1" si="230"/>
        <v>0,0940463418507718+0,175948330213132i</v>
      </c>
      <c r="BH227" s="223" t="str">
        <f t="shared" ca="1" si="231"/>
        <v>-0,0897000286709967-0,178203350632708i</v>
      </c>
      <c r="BI227" s="223" t="str">
        <f t="shared" ca="1" si="232"/>
        <v>0,0852996835480569+0,180351028017317i</v>
      </c>
      <c r="BJ227" s="223" t="str">
        <f t="shared" ca="1" si="233"/>
        <v>-0,0808479570851236-0,182390068686493i</v>
      </c>
      <c r="BK227" s="223" t="str">
        <f t="shared" ca="1" si="234"/>
        <v>0,0763475308361228+0,184319244398215i</v>
      </c>
      <c r="BL227" s="223" t="str">
        <f t="shared" ca="1" si="235"/>
        <v>-0,0718011156893658-0,186137393089255i</v>
      </c>
      <c r="BM227" s="223" t="str">
        <f t="shared" ca="1" si="236"/>
        <v>0,0672114502351487+0,187843419574894i</v>
      </c>
      <c r="BN227" s="223" t="str">
        <f t="shared" ca="1" si="237"/>
        <v>-0,0625812991166996-0,189436296208429i</v>
      </c>
      <c r="BO227" s="223" t="str">
        <f t="shared" ca="1" si="238"/>
        <v>0,057913451363534+0,190915063500671i</v>
      </c>
      <c r="BP227" s="223" t="str">
        <f t="shared" ca="1" si="239"/>
        <v>-0,0532107187129799-0,192278830697375i</v>
      </c>
      <c r="BQ227" s="223" t="str">
        <f t="shared" ca="1" si="240"/>
        <v>0,0484759339151511+0,193526776316239i</v>
      </c>
      <c r="BR227" s="223" t="str">
        <f t="shared" ca="1" si="241"/>
        <v>-0,0437119490271708-0,194658148641529i</v>
      </c>
      <c r="BS227" s="223" t="str">
        <f t="shared" ca="1" si="242"/>
        <v>0,0389216336957852+0,19567226617677i</v>
      </c>
      <c r="BT227" s="223" t="str">
        <f t="shared" ca="1" si="243"/>
        <v>-0,0341078734276409-0,196568518055526i</v>
      </c>
      <c r="BU227" s="223" t="str">
        <f t="shared" ca="1" si="244"/>
        <v>0,0292735678517182+0,197346364409209i</v>
      </c>
      <c r="BV227" s="223" t="str">
        <f t="shared" ca="1" si="245"/>
        <v>-0,0244216289733268-0,198005336692198i</v>
      </c>
      <c r="BW227" s="223" t="str">
        <f t="shared" ca="1" si="246"/>
        <v>0,0195549794186284+0,198545037964283i</v>
      </c>
      <c r="BX227" s="223" t="str">
        <f t="shared" ca="1" si="247"/>
        <v>-0,0146765506757334-0,198965143129555i</v>
      </c>
      <c r="BY227" s="223" t="str">
        <f t="shared" ca="1" si="248"/>
        <v>0,00978928132750305+0,199265399132395i</v>
      </c>
      <c r="BZ227" s="223" t="str">
        <f t="shared" ca="1" si="249"/>
        <v>-0,00489611528204766-0,199445625109819i</v>
      </c>
      <c r="CA227" s="223" t="str">
        <f t="shared" ca="1" si="250"/>
        <v>2,7862553829775E-14+0,199505712500423i</v>
      </c>
      <c r="CB227" s="223" t="str">
        <f t="shared" ca="1" si="251"/>
        <v>0,00489611528219601-0,199445625109815i</v>
      </c>
      <c r="CC227" s="223" t="str">
        <f t="shared" ca="1" si="252"/>
        <v>-0,00978928132745306+0,199265399132397i</v>
      </c>
      <c r="CD227" s="223" t="str">
        <f t="shared" ca="1" si="253"/>
        <v>0,0146765506756834-0,198965143129558i</v>
      </c>
      <c r="CE227" s="223" t="str">
        <f t="shared" ca="1" si="254"/>
        <v>-0,0195549794187761+0,198545037964268i</v>
      </c>
      <c r="CF227" s="223" t="str">
        <f t="shared" ca="1" si="255"/>
        <v>0,0244216289732771-0,198005336692204i</v>
      </c>
      <c r="CG227" s="223" t="str">
        <f t="shared" ca="1" si="256"/>
        <v>-0,0292735678516632+0,197346364409217i</v>
      </c>
      <c r="CH227" s="223" t="str">
        <f t="shared" ca="1" si="257"/>
        <v>0,0341078734275861-0,196568518055535i</v>
      </c>
      <c r="CI227" s="223" t="str">
        <f t="shared" ca="1" si="258"/>
        <v>-0,0389216336957361+0,19567226617678i</v>
      </c>
      <c r="CJ227" s="223" t="str">
        <f t="shared" ca="1" si="259"/>
        <v>0,0437119490273157-0,194658148641496i</v>
      </c>
      <c r="CK227" s="223" t="str">
        <f t="shared" ca="1" si="260"/>
        <v>-0,0484759339151025+0,193526776316251i</v>
      </c>
      <c r="CL227" s="223" t="str">
        <f t="shared" ca="1" si="261"/>
        <v>0,0532107187129316-0,192278830697388i</v>
      </c>
      <c r="CM227" s="223" t="str">
        <f t="shared" ca="1" si="262"/>
        <v>-0,0579134513636705+0,190915063500629i</v>
      </c>
      <c r="CN227" s="223" t="str">
        <f t="shared" ca="1" si="263"/>
        <v>0,0625812991166466-0,189436296208447i</v>
      </c>
      <c r="CO227" s="223" t="str">
        <f t="shared" ca="1" si="264"/>
        <v>-0,0672114502351016+0,187843419574911i</v>
      </c>
      <c r="CP227" s="223" t="str">
        <f t="shared" ca="1" si="265"/>
        <v>0,0718011156893192-0,186137393089273i</v>
      </c>
      <c r="CQ227" s="223" t="str">
        <f t="shared" ca="1" si="266"/>
        <v>-0,0763475308360765+0,184319244398234i</v>
      </c>
      <c r="CR227" s="223" t="str">
        <f t="shared" ca="1" si="267"/>
        <v>0,0808479570852593-0,182390068686433i</v>
      </c>
      <c r="CS227" s="223" t="str">
        <f t="shared" ca="1" si="268"/>
        <v>-0,0852996835480066+0,18035102801734i</v>
      </c>
      <c r="CT227" s="223" t="str">
        <f t="shared" ca="1" si="269"/>
        <v>0,089700028670957-0,178203350632728i</v>
      </c>
      <c r="CU227" s="223" t="str">
        <f t="shared" ca="1" si="270"/>
        <v>-0,0940463418509027+0,175948330213062i</v>
      </c>
      <c r="CV227" s="223" t="str">
        <f t="shared" ca="1" si="271"/>
        <v>0,0983360050309661-0,173587325098497i</v>
      </c>
      <c r="CW227" s="223" t="str">
        <f t="shared" ca="1" si="272"/>
        <v>-0,102566434278621+0,171121757470144i</v>
      </c>
      <c r="CX227" s="223" t="str">
        <f t="shared" ca="1" si="273"/>
        <v>0,106735081341637-0,168553112493646i</v>
      </c>
      <c r="CY227" s="223" t="str">
        <f t="shared" ca="1" si="274"/>
        <v>-0,110839435182571+0,165882937424891i</v>
      </c>
      <c r="CZ227" s="223" t="str">
        <f t="shared" ca="1" si="275"/>
        <v>0,114877023492473-0,163112840677279i</v>
      </c>
      <c r="DA227" s="223" t="str">
        <f t="shared" ca="1" si="276"/>
        <v>-0,118845414178785+0,160244490853741i</v>
      </c>
      <c r="DB227" s="223" t="str">
        <f t="shared" ca="1" si="277"/>
        <v>0,122742216831504-0,15727961574085i</v>
      </c>
      <c r="DC227" s="223" t="str">
        <f t="shared" ca="1" si="278"/>
        <v>-0,126565084162601+0,154220001268368i</v>
      </c>
      <c r="DD227" s="223" t="str">
        <f t="shared" ca="1" si="279"/>
        <v>0,130311713419413-0,151067490433907i</v>
      </c>
      <c r="DE227" s="223" t="str">
        <f t="shared" ca="1" si="280"/>
        <v>-0,133979847772732+0,147823982191988i</v>
      </c>
      <c r="DF227" s="223" t="str">
        <f t="shared" ca="1" si="281"/>
        <v>0,137567277675724-0,144491430310561i</v>
      </c>
      <c r="DG227" s="223" t="str">
        <f t="shared" ca="1" si="282"/>
        <v>-0,141071842194475+0,141071842194531i</v>
      </c>
      <c r="DH227" s="223" t="str">
        <f t="shared" ca="1" si="283"/>
        <v>0,144491430310641-0,137567277675641i</v>
      </c>
      <c r="DI227" s="223" t="str">
        <f t="shared" ca="1" si="284"/>
        <v>-0,147823982191936+0,13397984777279i</v>
      </c>
      <c r="DJ227" s="223" t="str">
        <f t="shared" ca="1" si="285"/>
        <v>0,151067490433856-0,130311713419472i</v>
      </c>
      <c r="DK227" s="223" t="str">
        <f t="shared" ca="1" si="286"/>
        <v>-0,154220001268448+0,126565084162503i</v>
      </c>
      <c r="DL227" s="223" t="str">
        <f t="shared" ca="1" si="287"/>
        <v>0,157279615740802-0,122742216831566i</v>
      </c>
      <c r="DM227" s="223" t="str">
        <f t="shared" ca="1" si="288"/>
        <v>-0,160244490853695+0,118845414178847i</v>
      </c>
      <c r="DN227" s="223" t="str">
        <f t="shared" ca="1" si="289"/>
        <v>0,163112840677352-0,11487702349237i</v>
      </c>
      <c r="DO227" s="223" t="str">
        <f t="shared" ca="1" si="290"/>
        <v>-0,165882937424848+0,110839435182635i</v>
      </c>
      <c r="DP227" s="223" t="str">
        <f t="shared" ca="1" si="291"/>
        <v>0,168553112493708-0,106735081341539i</v>
      </c>
      <c r="DQ227" s="223" t="str">
        <f t="shared" ca="1" si="292"/>
        <v>-0,171121757470104+0,102566434278687i</v>
      </c>
      <c r="DR227" s="223" t="str">
        <f t="shared" ca="1" si="293"/>
        <v>0,173587325098459-0,0983360050310339i</v>
      </c>
      <c r="DS227" s="223" t="str">
        <f t="shared" ca="1" si="294"/>
        <v>-0,175948330213121+0,0940463418507914i</v>
      </c>
      <c r="DT227" s="223" t="str">
        <f t="shared" ca="1" si="295"/>
        <v>0,178203350632693-0,0897000286710266i</v>
      </c>
      <c r="DU227" s="223" t="str">
        <f t="shared" ca="1" si="296"/>
        <v>-0,180351028017305+0,085299683548082i</v>
      </c>
      <c r="DV227" s="223" t="str">
        <f t="shared" ca="1" si="297"/>
        <v>0,182390068686484-0,0808479570851438i</v>
      </c>
      <c r="DW227" s="223" t="str">
        <f t="shared" ca="1" si="298"/>
        <v>-0,184319244398206+0,0763475308361433i</v>
      </c>
      <c r="DX227" s="223" t="str">
        <f t="shared" ca="1" si="299"/>
        <v>0,186137393089316-0,0718011156892066i</v>
      </c>
      <c r="DY227" s="223" t="str">
        <f t="shared" ca="1" si="300"/>
        <v>-0,187843419574885+0,0672114502351748i</v>
      </c>
      <c r="DZ227" s="223" t="str">
        <f t="shared" ca="1" si="301"/>
        <v>0,189436296208422-0,0625812991167206i</v>
      </c>
      <c r="EA227" s="223" t="str">
        <f t="shared" ca="1" si="302"/>
        <v>-0,190915063500663+0,0579134513635606i</v>
      </c>
      <c r="EB227" s="223" t="str">
        <f t="shared" ca="1" si="303"/>
        <v>0,192278830697367-0,0532107187130069i</v>
      </c>
      <c r="EC227" s="223" t="str">
        <f t="shared" ca="1" si="304"/>
        <v>-0,193526776316282+0,0484759339149802i</v>
      </c>
      <c r="ED227" s="223" t="str">
        <f t="shared" ca="1" si="305"/>
        <v>0,194658148641524-0,0437119490271926i</v>
      </c>
      <c r="EE227" s="223" t="str">
        <f t="shared" ca="1" si="306"/>
        <v>-0,195672266176765+0,0389216336958069i</v>
      </c>
      <c r="EF227" s="223" t="str">
        <f t="shared" ca="1" si="307"/>
        <v>0,196568518055556-0,0341078734274671i</v>
      </c>
      <c r="EG227" s="223" t="str">
        <f t="shared" ca="1" si="308"/>
        <v>-0,197346364409206+0,0292735678517402i</v>
      </c>
      <c r="EH227" s="223" t="str">
        <f t="shared" ca="1" si="309"/>
        <v>0,198005336692195-0,0244216289733489i</v>
      </c>
      <c r="EI227" s="223" t="str">
        <f t="shared" ca="1" si="310"/>
        <v>-0,19854503796428+0,0195549794186562i</v>
      </c>
      <c r="EJ227" s="223" t="str">
        <f t="shared" ca="1" si="311"/>
        <v>0,198965143129553-0,0146765506757611i</v>
      </c>
      <c r="EK227" s="223" t="str">
        <f t="shared" ca="1" si="312"/>
        <v>-0,199265399132403+0,00978928132732699i</v>
      </c>
      <c r="EL227" s="223" t="str">
        <f t="shared" ca="1" si="313"/>
        <v>0,199445625109818-0,00489611528208117i</v>
      </c>
      <c r="EM227" s="223" t="str">
        <f t="shared" ca="1" si="314"/>
        <v>-0,199505712500423+5,572510765955E-14i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0,0980689229383743-0,189610164206301i</v>
      </c>
      <c r="G228" s="229" t="str">
        <f t="shared" si="321"/>
        <v>-1,1932818103049+1,19937137887848i</v>
      </c>
      <c r="H228" s="229" t="str">
        <f t="shared" si="322"/>
        <v>0,100096298787815-0,0941139591596347i</v>
      </c>
      <c r="I228" s="229" t="str">
        <f t="shared" si="317"/>
        <v>-0,13346803934154+0,0542001560224296i</v>
      </c>
      <c r="J228" s="255" t="str">
        <f ca="1">IMPRODUCT(1/N_FFT2,EE100)</f>
        <v>0,000785694751908105-6,43391470525957E-10i</v>
      </c>
      <c r="K228" s="254" t="str">
        <f t="shared" ca="1" si="318"/>
        <v>-0,000104865103186194+0,0000425848640116215i</v>
      </c>
      <c r="N228" s="246">
        <f t="shared" ca="1" si="185"/>
        <v>0.5995058620725715</v>
      </c>
      <c r="O228" s="223">
        <f t="shared" ca="1" si="186"/>
        <v>0.19950586207257154</v>
      </c>
      <c r="P228" s="223" t="str">
        <f t="shared" ca="1" si="187"/>
        <v>-0,199505862072572-6,44631234404189E-16i</v>
      </c>
      <c r="Q228" s="223" t="str">
        <f t="shared" ca="1" si="188"/>
        <v>0,199505862072572-6,59902345453427E-16i</v>
      </c>
      <c r="R228" s="223" t="str">
        <f t="shared" ca="1" si="189"/>
        <v>-0,199505862072572-7,3327289599027E-17i</v>
      </c>
      <c r="S228" s="223" t="str">
        <f t="shared" ca="1" si="190"/>
        <v>0,199505862072572-5,57252792202353E-15i</v>
      </c>
      <c r="T228" s="223" t="str">
        <f t="shared" ca="1" si="191"/>
        <v>-0,199505862072572+6,61126629993633E-15i</v>
      </c>
      <c r="U228" s="223" t="str">
        <f t="shared" ca="1" si="192"/>
        <v>0,199505862072572-8,35879188303527E-15i</v>
      </c>
      <c r="V228" s="223" t="str">
        <f t="shared" ca="1" si="193"/>
        <v>-0,199505862072572+9,75192386354116E-15i</v>
      </c>
      <c r="W228" s="223" t="str">
        <f t="shared" ca="1" si="194"/>
        <v>0,199505862072572+9,40977310635018E-15i</v>
      </c>
      <c r="X228" s="223" t="str">
        <f t="shared" ca="1" si="195"/>
        <v>-0,199505862072572-8,01664112584431E-15i</v>
      </c>
      <c r="Y228" s="223" t="str">
        <f t="shared" ca="1" si="196"/>
        <v>0,199505862072572+6,62350914533842E-15i</v>
      </c>
      <c r="Z228" s="223" t="str">
        <f t="shared" ca="1" si="197"/>
        <v>-0,199505862072572-5,23037716483254E-15i</v>
      </c>
      <c r="AA228" s="223" t="str">
        <f t="shared" ca="1" si="198"/>
        <v>0,199505862072572+3,12845797914054E-15i</v>
      </c>
      <c r="AB228" s="223" t="str">
        <f t="shared" ca="1" si="199"/>
        <v>-0,199505862072572-2,44411320382078E-15i</v>
      </c>
      <c r="AC228" s="223" t="str">
        <f t="shared" ca="1" si="200"/>
        <v>0,199505862072572+1,75976842850101E-15i</v>
      </c>
      <c r="AD228" s="223" t="str">
        <f t="shared" ca="1" si="201"/>
        <v>-0,199505862072572+3,42150757190976E-16i</v>
      </c>
      <c r="AE228" s="223" t="str">
        <f t="shared" ca="1" si="202"/>
        <v>0,199505862072572-1,02649553251074E-15i</v>
      </c>
      <c r="AF228" s="223" t="str">
        <f t="shared" ca="1" si="203"/>
        <v>-0,199505862072572+3,12841471820275E-15i</v>
      </c>
      <c r="AG228" s="223" t="str">
        <f t="shared" ca="1" si="204"/>
        <v>0,199505862072572-3,81275949352251E-15i</v>
      </c>
      <c r="AH228" s="223" t="str">
        <f t="shared" ca="1" si="205"/>
        <v>-0,199505862072572+5,91467867921449E-15i</v>
      </c>
      <c r="AI228" s="223" t="str">
        <f t="shared" ca="1" si="206"/>
        <v>0,199505862072572-6,59902345453427E-15i</v>
      </c>
      <c r="AJ228" s="223" t="str">
        <f t="shared" ca="1" si="207"/>
        <v>-0,199505862072572+8,70094264022625E-15i</v>
      </c>
      <c r="AK228" s="223" t="str">
        <f t="shared" ca="1" si="208"/>
        <v>0,199505862072572+1,04607543296651E-14i</v>
      </c>
      <c r="AL228" s="223" t="str">
        <f t="shared" ca="1" si="209"/>
        <v>-0,199505862072572-9,77640955434531E-15i</v>
      </c>
      <c r="AM228" s="223" t="str">
        <f t="shared" ca="1" si="210"/>
        <v>0,199505862072572+6,25691595828111E-15i</v>
      </c>
      <c r="AN228" s="223" t="str">
        <f t="shared" ca="1" si="211"/>
        <v>-0,199505862072572-5,57257118296134E-15i</v>
      </c>
      <c r="AO228" s="223" t="str">
        <f t="shared" ca="1" si="212"/>
        <v>0,199505862072572+4,88822640764156E-15i</v>
      </c>
      <c r="AP228" s="223" t="str">
        <f t="shared" ca="1" si="213"/>
        <v>-0,199505862072572-4,2038816323218E-15i</v>
      </c>
      <c r="AQ228" s="223" t="str">
        <f t="shared" ca="1" si="214"/>
        <v>0,199505862072572+3,51953685700202E-15i</v>
      </c>
      <c r="AR228" s="223" t="str">
        <f t="shared" ca="1" si="215"/>
        <v>0,199505862072572+3,51953685700202E-15i</v>
      </c>
      <c r="AS228" s="223" t="str">
        <f t="shared" ca="1" si="216"/>
        <v>0,199505862072572-6,84301514381952E-16i</v>
      </c>
      <c r="AT228" s="223" t="str">
        <f t="shared" ca="1" si="217"/>
        <v>-0,199505862072572+1,36864628970172E-15i</v>
      </c>
      <c r="AU228" s="223" t="str">
        <f t="shared" ca="1" si="218"/>
        <v>0,199505862072572+7,7331175915823E-14i</v>
      </c>
      <c r="AV228" s="223" t="str">
        <f t="shared" ca="1" si="219"/>
        <v>-0,199505862072572-3,41195988293365E-14i</v>
      </c>
      <c r="AW228" s="223" t="str">
        <f t="shared" ca="1" si="220"/>
        <v>0,199505862072572-6,25682943640547E-15i</v>
      </c>
      <c r="AX228" s="223" t="str">
        <f t="shared" ca="1" si="221"/>
        <v>-0,199505862072572+4,66332577021474E-14i</v>
      </c>
      <c r="AY228" s="223" t="str">
        <f t="shared" ca="1" si="222"/>
        <v>0,199505862072572-8,98448347886339E-14i</v>
      </c>
      <c r="AZ228" s="223" t="str">
        <f t="shared" ca="1" si="223"/>
        <v>-0,199505862072572-7,10743032184796E-14i</v>
      </c>
      <c r="BA228" s="223" t="str">
        <f t="shared" ca="1" si="224"/>
        <v>0,199505862072572+2,78627261319933E-14i</v>
      </c>
      <c r="BB228" s="223" t="str">
        <f t="shared" ca="1" si="225"/>
        <v>-0,199505862072572+1,25137021337488E-14i</v>
      </c>
      <c r="BC228" s="223" t="str">
        <f t="shared" ca="1" si="226"/>
        <v>0,199505862072572-5,28901303994908E-14i</v>
      </c>
      <c r="BD228" s="223" t="str">
        <f t="shared" ca="1" si="227"/>
        <v>-0,199505862072572+9,32665586652327E-14i</v>
      </c>
      <c r="BE228" s="223" t="str">
        <f t="shared" ca="1" si="228"/>
        <v>0,199505862072572+6,19822817003919E-14i</v>
      </c>
      <c r="BF228" s="223" t="str">
        <f t="shared" ca="1" si="229"/>
        <v>-0,199505862072572-2,44410022553945E-14i</v>
      </c>
      <c r="BG228" s="223" t="str">
        <f t="shared" ca="1" si="230"/>
        <v>0,199505862072572-1,8770574831092E-14i</v>
      </c>
      <c r="BH228" s="223" t="str">
        <f t="shared" ca="1" si="231"/>
        <v>-0,199505862072572+6,19821519175785E-14i</v>
      </c>
      <c r="BI228" s="223" t="str">
        <f t="shared" ca="1" si="232"/>
        <v>0,199505862072572+9,89369860895351E-14i</v>
      </c>
      <c r="BJ228" s="223" t="str">
        <f t="shared" ca="1" si="233"/>
        <v>-0,199505862072572-5,57254090030486E-14i</v>
      </c>
      <c r="BK228" s="223" t="str">
        <f t="shared" ca="1" si="234"/>
        <v>0,199505862072572+1,25138319165622E-14i</v>
      </c>
      <c r="BL228" s="223" t="str">
        <f t="shared" ca="1" si="235"/>
        <v>-0,199505862072572+2,50274475284353E-14i</v>
      </c>
      <c r="BM228" s="223" t="str">
        <f t="shared" ca="1" si="236"/>
        <v>0,199505862072572-6,82390246149218E-14i</v>
      </c>
      <c r="BN228" s="223" t="str">
        <f t="shared" ca="1" si="237"/>
        <v>-0,199505862072572-9,26801133921919E-14i</v>
      </c>
      <c r="BO228" s="223" t="str">
        <f t="shared" ca="1" si="238"/>
        <v>0,199505862072572+4,94685363057054E-14i</v>
      </c>
      <c r="BP228" s="223" t="str">
        <f t="shared" ca="1" si="239"/>
        <v>-0,199505862072572-6,25695921921892E-15i</v>
      </c>
      <c r="BQ228" s="223" t="str">
        <f t="shared" ca="1" si="240"/>
        <v>0,199505862072572-3,12843202257785E-14i</v>
      </c>
      <c r="BR228" s="223" t="str">
        <f t="shared" ca="1" si="241"/>
        <v>-0,199505862072572+7,4495897312265E-14i</v>
      </c>
      <c r="BS228" s="223" t="str">
        <f t="shared" ca="1" si="242"/>
        <v>0,199505862072572+8,64232406948484E-14i</v>
      </c>
      <c r="BT228" s="223" t="str">
        <f t="shared" ca="1" si="243"/>
        <v>-0,199505862072572-4,32116636083621E-14i</v>
      </c>
      <c r="BU228" s="223" t="str">
        <f t="shared" ca="1" si="244"/>
        <v>0,199505862072572+8,65218756330702E-20i</v>
      </c>
      <c r="BV228" s="223" t="str">
        <f t="shared" ca="1" si="245"/>
        <v>-0,199505862072572+3,7541192923122E-14i</v>
      </c>
      <c r="BW228" s="223" t="str">
        <f t="shared" ca="1" si="246"/>
        <v>0,199505862072572-8,07527700096083E-14i</v>
      </c>
      <c r="BX228" s="223" t="str">
        <f t="shared" ca="1" si="247"/>
        <v>-0,199505862072572-7,44960703560163E-14i</v>
      </c>
      <c r="BY228" s="223" t="str">
        <f t="shared" ca="1" si="248"/>
        <v>0,199505862072572+3,69547909110187E-14i</v>
      </c>
      <c r="BZ228" s="223" t="str">
        <f t="shared" ca="1" si="249"/>
        <v>-0,199505862072572+6,25678617546765E-15i</v>
      </c>
      <c r="CA228" s="223" t="str">
        <f t="shared" ca="1" si="250"/>
        <v>0,199505862072572-4,37980656204652E-14i</v>
      </c>
      <c r="CB228" s="223" t="str">
        <f t="shared" ca="1" si="251"/>
        <v>-0,199505862072572+8,70096427069517E-14i</v>
      </c>
      <c r="CC228" s="223" t="str">
        <f t="shared" ca="1" si="252"/>
        <v>0,199505862072572+6,8239197658673E-14i</v>
      </c>
      <c r="CD228" s="223" t="str">
        <f t="shared" ca="1" si="253"/>
        <v>-0,199505862072572-3,06979182136754E-14i</v>
      </c>
      <c r="CE228" s="223" t="str">
        <f t="shared" ca="1" si="254"/>
        <v>0,199505862072572-1,25136588728109E-14i</v>
      </c>
      <c r="CF228" s="223" t="str">
        <f t="shared" ca="1" si="255"/>
        <v>-0,199505862072572+5,57252359592973E-14i</v>
      </c>
      <c r="CG228" s="223" t="str">
        <f t="shared" ca="1" si="256"/>
        <v>0,199505862072572-9,32665154042949E-14i</v>
      </c>
      <c r="CH228" s="223" t="str">
        <f t="shared" ca="1" si="257"/>
        <v>-0,199505862072572-6,19823249613298E-14i</v>
      </c>
      <c r="CI228" s="223" t="str">
        <f t="shared" ca="1" si="258"/>
        <v>0,199505862072572+2,44410455163322E-14i</v>
      </c>
      <c r="CJ228" s="223" t="str">
        <f t="shared" ca="1" si="259"/>
        <v>-0,199505862072572+1,87705315701542E-14i</v>
      </c>
      <c r="CK228" s="223" t="str">
        <f t="shared" ca="1" si="260"/>
        <v>0,199505862072572-6,19821086566406E-14i</v>
      </c>
      <c r="CL228" s="223" t="str">
        <f t="shared" ca="1" si="261"/>
        <v>-0,199505862072572-9,89370293504728E-14i</v>
      </c>
      <c r="CM228" s="223" t="str">
        <f t="shared" ca="1" si="262"/>
        <v>0,199505862072572+5,57254522639865E-14i</v>
      </c>
      <c r="CN228" s="223" t="str">
        <f t="shared" ca="1" si="263"/>
        <v>-0,199505862072572-1,81841728189889E-14i</v>
      </c>
      <c r="CO228" s="223" t="str">
        <f t="shared" ca="1" si="264"/>
        <v>0,199505862072572-2,50274042674976E-14i</v>
      </c>
      <c r="CP228" s="223" t="str">
        <f t="shared" ca="1" si="265"/>
        <v>-0,199505862072572+6,82389813539838E-14i</v>
      </c>
      <c r="CQ228" s="223" t="str">
        <f t="shared" ca="1" si="266"/>
        <v>0,199505862072572+9,26801566531296E-14i</v>
      </c>
      <c r="CR228" s="223" t="str">
        <f t="shared" ca="1" si="267"/>
        <v>-0,199505862072572-4,94685795666431E-14i</v>
      </c>
      <c r="CS228" s="223" t="str">
        <f t="shared" ca="1" si="268"/>
        <v>0,199505862072572+6,25700248015674E-15i</v>
      </c>
      <c r="CT228" s="223" t="str">
        <f t="shared" ca="1" si="269"/>
        <v>-0,199505862072572+3,69545746063297E-14i</v>
      </c>
      <c r="CU228" s="223" t="str">
        <f t="shared" ca="1" si="270"/>
        <v>0,199505862072572-6,88255564098384E-14i</v>
      </c>
      <c r="CV228" s="223" t="str">
        <f t="shared" ca="1" si="271"/>
        <v>-0,199505862072572-8,07529863142974E-14i</v>
      </c>
      <c r="CW228" s="223" t="str">
        <f t="shared" ca="1" si="272"/>
        <v>0,199505862072572+4,88820045107887E-14i</v>
      </c>
      <c r="CX228" s="223" t="str">
        <f t="shared" ca="1" si="273"/>
        <v>-0,199505862072572-5,67042742430234E-15i</v>
      </c>
      <c r="CY228" s="223" t="str">
        <f t="shared" ca="1" si="274"/>
        <v>0,199505862072572-3,7541149662184E-14i</v>
      </c>
      <c r="CZ228" s="223" t="str">
        <f t="shared" ca="1" si="275"/>
        <v>-0,199505862072572+8,07527267486705E-14i</v>
      </c>
      <c r="DA228" s="223" t="str">
        <f t="shared" ca="1" si="276"/>
        <v>0,199505862072572+8,01664112584431E-14i</v>
      </c>
      <c r="DB228" s="223" t="str">
        <f t="shared" ca="1" si="277"/>
        <v>-0,199505862072572-3,69548341719566E-14i</v>
      </c>
      <c r="DC228" s="223" t="str">
        <f t="shared" ca="1" si="278"/>
        <v>0,199505862072572-6,25674291452984E-15i</v>
      </c>
      <c r="DD228" s="223" t="str">
        <f t="shared" ca="1" si="279"/>
        <v>-0,199505862072572+4,94683200010162E-14i</v>
      </c>
      <c r="DE228" s="223" t="str">
        <f t="shared" ca="1" si="280"/>
        <v>0,199505862072572-8,13393018045249E-14i</v>
      </c>
      <c r="DF228" s="223" t="str">
        <f t="shared" ca="1" si="281"/>
        <v>-0,199505862072572-6,82392409196107E-14i</v>
      </c>
      <c r="DG228" s="223" t="str">
        <f t="shared" ca="1" si="282"/>
        <v>0,199505862072572+2,50276638331245E-14i</v>
      </c>
      <c r="DH228" s="223" t="str">
        <f t="shared" ca="1" si="283"/>
        <v>-0,199505862072572+6,84331797038424E-15i</v>
      </c>
      <c r="DI228" s="223" t="str">
        <f t="shared" ca="1" si="284"/>
        <v>0,199505862072572-5,00548950568707E-14i</v>
      </c>
      <c r="DJ228" s="223" t="str">
        <f t="shared" ca="1" si="285"/>
        <v>-0,199505862072572+9,3266472143357E-14i</v>
      </c>
      <c r="DK228" s="223" t="str">
        <f t="shared" ca="1" si="286"/>
        <v>0,199505862072572+6,76526658637564E-14i</v>
      </c>
      <c r="DL228" s="223" t="str">
        <f t="shared" ca="1" si="287"/>
        <v>-0,199505862072572-2,44410887772701E-14i</v>
      </c>
      <c r="DM228" s="223" t="str">
        <f t="shared" ca="1" si="288"/>
        <v>0,199505862072572-1,87704883092164E-14i</v>
      </c>
      <c r="DN228" s="223" t="str">
        <f t="shared" ca="1" si="289"/>
        <v>-0,199505862072572+6,19820653957029E-14i</v>
      </c>
      <c r="DO228" s="223" t="str">
        <f t="shared" ca="1" si="290"/>
        <v>0,199505862072572-1,05193642482189E-13i</v>
      </c>
      <c r="DP228" s="223" t="str">
        <f t="shared" ca="1" si="291"/>
        <v>-0,199505862072572-5,57254955249242E-14i</v>
      </c>
      <c r="DQ228" s="223" t="str">
        <f t="shared" ca="1" si="292"/>
        <v>0,199505862072572+1,25139184384378E-14i</v>
      </c>
      <c r="DR228" s="223" t="str">
        <f t="shared" ca="1" si="293"/>
        <v>-0,199505862072572+1,93570633650708E-14i</v>
      </c>
      <c r="DS228" s="223" t="str">
        <f t="shared" ca="1" si="294"/>
        <v>0,199505862072572-6,25686404515572E-14i</v>
      </c>
      <c r="DT228" s="223" t="str">
        <f t="shared" ca="1" si="295"/>
        <v>-0,199505862072572-8,70099022725786E-14i</v>
      </c>
      <c r="DU228" s="223" t="str">
        <f t="shared" ca="1" si="296"/>
        <v>0,199505862072572+5,51389204690699E-14i</v>
      </c>
      <c r="DV228" s="223" t="str">
        <f t="shared" ca="1" si="297"/>
        <v>-0,199505862072572-1,19273433825834E-14i</v>
      </c>
      <c r="DW228" s="223" t="str">
        <f t="shared" ca="1" si="298"/>
        <v>0,199505862072572-3,12842337039031E-14i</v>
      </c>
      <c r="DX228" s="223" t="str">
        <f t="shared" ca="1" si="299"/>
        <v>-0,199505862072572+7,44958107903894E-14i</v>
      </c>
      <c r="DY228" s="223" t="str">
        <f t="shared" ca="1" si="300"/>
        <v>0,199505862072572+8,6423327216724E-14i</v>
      </c>
      <c r="DZ228" s="223" t="str">
        <f t="shared" ca="1" si="301"/>
        <v>-0,199505862072572-4,32117501302378E-14i</v>
      </c>
      <c r="EA228" s="223" t="str">
        <f t="shared" ca="1" si="302"/>
        <v>0,199505862072572+1,7304375126614E-19i</v>
      </c>
      <c r="EB228" s="223" t="str">
        <f t="shared" ca="1" si="303"/>
        <v>-0,199505862072572+4,32114040427352E-14i</v>
      </c>
      <c r="EC228" s="223" t="str">
        <f t="shared" ca="1" si="304"/>
        <v>0,199505862072572-7,50823858462437E-14i</v>
      </c>
      <c r="ED228" s="223" t="str">
        <f t="shared" ca="1" si="305"/>
        <v>-0,199505862072572-7,44961568778919E-14i</v>
      </c>
      <c r="EE228" s="223" t="str">
        <f t="shared" ca="1" si="306"/>
        <v>0,199505862072572+4,26251750743832E-14i</v>
      </c>
      <c r="EF228" s="223" t="str">
        <f t="shared" ca="1" si="307"/>
        <v>-0,199505862072572+5,86402012103133E-16i</v>
      </c>
      <c r="EG228" s="223" t="str">
        <f t="shared" ca="1" si="308"/>
        <v>0,199505862072572-4,37979790985896E-14i</v>
      </c>
      <c r="EH228" s="223" t="str">
        <f t="shared" ca="1" si="309"/>
        <v>-0,199505862072572+8,70095561850761E-14i</v>
      </c>
      <c r="EI228" s="223" t="str">
        <f t="shared" ca="1" si="310"/>
        <v>0,199505862072572+7,39095818220375E-14i</v>
      </c>
      <c r="EJ228" s="223" t="str">
        <f t="shared" ca="1" si="311"/>
        <v>-0,199505862072572-3,06980047355511E-14i</v>
      </c>
      <c r="EK228" s="223" t="str">
        <f t="shared" ca="1" si="312"/>
        <v>0,199505862072572-1,25135723509353E-14i</v>
      </c>
      <c r="EL228" s="223" t="str">
        <f t="shared" ca="1" si="313"/>
        <v>-0,199505862072572+5,57251494374217E-14i</v>
      </c>
      <c r="EM228" s="223" t="str">
        <f t="shared" ca="1" si="314"/>
        <v>0,199505862072572-8,75961312409304E-14i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0,0979066460011052-0,188686696864217i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-1,19298015669734+1,19241232638768i</v>
      </c>
      <c r="H229" s="229" t="str">
        <f t="shared" si="322"/>
        <v>0,100094844739153-0,0933844608481117i</v>
      </c>
      <c r="I229" s="229" t="str">
        <f t="shared" si="317"/>
        <v>-0,132855808111286+0,0537878163521965i</v>
      </c>
      <c r="J229" s="255" t="str">
        <f ca="1">IMPRODUCT(1/N_FFT2,ED100)</f>
        <v>0,000919873005953609+3,19998058845948E-06i</v>
      </c>
      <c r="K229" s="254" t="str">
        <f t="shared" ca="1" si="318"/>
        <v>-0,000122382591533947+0,0000490528243045555i</v>
      </c>
      <c r="N229" s="246">
        <f t="shared" ref="N229:N292" ca="1" si="327">Ioutput2+O229</f>
        <v>0.59950571199501668</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0.1995057119950166</v>
      </c>
      <c r="P229" s="223" t="str">
        <f t="shared" ref="P229:P292" ca="1" si="329">IMPRODUCT(O229,IMEXP(COMPLEX(0,-2*PI()*1*B229/Nt_load2)))</f>
        <v>-0,199445624604563+0,00489611526969537i</v>
      </c>
      <c r="Q229" s="223" t="str">
        <f t="shared" ref="Q229:Q292" ca="1" si="330">IMPRODUCT(O229,IMEXP(COMPLEX(0,-2*PI()*2*B229/Nt_load2)))</f>
        <v>0,1992653986276-0,00978928130263176i</v>
      </c>
      <c r="R229" s="223" t="str">
        <f t="shared" ref="R229:R292" ca="1" si="331">IMPRODUCT(O229,IMEXP(COMPLEX(0,-2*PI()*3*B229/Nt_load2)))</f>
        <v>-0,198965142625517+0,0146765506385544i</v>
      </c>
      <c r="S229" s="223" t="str">
        <f t="shared" ref="S229:S292" ca="1" si="332">IMPRODUCT(O229,IMEXP(COMPLEX(0,-2*PI()*4*B229/Nt_load2)))</f>
        <v>0,198545037461302-0,0195549793691734i</v>
      </c>
      <c r="T229" s="223" t="str">
        <f t="shared" ref="T229:T292" ca="1" si="333">IMPRODUCT(O229,IMEXP(COMPLEX(0,-2*PI()*5*B229/Nt_load2)))</f>
        <v>-0,198005336190599+0,0244216289114067i</v>
      </c>
      <c r="U229" s="223" t="str">
        <f t="shared" ref="U229:U292" ca="1" si="334">IMPRODUCT(O229,IMEXP(COMPLEX(0,-2*PI()*6*B229/Nt_load2)))</f>
        <v>0,197346363909269-0,0292735677775872i</v>
      </c>
      <c r="V229" s="223" t="str">
        <f t="shared" ref="V229:V292" ca="1" si="335">IMPRODUCT(O229,IMEXP(COMPLEX(0,-2*PI()*7*B229/Nt_load2)))</f>
        <v>-0,196568517557579+0,0341078733411283i</v>
      </c>
      <c r="W229" s="223" t="str">
        <f t="shared" ref="W229:W292" ca="1" si="336">IMPRODUCT(O229,IMEXP(COMPLEX(0,-2*PI()*8*B229/Nt_load2)))</f>
        <v>0,195672265681079-0,0389216335971631i</v>
      </c>
      <c r="X229" s="223" t="str">
        <f t="shared" ref="X229:X292" ca="1" si="337">IMPRODUCT(O229,IMEXP(COMPLEX(0,-2*PI()*9*B229/Nt_load2)))</f>
        <v>-0,19465814814839+0,0437119489164931i</v>
      </c>
      <c r="Y229" s="223" t="str">
        <f t="shared" ref="Y229:Y292" ca="1" si="338">IMPRODUCT(O229,IMEXP(COMPLEX(0,-2*PI()*10*B229/Nt_load2)))</f>
        <v>0,193526775825998-0,0484759337922709i</v>
      </c>
      <c r="Z229" s="223" t="str">
        <f t="shared" ref="Z229:Z292" ca="1" si="339">IMPRODUCT(O229,IMEXP(COMPLEX(0,-2*PI()*11*B229/Nt_load2)))</f>
        <v>-0,192278830210275+0,0532107185781841i</v>
      </c>
      <c r="AA229" s="223" t="str">
        <f t="shared" ref="AA229:AA292" ca="1" si="340">IMPRODUCT(O229,IMEXP(COMPLEX(0,-2*PI()*12*B229/Nt_load2)))</f>
        <v>0,190915063017002-0,057913451216902i</v>
      </c>
      <c r="AB229" s="223" t="str">
        <f t="shared" ref="AB229:AB292" ca="1" si="341">IMPRODUCT(O229,IMEXP(COMPLEX(0,-2*PI()*13*B229/Nt_load2)))</f>
        <v>-0,189436295728548+0,0625812989581113i</v>
      </c>
      <c r="AC229" s="223" t="str">
        <f t="shared" ref="AC229:AC292" ca="1" si="342">IMPRODUCT(O229,IMEXP(COMPLEX(0,-2*PI()*14*B229/Nt_load2)))</f>
        <v>0,18784341909902-0,067211450064914i</v>
      </c>
      <c r="AD229" s="223" t="str">
        <f t="shared" ref="AD229:AD292" ca="1" si="343">IMPRODUCT(O229,IMEXP(COMPLEX(0,-2*PI()*15*B229/Nt_load2)))</f>
        <v>-0,186137392617745+0,0718011155073941i</v>
      </c>
      <c r="AE229" s="223" t="str">
        <f t="shared" ref="AE229:AE292" ca="1" si="344">IMPRODUCT(O229,IMEXP(COMPLEX(0,-2*PI()*16*B229/Nt_load2)))</f>
        <v>0,184319243931289-0,0763475306426909i</v>
      </c>
      <c r="AF229" s="223" t="str">
        <f t="shared" ref="AF229:AF292" ca="1" si="345">IMPRODUCT(O229,IMEXP(COMPLEX(0,-2*PI()*17*B229/Nt_load2)))</f>
        <v>-0,182390068224421+0,080847956880366i</v>
      </c>
      <c r="AG229" s="223" t="str">
        <f t="shared" ref="AG229:AG292" ca="1" si="346">IMPRODUCT(O229,IMEXP(COMPLEX(0,-2*PI()*18*B229/Nt_load2)))</f>
        <v>0,180351027560468-0,0852996833318969i</v>
      </c>
      <c r="AH229" s="223" t="str">
        <f t="shared" ref="AH229:AH292" ca="1" si="347">IMPRODUCT(O229,IMEXP(COMPLEX(0,-2*PI()*19*B229/Nt_load2)))</f>
        <v>-0,178203350181263+0,0897000284437673i</v>
      </c>
      <c r="AI229" s="223" t="str">
        <f t="shared" ref="AI229:AI292" ca="1" si="348">IMPRODUCT(O229,IMEXP(COMPLEX(0,-2*PI()*20*B229/Nt_load2)))</f>
        <v>0,175948329767361-0,094046341612603i</v>
      </c>
      <c r="AJ229" s="223" t="str">
        <f t="shared" ref="AJ229:AJ292" ca="1" si="349">IMPRODUCT(O229,IMEXP(COMPLEX(0,-2*PI()*21*B229/Nt_load2)))</f>
        <v>-0,173587324658748+0,0983360047818544i</v>
      </c>
      <c r="AK229" s="223" t="str">
        <f t="shared" ref="AK229:AK292" ca="1" si="350">IMPRODUCT(O229,IMEXP(COMPLEX(0,-2*PI()*22*B229/Nt_load2)))</f>
        <v>0,1711217570366-0,102566434018861i</v>
      </c>
      <c r="AL229" s="223" t="str">
        <f t="shared" ref="AL229:AL292" ca="1" si="351">IMPRODUCT(O229,IMEXP(COMPLEX(0,-2*PI()*23*B229/Nt_load2)))</f>
        <v>-0,168553112066667+0,106735081071221i</v>
      </c>
      <c r="AM229" s="223" t="str">
        <f t="shared" ref="AM229:AM292" ca="1" si="352">IMPRODUCT(O229,IMEXP(COMPLEX(0,-2*PI()*24*B229/Nt_load2)))</f>
        <v>0,165882937004643-0,110839434901809i</v>
      </c>
      <c r="AN229" s="223" t="str">
        <f t="shared" ref="AN229:AN292" ca="1" si="353">IMPRODUCT(O229,IMEXP(COMPLEX(0,-2*PI()*25*B229/Nt_load2)))</f>
        <v>-0,163112840264118+0,114877023201381i</v>
      </c>
      <c r="AO229" s="223" t="str">
        <f t="shared" ref="AO229:AO292" ca="1" si="354">IMPRODUCT(O229,IMEXP(COMPLEX(0,-2*PI()*26*B229/Nt_load2)))</f>
        <v>0,160244490447801-0,118845413877706i</v>
      </c>
      <c r="AP229" s="223" t="str">
        <f t="shared" ref="AP229:AP292" ca="1" si="355">IMPRODUCT(O229,IMEXP(COMPLEX(0,-2*PI()*27*B229/Nt_load2)))</f>
        <v>-0,157279615342375+0,122742216520613i</v>
      </c>
      <c r="AQ229" s="223" t="str">
        <f t="shared" ref="AQ229:AQ292" ca="1" si="356">IMPRODUCT(O229,IMEXP(COMPLEX(0,-2*PI()*28*B229/Nt_load2)))</f>
        <v>0,15422000087772-0,126565083841929i</v>
      </c>
      <c r="AR229" s="223" t="str">
        <f t="shared" ref="AR229:AR292" ca="1" si="357">IMPRODUCT(O229,IMEXP(COMPLEX(0,-2*PI()*28*B229/Nt_load2)))</f>
        <v>0,15422000087772-0,126565083841929i</v>
      </c>
      <c r="AS229" s="223" t="str">
        <f t="shared" ref="AS229:AS292" ca="1" si="358">IMPRODUCT(O229,IMEXP(COMPLEX(0,-2*PI()*30*B229/Nt_load2)))</f>
        <v>0,14782398181745-0,133979847433383i</v>
      </c>
      <c r="AT229" s="223" t="str">
        <f t="shared" ref="AT229:AT292" ca="1" si="359">IMPRODUCT(O229,IMEXP(COMPLEX(0,-2*PI()*31*B229/Nt_load2)))</f>
        <v>-0,144491429944542+0,137567277327205i</v>
      </c>
      <c r="AU229" s="223" t="str">
        <f t="shared" ref="AU229:AU292" ca="1" si="360">IMPRODUCT(O229,IMEXP(COMPLEX(0,-2*PI()*32*B229/Nt_load2)))</f>
        <v>0,141071841837104-0,14107184183715i</v>
      </c>
      <c r="AV229" s="223" t="str">
        <f t="shared" ref="AV229:AV292" ca="1" si="361">IMPRODUCT(O229,IMEXP(COMPLEX(0,-2*PI()*33*B229/Nt_load2)))</f>
        <v>-0,137567277327171+0,144491429944574i</v>
      </c>
      <c r="AW229" s="223" t="str">
        <f t="shared" ref="AW229:AW292" ca="1" si="362">IMPRODUCT(O229,IMEXP(COMPLEX(0,-2*PI()*34*B229/Nt_load2)))</f>
        <v>0,133979847433347-0,147823981817483i</v>
      </c>
      <c r="AX229" s="223" t="str">
        <f t="shared" ref="AX229:AX292" ca="1" si="363">IMPRODUCT(O229,IMEXP(COMPLEX(0,-2*PI()*35*B229/Nt_load2)))</f>
        <v>-0,13031171308926+0,151067490051238i</v>
      </c>
      <c r="AY229" s="223" t="str">
        <f t="shared" ref="AY229:AY292" ca="1" si="364">IMPRODUCT(O229,IMEXP(COMPLEX(0,-2*PI()*36*B229/Nt_load2)))</f>
        <v>0,126565083841876-0,154220000877763i</v>
      </c>
      <c r="AZ229" s="223" t="str">
        <f t="shared" ref="AZ229:AZ292" ca="1" si="365">IMPRODUCT(O229,IMEXP(COMPLEX(0,-2*PI()*37*B229/Nt_load2)))</f>
        <v>-0,122742216520559+0,157279615342417i</v>
      </c>
      <c r="BA229" s="223" t="str">
        <f t="shared" ref="BA229:BA292" ca="1" si="366">IMPRODUCT(O229,IMEXP(COMPLEX(0,-2*PI()*38*B229/Nt_load2)))</f>
        <v>0,118845413877637-0,160244490447851i</v>
      </c>
      <c r="BB229" s="223" t="str">
        <f t="shared" ref="BB229:BB292" ca="1" si="367">IMPRODUCT(O229,IMEXP(COMPLEX(0,-2*PI()*39*B229/Nt_load2)))</f>
        <v>-0,114877023201312+0,163112840264167i</v>
      </c>
      <c r="BC229" s="223" t="str">
        <f t="shared" ref="BC229:BC292" ca="1" si="368">IMPRODUCT(O229,IMEXP(COMPLEX(0,-2*PI()*40*B229/Nt_load2)))</f>
        <v>0,110839434901738-0,16588293700469i</v>
      </c>
      <c r="BD229" s="223" t="str">
        <f t="shared" ref="BD229:BD292" ca="1" si="369">IMPRODUCT(O229,IMEXP(COMPLEX(0,-2*PI()*41*B229/Nt_load2)))</f>
        <v>-0,106735081071298+0,168553112066619i</v>
      </c>
      <c r="BE229" s="223" t="str">
        <f t="shared" ref="BE229:BE292" ca="1" si="370">IMPRODUCT(O229,IMEXP(COMPLEX(0,-2*PI()*42*B229/Nt_load2)))</f>
        <v>0,102566434018939-0,171121757036553i</v>
      </c>
      <c r="BF229" s="223" t="str">
        <f t="shared" ref="BF229:BF292" ca="1" si="371">IMPRODUCT(O229,IMEXP(COMPLEX(0,-2*PI()*43*B229/Nt_load2)))</f>
        <v>-0,0983360047819332+0,173587324658704i</v>
      </c>
      <c r="BG229" s="223" t="str">
        <f t="shared" ref="BG229:BG292" ca="1" si="372">IMPRODUCT(O229,IMEXP(COMPLEX(0,-2*PI()*44*B229/Nt_load2)))</f>
        <v>0,0940463416126666-0,175948329767327i</v>
      </c>
      <c r="BH229" s="223" t="str">
        <f t="shared" ref="BH229:BH292" ca="1" si="373">IMPRODUCT(O229,IMEXP(COMPLEX(0,-2*PI()*45*B229/Nt_load2)))</f>
        <v>-0,0897000284438317+0,178203350181231i</v>
      </c>
      <c r="BI229" s="223" t="str">
        <f t="shared" ref="BI229:BI292" ca="1" si="374">IMPRODUCT(O229,IMEXP(COMPLEX(0,-2*PI()*46*B229/Nt_load2)))</f>
        <v>0,0852996833319621-0,180351027560437i</v>
      </c>
      <c r="BJ229" s="223" t="str">
        <f t="shared" ref="BJ229:BJ292" ca="1" si="375">IMPRODUCT(O229,IMEXP(COMPLEX(0,-2*PI()*47*B229/Nt_load2)))</f>
        <v>-0,0808479568804137+0,1823900682244i</v>
      </c>
      <c r="BK229" s="223" t="str">
        <f t="shared" ref="BK229:BK292" ca="1" si="376">IMPRODUCT(O229,IMEXP(COMPLEX(0,-2*PI()*48*B229/Nt_load2)))</f>
        <v>0,0763475306427403-0,184319243931268i</v>
      </c>
      <c r="BL229" s="223" t="str">
        <f t="shared" ref="BL229:BL292" ca="1" si="377">IMPRODUCT(O229,IMEXP(COMPLEX(0,-2*PI()*49*B229/Nt_load2)))</f>
        <v>-0,0718011155074258+0,186137392617732i</v>
      </c>
      <c r="BM229" s="223" t="str">
        <f t="shared" ref="BM229:BM292" ca="1" si="378">IMPRODUCT(O229,IMEXP(COMPLEX(0,-2*PI()*50*B229/Nt_load2)))</f>
        <v>0,0672114500649459-0,187843419099009i</v>
      </c>
      <c r="BN229" s="223" t="str">
        <f t="shared" ref="BN229:BN292" ca="1" si="379">IMPRODUCT(O229,IMEXP(COMPLEX(0,-2*PI()*51*B229/Nt_load2)))</f>
        <v>-0,0625812989581448+0,189436295728537i</v>
      </c>
      <c r="BO229" s="223" t="str">
        <f t="shared" ref="BO229:BO292" ca="1" si="380">IMPRODUCT(O229,IMEXP(COMPLEX(0,-2*PI()*52*B229/Nt_load2)))</f>
        <v>0,0579134512169168-0,190915063016998i</v>
      </c>
      <c r="BP229" s="223" t="str">
        <f t="shared" ref="BP229:BP292" ca="1" si="381">IMPRODUCT(O229,IMEXP(COMPLEX(0,-2*PI()*53*B229/Nt_load2)))</f>
        <v>-0,0532107185781991+0,192278830210271i</v>
      </c>
      <c r="BQ229" s="223" t="str">
        <f t="shared" ref="BQ229:BQ292" ca="1" si="382">IMPRODUCT(O229,IMEXP(COMPLEX(0,-2*PI()*54*B229/Nt_load2)))</f>
        <v>0,0484759337922811-0,193526775825995i</v>
      </c>
      <c r="BR229" s="223" t="str">
        <f t="shared" ref="BR229:BR292" ca="1" si="383">IMPRODUCT(O229,IMEXP(COMPLEX(0,-2*PI()*55*B229/Nt_load2)))</f>
        <v>-0,0437119489164839+0,194658148148392i</v>
      </c>
      <c r="BS229" s="223" t="str">
        <f t="shared" ref="BS229:BS292" ca="1" si="384">IMPRODUCT(O229,IMEXP(COMPLEX(0,-2*PI()*56*B229/Nt_load2)))</f>
        <v>0,0389216335971545-0,195672265681081i</v>
      </c>
      <c r="BT229" s="223" t="str">
        <f t="shared" ref="BT229:BT292" ca="1" si="385">IMPRODUCT(O229,IMEXP(COMPLEX(0,-2*PI()*57*B229/Nt_load2)))</f>
        <v>-0,0341078733411197+0,19656851755758i</v>
      </c>
      <c r="BU229" s="223" t="str">
        <f t="shared" ref="BU229:BU292" ca="1" si="386">IMPRODUCT(O229,IMEXP(COMPLEX(0,-2*PI()*58*B229/Nt_load2)))</f>
        <v>0,0292735677775597-0,197346363909273i</v>
      </c>
      <c r="BV229" s="223" t="str">
        <f t="shared" ref="BV229:BV292" ca="1" si="387">IMPRODUCT(O229,IMEXP(COMPLEX(0,-2*PI()*59*B229/Nt_load2)))</f>
        <v>-0,0244216289113796+0,198005336190602i</v>
      </c>
      <c r="BW229" s="223" t="str">
        <f t="shared" ref="BW229:BW292" ca="1" si="388">IMPRODUCT(O229,IMEXP(COMPLEX(0,-2*PI()*60*B229/Nt_load2)))</f>
        <v>0,0195549793691267-0,198545037461306i</v>
      </c>
      <c r="BX229" s="223" t="str">
        <f t="shared" ref="BX229:BX292" ca="1" si="389">IMPRODUCT(O229,IMEXP(COMPLEX(0,-2*PI()*61*B229/Nt_load2)))</f>
        <v>-0,0146765506385097+0,198965142625521i</v>
      </c>
      <c r="BY229" s="223" t="str">
        <f t="shared" ref="BY229:BY292" ca="1" si="390">IMPRODUCT(O229,IMEXP(COMPLEX(0,-2*PI()*62*B229/Nt_load2)))</f>
        <v>0,00978928130257953-0,199265398627603i</v>
      </c>
      <c r="BZ229" s="223" t="str">
        <f t="shared" ref="BZ229:BZ292" ca="1" si="391">IMPRODUCT(O229,IMEXP(COMPLEX(0,-2*PI()*63*B229/Nt_load2)))</f>
        <v>-0,00489611526963751+0,199445624604565i</v>
      </c>
      <c r="CA229" s="223" t="str">
        <f t="shared" ref="CA229:CA292" ca="1" si="392">IMPRODUCT(O229,IMEXP(COMPLEX(0,-2*PI()*64*B229/Nt_load2)))</f>
        <v>-6,54038049638984E-14-0,199505711995017i</v>
      </c>
      <c r="CB229" s="223" t="str">
        <f t="shared" ref="CB229:CB292" ca="1" si="393">IMPRODUCT(O229,IMEXP(COMPLEX(0,-2*PI()*65*B229/Nt_load2)))</f>
        <v>0,00489611526976827+0,199445624604561i</v>
      </c>
      <c r="CC229" s="223" t="str">
        <f t="shared" ref="CC229:CC292" ca="1" si="394">IMPRODUCT(O229,IMEXP(COMPLEX(0,-2*PI()*66*B229/Nt_load2)))</f>
        <v>-0,00978928130271017-0,199265398627596i</v>
      </c>
      <c r="CD229" s="223" t="str">
        <f t="shared" ref="CD229:CD292" ca="1" si="395">IMPRODUCT(O229,IMEXP(COMPLEX(0,-2*PI()*67*B229/Nt_load2)))</f>
        <v>0,0146765506386458+0,198965142625511i</v>
      </c>
      <c r="CE229" s="223" t="str">
        <f t="shared" ref="CE229:CE292" ca="1" si="396">IMPRODUCT(O229,IMEXP(COMPLEX(0,-2*PI()*68*B229/Nt_load2)))</f>
        <v>-0,0195549793692625-0,198545037461293i</v>
      </c>
      <c r="CF229" s="223" t="str">
        <f t="shared" ref="CF229:CF292" ca="1" si="397">IMPRODUCT(O229,IMEXP(COMPLEX(0,-2*PI()*69*B229/Nt_load2)))</f>
        <v>0,0244216289113124+0,198005336190611i</v>
      </c>
      <c r="CG229" s="223" t="str">
        <f t="shared" ref="CG229:CG292" ca="1" si="398">IMPRODUCT(O229,IMEXP(COMPLEX(0,-2*PI()*70*B229/Nt_load2)))</f>
        <v>-0,0292735677774984-0,197346363909282i</v>
      </c>
      <c r="CH229" s="223" t="str">
        <f t="shared" ref="CH229:CH292" ca="1" si="399">IMPRODUCT(O229,IMEXP(COMPLEX(0,-2*PI()*71*B229/Nt_load2)))</f>
        <v>0,0341078733410587+0,196568517557591i</v>
      </c>
      <c r="CI229" s="223" t="str">
        <f t="shared" ref="CI229:CI292" ca="1" si="400">IMPRODUCT(O229,IMEXP(COMPLEX(0,-2*PI()*72*B229/Nt_load2)))</f>
        <v>-0,0389216335970937-0,195672265681093i</v>
      </c>
      <c r="CJ229" s="223" t="str">
        <f t="shared" ref="CJ229:CJ292" ca="1" si="401">IMPRODUCT(O229,IMEXP(COMPLEX(0,-2*PI()*73*B229/Nt_load2)))</f>
        <v>0,0437119489164234+0,194658148148405i</v>
      </c>
      <c r="CK229" s="223" t="str">
        <f t="shared" ref="CK229:CK292" ca="1" si="402">IMPRODUCT(O229,IMEXP(COMPLEX(0,-2*PI()*74*B229/Nt_load2)))</f>
        <v>-0,048475933792221-0,19352677582601i</v>
      </c>
      <c r="CL229" s="223" t="str">
        <f t="shared" ref="CL229:CL292" ca="1" si="403">IMPRODUCT(O229,IMEXP(COMPLEX(0,-2*PI()*75*B229/Nt_load2)))</f>
        <v>0,0532107185781338+0,192278830210289i</v>
      </c>
      <c r="CM229" s="223" t="str">
        <f t="shared" ref="CM229:CM292" ca="1" si="404">IMPRODUCT(O229,IMEXP(COMPLEX(0,-2*PI()*76*B229/Nt_load2)))</f>
        <v>-0,0579134512168521-0,190915063017018i</v>
      </c>
      <c r="CN229" s="223" t="str">
        <f t="shared" ref="CN229:CN292" ca="1" si="405">IMPRODUCT(O229,IMEXP(COMPLEX(0,-2*PI()*77*B229/Nt_load2)))</f>
        <v>0,0625812989580806+0,189436295728559i</v>
      </c>
      <c r="CO229" s="223" t="str">
        <f t="shared" ref="CO229:CO292" ca="1" si="406">IMPRODUCT(O229,IMEXP(COMPLEX(0,-2*PI()*78*B229/Nt_load2)))</f>
        <v>-0,0672114500648823-0,187843419099031i</v>
      </c>
      <c r="CP229" s="223" t="str">
        <f t="shared" ref="CP229:CP292" ca="1" si="407">IMPRODUCT(O229,IMEXP(COMPLEX(0,-2*PI()*79*B229/Nt_load2)))</f>
        <v>0,0718011155073625+0,186137392617757i</v>
      </c>
      <c r="CQ229" s="223" t="str">
        <f t="shared" ref="CQ229:CQ292" ca="1" si="408">IMPRODUCT(O229,IMEXP(COMPLEX(0,-2*PI()*80*B229/Nt_load2)))</f>
        <v>-0,0763475306426779-0,184319243931294i</v>
      </c>
      <c r="CR229" s="223" t="str">
        <f t="shared" ref="CR229:CR292" ca="1" si="409">IMPRODUCT(O229,IMEXP(COMPLEX(0,-2*PI()*81*B229/Nt_load2)))</f>
        <v>0,080847956880357+0,182390068224425i</v>
      </c>
      <c r="CS229" s="223" t="str">
        <f t="shared" ref="CS229:CS292" ca="1" si="410">IMPRODUCT(O229,IMEXP(COMPLEX(0,-2*PI()*82*B229/Nt_load2)))</f>
        <v>-0,0852996833319009-0,180351027560466i</v>
      </c>
      <c r="CT229" s="223" t="str">
        <f t="shared" ref="CT229:CT292" ca="1" si="411">IMPRODUCT(O229,IMEXP(COMPLEX(0,-2*PI()*83*B229/Nt_load2)))</f>
        <v>0,0897000284437763+0,178203350181258i</v>
      </c>
      <c r="CU229" s="223" t="str">
        <f t="shared" ref="CU229:CU292" ca="1" si="412">IMPRODUCT(O229,IMEXP(COMPLEX(0,-2*PI()*84*B229/Nt_load2)))</f>
        <v>-0,094046341612607-0,175948329767359i</v>
      </c>
      <c r="CV229" s="223" t="str">
        <f t="shared" ref="CV229:CV292" ca="1" si="413">IMPRODUCT(O229,IMEXP(COMPLEX(0,-2*PI()*85*B229/Nt_load2)))</f>
        <v>0,0983360047818792+0,173587324658734i</v>
      </c>
      <c r="CW229" s="223" t="str">
        <f t="shared" ref="CW229:CW292" ca="1" si="414">IMPRODUCT(O229,IMEXP(COMPLEX(0,-2*PI()*86*B229/Nt_load2)))</f>
        <v>-0,102566434018881-0,171121757036588i</v>
      </c>
      <c r="CX229" s="223" t="str">
        <f t="shared" ref="CX229:CX292" ca="1" si="415">IMPRODUCT(O229,IMEXP(COMPLEX(0,-2*PI()*87*B229/Nt_load2)))</f>
        <v>0,106735081071245+0,168553112066652i</v>
      </c>
      <c r="CY229" s="223" t="str">
        <f t="shared" ref="CY229:CY292" ca="1" si="416">IMPRODUCT(O229,IMEXP(COMPLEX(0,-2*PI()*88*B229/Nt_load2)))</f>
        <v>-0,110839434901844-0,165882937004619i</v>
      </c>
      <c r="CZ229" s="223" t="str">
        <f t="shared" ref="CZ229:CZ292" ca="1" si="417">IMPRODUCT(O229,IMEXP(COMPLEX(0,-2*PI()*89*B229/Nt_load2)))</f>
        <v>0,114877023201421+0,16311284026409i</v>
      </c>
      <c r="DA229" s="223" t="str">
        <f t="shared" ref="DA229:DA292" ca="1" si="418">IMPRODUCT(O229,IMEXP(COMPLEX(0,-2*PI()*90*B229/Nt_load2)))</f>
        <v>-0,118845413877749-0,160244490447768i</v>
      </c>
      <c r="DB229" s="223" t="str">
        <f t="shared" ref="DB229:DB292" ca="1" si="419">IMPRODUCT(O229,IMEXP(COMPLEX(0,-2*PI()*91*B229/Nt_load2)))</f>
        <v>0,122742216520665+0,157279615342335i</v>
      </c>
      <c r="DC229" s="223" t="str">
        <f t="shared" ref="DC229:DC292" ca="1" si="420">IMPRODUCT(O229,IMEXP(COMPLEX(0,-2*PI()*92*B229/Nt_load2)))</f>
        <v>-0,126565083841984-0,154220000877675i</v>
      </c>
      <c r="DD229" s="223" t="str">
        <f t="shared" ref="DD229:DD292" ca="1" si="421">IMPRODUCT(O229,IMEXP(COMPLEX(0,-2*PI()*93*B229/Nt_load2)))</f>
        <v>0,130311713089361+0,151067490051151i</v>
      </c>
      <c r="DE229" s="223" t="str">
        <f t="shared" ref="DE229:DE292" ca="1" si="422">IMPRODUCT(O229,IMEXP(COMPLEX(0,-2*PI()*94*B229/Nt_load2)))</f>
        <v>-0,13397984743345-0,147823981817389i</v>
      </c>
      <c r="DF229" s="223" t="str">
        <f t="shared" ref="DF229:DF292" ca="1" si="423">IMPRODUCT(O229,IMEXP(COMPLEX(0,-2*PI()*95*B229/Nt_load2)))</f>
        <v>0,137567277327266+0,144491429944483i</v>
      </c>
      <c r="DG229" s="223" t="str">
        <f t="shared" ref="DG229:DG292" ca="1" si="424">IMPRODUCT(O229,IMEXP(COMPLEX(0,-2*PI()*96*B229/Nt_load2)))</f>
        <v>-0,1410718418372-0,141071841837053i</v>
      </c>
      <c r="DH229" s="223" t="str">
        <f t="shared" ref="DH229:DH292" ca="1" si="425">IMPRODUCT(O229,IMEXP(COMPLEX(0,-2*PI()*97*B229/Nt_load2)))</f>
        <v>0,144491429944486+0,137567277327264i</v>
      </c>
      <c r="DI229" s="223" t="str">
        <f t="shared" ref="DI229:DI292" ca="1" si="426">IMPRODUCT(O229,IMEXP(COMPLEX(0,-2*PI()*98*B229/Nt_load2)))</f>
        <v>-0,147823981817392-0,133979847433448i</v>
      </c>
      <c r="DJ229" s="223" t="str">
        <f t="shared" ref="DJ229:DJ292" ca="1" si="427">IMPRODUCT(O229,IMEXP(COMPLEX(0,-2*PI()*99*B229/Nt_load2)))</f>
        <v>0,151067490051153+0,130311713089358i</v>
      </c>
      <c r="DK229" s="223" t="str">
        <f t="shared" ref="DK229:DK292" ca="1" si="428">IMPRODUCT(O229,IMEXP(COMPLEX(0,-2*PI()*100*B229/Nt_load2)))</f>
        <v>-0,154220000877677-0,126565083841981i</v>
      </c>
      <c r="DL229" s="223" t="str">
        <f t="shared" ref="DL229:DL292" ca="1" si="429">IMPRODUCT(O229,IMEXP(COMPLEX(0,-2*PI()*101*B229/Nt_load2)))</f>
        <v>0,157279615342337+0,122742216520662i</v>
      </c>
      <c r="DM229" s="223" t="str">
        <f t="shared" ref="DM229:DM292" ca="1" si="430">IMPRODUCT(O229,IMEXP(COMPLEX(0,-2*PI()*102*B229/Nt_load2)))</f>
        <v>-0,16024449044777-0,118845413877747i</v>
      </c>
      <c r="DN229" s="223" t="str">
        <f t="shared" ref="DN229:DN292" ca="1" si="431">IMPRODUCT(O229,IMEXP(COMPLEX(0,-2*PI()*103*B229/Nt_load2)))</f>
        <v>0,163112840264092+0,114877023201418i</v>
      </c>
      <c r="DO229" s="223" t="str">
        <f t="shared" ref="DO229:DO292" ca="1" si="432">IMPRODUCT(O229,IMEXP(COMPLEX(0,-2*PI()*104*B229/Nt_load2)))</f>
        <v>-0,165882937004615-0,110839434901851i</v>
      </c>
      <c r="DP229" s="223" t="str">
        <f t="shared" ref="DP229:DP292" ca="1" si="433">IMPRODUCT(O229,IMEXP(COMPLEX(0,-2*PI()*105*B229/Nt_load2)))</f>
        <v>0,168553112066653+0,106735081071242i</v>
      </c>
      <c r="DQ229" s="223" t="str">
        <f t="shared" ref="DQ229:DQ292" ca="1" si="434">IMPRODUCT(O229,IMEXP(COMPLEX(0,-2*PI()*106*B229/Nt_load2)))</f>
        <v>-0,171121757036584-0,102566434018888i</v>
      </c>
      <c r="DR229" s="223" t="str">
        <f t="shared" ref="DR229:DR292" ca="1" si="435">IMPRODUCT(O229,IMEXP(COMPLEX(0,-2*PI()*107*B229/Nt_load2)))</f>
        <v>0,173587324658736+0,0983360047818762i</v>
      </c>
      <c r="DS229" s="223" t="str">
        <f t="shared" ref="DS229:DS292" ca="1" si="436">IMPRODUCT(O229,IMEXP(COMPLEX(0,-2*PI()*108*B229/Nt_load2)))</f>
        <v>-0,175948329767361-0,094046341612604i</v>
      </c>
      <c r="DT229" s="223" t="str">
        <f t="shared" ref="DT229:DT292" ca="1" si="437">IMPRODUCT(O229,IMEXP(COMPLEX(0,-2*PI()*109*B229/Nt_load2)))</f>
        <v>0,17820335018126+0,0897000284437733i</v>
      </c>
      <c r="DU229" s="223" t="str">
        <f t="shared" ref="DU229:DU292" ca="1" si="438">IMPRODUCT(O229,IMEXP(COMPLEX(0,-2*PI()*110*B229/Nt_load2)))</f>
        <v>-0,180351027560467-0,0852996833318979i</v>
      </c>
      <c r="DV229" s="223" t="str">
        <f t="shared" ref="DV229:DV292" ca="1" si="439">IMPRODUCT(O229,IMEXP(COMPLEX(0,-2*PI()*111*B229/Nt_load2)))</f>
        <v>0,182390068224427+0,080847956880354i</v>
      </c>
      <c r="DW229" s="223" t="str">
        <f t="shared" ref="DW229:DW292" ca="1" si="440">IMPRODUCT(O229,IMEXP(COMPLEX(0,-2*PI()*112*B229/Nt_load2)))</f>
        <v>-0,184319243931295-0,0763475306426747i</v>
      </c>
      <c r="DX229" s="223" t="str">
        <f t="shared" ref="DX229:DX292" ca="1" si="441">IMPRODUCT(O229,IMEXP(COMPLEX(0,-2*PI()*113*B229/Nt_load2)))</f>
        <v>0,186137392617756+0,0718011155073647i</v>
      </c>
      <c r="DY229" s="223" t="str">
        <f t="shared" ref="DY229:DY292" ca="1" si="442">IMPRODUCT(O229,IMEXP(COMPLEX(0,-2*PI()*114*B229/Nt_load2)))</f>
        <v>-0,187843419099032-0,0672114500648791i</v>
      </c>
      <c r="DZ229" s="223" t="str">
        <f t="shared" ref="DZ229:DZ292" ca="1" si="443">IMPRODUCT(O229,IMEXP(COMPLEX(0,-2*PI()*115*B229/Nt_load2)))</f>
        <v>0,189436295728558+0,0625812989580828i</v>
      </c>
      <c r="EA229" s="223" t="str">
        <f t="shared" ref="EA229:EA292" ca="1" si="444">IMPRODUCT(O229,IMEXP(COMPLEX(0,-2*PI()*116*B229/Nt_load2)))</f>
        <v>-0,190915063017019-0,0579134512168488i</v>
      </c>
      <c r="EB229" s="223" t="str">
        <f t="shared" ref="EB229:EB292" ca="1" si="445">IMPRODUCT(O229,IMEXP(COMPLEX(0,-2*PI()*117*B229/Nt_load2)))</f>
        <v>0,192278830210288+0,053210718578136i</v>
      </c>
      <c r="EC229" s="223" t="str">
        <f t="shared" ref="EC229:EC292" ca="1" si="446">IMPRODUCT(O229,IMEXP(COMPLEX(0,-2*PI()*118*B229/Nt_load2)))</f>
        <v>-0,193526775826011-0,0484759337922177i</v>
      </c>
      <c r="ED229" s="223" t="str">
        <f t="shared" ref="ED229:ED292" ca="1" si="447">IMPRODUCT(O229,IMEXP(COMPLEX(0,-2*PI()*119*B229/Nt_load2)))</f>
        <v>0,194658148148405+0,0437119489164256i</v>
      </c>
      <c r="EE229" s="223" t="str">
        <f t="shared" ref="EE229:EE292" ca="1" si="448">IMPRODUCT(O229,IMEXP(COMPLEX(0,-2*PI()*120*B229/Nt_load2)))</f>
        <v>-0,195672265681093-0,0389216335970903i</v>
      </c>
      <c r="EF229" s="223" t="str">
        <f t="shared" ref="EF229:EF292" ca="1" si="449">IMPRODUCT(O229,IMEXP(COMPLEX(0,-2*PI()*121*B229/Nt_load2)))</f>
        <v>0,196568517557592+0,0341078733410497i</v>
      </c>
      <c r="EG229" s="223" t="str">
        <f t="shared" ref="EG229:EG292" ca="1" si="450">IMPRODUCT(O229,IMEXP(COMPLEX(0,-2*PI()*122*B229/Nt_load2)))</f>
        <v>-0,197346363909282-0,029273567777495i</v>
      </c>
      <c r="EH229" s="223" t="str">
        <f t="shared" ref="EH229:EH292" ca="1" si="451">IMPRODUCT(O229,IMEXP(COMPLEX(0,-2*PI()*123*B229/Nt_load2)))</f>
        <v>0,198005336190611+0,024421628911309i</v>
      </c>
      <c r="EI229" s="223" t="str">
        <f t="shared" ref="EI229:EI292" ca="1" si="452">IMPRODUCT(O229,IMEXP(COMPLEX(0,-2*PI()*124*B229/Nt_load2)))</f>
        <v>-0,198545037461294-0,0195549793692535i</v>
      </c>
      <c r="EJ229" s="223" t="str">
        <f t="shared" ref="EJ229:EJ292" ca="1" si="453">IMPRODUCT(O229,IMEXP(COMPLEX(0,-2*PI()*125*B229/Nt_load2)))</f>
        <v>0,198965142625511+0,0146765506386423i</v>
      </c>
      <c r="EK229" s="223" t="str">
        <f t="shared" ref="EK229:EK292" ca="1" si="454">IMPRODUCT(O229,IMEXP(COMPLEX(0,-2*PI()*126*B229/Nt_load2)))</f>
        <v>-0,199265398627597-0,00978928130270676i</v>
      </c>
      <c r="EL229" s="223" t="str">
        <f t="shared" ref="EL229:EL292" ca="1" si="455">IMPRODUCT(O229,IMEXP(COMPLEX(0,-2*PI()*127*B229/Nt_load2)))</f>
        <v>0,199445624604561+0,00489611526977052i</v>
      </c>
      <c r="EM229" s="223" t="str">
        <f t="shared" ref="EM229:EM292" ca="1" si="456">IMPRODUCT(O229,IMEXP(COMPLEX(0,-2*PI()*128*B229/Nt_load2)))</f>
        <v>-0,199505711995017-6,19823648571631E-14i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0,0977435151686974-0,1877803969049i</v>
      </c>
      <c r="G230" s="229" t="str">
        <f t="shared" si="326"/>
        <v>-1,19267630984849+1,18557720732962i</v>
      </c>
      <c r="H230" s="229" t="str">
        <f t="shared" si="322"/>
        <v>0,100093423483413-0,0926661858837292i</v>
      </c>
      <c r="I230" s="229" t="str">
        <f t="shared" ref="I230:I237" si="459">IMDIV(IMPRODUCT(-1,H230),IMSUM(1,IMPRODUCT(F230,G230,-1)))</f>
        <v>-0,132260488626355+0,0533792553733931i</v>
      </c>
      <c r="J230" s="255" t="str">
        <f ca="1">IMPRODUCT(1/N_FFT2,EE100)</f>
        <v>0,000785694751908105-6,43391470525957E-10i</v>
      </c>
      <c r="K230" s="254" t="str">
        <f t="shared" ref="K230:K237" ca="1" si="460">IMPRODUCT(I230,J230)</f>
        <v>-0,000103916337454771+0,0000419398859029077i</v>
      </c>
      <c r="N230" s="246">
        <f t="shared" ca="1" si="327"/>
        <v>0.59950526181579789</v>
      </c>
      <c r="O230" s="223">
        <f t="shared" ca="1" si="328"/>
        <v>0.19950526181579786</v>
      </c>
      <c r="P230" s="223" t="str">
        <f t="shared" ca="1" si="329"/>
        <v>-0,199264948990642+0,00978925921338307i</v>
      </c>
      <c r="Q230" s="223" t="str">
        <f t="shared" ca="1" si="330"/>
        <v>0,19854458944982-0,0195549352438852i</v>
      </c>
      <c r="R230" s="223" t="str">
        <f t="shared" ca="1" si="331"/>
        <v>-0,197345918602561+0,029273501722573i</v>
      </c>
      <c r="S230" s="223" t="str">
        <f t="shared" ca="1" si="332"/>
        <v>0,195671824151929-0,0389215457715491i</v>
      </c>
      <c r="T230" s="223" t="str">
        <f t="shared" ca="1" si="333"/>
        <v>-0,193526339138083+0,0484758244076561i</v>
      </c>
      <c r="U230" s="223" t="str">
        <f t="shared" ca="1" si="334"/>
        <v>0,190914632222352-0,0579133205367656i</v>
      </c>
      <c r="V230" s="223" t="str">
        <f t="shared" ca="1" si="335"/>
        <v>-0,187842995235452+0,0672112984040938i</v>
      </c>
      <c r="W230" s="223" t="str">
        <f t="shared" ca="1" si="336"/>
        <v>0,184318828019919-0,0763473583665708i</v>
      </c>
      <c r="X230" s="223" t="str">
        <f t="shared" ca="1" si="337"/>
        <v>-0,180350620603271+0,0852994908554855i</v>
      </c>
      <c r="Y230" s="223" t="str">
        <f t="shared" ca="1" si="338"/>
        <v>0,175947932744742-0,0940461293995767i</v>
      </c>
      <c r="Z230" s="223" t="str">
        <f t="shared" ca="1" si="339"/>
        <v>-0,171121370905001+0,102566202580494i</v>
      </c>
      <c r="AA230" s="223" t="str">
        <f t="shared" ca="1" si="340"/>
        <v>0,1658825626943-0,110839184795639i</v>
      </c>
      <c r="AB230" s="223" t="str">
        <f t="shared" ca="1" si="341"/>
        <v>-0,160244128860471+0,118845145706246i</v>
      </c>
      <c r="AC230" s="223" t="str">
        <f t="shared" ca="1" si="342"/>
        <v>0,154219652884478-0,126564798251256i</v>
      </c>
      <c r="AD230" s="223" t="str">
        <f t="shared" ca="1" si="343"/>
        <v>-0,147823648256652+0,133979545111497i</v>
      </c>
      <c r="AE230" s="223" t="str">
        <f t="shared" ca="1" si="344"/>
        <v>0,141071523512354-0,141071523512343i</v>
      </c>
      <c r="AF230" s="223" t="str">
        <f t="shared" ca="1" si="345"/>
        <v>-0,133979545111494+0,147823648256655i</v>
      </c>
      <c r="AG230" s="223" t="str">
        <f t="shared" ca="1" si="346"/>
        <v>0,126564798251253-0,15421965288448i</v>
      </c>
      <c r="AH230" s="223" t="str">
        <f t="shared" ca="1" si="347"/>
        <v>-0,118845145706259+0,160244128860462i</v>
      </c>
      <c r="AI230" s="223" t="str">
        <f t="shared" ca="1" si="348"/>
        <v>0,110839184795636-0,165882562694302i</v>
      </c>
      <c r="AJ230" s="223" t="str">
        <f t="shared" ca="1" si="349"/>
        <v>-0,10256620258049+0,171121370905004i</v>
      </c>
      <c r="AK230" s="223" t="str">
        <f t="shared" ca="1" si="350"/>
        <v>0,0940461293995903-0,175947932744734i</v>
      </c>
      <c r="AL230" s="223" t="str">
        <f t="shared" ca="1" si="351"/>
        <v>-0,0852994908554815+0,180350620603273i</v>
      </c>
      <c r="AM230" s="223" t="str">
        <f t="shared" ca="1" si="352"/>
        <v>0,0763473583665667-0,184318828019921i</v>
      </c>
      <c r="AN230" s="223" t="str">
        <f t="shared" ca="1" si="353"/>
        <v>-0,0672112984041084+0,187842995235446i</v>
      </c>
      <c r="AO230" s="223" t="str">
        <f t="shared" ca="1" si="354"/>
        <v>0,0579133205367612-0,190914632222353i</v>
      </c>
      <c r="AP230" s="223" t="str">
        <f t="shared" ca="1" si="355"/>
        <v>-0,0484758244076521+0,193526339138084i</v>
      </c>
      <c r="AQ230" s="223" t="str">
        <f t="shared" ca="1" si="356"/>
        <v>0,0389215457715645-0,195671824151926i</v>
      </c>
      <c r="AR230" s="223" t="str">
        <f t="shared" ca="1" si="357"/>
        <v>0,0389215457715645-0,195671824151926i</v>
      </c>
      <c r="AS230" s="223" t="str">
        <f t="shared" ca="1" si="358"/>
        <v>0,0195549352438872-0,19854458944982i</v>
      </c>
      <c r="AT230" s="223" t="str">
        <f t="shared" ca="1" si="359"/>
        <v>-0,00978925921339307+0,199264948990642i</v>
      </c>
      <c r="AU230" s="223" t="str">
        <f t="shared" ca="1" si="360"/>
        <v>5,57252197106329E-14-0,199505261815798i</v>
      </c>
      <c r="AV230" s="223" t="str">
        <f t="shared" ca="1" si="361"/>
        <v>0,00978925921330158+0,199264948990646i</v>
      </c>
      <c r="AW230" s="223" t="str">
        <f t="shared" ca="1" si="362"/>
        <v>-0,0195549352439738-0,198544589449811i</v>
      </c>
      <c r="AX230" s="223" t="str">
        <f t="shared" ca="1" si="363"/>
        <v>0,0292735017226353+0,197345918602552i</v>
      </c>
      <c r="AY230" s="223" t="str">
        <f t="shared" ca="1" si="364"/>
        <v>-0,0389215457715914-0,19567182415192i</v>
      </c>
      <c r="AZ230" s="223" t="str">
        <f t="shared" ca="1" si="365"/>
        <v>0,0484758244076595+0,193526339138082i</v>
      </c>
      <c r="BA230" s="223" t="str">
        <f t="shared" ca="1" si="366"/>
        <v>-0,0579133205367495-0,190914632222357i</v>
      </c>
      <c r="BB230" s="223" t="str">
        <f t="shared" ca="1" si="367"/>
        <v>0,0672112984040595+0,187842995235464i</v>
      </c>
      <c r="BC230" s="223" t="str">
        <f t="shared" ca="1" si="368"/>
        <v>-0,0763473583665004-0,184318828019948i</v>
      </c>
      <c r="BD230" s="223" t="str">
        <f t="shared" ca="1" si="369"/>
        <v>0,0852994908553987+0,180350620603312i</v>
      </c>
      <c r="BE230" s="223" t="str">
        <f t="shared" ca="1" si="370"/>
        <v>-0,0940461293996519-0,175947932744702i</v>
      </c>
      <c r="BF230" s="223" t="str">
        <f t="shared" ca="1" si="371"/>
        <v>0,10256620258053+0,17112137090498i</v>
      </c>
      <c r="BG230" s="223" t="str">
        <f t="shared" ca="1" si="372"/>
        <v>-0,11083918479566-0,165882562694286i</v>
      </c>
      <c r="BH230" s="223" t="str">
        <f t="shared" ca="1" si="373"/>
        <v>0,118845145706248+0,16024412886047i</v>
      </c>
      <c r="BI230" s="223" t="str">
        <f t="shared" ca="1" si="374"/>
        <v>-0,12656479825123-0,1542196528845i</v>
      </c>
      <c r="BJ230" s="223" t="str">
        <f t="shared" ca="1" si="375"/>
        <v>0,133979545111455+0,14782364825669i</v>
      </c>
      <c r="BK230" s="223" t="str">
        <f t="shared" ca="1" si="376"/>
        <v>-0,14107152351229-0,141071523512406i</v>
      </c>
      <c r="BL230" s="223" t="str">
        <f t="shared" ca="1" si="377"/>
        <v>0,147823648256709+0,133979545111434i</v>
      </c>
      <c r="BM230" s="223" t="str">
        <f t="shared" ca="1" si="378"/>
        <v>-0,154219652884521-0,126564798251203i</v>
      </c>
      <c r="BN230" s="223" t="str">
        <f t="shared" ca="1" si="379"/>
        <v>0,160244128860487+0,118845145706225i</v>
      </c>
      <c r="BO230" s="223" t="str">
        <f t="shared" ca="1" si="380"/>
        <v>-0,165882562694305-0,110839184795632i</v>
      </c>
      <c r="BP230" s="223" t="str">
        <f t="shared" ca="1" si="381"/>
        <v>0,171121370904994+0,102566202580506i</v>
      </c>
      <c r="BQ230" s="223" t="str">
        <f t="shared" ca="1" si="382"/>
        <v>-0,175947932744717-0,0940461293996218i</v>
      </c>
      <c r="BR230" s="223" t="str">
        <f t="shared" ca="1" si="383"/>
        <v>0,180350620603239+0,0852994908555524i</v>
      </c>
      <c r="BS230" s="223" t="str">
        <f t="shared" ca="1" si="384"/>
        <v>-0,184318828019884-0,0763473583666548i</v>
      </c>
      <c r="BT230" s="223" t="str">
        <f t="shared" ca="1" si="385"/>
        <v>0,187842995235474+0,0672112984040326i</v>
      </c>
      <c r="BU230" s="223" t="str">
        <f t="shared" ca="1" si="386"/>
        <v>-0,190914632222366-0,0579133205367195i</v>
      </c>
      <c r="BV230" s="223" t="str">
        <f t="shared" ca="1" si="387"/>
        <v>0,193526339138089+0,048475824407632i</v>
      </c>
      <c r="BW230" s="223" t="str">
        <f t="shared" ca="1" si="388"/>
        <v>-0,195671824151926-0,0389215457715607i</v>
      </c>
      <c r="BX230" s="223" t="str">
        <f t="shared" ca="1" si="389"/>
        <v>0,197345918602556+0,0292735017226072i</v>
      </c>
      <c r="BY230" s="223" t="str">
        <f t="shared" ca="1" si="390"/>
        <v>-0,198544589449814-0,0195549352439427i</v>
      </c>
      <c r="BZ230" s="223" t="str">
        <f t="shared" ca="1" si="391"/>
        <v>0,199264948990638+0,00978925921347137i</v>
      </c>
      <c r="CA230" s="223" t="str">
        <f t="shared" ca="1" si="392"/>
        <v>-0,199505261815798+8,70093809195192E-14i</v>
      </c>
      <c r="CB230" s="223" t="str">
        <f t="shared" ca="1" si="393"/>
        <v>0,199264948990639-0,00978925921344695i</v>
      </c>
      <c r="CC230" s="223" t="str">
        <f t="shared" ca="1" si="394"/>
        <v>-0,198544589449817+0,0195549352439184i</v>
      </c>
      <c r="CD230" s="223" t="str">
        <f t="shared" ca="1" si="395"/>
        <v>0,197345918602559-0,029273501722583i</v>
      </c>
      <c r="CE230" s="223" t="str">
        <f t="shared" ca="1" si="396"/>
        <v>-0,195671824151931+0,0389215457715368i</v>
      </c>
      <c r="CF230" s="223" t="str">
        <f t="shared" ca="1" si="397"/>
        <v>0,193526339138095-0,0484758244076083i</v>
      </c>
      <c r="CG230" s="223" t="str">
        <f t="shared" ca="1" si="398"/>
        <v>-0,190914632222373+0,0579133205366962i</v>
      </c>
      <c r="CH230" s="223" t="str">
        <f t="shared" ca="1" si="399"/>
        <v>0,187842995235482-0,0672112984040096i</v>
      </c>
      <c r="CI230" s="223" t="str">
        <f t="shared" ca="1" si="400"/>
        <v>-0,184318828019894+0,0763473583666323i</v>
      </c>
      <c r="CJ230" s="223" t="str">
        <f t="shared" ca="1" si="401"/>
        <v>0,18035062060325-0,0852994908555302i</v>
      </c>
      <c r="CK230" s="223" t="str">
        <f t="shared" ca="1" si="402"/>
        <v>-0,175947932744729+0,0940461293996003i</v>
      </c>
      <c r="CL230" s="223" t="str">
        <f t="shared" ca="1" si="403"/>
        <v>0,171121370905007-0,102566202580485i</v>
      </c>
      <c r="CM230" s="223" t="str">
        <f t="shared" ca="1" si="404"/>
        <v>-0,165882562694318+0,110839184795611i</v>
      </c>
      <c r="CN230" s="223" t="str">
        <f t="shared" ca="1" si="405"/>
        <v>0,160244128860501-0,118845145706205i</v>
      </c>
      <c r="CO230" s="223" t="str">
        <f t="shared" ca="1" si="406"/>
        <v>-0,154219652884537+0,126564798251184i</v>
      </c>
      <c r="CP230" s="223" t="str">
        <f t="shared" ca="1" si="407"/>
        <v>0,147823648256593-0,133979545111563i</v>
      </c>
      <c r="CQ230" s="223" t="str">
        <f t="shared" ca="1" si="408"/>
        <v>-0,141071523512307+0,141071523512389i</v>
      </c>
      <c r="CR230" s="223" t="str">
        <f t="shared" ca="1" si="409"/>
        <v>0,133979545111477-0,14782364825667i</v>
      </c>
      <c r="CS230" s="223" t="str">
        <f t="shared" ca="1" si="410"/>
        <v>-0,126564798251244+0,154219652884488i</v>
      </c>
      <c r="CT230" s="223" t="str">
        <f t="shared" ca="1" si="411"/>
        <v>0,118845145706267-0,160244128860455i</v>
      </c>
      <c r="CU230" s="223" t="str">
        <f t="shared" ca="1" si="412"/>
        <v>-0,11083918479568+0,165882562694272i</v>
      </c>
      <c r="CV230" s="223" t="str">
        <f t="shared" ca="1" si="413"/>
        <v>0,102566202580556-0,171121370904964i</v>
      </c>
      <c r="CW230" s="223" t="str">
        <f t="shared" ca="1" si="414"/>
        <v>-0,0940461293996685+0,175947932744693i</v>
      </c>
      <c r="CX230" s="223" t="str">
        <f t="shared" ca="1" si="415"/>
        <v>0,0852994908554259-0,180350620603299i</v>
      </c>
      <c r="CY230" s="223" t="str">
        <f t="shared" ca="1" si="416"/>
        <v>-0,0763473583665204+0,18431882801994i</v>
      </c>
      <c r="CZ230" s="223" t="str">
        <f t="shared" ca="1" si="417"/>
        <v>0,0672112984040825-0,187842995235456i</v>
      </c>
      <c r="DA230" s="223" t="str">
        <f t="shared" ca="1" si="418"/>
        <v>-0,0579133205367756+0,190914632222349i</v>
      </c>
      <c r="DB230" s="223" t="str">
        <f t="shared" ca="1" si="419"/>
        <v>0,0484758244076889-0,193526339138074i</v>
      </c>
      <c r="DC230" s="223" t="str">
        <f t="shared" ca="1" si="420"/>
        <v>-0,0389215457716126+0,195671824151916i</v>
      </c>
      <c r="DD230" s="223" t="str">
        <f t="shared" ca="1" si="421"/>
        <v>0,0292735017226594-0,197345918602548i</v>
      </c>
      <c r="DE230" s="223" t="str">
        <f t="shared" ca="1" si="422"/>
        <v>-0,0195549352437978+0,198544589449828i</v>
      </c>
      <c r="DF230" s="223" t="str">
        <f t="shared" ca="1" si="423"/>
        <v>0,00978925921332597-0,199264948990645i</v>
      </c>
      <c r="DG230" s="223" t="str">
        <f t="shared" ca="1" si="424"/>
        <v>2,84490209183036E-14+0,199505261815798i</v>
      </c>
      <c r="DH230" s="223" t="str">
        <f t="shared" ca="1" si="425"/>
        <v>-0,00978925921339415-0,199264948990642i</v>
      </c>
      <c r="DI230" s="223" t="str">
        <f t="shared" ca="1" si="426"/>
        <v>0,0195549352438657+0,198544589449822i</v>
      </c>
      <c r="DJ230" s="223" t="str">
        <f t="shared" ca="1" si="427"/>
        <v>-0,0292735017225252-0,197345918602568i</v>
      </c>
      <c r="DK230" s="223" t="str">
        <f t="shared" ca="1" si="428"/>
        <v>0,0389215457714793+0,195671824151942i</v>
      </c>
      <c r="DL230" s="223" t="str">
        <f t="shared" ca="1" si="429"/>
        <v>-0,048475824407557-0,193526339138107i</v>
      </c>
      <c r="DM230" s="223" t="str">
        <f t="shared" ca="1" si="430"/>
        <v>0,0579133205368301+0,190914632222332i</v>
      </c>
      <c r="DN230" s="223" t="str">
        <f t="shared" ca="1" si="431"/>
        <v>-0,0672112984041467-0,187842995235433i</v>
      </c>
      <c r="DO230" s="223" t="str">
        <f t="shared" ca="1" si="432"/>
        <v>0,0763473583665834+0,184318828019914i</v>
      </c>
      <c r="DP230" s="223" t="str">
        <f t="shared" ca="1" si="433"/>
        <v>-0,0852994908554773-0,180350620603275i</v>
      </c>
      <c r="DQ230" s="223" t="str">
        <f t="shared" ca="1" si="434"/>
        <v>0,0940461293995486+0,175947932744757i</v>
      </c>
      <c r="DR230" s="223" t="str">
        <f t="shared" ca="1" si="435"/>
        <v>-0,102566202580439-0,171121370905034i</v>
      </c>
      <c r="DS230" s="223" t="str">
        <f t="shared" ca="1" si="436"/>
        <v>0,110839184795567+0,165882562694348i</v>
      </c>
      <c r="DT230" s="223" t="str">
        <f t="shared" ca="1" si="437"/>
        <v>-0,118845145706322-0,160244128860415i</v>
      </c>
      <c r="DU230" s="223" t="str">
        <f t="shared" ca="1" si="438"/>
        <v>0,126564798251297+0,154219652884445i</v>
      </c>
      <c r="DV230" s="223" t="str">
        <f t="shared" ca="1" si="439"/>
        <v>-0,133979545111519-0,147823648256632i</v>
      </c>
      <c r="DW230" s="223" t="str">
        <f t="shared" ca="1" si="440"/>
        <v>0,141071523512348+0,141071523512349i</v>
      </c>
      <c r="DX230" s="223" t="str">
        <f t="shared" ca="1" si="441"/>
        <v>-0,147823648256638-0,133979545111512i</v>
      </c>
      <c r="DY230" s="223" t="str">
        <f t="shared" ca="1" si="442"/>
        <v>0,154219652884451+0,126564798251289i</v>
      </c>
      <c r="DZ230" s="223" t="str">
        <f t="shared" ca="1" si="443"/>
        <v>-0,16024412886042-0,118845145706314i</v>
      </c>
      <c r="EA230" s="223" t="str">
        <f t="shared" ca="1" si="444"/>
        <v>0,16588256269424+0,110839184795729i</v>
      </c>
      <c r="EB230" s="223" t="str">
        <f t="shared" ca="1" si="445"/>
        <v>-0,171121370905039-0,102566202580431i</v>
      </c>
      <c r="EC230" s="223" t="str">
        <f t="shared" ca="1" si="446"/>
        <v>0,175947932744756+0,0940461293995502i</v>
      </c>
      <c r="ED230" s="223" t="str">
        <f t="shared" ca="1" si="447"/>
        <v>-0,180350620603279-0,0852994908554686i</v>
      </c>
      <c r="EE230" s="223" t="str">
        <f t="shared" ca="1" si="448"/>
        <v>0,184318828019917+0,0763473583665744i</v>
      </c>
      <c r="EF230" s="223" t="str">
        <f t="shared" ca="1" si="449"/>
        <v>-0,187842995235436-0,0672112984041375i</v>
      </c>
      <c r="EG230" s="223" t="str">
        <f t="shared" ca="1" si="450"/>
        <v>0,190914632222332+0,0579133205368317i</v>
      </c>
      <c r="EH230" s="223" t="str">
        <f t="shared" ca="1" si="451"/>
        <v>-0,193526339138063-0,0484758244077345i</v>
      </c>
      <c r="EI230" s="223" t="str">
        <f t="shared" ca="1" si="452"/>
        <v>0,195671824151944+0,0389215457714699i</v>
      </c>
      <c r="EJ230" s="223" t="str">
        <f t="shared" ca="1" si="453"/>
        <v>-0,197345918602569-0,0292735017225156i</v>
      </c>
      <c r="EK230" s="223" t="str">
        <f t="shared" ca="1" si="454"/>
        <v>0,198544589449823+0,0195549352438561i</v>
      </c>
      <c r="EL230" s="223" t="str">
        <f t="shared" ca="1" si="455"/>
        <v>-0,199264948990642-0,00978925921338447i</v>
      </c>
      <c r="EM230" s="223" t="str">
        <f t="shared" ca="1" si="456"/>
        <v>0,199505261815798+1,87707779205815E-14i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0,0975795356425738-0,186890846021683i</v>
      </c>
      <c r="G231" s="229" t="str">
        <f t="shared" si="326"/>
        <v>-1,19237027322611+1,17886315706293i</v>
      </c>
      <c r="H231" s="229" t="str">
        <f t="shared" si="322"/>
        <v>0,10009203402035-0,0919588772406372i</v>
      </c>
      <c r="I231" s="229" t="str">
        <f t="shared" si="459"/>
        <v>-0,131681482121335+0,05297450627555i</v>
      </c>
      <c r="J231" s="255" t="str">
        <f ca="1">IMPRODUCT(1/N_FFT2,EF100)</f>
        <v>0,000670170340390254-3,19998062229954E-06i</v>
      </c>
      <c r="K231" s="254" t="str">
        <f t="shared" ca="1" si="460"/>
        <v>-0,0000880795063027906+0,0000359233210937949i</v>
      </c>
      <c r="N231" s="246">
        <f t="shared" ca="1" si="327"/>
        <v>0.59950451017630901</v>
      </c>
      <c r="O231" s="223">
        <f t="shared" ca="1" si="328"/>
        <v>0.19950451017630902</v>
      </c>
      <c r="P231" s="223" t="str">
        <f t="shared" ca="1" si="329"/>
        <v>-0,19896394406319+0,0146764622272848i</v>
      </c>
      <c r="Q231" s="223" t="str">
        <f t="shared" ca="1" si="330"/>
        <v>0,197345175098434-0,0292733914341548i</v>
      </c>
      <c r="R231" s="223" t="str">
        <f t="shared" ca="1" si="331"/>
        <v>-0,194656975531318+0,0437116855965178i</v>
      </c>
      <c r="S231" s="223" t="str">
        <f t="shared" ca="1" si="332"/>
        <v>0,190913912948208-0,0579131023473364i</v>
      </c>
      <c r="T231" s="223" t="str">
        <f t="shared" ca="1" si="333"/>
        <v>-0,18613627132955+0,0718006829787942i</v>
      </c>
      <c r="U231" s="223" t="str">
        <f t="shared" ca="1" si="334"/>
        <v>0,180349941129223-0,0852991694881899i</v>
      </c>
      <c r="V231" s="223" t="str">
        <f t="shared" ca="1" si="335"/>
        <v>-0,173586278971925+0,0983354124075863i</v>
      </c>
      <c r="W231" s="223" t="str">
        <f t="shared" ca="1" si="336"/>
        <v>0,165881937728908-0,110838767207108i</v>
      </c>
      <c r="X231" s="223" t="str">
        <f t="shared" ca="1" si="337"/>
        <v>-0,157278667892893+0,122741477123774i</v>
      </c>
      <c r="Y231" s="223" t="str">
        <f t="shared" ca="1" si="338"/>
        <v>0,147823091328531-0,133979040341263i</v>
      </c>
      <c r="Z231" s="223" t="str">
        <f t="shared" ca="1" si="339"/>
        <v>-0,137566448624481+0,144490559530846i</v>
      </c>
      <c r="AA231" s="223" t="str">
        <f t="shared" ca="1" si="340"/>
        <v>0,126564321416216-0,154219071859293i</v>
      </c>
      <c r="AB231" s="223" t="str">
        <f t="shared" ca="1" si="341"/>
        <v>-0,114876331184316+0,163111857675401i</v>
      </c>
      <c r="AC231" s="223" t="str">
        <f t="shared" ca="1" si="342"/>
        <v>0,102565816160558-0,171120726202315i</v>
      </c>
      <c r="AD231" s="223" t="str">
        <f t="shared" ca="1" si="343"/>
        <v>-0,0896994880924542+0,178202276687591i</v>
      </c>
      <c r="AE231" s="223" t="str">
        <f t="shared" ca="1" si="344"/>
        <v>0,0763470707265792-0,184318133595584i</v>
      </c>
      <c r="AF231" s="223" t="str">
        <f t="shared" ca="1" si="345"/>
        <v>-0,0625809219695267+0,189435154567818i</v>
      </c>
      <c r="AG231" s="223" t="str">
        <f t="shared" ca="1" si="346"/>
        <v>0,0484756417741461-0,19352561002429i</v>
      </c>
      <c r="AH231" s="223" t="str">
        <f t="shared" ca="1" si="347"/>
        <v>-0,0341076678759365+0,196567333432475i</v>
      </c>
      <c r="AI231" s="223" t="str">
        <f t="shared" ca="1" si="348"/>
        <v>0,0195548615703267-0,198543841429681i</v>
      </c>
      <c r="AJ231" s="223" t="str">
        <f t="shared" ca="1" si="349"/>
        <v>-0,00489608577558421+0,199444423147821i</v>
      </c>
      <c r="AK231" s="223" t="str">
        <f t="shared" ca="1" si="350"/>
        <v>-0,00978922233218585-0,199264198256536i</v>
      </c>
      <c r="AL231" s="223" t="str">
        <f t="shared" ca="1" si="351"/>
        <v>0,024421481795971+0,198004143410127i</v>
      </c>
      <c r="AM231" s="223" t="str">
        <f t="shared" ca="1" si="352"/>
        <v>-0,0389213991339656-0,19567108695498i</v>
      </c>
      <c r="AN231" s="223" t="str">
        <f t="shared" ca="1" si="353"/>
        <v>0,0532103980378014+0,19227767192617i</v>
      </c>
      <c r="AO231" s="223" t="str">
        <f t="shared" ca="1" si="354"/>
        <v>-0,067211045184382-0,18784228753375i</v>
      </c>
      <c r="AP231" s="223" t="str">
        <f t="shared" ca="1" si="355"/>
        <v>0,0808474698537674+0,182388969510037i</v>
      </c>
      <c r="AQ231" s="223" t="str">
        <f t="shared" ca="1" si="356"/>
        <v>-0,0940457750791786-0,175947269857891i</v>
      </c>
      <c r="AR231" s="223" t="str">
        <f t="shared" ca="1" si="357"/>
        <v>-0,0940457750791786-0,175947269857891i</v>
      </c>
      <c r="AS231" s="223" t="str">
        <f t="shared" ca="1" si="358"/>
        <v>-0,118844697955128-0,160243525137971i</v>
      </c>
      <c r="AT231" s="223" t="str">
        <f t="shared" ca="1" si="359"/>
        <v>0,130310928093957+0,151066580023447i</v>
      </c>
      <c r="AU231" s="223" t="str">
        <f t="shared" ca="1" si="360"/>
        <v>-0,141070992023007-0,14107099202293i</v>
      </c>
      <c r="AV231" s="223" t="str">
        <f t="shared" ca="1" si="361"/>
        <v>0,15106658002344+0,130310928093965i</v>
      </c>
      <c r="AW231" s="223" t="str">
        <f t="shared" ca="1" si="362"/>
        <v>-0,160243525137929-0,118844697955184i</v>
      </c>
      <c r="AX231" s="223" t="str">
        <f t="shared" ca="1" si="363"/>
        <v>0,16855209670589+0,106734438101005i</v>
      </c>
      <c r="AY231" s="223" t="str">
        <f t="shared" ca="1" si="364"/>
        <v>-0,175947269857895-0,0940457750791704i</v>
      </c>
      <c r="AZ231" s="223" t="str">
        <f t="shared" ca="1" si="365"/>
        <v>0,182388969510015+0,0808474698538159i</v>
      </c>
      <c r="BA231" s="223" t="str">
        <f t="shared" ca="1" si="366"/>
        <v>-0,18784228753378-0,0672110451842984i</v>
      </c>
      <c r="BB231" s="223" t="str">
        <f t="shared" ca="1" si="367"/>
        <v>0,192277671926177+0,0532103980377759i</v>
      </c>
      <c r="BC231" s="223" t="str">
        <f t="shared" ca="1" si="368"/>
        <v>-0,195671086954975-0,0389213991339953i</v>
      </c>
      <c r="BD231" s="223" t="str">
        <f t="shared" ca="1" si="369"/>
        <v>0,198004143410116+0,0244214817960602i</v>
      </c>
      <c r="BE231" s="223" t="str">
        <f t="shared" ca="1" si="370"/>
        <v>-0,199264198256538-0,009789222332134i</v>
      </c>
      <c r="BF231" s="223" t="str">
        <f t="shared" ca="1" si="371"/>
        <v>0,199444423147821-0,00489608577557659i</v>
      </c>
      <c r="BG231" s="223" t="str">
        <f t="shared" ca="1" si="372"/>
        <v>-0,198543841429688+0,0195548615702542i</v>
      </c>
      <c r="BH231" s="223" t="str">
        <f t="shared" ca="1" si="373"/>
        <v>0,196567333432463-0,0341076678760059i</v>
      </c>
      <c r="BI231" s="223" t="str">
        <f t="shared" ca="1" si="374"/>
        <v>-0,193525610024289+0,0484756417741525i</v>
      </c>
      <c r="BJ231" s="223" t="str">
        <f t="shared" ca="1" si="375"/>
        <v>0,189435154567834-0,0625809219694762i</v>
      </c>
      <c r="BK231" s="223" t="str">
        <f t="shared" ca="1" si="376"/>
        <v>-0,184318133595552+0,0763470707266586i</v>
      </c>
      <c r="BL231" s="223" t="str">
        <f t="shared" ca="1" si="377"/>
        <v>0,178202276687579-0,0896994880924777i</v>
      </c>
      <c r="BM231" s="223" t="str">
        <f t="shared" ca="1" si="378"/>
        <v>-0,171120726202332+0,102565816160529i</v>
      </c>
      <c r="BN231" s="223" t="str">
        <f t="shared" ca="1" si="379"/>
        <v>0,16311185767534-0,114876331184403i</v>
      </c>
      <c r="BO231" s="223" t="str">
        <f t="shared" ca="1" si="380"/>
        <v>-0,154219071859276+0,126564321416236i</v>
      </c>
      <c r="BP231" s="223" t="str">
        <f t="shared" ca="1" si="381"/>
        <v>0,144490559530869-0,137566448624457i</v>
      </c>
      <c r="BQ231" s="223" t="str">
        <f t="shared" ca="1" si="382"/>
        <v>-0,133979040341331+0,14782309132847i</v>
      </c>
      <c r="BR231" s="223" t="str">
        <f t="shared" ca="1" si="383"/>
        <v>0,122741477123736-0,157278667892923i</v>
      </c>
      <c r="BS231" s="223" t="str">
        <f t="shared" ca="1" si="384"/>
        <v>-0,110838767207118+0,165881937728902i</v>
      </c>
      <c r="BT231" s="223" t="str">
        <f t="shared" ca="1" si="385"/>
        <v>0,0983354124076485-0,17358627897189i</v>
      </c>
      <c r="BU231" s="223" t="str">
        <f t="shared" ca="1" si="386"/>
        <v>-0,0852991694881288+0,180349941129251i</v>
      </c>
      <c r="BV231" s="223" t="str">
        <f t="shared" ca="1" si="387"/>
        <v>0,071800682978786-0,186136271329553i</v>
      </c>
      <c r="BW231" s="223" t="str">
        <f t="shared" ca="1" si="388"/>
        <v>-0,0579131023473851+0,190913912948193i</v>
      </c>
      <c r="BX231" s="223" t="str">
        <f t="shared" ca="1" si="389"/>
        <v>0,0437116855964298-0,194656975531338i</v>
      </c>
      <c r="BY231" s="223" t="str">
        <f t="shared" ca="1" si="390"/>
        <v>-0,0292733914341243+0,197345175098439i</v>
      </c>
      <c r="BZ231" s="223" t="str">
        <f t="shared" ca="1" si="391"/>
        <v>0,0146764622273152-0,198963944063187i</v>
      </c>
      <c r="CA231" s="223" t="str">
        <f t="shared" ca="1" si="392"/>
        <v>-8,98443773922312E-14+0,199504510176309i</v>
      </c>
      <c r="CB231" s="223" t="str">
        <f t="shared" ca="1" si="393"/>
        <v>-0,0146764622273339-0,198963944063186i</v>
      </c>
      <c r="CC231" s="223" t="str">
        <f t="shared" ca="1" si="394"/>
        <v>0,0292733914341428+0,197345175098436i</v>
      </c>
      <c r="CD231" s="223" t="str">
        <f t="shared" ca="1" si="395"/>
        <v>-0,0437116855964482-0,194656975531334i</v>
      </c>
      <c r="CE231" s="223" t="str">
        <f t="shared" ca="1" si="396"/>
        <v>0,057913102347403+0,190913912948188i</v>
      </c>
      <c r="CF231" s="223" t="str">
        <f t="shared" ca="1" si="397"/>
        <v>-0,0718006829788036-0,186136271329546i</v>
      </c>
      <c r="CG231" s="223" t="str">
        <f t="shared" ca="1" si="398"/>
        <v>0,0852991694881458+0,180349941129243i</v>
      </c>
      <c r="CH231" s="223" t="str">
        <f t="shared" ca="1" si="399"/>
        <v>-0,0983354124076649-0,17358627897188i</v>
      </c>
      <c r="CI231" s="223" t="str">
        <f t="shared" ca="1" si="400"/>
        <v>0,110838767207134+0,165881937728891i</v>
      </c>
      <c r="CJ231" s="223" t="str">
        <f t="shared" ca="1" si="401"/>
        <v>-0,122741477123751-0,157278667892911i</v>
      </c>
      <c r="CK231" s="223" t="str">
        <f t="shared" ca="1" si="402"/>
        <v>0,133979040341193+0,147823091328594i</v>
      </c>
      <c r="CL231" s="223" t="str">
        <f t="shared" ca="1" si="403"/>
        <v>-0,144490559530882-0,137566448624443i</v>
      </c>
      <c r="CM231" s="223" t="str">
        <f t="shared" ca="1" si="404"/>
        <v>0,154219071859284+0,126564321416226i</v>
      </c>
      <c r="CN231" s="223" t="str">
        <f t="shared" ca="1" si="405"/>
        <v>-0,163111857675348-0,114876331184392i</v>
      </c>
      <c r="CO231" s="223" t="str">
        <f t="shared" ca="1" si="406"/>
        <v>0,171120726202339+0,102565816160518i</v>
      </c>
      <c r="CP231" s="223" t="str">
        <f t="shared" ca="1" si="407"/>
        <v>-0,178202276687585-0,0896994880924662i</v>
      </c>
      <c r="CQ231" s="223" t="str">
        <f t="shared" ca="1" si="408"/>
        <v>0,184318133595559+0,0763470707266412i</v>
      </c>
      <c r="CR231" s="223" t="str">
        <f t="shared" ca="1" si="409"/>
        <v>-0,189435154567838-0,0625809219694639i</v>
      </c>
      <c r="CS231" s="223" t="str">
        <f t="shared" ca="1" si="410"/>
        <v>0,193525610024292+0,0484756417741398i</v>
      </c>
      <c r="CT231" s="223" t="str">
        <f t="shared" ca="1" si="411"/>
        <v>-0,196567333432466-0,0341076678759874i</v>
      </c>
      <c r="CU231" s="223" t="str">
        <f t="shared" ca="1" si="412"/>
        <v>0,19854384142969+0,0195548615702355i</v>
      </c>
      <c r="CV231" s="223" t="str">
        <f t="shared" ca="1" si="413"/>
        <v>-0,199444423147822-0,00489608577555215i</v>
      </c>
      <c r="CW231" s="223" t="str">
        <f t="shared" ca="1" si="414"/>
        <v>0,199264198256537-0,00978922233215842i</v>
      </c>
      <c r="CX231" s="223" t="str">
        <f t="shared" ca="1" si="415"/>
        <v>-0,198004143410138+0,0244214817958763i</v>
      </c>
      <c r="CY231" s="223" t="str">
        <f t="shared" ca="1" si="416"/>
        <v>0,195671086954971-0,0389213991340139i</v>
      </c>
      <c r="CZ231" s="223" t="str">
        <f t="shared" ca="1" si="417"/>
        <v>-0,192277671926172+0,0532103980377913i</v>
      </c>
      <c r="DA231" s="223" t="str">
        <f t="shared" ca="1" si="418"/>
        <v>0,187842287533774-0,067211045184316i</v>
      </c>
      <c r="DB231" s="223" t="str">
        <f t="shared" ca="1" si="419"/>
        <v>-0,182388969510011+0,0808474698538252i</v>
      </c>
      <c r="DC231" s="223" t="str">
        <f t="shared" ca="1" si="420"/>
        <v>0,175947269857889-0,094045775079182i</v>
      </c>
      <c r="DD231" s="223" t="str">
        <f t="shared" ca="1" si="421"/>
        <v>-0,168552096705883+0,106734438101016i</v>
      </c>
      <c r="DE231" s="223" t="str">
        <f t="shared" ca="1" si="422"/>
        <v>0,160243525137918-0,118844697955199i</v>
      </c>
      <c r="DF231" s="223" t="str">
        <f t="shared" ca="1" si="423"/>
        <v>-0,151066580023428+0,130310928093979i</v>
      </c>
      <c r="DG231" s="223" t="str">
        <f t="shared" ca="1" si="424"/>
        <v>0,141070992022994-0,141070992022944i</v>
      </c>
      <c r="DH231" s="223" t="str">
        <f t="shared" ca="1" si="425"/>
        <v>-0,130310928094033+0,151066580023382i</v>
      </c>
      <c r="DI231" s="223" t="str">
        <f t="shared" ca="1" si="426"/>
        <v>0,118844697955101-0,16024352513799i</v>
      </c>
      <c r="DJ231" s="223" t="str">
        <f t="shared" ca="1" si="427"/>
        <v>-0,106734438101086+0,168552096705839i</v>
      </c>
      <c r="DK231" s="223" t="str">
        <f t="shared" ca="1" si="428"/>
        <v>0,0940457750792546-0,17594726985785i</v>
      </c>
      <c r="DL231" s="223" t="str">
        <f t="shared" ca="1" si="429"/>
        <v>-0,0808474698537139+0,182388969510061i</v>
      </c>
      <c r="DM231" s="223" t="str">
        <f t="shared" ca="1" si="430"/>
        <v>0,067211045184383-0,18784228753375i</v>
      </c>
      <c r="DN231" s="223" t="str">
        <f t="shared" ca="1" si="431"/>
        <v>-0,0532103980378597+0,192277671926153i</v>
      </c>
      <c r="DO231" s="223" t="str">
        <f t="shared" ca="1" si="432"/>
        <v>0,0389213991338944-0,195671086954995i</v>
      </c>
      <c r="DP231" s="223" t="str">
        <f t="shared" ca="1" si="433"/>
        <v>-0,0244214817959581+0,198004143410128i</v>
      </c>
      <c r="DQ231" s="223" t="str">
        <f t="shared" ca="1" si="434"/>
        <v>0,0097892223322294-0,199264198256534i</v>
      </c>
      <c r="DR231" s="223" t="str">
        <f t="shared" ca="1" si="435"/>
        <v>0,00489608577568516+0,199444423147819i</v>
      </c>
      <c r="DS231" s="223" t="str">
        <f t="shared" ca="1" si="436"/>
        <v>-0,0195548615703679-0,198543841429677i</v>
      </c>
      <c r="DT231" s="223" t="str">
        <f t="shared" ca="1" si="437"/>
        <v>0,0341076678759173+0,196567333432478i</v>
      </c>
      <c r="DU231" s="223" t="str">
        <f t="shared" ca="1" si="438"/>
        <v>-0,0484756417740709-0,193525610024309i</v>
      </c>
      <c r="DV231" s="223" t="str">
        <f t="shared" ca="1" si="439"/>
        <v>0,0625809219695794+0,1894351545678i</v>
      </c>
      <c r="DW231" s="223" t="str">
        <f t="shared" ca="1" si="440"/>
        <v>-0,0763470707265756-0,184318133595586i</v>
      </c>
      <c r="DX231" s="223" t="str">
        <f t="shared" ca="1" si="441"/>
        <v>0,0896994880923975+0,178202276687619i</v>
      </c>
      <c r="DY231" s="223" t="str">
        <f t="shared" ca="1" si="442"/>
        <v>-0,102565816160627-0,171120726202273i</v>
      </c>
      <c r="DZ231" s="223" t="str">
        <f t="shared" ca="1" si="443"/>
        <v>0,114876331184334+0,163111857675389i</v>
      </c>
      <c r="EA231" s="223" t="str">
        <f t="shared" ca="1" si="444"/>
        <v>-0,126564321416171-0,15421907185933i</v>
      </c>
      <c r="EB231" s="223" t="str">
        <f t="shared" ca="1" si="445"/>
        <v>0,137566448624535+0,144490559530794i</v>
      </c>
      <c r="EC231" s="223" t="str">
        <f t="shared" ca="1" si="446"/>
        <v>-0,147823091328543-0,13397904034125i</v>
      </c>
      <c r="ED231" s="223" t="str">
        <f t="shared" ca="1" si="447"/>
        <v>0,157278667892867+0,122741477123807i</v>
      </c>
      <c r="EE231" s="223" t="str">
        <f t="shared" ca="1" si="448"/>
        <v>-0,165881937728852-0,110838767207193i</v>
      </c>
      <c r="EF231" s="223" t="str">
        <f t="shared" ca="1" si="449"/>
        <v>0,17358627897194+0,0983354124075589i</v>
      </c>
      <c r="EG231" s="223" t="str">
        <f t="shared" ca="1" si="450"/>
        <v>-0,180349941129211-0,0852991694882152i</v>
      </c>
      <c r="EH231" s="223" t="str">
        <f t="shared" ca="1" si="451"/>
        <v>0,186136271329518+0,0718006829788752i</v>
      </c>
      <c r="EI231" s="223" t="str">
        <f t="shared" ca="1" si="452"/>
        <v>-0,190913912948225-0,0579131023472811i</v>
      </c>
      <c r="EJ231" s="223" t="str">
        <f t="shared" ca="1" si="453"/>
        <v>0,194656975531318+0,0437116855965174i</v>
      </c>
      <c r="EK231" s="223" t="str">
        <f t="shared" ca="1" si="454"/>
        <v>-0,197345175098426-0,0292733914342131i</v>
      </c>
      <c r="EL231" s="223" t="str">
        <f t="shared" ca="1" si="455"/>
        <v>0,198963944063195+0,0146764622272125i</v>
      </c>
      <c r="EM231" s="223" t="str">
        <f t="shared" ca="1" si="456"/>
        <v>-0,199504510176309+1,31000586372662E-14i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0,0974147127017322-0,186017638524128i</v>
      </c>
      <c r="G232" s="229" t="str">
        <f t="shared" si="326"/>
        <v>-1,19206205032016+1,17226739758476i</v>
      </c>
      <c r="H232" s="229" t="str">
        <f t="shared" si="322"/>
        <v>0,100090675387507-0,0912622856816011i</v>
      </c>
      <c r="I232" s="229" t="str">
        <f t="shared" si="459"/>
        <v>-0,131118216113965+0,0525735943999142i</v>
      </c>
      <c r="J232" s="255" t="str">
        <f ca="1">IMPRODUCT(1/N_FFT2,EG100)</f>
        <v>0,000772894796194543+4,82544009551598E-10i</v>
      </c>
      <c r="K232" s="254" t="str">
        <f t="shared" ca="1" si="460"/>
        <v>-0,000101340612289868+0,0000406337942586265i</v>
      </c>
      <c r="N232" s="246">
        <f t="shared" ca="1" si="327"/>
        <v>0.59950345480127787</v>
      </c>
      <c r="O232" s="223">
        <f t="shared" ca="1" si="328"/>
        <v>0.19950345480127787</v>
      </c>
      <c r="P232" s="223" t="str">
        <f t="shared" ca="1" si="329"/>
        <v>-0,198542791136569+0,0195547581254881i</v>
      </c>
      <c r="Q232" s="223" t="str">
        <f t="shared" ca="1" si="330"/>
        <v>0,195670051858684-0,0389211932405117i</v>
      </c>
      <c r="R232" s="223" t="str">
        <f t="shared" ca="1" si="331"/>
        <v>-0,190912903017271+0,0579127959881385i</v>
      </c>
      <c r="S232" s="223" t="str">
        <f t="shared" ca="1" si="332"/>
        <v>0,184317158556191-0,0763466668520472i</v>
      </c>
      <c r="T232" s="223" t="str">
        <f t="shared" ca="1" si="333"/>
        <v>-0,175946339100205+0,0940452775788406i</v>
      </c>
      <c r="U232" s="223" t="str">
        <f t="shared" ca="1" si="334"/>
        <v>0,165881060216642-0,110838180872154i</v>
      </c>
      <c r="V232" s="223" t="str">
        <f t="shared" ca="1" si="335"/>
        <v>-0,154218256043371+0,126563651893373i</v>
      </c>
      <c r="W232" s="223" t="str">
        <f t="shared" ca="1" si="336"/>
        <v>0,141070245760127-0,141070245760128i</v>
      </c>
      <c r="X232" s="223" t="str">
        <f t="shared" ca="1" si="337"/>
        <v>-0,126563651893371+0,154218256043372i</v>
      </c>
      <c r="Y232" s="223" t="str">
        <f t="shared" ca="1" si="338"/>
        <v>0,110838180872168-0,165881060216632i</v>
      </c>
      <c r="Z232" s="223" t="str">
        <f t="shared" ca="1" si="339"/>
        <v>-0,0940452775788388+0,175946339100206i</v>
      </c>
      <c r="AA232" s="223" t="str">
        <f t="shared" ca="1" si="340"/>
        <v>0,076346666852045-0,184317158556192i</v>
      </c>
      <c r="AB232" s="223" t="str">
        <f t="shared" ca="1" si="341"/>
        <v>-0,0579127959881321+0,190912903017272i</v>
      </c>
      <c r="AC232" s="223" t="str">
        <f t="shared" ca="1" si="342"/>
        <v>0,0389211932405195-0,195670051858683i</v>
      </c>
      <c r="AD232" s="223" t="str">
        <f t="shared" ca="1" si="343"/>
        <v>-0,0195547581254918+0,198542791136568i</v>
      </c>
      <c r="AE232" s="223" t="str">
        <f t="shared" ca="1" si="344"/>
        <v>-2,78620871127417E-15-0,199503454801278i</v>
      </c>
      <c r="AF232" s="223" t="str">
        <f t="shared" ca="1" si="345"/>
        <v>0,0195547581254959+0,198542791136568i</v>
      </c>
      <c r="AG232" s="223" t="str">
        <f t="shared" ca="1" si="346"/>
        <v>-0,0389211932405042-0,195670051858686i</v>
      </c>
      <c r="AH232" s="223" t="str">
        <f t="shared" ca="1" si="347"/>
        <v>0,0579127959881375+0,190912903017271i</v>
      </c>
      <c r="AI232" s="223" t="str">
        <f t="shared" ca="1" si="348"/>
        <v>-0,0763466668520502-0,18431715855619i</v>
      </c>
      <c r="AJ232" s="223" t="str">
        <f t="shared" ca="1" si="349"/>
        <v>0,0940452775788436+0,175946339100203i</v>
      </c>
      <c r="AK232" s="223" t="str">
        <f t="shared" ca="1" si="350"/>
        <v>-0,110838180872155-0,165881060216641i</v>
      </c>
      <c r="AL232" s="223" t="str">
        <f t="shared" ca="1" si="351"/>
        <v>0,126563651893374+0,15421825604337i</v>
      </c>
      <c r="AM232" s="223" t="str">
        <f t="shared" ca="1" si="352"/>
        <v>-0,14107024576013-0,141070245760125i</v>
      </c>
      <c r="AN232" s="223" t="str">
        <f t="shared" ca="1" si="353"/>
        <v>0,154218256043374+0,126563651893369i</v>
      </c>
      <c r="AO232" s="223" t="str">
        <f t="shared" ca="1" si="354"/>
        <v>-0,165881060216634-0,110838180872166i</v>
      </c>
      <c r="AP232" s="223" t="str">
        <f t="shared" ca="1" si="355"/>
        <v>0,175946339100207+0,0940452775788376i</v>
      </c>
      <c r="AQ232" s="223" t="str">
        <f t="shared" ca="1" si="356"/>
        <v>-0,184317158556192-0,0763466668520436i</v>
      </c>
      <c r="AR232" s="223" t="str">
        <f t="shared" ca="1" si="357"/>
        <v>-0,184317158556192-0,0763466668520436i</v>
      </c>
      <c r="AS232" s="223" t="str">
        <f t="shared" ca="1" si="358"/>
        <v>-0,195670051858683-0,0389211932405169i</v>
      </c>
      <c r="AT232" s="223" t="str">
        <f t="shared" ca="1" si="359"/>
        <v>0,198542791136575+0,0195547581254298i</v>
      </c>
      <c r="AU232" s="223" t="str">
        <f t="shared" ca="1" si="360"/>
        <v>-0,199503454801278-3,41191871365173E-14i</v>
      </c>
      <c r="AV232" s="223" t="str">
        <f t="shared" ca="1" si="361"/>
        <v>0,198542791136562-0,0195547581255593i</v>
      </c>
      <c r="AW232" s="223" t="str">
        <f t="shared" ca="1" si="362"/>
        <v>-0,19567005185869+0,038921193240486i</v>
      </c>
      <c r="AX232" s="223" t="str">
        <f t="shared" ca="1" si="363"/>
        <v>0,190912903017248-0,0579127959882147i</v>
      </c>
      <c r="AY232" s="223" t="str">
        <f t="shared" ca="1" si="364"/>
        <v>-0,184317158556197+0,076346666852033i</v>
      </c>
      <c r="AZ232" s="223" t="str">
        <f t="shared" ca="1" si="365"/>
        <v>0,175946339100165-0,0940452775789148i</v>
      </c>
      <c r="BA232" s="223" t="str">
        <f t="shared" ca="1" si="366"/>
        <v>-0,165881060216639+0,110838180872159i</v>
      </c>
      <c r="BB232" s="223" t="str">
        <f t="shared" ca="1" si="367"/>
        <v>0,154218256043432-0,126563651893299i</v>
      </c>
      <c r="BC232" s="223" t="str">
        <f t="shared" ca="1" si="368"/>
        <v>-0,141070245760122+0,141070245760133i</v>
      </c>
      <c r="BD232" s="223" t="str">
        <f t="shared" ca="1" si="369"/>
        <v>0,126563651893445-0,154218256043312i</v>
      </c>
      <c r="BE232" s="223" t="str">
        <f t="shared" ca="1" si="370"/>
        <v>-0,110838180872146+0,165881060216647i</v>
      </c>
      <c r="BF232" s="223" t="str">
        <f t="shared" ca="1" si="371"/>
        <v>0,0940452775789038-0,175946339100171i</v>
      </c>
      <c r="BG232" s="223" t="str">
        <f t="shared" ca="1" si="372"/>
        <v>-0,0763466668520241+0,1843171585562i</v>
      </c>
      <c r="BH232" s="223" t="str">
        <f t="shared" ca="1" si="373"/>
        <v>0,0579127959882027-0,190912903017251i</v>
      </c>
      <c r="BI232" s="223" t="str">
        <f t="shared" ca="1" si="374"/>
        <v>-0,0389211932404766+0,195670051858691i</v>
      </c>
      <c r="BJ232" s="223" t="str">
        <f t="shared" ca="1" si="375"/>
        <v>0,0195547581255441-0,198542791136563i</v>
      </c>
      <c r="BK232" s="223" t="str">
        <f t="shared" ca="1" si="376"/>
        <v>4,66326733872072E-14+0,199503454801278i</v>
      </c>
      <c r="BL232" s="223" t="str">
        <f t="shared" ca="1" si="377"/>
        <v>-0,0195547581254394-0,198542791136574i</v>
      </c>
      <c r="BM232" s="223" t="str">
        <f t="shared" ca="1" si="378"/>
        <v>0,038921193240568+0,195670051858673i</v>
      </c>
      <c r="BN232" s="223" t="str">
        <f t="shared" ca="1" si="379"/>
        <v>-0,0579127959881022-0,190912903017282i</v>
      </c>
      <c r="BO232" s="223" t="str">
        <f t="shared" ca="1" si="380"/>
        <v>0,0763466668521103+0,184317158556165i</v>
      </c>
      <c r="BP232" s="223" t="str">
        <f t="shared" ca="1" si="381"/>
        <v>-0,094045277578811-0,175946339100221i</v>
      </c>
      <c r="BQ232" s="223" t="str">
        <f t="shared" ca="1" si="382"/>
        <v>0,110838180872228+0,165881060216592i</v>
      </c>
      <c r="BR232" s="223" t="str">
        <f t="shared" ca="1" si="383"/>
        <v>-0,126563651893363-0,154218256043378i</v>
      </c>
      <c r="BS232" s="223" t="str">
        <f t="shared" ca="1" si="384"/>
        <v>0,141070245760188+0,141070245760067i</v>
      </c>
      <c r="BT232" s="223" t="str">
        <f t="shared" ca="1" si="385"/>
        <v>-0,154218256043365-0,12656365189338i</v>
      </c>
      <c r="BU232" s="223" t="str">
        <f t="shared" ca="1" si="386"/>
        <v>0,165881060216691+0,110838180872081i</v>
      </c>
      <c r="BV232" s="223" t="str">
        <f t="shared" ca="1" si="387"/>
        <v>-0,175946339100211-0,09404527757883i</v>
      </c>
      <c r="BW232" s="223" t="str">
        <f t="shared" ca="1" si="388"/>
        <v>0,184317158556157+0,0763466668521302i</v>
      </c>
      <c r="BX232" s="223" t="str">
        <f t="shared" ca="1" si="389"/>
        <v>-0,190912903017274-0,0579127959881283i</v>
      </c>
      <c r="BY232" s="223" t="str">
        <f t="shared" ca="1" si="390"/>
        <v>0,195670051858669+0,0389211932405893i</v>
      </c>
      <c r="BZ232" s="223" t="str">
        <f t="shared" ca="1" si="391"/>
        <v>-0,198542791136571-0,0195547581254665i</v>
      </c>
      <c r="CA232" s="223" t="str">
        <f t="shared" ca="1" si="392"/>
        <v>0,199503454801278+6,82383742730345E-14i</v>
      </c>
      <c r="CB232" s="223" t="str">
        <f t="shared" ca="1" si="393"/>
        <v>-0,198542791136565+0,0195547581255226i</v>
      </c>
      <c r="CC232" s="223" t="str">
        <f t="shared" ca="1" si="394"/>
        <v>0,195670051858697-0,0389211932404499i</v>
      </c>
      <c r="CD232" s="223" t="str">
        <f t="shared" ca="1" si="395"/>
        <v>-0,190912903017257+0,0579127959881822i</v>
      </c>
      <c r="CE232" s="223" t="str">
        <f t="shared" ca="1" si="396"/>
        <v>0,184317158556211-0,0763466668519989i</v>
      </c>
      <c r="CF232" s="223" t="str">
        <f t="shared" ca="1" si="397"/>
        <v>-0,175946339100182+0,0940452775788846i</v>
      </c>
      <c r="CG232" s="223" t="str">
        <f t="shared" ca="1" si="398"/>
        <v>0,165881060216659-0,110838180872128i</v>
      </c>
      <c r="CH232" s="223" t="str">
        <f t="shared" ca="1" si="399"/>
        <v>-0,154218256043325+0,126563651893428i</v>
      </c>
      <c r="CI232" s="223" t="str">
        <f t="shared" ca="1" si="400"/>
        <v>0,141070245760148-0,141070245760107i</v>
      </c>
      <c r="CJ232" s="223" t="str">
        <f t="shared" ca="1" si="401"/>
        <v>-0,12656365189332+0,154218256043414i</v>
      </c>
      <c r="CK232" s="223" t="str">
        <f t="shared" ca="1" si="402"/>
        <v>0,110838180872177-0,165881060216627i</v>
      </c>
      <c r="CL232" s="223" t="str">
        <f t="shared" ca="1" si="403"/>
        <v>-0,0940452775787614+0,175946339100247i</v>
      </c>
      <c r="CM232" s="223" t="str">
        <f t="shared" ca="1" si="404"/>
        <v>0,076346666852053-0,184317158556188i</v>
      </c>
      <c r="CN232" s="223" t="str">
        <f t="shared" ca="1" si="405"/>
        <v>-0,0579127959880483+0,190912903017298i</v>
      </c>
      <c r="CO232" s="223" t="str">
        <f t="shared" ca="1" si="406"/>
        <v>0,0389211932405129-0,195670051858684i</v>
      </c>
      <c r="CP232" s="223" t="str">
        <f t="shared" ca="1" si="407"/>
        <v>-0,0195547581255809+0,19854279113656i</v>
      </c>
      <c r="CQ232" s="223" t="str">
        <f t="shared" ca="1" si="408"/>
        <v>-1,53486008620518E-14-0,199503454801278i</v>
      </c>
      <c r="CR232" s="223" t="str">
        <f t="shared" ca="1" si="409"/>
        <v>0,0195547581254026+0,198542791136577i</v>
      </c>
      <c r="CS232" s="223" t="str">
        <f t="shared" ca="1" si="410"/>
        <v>-0,0389211932405375-0,195670051858679i</v>
      </c>
      <c r="CT232" s="223" t="str">
        <f t="shared" ca="1" si="411"/>
        <v>0,0579127959880669+0,190912903017292i</v>
      </c>
      <c r="CU232" s="223" t="str">
        <f t="shared" ca="1" si="412"/>
        <v>-0,0763466668520813-0,184317158556177i</v>
      </c>
      <c r="CV232" s="223" t="str">
        <f t="shared" ca="1" si="413"/>
        <v>0,0940452775787785+0,175946339100238i</v>
      </c>
      <c r="CW232" s="223" t="str">
        <f t="shared" ca="1" si="414"/>
        <v>-0,110838180872193-0,165881060216616i</v>
      </c>
      <c r="CX232" s="223" t="str">
        <f t="shared" ca="1" si="415"/>
        <v>0,126563651893335+0,154218256043402i</v>
      </c>
      <c r="CY232" s="223" t="str">
        <f t="shared" ca="1" si="416"/>
        <v>-0,141070245760162-0,141070245760093i</v>
      </c>
      <c r="CZ232" s="223" t="str">
        <f t="shared" ca="1" si="417"/>
        <v>0,154218256043341+0,126563651893409i</v>
      </c>
      <c r="DA232" s="223" t="str">
        <f t="shared" ca="1" si="418"/>
        <v>-0,16588106021667-0,110838180872112i</v>
      </c>
      <c r="DB232" s="223" t="str">
        <f t="shared" ca="1" si="419"/>
        <v>0,175946339100193+0,0940452775788627i</v>
      </c>
      <c r="DC232" s="223" t="str">
        <f t="shared" ca="1" si="420"/>
        <v>-0,184317158556218-0,076346666851981i</v>
      </c>
      <c r="DD232" s="223" t="str">
        <f t="shared" ca="1" si="421"/>
        <v>0,190912903017265+0,0579127959881582i</v>
      </c>
      <c r="DE232" s="223" t="str">
        <f t="shared" ca="1" si="422"/>
        <v>-0,195670051858701-0,0389211932404309i</v>
      </c>
      <c r="DF232" s="223" t="str">
        <f t="shared" ca="1" si="423"/>
        <v>0,198542791136568+0,0195547581254977i</v>
      </c>
      <c r="DG232" s="223" t="str">
        <f t="shared" ca="1" si="424"/>
        <v>-0,199503454801278+9,32653467744144E-14i</v>
      </c>
      <c r="DH232" s="223" t="str">
        <f t="shared" ca="1" si="425"/>
        <v>0,198542791136569-0,0195547581254914i</v>
      </c>
      <c r="DI232" s="223" t="str">
        <f t="shared" ca="1" si="426"/>
        <v>-0,195670051858704+0,0389211932404136i</v>
      </c>
      <c r="DJ232" s="223" t="str">
        <f t="shared" ca="1" si="427"/>
        <v>0,190912903017266-0,0579127959881523i</v>
      </c>
      <c r="DK232" s="223" t="str">
        <f t="shared" ca="1" si="428"/>
        <v>-0,184317158556225+0,0763466668519648i</v>
      </c>
      <c r="DL232" s="223" t="str">
        <f t="shared" ca="1" si="429"/>
        <v>0,175946339100196-0,0940452775788571i</v>
      </c>
      <c r="DM232" s="223" t="str">
        <f t="shared" ca="1" si="430"/>
        <v>-0,16588106021668+0,110838180872097i</v>
      </c>
      <c r="DN232" s="223" t="str">
        <f t="shared" ca="1" si="431"/>
        <v>0,154218256043353-0,126563651893395i</v>
      </c>
      <c r="DO232" s="223" t="str">
        <f t="shared" ca="1" si="432"/>
        <v>-0,141070245760174+0,141070245760081i</v>
      </c>
      <c r="DP232" s="223" t="str">
        <f t="shared" ca="1" si="433"/>
        <v>0,126563651893348-0,154218256043391i</v>
      </c>
      <c r="DQ232" s="223" t="str">
        <f t="shared" ca="1" si="434"/>
        <v>-0,110838180872207+0,165881060216606i</v>
      </c>
      <c r="DR232" s="223" t="str">
        <f t="shared" ca="1" si="435"/>
        <v>0,0940452775787939-0,17594633910023i</v>
      </c>
      <c r="DS232" s="223" t="str">
        <f t="shared" ca="1" si="436"/>
        <v>-0,0763466668520871+0,184317158556174i</v>
      </c>
      <c r="DT232" s="223" t="str">
        <f t="shared" ca="1" si="437"/>
        <v>0,0579127959880836-0,190912903017287i</v>
      </c>
      <c r="DU232" s="223" t="str">
        <f t="shared" ca="1" si="438"/>
        <v>-0,0389211932405435+0,195670051858678i</v>
      </c>
      <c r="DV232" s="223" t="str">
        <f t="shared" ca="1" si="439"/>
        <v>0,0195547581254201-0,198542791136576i</v>
      </c>
      <c r="DW232" s="223" t="str">
        <f t="shared" ca="1" si="440"/>
        <v>-2,16057008858273E-14+0,199503454801278i</v>
      </c>
      <c r="DX232" s="223" t="str">
        <f t="shared" ca="1" si="441"/>
        <v>-0,019554758125569-0,198542791136561i</v>
      </c>
      <c r="DY232" s="223" t="str">
        <f t="shared" ca="1" si="442"/>
        <v>0,0389211932405012+0,195670051858687i</v>
      </c>
      <c r="DZ232" s="223" t="str">
        <f t="shared" ca="1" si="443"/>
        <v>-0,0579127959882267-0,190912903017244i</v>
      </c>
      <c r="EA232" s="223" t="str">
        <f t="shared" ca="1" si="444"/>
        <v>0,0763466668520472+0,184317158556191i</v>
      </c>
      <c r="EB232" s="223" t="str">
        <f t="shared" ca="1" si="445"/>
        <v>-0,0940452775787458-0,175946339100256i</v>
      </c>
      <c r="EC232" s="223" t="str">
        <f t="shared" ca="1" si="446"/>
        <v>0,110838180872172+0,16588106021663i</v>
      </c>
      <c r="ED232" s="223" t="str">
        <f t="shared" ca="1" si="447"/>
        <v>-0,126563651893306-0,154218256043425i</v>
      </c>
      <c r="EE232" s="223" t="str">
        <f t="shared" ca="1" si="448"/>
        <v>0,141070245760136+0,141070245760119i</v>
      </c>
      <c r="EF232" s="223" t="str">
        <f t="shared" ca="1" si="449"/>
        <v>-0,154218256043318-0,126563651893437i</v>
      </c>
      <c r="EG232" s="223" t="str">
        <f t="shared" ca="1" si="450"/>
        <v>0,16588106021665+0,110838180872143i</v>
      </c>
      <c r="EH232" s="223" t="str">
        <f t="shared" ca="1" si="451"/>
        <v>-0,175946339100176-0,0940452775788952i</v>
      </c>
      <c r="EI232" s="223" t="str">
        <f t="shared" ca="1" si="452"/>
        <v>0,184317158556204+0,0763466668520151i</v>
      </c>
      <c r="EJ232" s="223" t="str">
        <f t="shared" ca="1" si="453"/>
        <v>-0,190912903017254-0,0579127959881936i</v>
      </c>
      <c r="EK232" s="223" t="str">
        <f t="shared" ca="1" si="454"/>
        <v>0,195670051858693+0,038921193240467i</v>
      </c>
      <c r="EL232" s="223" t="str">
        <f t="shared" ca="1" si="455"/>
        <v>-0,198542791136564-0,0195547581255344i</v>
      </c>
      <c r="EM232" s="223" t="str">
        <f t="shared" ca="1" si="456"/>
        <v>0,199503454801278-5,63110450265353E-14i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0,0972490516993823-0,185160380866023i</v>
      </c>
      <c r="G233" s="229" t="str">
        <f t="shared" si="326"/>
        <v>-1,19175164464286+1,16578723427442i</v>
      </c>
      <c r="H233" s="229" t="str">
        <f t="shared" si="322"/>
        <v>0,100089346658504-0,090576169465201i</v>
      </c>
      <c r="I233" s="229" t="str">
        <f t="shared" si="459"/>
        <v>-0,130570143053599+0,0521765379924391i</v>
      </c>
      <c r="J233" s="255" t="str">
        <f ca="1">IMPRODUCT(1/N_FFT2,EH100)</f>
        <v>0,000857126445674344+0,0000031999806531416i</v>
      </c>
      <c r="K233" s="254" t="str">
        <f t="shared" ca="1" si="460"/>
        <v>-0,000112082086538846+0,0000443040686254023i</v>
      </c>
      <c r="N233" s="246">
        <f t="shared" ca="1" si="327"/>
        <v>0.59950209248190434</v>
      </c>
      <c r="O233" s="223">
        <f t="shared" ca="1" si="328"/>
        <v>0.19950209248190429</v>
      </c>
      <c r="P233" s="223" t="str">
        <f t="shared" ca="1" si="329"/>
        <v>-0,198001743897909+0,0244211858443655i</v>
      </c>
      <c r="Q233" s="223" t="str">
        <f t="shared" ca="1" si="330"/>
        <v>0,193523264785155-0,0484750543223309i</v>
      </c>
      <c r="R233" s="223" t="str">
        <f t="shared" ca="1" si="331"/>
        <v>-0,186134015638079+0,0717998128625807i</v>
      </c>
      <c r="S233" s="223" t="str">
        <f t="shared" ca="1" si="332"/>
        <v>0,175945137641781-0,0940446353859321i</v>
      </c>
      <c r="T233" s="223" t="str">
        <f t="shared" ca="1" si="333"/>
        <v>-0,16310988100517+0,114874939056078i</v>
      </c>
      <c r="U233" s="223" t="str">
        <f t="shared" ca="1" si="334"/>
        <v>0,147821299935131-0,133977416716946i</v>
      </c>
      <c r="V233" s="223" t="str">
        <f t="shared" ca="1" si="335"/>
        <v>-0,130309348921634+0,151064749323851i</v>
      </c>
      <c r="W233" s="223" t="str">
        <f t="shared" ca="1" si="336"/>
        <v>0,110837424008062-0,16587992748948i</v>
      </c>
      <c r="X233" s="223" t="str">
        <f t="shared" ca="1" si="337"/>
        <v>-0,0896984010696658+0,178200117144192i</v>
      </c>
      <c r="Y233" s="223" t="str">
        <f t="shared" ca="1" si="338"/>
        <v>0,0672102306876778-0,187840011167928i</v>
      </c>
      <c r="Z233" s="223" t="str">
        <f t="shared" ca="1" si="339"/>
        <v>-0,043711155876674+0,194654616581738i</v>
      </c>
      <c r="AA233" s="223" t="str">
        <f t="shared" ca="1" si="340"/>
        <v>0,019554624594846-0,198541435377135i</v>
      </c>
      <c r="AB233" s="223" t="str">
        <f t="shared" ca="1" si="341"/>
        <v>0,00489602644240167+0,199442006181581i</v>
      </c>
      <c r="AC233" s="223" t="str">
        <f t="shared" ca="1" si="342"/>
        <v>-0,0292730366847033-0,197342783571922i</v>
      </c>
      <c r="AD233" s="223" t="str">
        <f t="shared" ca="1" si="343"/>
        <v>0,053209753207867+0,192275341810166i</v>
      </c>
      <c r="AE233" s="223" t="str">
        <f t="shared" ca="1" si="344"/>
        <v>-0,0763461455149898-0,184315899937206i</v>
      </c>
      <c r="AF233" s="223" t="str">
        <f t="shared" ca="1" si="345"/>
        <v>0,0983342207303974+0,173584175367468i</v>
      </c>
      <c r="AG233" s="223" t="str">
        <f t="shared" ca="1" si="346"/>
        <v>-0,118843257736255-0,160241583227614i</v>
      </c>
      <c r="AH233" s="223" t="str">
        <f t="shared" ca="1" si="347"/>
        <v>0,13756478152615+0,144488808522739i</v>
      </c>
      <c r="AI233" s="223" t="str">
        <f t="shared" ca="1" si="348"/>
        <v>-0,154217202956253-0,126562787647113i</v>
      </c>
      <c r="AJ233" s="223" t="str">
        <f t="shared" ca="1" si="349"/>
        <v>0,168550054108109+0,106733144640321i</v>
      </c>
      <c r="AK233" s="223" t="str">
        <f t="shared" ca="1" si="350"/>
        <v>-0,180347755559366-0,0852981357906342i</v>
      </c>
      <c r="AL233" s="223" t="str">
        <f t="shared" ca="1" si="351"/>
        <v>0,189432858898845+0,0625801635829486i</v>
      </c>
      <c r="AM233" s="223" t="str">
        <f t="shared" ca="1" si="352"/>
        <v>-0,195668715715897-0,0389209274651789i</v>
      </c>
      <c r="AN233" s="223" t="str">
        <f t="shared" ca="1" si="353"/>
        <v>0,198961532919632+0,0146762843706554i</v>
      </c>
      <c r="AO233" s="223" t="str">
        <f t="shared" ca="1" si="354"/>
        <v>-0,19926178347435+0,00978910370154867i</v>
      </c>
      <c r="AP233" s="223" t="str">
        <f t="shared" ca="1" si="355"/>
        <v>0,196564951332231-0,0341072545423388i</v>
      </c>
      <c r="AQ233" s="223" t="str">
        <f t="shared" ca="1" si="356"/>
        <v>-0,190911599358914+0,0579124005276918i</v>
      </c>
      <c r="AR233" s="223" t="str">
        <f t="shared" ca="1" si="357"/>
        <v>-0,190911599358914+0,0579124005276918i</v>
      </c>
      <c r="AS233" s="223" t="str">
        <f t="shared" ca="1" si="358"/>
        <v>-0,171118652476653+0,102564573217231i</v>
      </c>
      <c r="AT233" s="223" t="str">
        <f t="shared" ca="1" si="359"/>
        <v>0,157276761912139-0,122739989681809i</v>
      </c>
      <c r="AU233" s="223" t="str">
        <f t="shared" ca="1" si="360"/>
        <v>-0,141069282454806+0,141069282454914i</v>
      </c>
      <c r="AV233" s="223" t="str">
        <f t="shared" ca="1" si="361"/>
        <v>0,122739989681848-0,157276761912109i</v>
      </c>
      <c r="AW233" s="223" t="str">
        <f t="shared" ca="1" si="362"/>
        <v>-0,102564573217222+0,171118652476658i</v>
      </c>
      <c r="AX233" s="223" t="str">
        <f t="shared" ca="1" si="363"/>
        <v>0,0808464901040309-0,182386759230261i</v>
      </c>
      <c r="AY233" s="223" t="str">
        <f t="shared" ca="1" si="364"/>
        <v>-0,0579124005277391+0,1909115993589i</v>
      </c>
      <c r="AZ233" s="223" t="str">
        <f t="shared" ca="1" si="365"/>
        <v>0,0341072545423093-0,196564951332236i</v>
      </c>
      <c r="BA233" s="223" t="str">
        <f t="shared" ca="1" si="366"/>
        <v>-0,00978910370163772+0,199261783474345i</v>
      </c>
      <c r="BB233" s="223" t="str">
        <f t="shared" ca="1" si="367"/>
        <v>-0,0146762843706258-0,198961532919635i</v>
      </c>
      <c r="BC233" s="223" t="str">
        <f t="shared" ca="1" si="368"/>
        <v>0,0389209274652305+0,195668715715887i</v>
      </c>
      <c r="BD233" s="223" t="str">
        <f t="shared" ca="1" si="369"/>
        <v>-0,0625801635828613-0,189432858898874i</v>
      </c>
      <c r="BE233" s="223" t="str">
        <f t="shared" ca="1" si="370"/>
        <v>0,0852981357906226+0,180347755559371i</v>
      </c>
      <c r="BF233" s="223" t="str">
        <f t="shared" ca="1" si="371"/>
        <v>-0,106733144640361-0,168550054108084i</v>
      </c>
      <c r="BG233" s="223" t="str">
        <f t="shared" ca="1" si="372"/>
        <v>0,126562787647059+0,154217202956297i</v>
      </c>
      <c r="BH233" s="223" t="str">
        <f t="shared" ca="1" si="373"/>
        <v>-0,144488808522732-0,137564781526158i</v>
      </c>
      <c r="BI233" s="223" t="str">
        <f t="shared" ca="1" si="374"/>
        <v>0,160241583227656+0,118843257736199i</v>
      </c>
      <c r="BJ233" s="223" t="str">
        <f t="shared" ca="1" si="375"/>
        <v>-0,173584175367444-0,0983342207304391i</v>
      </c>
      <c r="BK233" s="223" t="str">
        <f t="shared" ca="1" si="376"/>
        <v>0,184315899937211+0,0763461455149792i</v>
      </c>
      <c r="BL233" s="223" t="str">
        <f t="shared" ca="1" si="377"/>
        <v>-0,192275341810191-0,053209753207778i</v>
      </c>
      <c r="BM233" s="223" t="str">
        <f t="shared" ca="1" si="378"/>
        <v>0,197342783571914+0,0292730366847536i</v>
      </c>
      <c r="BN233" s="223" t="str">
        <f t="shared" ca="1" si="379"/>
        <v>-0,199442006181581-0,00489602644237318i</v>
      </c>
      <c r="BO233" s="223" t="str">
        <f t="shared" ca="1" si="380"/>
        <v>0,198541435377126-0,0195546245949351i</v>
      </c>
      <c r="BP233" s="223" t="str">
        <f t="shared" ca="1" si="381"/>
        <v>-0,194654616581744+0,0437111558766451i</v>
      </c>
      <c r="BQ233" s="223" t="str">
        <f t="shared" ca="1" si="382"/>
        <v>0,187840011167918-0,0672102306877074i</v>
      </c>
      <c r="BR233" s="223" t="str">
        <f t="shared" ca="1" si="383"/>
        <v>-0,178200117144231+0,0896984010695874i</v>
      </c>
      <c r="BS233" s="223" t="str">
        <f t="shared" ca="1" si="384"/>
        <v>0,165879927489484-0,110837424008057i</v>
      </c>
      <c r="BT233" s="223" t="str">
        <f t="shared" ca="1" si="385"/>
        <v>-0,15106474932382+0,13030934892167i</v>
      </c>
      <c r="BU233" s="223" t="str">
        <f t="shared" ca="1" si="386"/>
        <v>0,133977416716998-0,147821299935084i</v>
      </c>
      <c r="BV233" s="223" t="str">
        <f t="shared" ca="1" si="387"/>
        <v>-0,114874939056086+0,163109881005164i</v>
      </c>
      <c r="BW233" s="223" t="str">
        <f t="shared" ca="1" si="388"/>
        <v>0,0940446353858707-0,175945137641814i</v>
      </c>
      <c r="BX233" s="223" t="str">
        <f t="shared" ca="1" si="389"/>
        <v>-0,0717998128626394+0,186134015638056i</v>
      </c>
      <c r="BY233" s="223" t="str">
        <f t="shared" ca="1" si="390"/>
        <v>0,0484750543223217-0,193523264785158i</v>
      </c>
      <c r="BZ233" s="223" t="str">
        <f t="shared" ca="1" si="391"/>
        <v>-0,0244211858442865+0,198001743897919i</v>
      </c>
      <c r="CA233" s="223" t="str">
        <f t="shared" ca="1" si="392"/>
        <v>5,23027184974119E-14-0,199502092481904i</v>
      </c>
      <c r="CB233" s="223" t="str">
        <f t="shared" ca="1" si="393"/>
        <v>0,0244211858443853+0,198001743897907i</v>
      </c>
      <c r="CC233" s="223" t="str">
        <f t="shared" ca="1" si="394"/>
        <v>-0,0484750543224183-0,193523264785133i</v>
      </c>
      <c r="CD233" s="223" t="str">
        <f t="shared" ca="1" si="395"/>
        <v>0,0717998128625472+0,186134015638092i</v>
      </c>
      <c r="CE233" s="223" t="str">
        <f t="shared" ca="1" si="396"/>
        <v>-0,0940446353859585-0,175945137641767i</v>
      </c>
      <c r="CF233" s="223" t="str">
        <f t="shared" ca="1" si="397"/>
        <v>0,114874939056005+0,163109881005221i</v>
      </c>
      <c r="CG233" s="223" t="str">
        <f t="shared" ca="1" si="398"/>
        <v>-0,133977416716925-0,14782129993515i</v>
      </c>
      <c r="CH233" s="223" t="str">
        <f t="shared" ca="1" si="399"/>
        <v>0,151064749323885+0,130309348921595i</v>
      </c>
      <c r="CI233" s="223" t="str">
        <f t="shared" ca="1" si="400"/>
        <v>-0,165879927489429-0,110837424008139i</v>
      </c>
      <c r="CJ233" s="223" t="str">
        <f t="shared" ca="1" si="401"/>
        <v>0,178200117144187+0,0896984010696757i</v>
      </c>
      <c r="CK233" s="223" t="str">
        <f t="shared" ca="1" si="402"/>
        <v>-0,187840011167951-0,0672102306876136i</v>
      </c>
      <c r="CL233" s="223" t="str">
        <f t="shared" ca="1" si="403"/>
        <v>0,194654616581723+0,0437111558767416i</v>
      </c>
      <c r="CM233" s="223" t="str">
        <f t="shared" ca="1" si="404"/>
        <v>-0,198541435377136-0,019554624594836i</v>
      </c>
      <c r="CN233" s="223" t="str">
        <f t="shared" ca="1" si="405"/>
        <v>0,199442006181579-0,00489602644247267i</v>
      </c>
      <c r="CO233" s="223" t="str">
        <f t="shared" ca="1" si="406"/>
        <v>-0,197342783571929+0,0292730366846559i</v>
      </c>
      <c r="CP233" s="223" t="str">
        <f t="shared" ca="1" si="407"/>
        <v>0,192275341810163-0,0532097532078794i</v>
      </c>
      <c r="CQ233" s="223" t="str">
        <f t="shared" ca="1" si="408"/>
        <v>-0,184315899937171+0,0763461455150763i</v>
      </c>
      <c r="CR233" s="223" t="str">
        <f t="shared" ca="1" si="409"/>
        <v>0,173584175367493-0,0983342207303531i</v>
      </c>
      <c r="CS233" s="223" t="str">
        <f t="shared" ca="1" si="410"/>
        <v>-0,160241583227596+0,118843257736279i</v>
      </c>
      <c r="CT233" s="223" t="str">
        <f t="shared" ca="1" si="411"/>
        <v>0,144488808522805-0,137564781526082i</v>
      </c>
      <c r="CU233" s="223" t="str">
        <f t="shared" ca="1" si="412"/>
        <v>-0,12656278764714+0,154217202956231i</v>
      </c>
      <c r="CV233" s="223" t="str">
        <f t="shared" ca="1" si="413"/>
        <v>0,106733144640282-0,168550054108134i</v>
      </c>
      <c r="CW233" s="223" t="str">
        <f t="shared" ca="1" si="414"/>
        <v>-0,0852981357907122+0,180347755559329i</v>
      </c>
      <c r="CX233" s="223" t="str">
        <f t="shared" ca="1" si="415"/>
        <v>0,0625801635829552-0,189432858898843i</v>
      </c>
      <c r="CY233" s="223" t="str">
        <f t="shared" ca="1" si="416"/>
        <v>-0,0389209274651274+0,195668715715907i</v>
      </c>
      <c r="CZ233" s="223" t="str">
        <f t="shared" ca="1" si="417"/>
        <v>0,0146762843707245-0,198961532919627i</v>
      </c>
      <c r="DA233" s="223" t="str">
        <f t="shared" ca="1" si="418"/>
        <v>0,00978910370153891+0,19926178347435i</v>
      </c>
      <c r="DB233" s="223" t="str">
        <f t="shared" ca="1" si="419"/>
        <v>-0,0341072545424072-0,196564951332219i</v>
      </c>
      <c r="DC233" s="223" t="str">
        <f t="shared" ca="1" si="420"/>
        <v>0,0579124005276392+0,19091159935893i</v>
      </c>
      <c r="DD233" s="223" t="str">
        <f t="shared" ca="1" si="421"/>
        <v>-0,0808464901041193-0,182386759230222i</v>
      </c>
      <c r="DE233" s="223" t="str">
        <f t="shared" ca="1" si="422"/>
        <v>0,102564573217305+0,171118652476609i</v>
      </c>
      <c r="DF233" s="223" t="str">
        <f t="shared" ca="1" si="423"/>
        <v>-0,122739989681772-0,157276761912168i</v>
      </c>
      <c r="DG233" s="223" t="str">
        <f t="shared" ca="1" si="424"/>
        <v>0,141069282454881+0,14106928245484i</v>
      </c>
      <c r="DH233" s="223" t="str">
        <f t="shared" ca="1" si="425"/>
        <v>-0,157276761912204-0,122739989681726i</v>
      </c>
      <c r="DI233" s="223" t="str">
        <f t="shared" ca="1" si="426"/>
        <v>0,171118652476633+0,102564573217264i</v>
      </c>
      <c r="DJ233" s="223" t="str">
        <f t="shared" ca="1" si="427"/>
        <v>-0,182386759230241-0,0808464901040762i</v>
      </c>
      <c r="DK233" s="223" t="str">
        <f t="shared" ca="1" si="428"/>
        <v>0,190911599358884+0,0579124005277892i</v>
      </c>
      <c r="DL233" s="223" t="str">
        <f t="shared" ca="1" si="429"/>
        <v>-0,196564951332227-0,0341072545423607i</v>
      </c>
      <c r="DM233" s="223" t="str">
        <f t="shared" ca="1" si="430"/>
        <v>0,199261783474352+0,00978910370149175i</v>
      </c>
      <c r="DN233" s="223" t="str">
        <f t="shared" ca="1" si="431"/>
        <v>-0,198961532919638+0,0146762843705793i</v>
      </c>
      <c r="DO233" s="223" t="str">
        <f t="shared" ca="1" si="432"/>
        <v>0,195668715715896-0,0389209274651849i</v>
      </c>
      <c r="DP233" s="223" t="str">
        <f t="shared" ca="1" si="433"/>
        <v>-0,189432858898824+0,0625801635830107i</v>
      </c>
      <c r="DQ233" s="223" t="str">
        <f t="shared" ca="1" si="434"/>
        <v>0,180347755559391-0,0852981357905805i</v>
      </c>
      <c r="DR233" s="223" t="str">
        <f t="shared" ca="1" si="435"/>
        <v>-0,168550054108109+0,106733144640321i</v>
      </c>
      <c r="DS233" s="223" t="str">
        <f t="shared" ca="1" si="436"/>
        <v>0,154217202956201-0,126562787647176i</v>
      </c>
      <c r="DT233" s="223" t="str">
        <f t="shared" ca="1" si="437"/>
        <v>-0,137564781526196+0,144488808522696i</v>
      </c>
      <c r="DU233" s="223" t="str">
        <f t="shared" ca="1" si="438"/>
        <v>0,118843257736241-0,160241583227624i</v>
      </c>
      <c r="DV233" s="223" t="str">
        <f t="shared" ca="1" si="439"/>
        <v>-0,098334220730312+0,173584175367516i</v>
      </c>
      <c r="DW233" s="223" t="str">
        <f t="shared" ca="1" si="440"/>
        <v>0,0763461455150223-0,184315899937193i</v>
      </c>
      <c r="DX233" s="223" t="str">
        <f t="shared" ca="1" si="441"/>
        <v>-0,0532097532078339+0,192275341810175i</v>
      </c>
      <c r="DY233" s="223" t="str">
        <f t="shared" ca="1" si="442"/>
        <v>0,0292730366847997-0,197342783571907i</v>
      </c>
      <c r="DZ233" s="223" t="str">
        <f t="shared" ca="1" si="443"/>
        <v>-0,0048960264424198+0,19944200618158i</v>
      </c>
      <c r="EA233" s="223" t="str">
        <f t="shared" ca="1" si="444"/>
        <v>-0,0195546245948886-0,19854143537713i</v>
      </c>
      <c r="EB233" s="223" t="str">
        <f t="shared" ca="1" si="445"/>
        <v>0,043711155876594+0,194654616581756i</v>
      </c>
      <c r="EC233" s="223" t="str">
        <f t="shared" ca="1" si="446"/>
        <v>-0,0672102306876581-0,187840011167935i</v>
      </c>
      <c r="ED233" s="223" t="str">
        <f t="shared" ca="1" si="447"/>
        <v>0,0896984010697178+0,178200117144166i</v>
      </c>
      <c r="EE233" s="223" t="str">
        <f t="shared" ca="1" si="448"/>
        <v>-0,110837424008008-0,165879927489517i</v>
      </c>
      <c r="EF233" s="223" t="str">
        <f t="shared" ca="1" si="449"/>
        <v>0,130309348921631+0,151064749323854i</v>
      </c>
      <c r="EG233" s="223" t="str">
        <f t="shared" ca="1" si="450"/>
        <v>-0,147821299935182-0,13397741671689i</v>
      </c>
      <c r="EH233" s="223" t="str">
        <f t="shared" ca="1" si="451"/>
        <v>0,163109881005137+0,114874939056124i</v>
      </c>
      <c r="EI233" s="223" t="str">
        <f t="shared" ca="1" si="452"/>
        <v>-0,175945137641792-0,0940446353859118i</v>
      </c>
      <c r="EJ233" s="223" t="str">
        <f t="shared" ca="1" si="453"/>
        <v>0,186134015638111+0,0717998128624977i</v>
      </c>
      <c r="EK233" s="223" t="str">
        <f t="shared" ca="1" si="454"/>
        <v>-0,193523264785145-0,0484750543223724i</v>
      </c>
      <c r="EL233" s="223" t="str">
        <f t="shared" ca="1" si="455"/>
        <v>0,198001743897913+0,0244211858443384i</v>
      </c>
      <c r="EM233" s="223" t="str">
        <f t="shared" ca="1" si="456"/>
        <v>-0,199502092481904-1,04605436994824E-13i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0,0970825580597368-0,184318691194494i</v>
      </c>
      <c r="G234" s="229" t="str">
        <f t="shared" si="326"/>
        <v>-1,19143905972845+1,15942005278279i</v>
      </c>
      <c r="H234" s="229" t="str">
        <f t="shared" si="322"/>
        <v>0,100088046941445-0,0899002940661404i</v>
      </c>
      <c r="I234" s="229" t="str">
        <f t="shared" si="459"/>
        <v>-0,130036739047526+0,0517833488888563i</v>
      </c>
      <c r="J234" s="255" t="str">
        <f ca="1">IMPRODUCT(1/N_FFT2,EI100)</f>
        <v>0,000785694751969461-3,21697030613525E-10i</v>
      </c>
      <c r="K234" s="254" t="str">
        <f t="shared" ca="1" si="460"/>
        <v>-0,000102169166774314+0,0000406859472938108i</v>
      </c>
      <c r="N234" s="246">
        <f t="shared" ca="1" si="327"/>
        <v>0.59950041905192886</v>
      </c>
      <c r="O234" s="223">
        <f t="shared" ca="1" si="328"/>
        <v>0.19950041905192878</v>
      </c>
      <c r="P234" s="223" t="str">
        <f t="shared" ca="1" si="329"/>
        <v>-0,197341128254298+0,0292727911415321i</v>
      </c>
      <c r="Q234" s="223" t="str">
        <f t="shared" ca="1" si="330"/>
        <v>0,190909997986269-0,0579119147566193i</v>
      </c>
      <c r="R234" s="223" t="str">
        <f t="shared" ca="1" si="331"/>
        <v>-0,180346242796584+0,0852974203071272i</v>
      </c>
      <c r="S234" s="223" t="str">
        <f t="shared" ca="1" si="332"/>
        <v>0,165878536083298-0,110836494300195i</v>
      </c>
      <c r="T234" s="223" t="str">
        <f t="shared" ca="1" si="333"/>
        <v>-0,147820060005309+0,133976292910059i</v>
      </c>
      <c r="U234" s="223" t="str">
        <f t="shared" ca="1" si="334"/>
        <v>0,126561726034375-0,154215909377389i</v>
      </c>
      <c r="V234" s="223" t="str">
        <f t="shared" ca="1" si="335"/>
        <v>-0,102563712902295+0,171117217127882i</v>
      </c>
      <c r="W234" s="223" t="str">
        <f t="shared" ca="1" si="336"/>
        <v>0,0763455051210695-0,1843143538895i</v>
      </c>
      <c r="X234" s="223" t="str">
        <f t="shared" ca="1" si="337"/>
        <v>-0,0484746477120204+0,193521641505778i</v>
      </c>
      <c r="Y234" s="223" t="str">
        <f t="shared" ca="1" si="338"/>
        <v>0,019554460570028-0,198539770005182i</v>
      </c>
      <c r="Z234" s="223" t="str">
        <f t="shared" ca="1" si="339"/>
        <v>0,00978902159023094+0,199260112060094i</v>
      </c>
      <c r="AA234" s="223" t="str">
        <f t="shared" ca="1" si="340"/>
        <v>-0,0389206009951975-0,195667074440407i</v>
      </c>
      <c r="AB234" s="223" t="str">
        <f t="shared" ca="1" si="341"/>
        <v>0,0672096669260915+0,187838435559869i</v>
      </c>
      <c r="AC234" s="223" t="str">
        <f t="shared" ca="1" si="342"/>
        <v>-0,0940438465364974-0,175943661808304i</v>
      </c>
      <c r="AD234" s="223" t="str">
        <f t="shared" ca="1" si="343"/>
        <v>0,11884226087518+0,160240239116057i</v>
      </c>
      <c r="AE234" s="223" t="str">
        <f t="shared" ca="1" si="344"/>
        <v>-0,141068099161171-0,141068099161182i</v>
      </c>
      <c r="AF234" s="223" t="str">
        <f t="shared" ca="1" si="345"/>
        <v>0,16024023911606+0,118842260875175i</v>
      </c>
      <c r="AG234" s="223" t="str">
        <f t="shared" ca="1" si="346"/>
        <v>-0,175943661808307-0,0940438465364922i</v>
      </c>
      <c r="AH234" s="223" t="str">
        <f t="shared" ca="1" si="347"/>
        <v>0,18783843555987+0,0672096669260873i</v>
      </c>
      <c r="AI234" s="223" t="str">
        <f t="shared" ca="1" si="348"/>
        <v>-0,195667074440408-0,0389206009951917i</v>
      </c>
      <c r="AJ234" s="223" t="str">
        <f t="shared" ca="1" si="349"/>
        <v>0,199260112060094+0,00978902159022645i</v>
      </c>
      <c r="AK234" s="223" t="str">
        <f t="shared" ca="1" si="350"/>
        <v>-0,198539770005183+0,0195544605700142i</v>
      </c>
      <c r="AL234" s="223" t="str">
        <f t="shared" ca="1" si="351"/>
        <v>0,193521641505781-0,0484746477120076i</v>
      </c>
      <c r="AM234" s="223" t="str">
        <f t="shared" ca="1" si="352"/>
        <v>-0,184314353889499+0,0763455051210735i</v>
      </c>
      <c r="AN234" s="223" t="str">
        <f t="shared" ca="1" si="353"/>
        <v>0,171117217127879-0,1025637129023i</v>
      </c>
      <c r="AO234" s="223" t="str">
        <f t="shared" ca="1" si="354"/>
        <v>-0,154215909377386+0,126561726034378i</v>
      </c>
      <c r="AP234" s="223" t="str">
        <f t="shared" ca="1" si="355"/>
        <v>0,133976292910056-0,147820060005312i</v>
      </c>
      <c r="AQ234" s="223" t="str">
        <f t="shared" ca="1" si="356"/>
        <v>-0,11083649430019+0,165878536083301i</v>
      </c>
      <c r="AR234" s="223" t="str">
        <f t="shared" ca="1" si="357"/>
        <v>-0,11083649430019+0,165878536083301i</v>
      </c>
      <c r="AS234" s="223" t="str">
        <f t="shared" ca="1" si="358"/>
        <v>-0,0579119147566275+0,190909997986267i</v>
      </c>
      <c r="AT234" s="223" t="str">
        <f t="shared" ca="1" si="359"/>
        <v>0,0292727911415827-0,197341128254291i</v>
      </c>
      <c r="AU234" s="223" t="str">
        <f t="shared" ca="1" si="360"/>
        <v>-1,534854034871E-14+0,199500419051929i</v>
      </c>
      <c r="AV234" s="223" t="str">
        <f t="shared" ca="1" si="361"/>
        <v>-0,0292727911415552-0,197341128254295i</v>
      </c>
      <c r="AW234" s="223" t="str">
        <f t="shared" ca="1" si="362"/>
        <v>0,0579119147566767+0,190909997986252i</v>
      </c>
      <c r="AX234" s="223" t="str">
        <f t="shared" ca="1" si="363"/>
        <v>-0,0852974203072138-0,180346242796543i</v>
      </c>
      <c r="AY234" s="223" t="str">
        <f t="shared" ca="1" si="364"/>
        <v>0,110836494300134+0,165878536083339i</v>
      </c>
      <c r="AZ234" s="223" t="str">
        <f t="shared" ca="1" si="365"/>
        <v>-0,133976292910033-0,147820060005333i</v>
      </c>
      <c r="BA234" s="223" t="str">
        <f t="shared" ca="1" si="366"/>
        <v>0,154215909377392+0,126561726034371i</v>
      </c>
      <c r="BB234" s="223" t="str">
        <f t="shared" ca="1" si="367"/>
        <v>-0,171117217127904-0,102563712902258i</v>
      </c>
      <c r="BC234" s="223" t="str">
        <f t="shared" ca="1" si="368"/>
        <v>0,184314353889534+0,0763455051209893i</v>
      </c>
      <c r="BD234" s="223" t="str">
        <f t="shared" ca="1" si="369"/>
        <v>-0,19352164150576-0,0484746477120924i</v>
      </c>
      <c r="BE234" s="223" t="str">
        <f t="shared" ca="1" si="370"/>
        <v>0,198539770005178+0,0195544605700645i</v>
      </c>
      <c r="BF234" s="223" t="str">
        <f t="shared" ca="1" si="371"/>
        <v>-0,199260112060095+0,00978902159021843i</v>
      </c>
      <c r="BG234" s="223" t="str">
        <f t="shared" ca="1" si="372"/>
        <v>0,195667074440402-0,0389206009952226i</v>
      </c>
      <c r="BH234" s="223" t="str">
        <f t="shared" ca="1" si="373"/>
        <v>-0,187838435559847+0,0672096669261518i</v>
      </c>
      <c r="BI234" s="223" t="str">
        <f t="shared" ca="1" si="374"/>
        <v>0,17594366180835-0,0940438465364114i</v>
      </c>
      <c r="BJ234" s="223" t="str">
        <f t="shared" ca="1" si="375"/>
        <v>-0,160240239116088+0,118842260875136i</v>
      </c>
      <c r="BK234" s="223" t="str">
        <f t="shared" ca="1" si="376"/>
        <v>0,141068099161193-0,14106809916116i</v>
      </c>
      <c r="BL234" s="223" t="str">
        <f t="shared" ca="1" si="377"/>
        <v>-0,118842260875169+0,160240239116064i</v>
      </c>
      <c r="BM234" s="223" t="str">
        <f t="shared" ca="1" si="378"/>
        <v>0,0940438465364519-0,175943661808328i</v>
      </c>
      <c r="BN234" s="223" t="str">
        <f t="shared" ca="1" si="379"/>
        <v>-0,0672096669260083+0,187838435559899i</v>
      </c>
      <c r="BO234" s="223" t="str">
        <f t="shared" ca="1" si="380"/>
        <v>0,0389206009952679-0,195667074440393i</v>
      </c>
      <c r="BP234" s="223" t="str">
        <f t="shared" ca="1" si="381"/>
        <v>-0,00978902159025877+0,199260112060093i</v>
      </c>
      <c r="BQ234" s="223" t="str">
        <f t="shared" ca="1" si="382"/>
        <v>-0,0195544605700187-0,198539770005183i</v>
      </c>
      <c r="BR234" s="223" t="str">
        <f t="shared" ca="1" si="383"/>
        <v>0,0484746477120477+0,193521641505771i</v>
      </c>
      <c r="BS234" s="223" t="str">
        <f t="shared" ca="1" si="384"/>
        <v>-0,0763455051211353-0,184314353889473i</v>
      </c>
      <c r="BT234" s="223" t="str">
        <f t="shared" ca="1" si="385"/>
        <v>0,102563712902219+0,171117217127928i</v>
      </c>
      <c r="BU234" s="223" t="str">
        <f t="shared" ca="1" si="386"/>
        <v>-0,126561726034335-0,154215909377421i</v>
      </c>
      <c r="BV234" s="223" t="str">
        <f t="shared" ca="1" si="387"/>
        <v>0,147820060005304+0,133976292910065i</v>
      </c>
      <c r="BW234" s="223" t="str">
        <f t="shared" ca="1" si="388"/>
        <v>-0,165878536083315-0,11083649430017i</v>
      </c>
      <c r="BX234" s="223" t="str">
        <f t="shared" ca="1" si="389"/>
        <v>0,180346242796608+0,0852974203070762i</v>
      </c>
      <c r="BY234" s="223" t="str">
        <f t="shared" ca="1" si="390"/>
        <v>-0,19090999798624-0,0579119147567154i</v>
      </c>
      <c r="BZ234" s="223" t="str">
        <f t="shared" ca="1" si="391"/>
        <v>0,197341128254289+0,0292727911415979i</v>
      </c>
      <c r="CA234" s="223" t="str">
        <f t="shared" ca="1" si="392"/>
        <v>-0,199500419051929-3,06970806974201E-14i</v>
      </c>
      <c r="CB234" s="223" t="str">
        <f t="shared" ca="1" si="393"/>
        <v>0,197341128254297-0,0292727911415428i</v>
      </c>
      <c r="CC234" s="223" t="str">
        <f t="shared" ca="1" si="394"/>
        <v>-0,190909997986256+0,0579119147566622i</v>
      </c>
      <c r="CD234" s="223" t="str">
        <f t="shared" ca="1" si="395"/>
        <v>0,18034624279655-0,0852974203072i</v>
      </c>
      <c r="CE234" s="223" t="str">
        <f t="shared" ca="1" si="396"/>
        <v>-0,165878536083349+0,110836494300119i</v>
      </c>
      <c r="CF234" s="223" t="str">
        <f t="shared" ca="1" si="397"/>
        <v>0,147820060005341-0,133976292910024i</v>
      </c>
      <c r="CG234" s="223" t="str">
        <f t="shared" ca="1" si="398"/>
        <v>-0,126561726034383+0,154215909377382i</v>
      </c>
      <c r="CH234" s="223" t="str">
        <f t="shared" ca="1" si="399"/>
        <v>0,102563712902266-0,171117217127899i</v>
      </c>
      <c r="CI234" s="223" t="str">
        <f t="shared" ca="1" si="400"/>
        <v>-0,0763455051210035+0,184314353889528i</v>
      </c>
      <c r="CJ234" s="223" t="str">
        <f t="shared" ca="1" si="401"/>
        <v>0,0484746477121074-0,193521641505756i</v>
      </c>
      <c r="CK234" s="223" t="str">
        <f t="shared" ca="1" si="402"/>
        <v>-0,0195544605700798+0,198539770005177i</v>
      </c>
      <c r="CL234" s="223" t="str">
        <f t="shared" ca="1" si="403"/>
        <v>-0,00978902159020311-0,199260112060095i</v>
      </c>
      <c r="CM234" s="223" t="str">
        <f t="shared" ca="1" si="404"/>
        <v>0,0389206009952076+0,195667074440405i</v>
      </c>
      <c r="CN234" s="223" t="str">
        <f t="shared" ca="1" si="405"/>
        <v>-0,0672096669261374-0,187838435559852i</v>
      </c>
      <c r="CO234" s="223" t="str">
        <f t="shared" ca="1" si="406"/>
        <v>0,0940438465365728+0,175943661808264i</v>
      </c>
      <c r="CP234" s="223" t="str">
        <f t="shared" ca="1" si="407"/>
        <v>-0,118842260875119-0,160240239116101i</v>
      </c>
      <c r="CQ234" s="223" t="str">
        <f t="shared" ca="1" si="408"/>
        <v>0,14106809916115+0,141068099161204i</v>
      </c>
      <c r="CR234" s="223" t="str">
        <f t="shared" ca="1" si="409"/>
        <v>-0,160240239116055-0,118842260875181i</v>
      </c>
      <c r="CS234" s="223" t="str">
        <f t="shared" ca="1" si="410"/>
        <v>0,175943661808324+0,0940438465364605i</v>
      </c>
      <c r="CT234" s="223" t="str">
        <f t="shared" ca="1" si="411"/>
        <v>-0,187838435559894-0,0672096669260227i</v>
      </c>
      <c r="CU234" s="223" t="str">
        <f t="shared" ca="1" si="412"/>
        <v>0,19566707444039+0,0389206009952828i</v>
      </c>
      <c r="CV234" s="223" t="str">
        <f t="shared" ca="1" si="413"/>
        <v>-0,199260112060092-0,00978902159027409i</v>
      </c>
      <c r="CW234" s="223" t="str">
        <f t="shared" ca="1" si="414"/>
        <v>0,198539770005183-0,019554460570009i</v>
      </c>
      <c r="CX234" s="223" t="str">
        <f t="shared" ca="1" si="415"/>
        <v>-0,193521641505775+0,0484746477120328i</v>
      </c>
      <c r="CY234" s="223" t="str">
        <f t="shared" ca="1" si="416"/>
        <v>0,184314353889479-0,0763455051211212i</v>
      </c>
      <c r="CZ234" s="223" t="str">
        <f t="shared" ca="1" si="417"/>
        <v>-0,171117217127831+0,102563712902381i</v>
      </c>
      <c r="DA234" s="223" t="str">
        <f t="shared" ca="1" si="418"/>
        <v>0,154215909377427-0,126561726034328i</v>
      </c>
      <c r="DB234" s="223" t="str">
        <f t="shared" ca="1" si="419"/>
        <v>-0,133976292910081+0,14782006000529i</v>
      </c>
      <c r="DC234" s="223" t="str">
        <f t="shared" ca="1" si="420"/>
        <v>0,110836494300183-0,165878536083306i</v>
      </c>
      <c r="DD234" s="223" t="str">
        <f t="shared" ca="1" si="421"/>
        <v>-0,0852974203070849+0,180346242796604i</v>
      </c>
      <c r="DE234" s="223" t="str">
        <f t="shared" ca="1" si="422"/>
        <v>0,0579119147565457-0,190909997986291i</v>
      </c>
      <c r="DF234" s="223" t="str">
        <f t="shared" ca="1" si="423"/>
        <v>-0,0292727911416075+0,197341128254287i</v>
      </c>
      <c r="DG234" s="223" t="str">
        <f t="shared" ca="1" si="424"/>
        <v>4,60456210461301E-14-0,199500419051929i</v>
      </c>
      <c r="DH234" s="223" t="str">
        <f t="shared" ca="1" si="425"/>
        <v>0,0292727911415277+0,197341128254299i</v>
      </c>
      <c r="DI234" s="223" t="str">
        <f t="shared" ca="1" si="426"/>
        <v>-0,0579119147566528-0,190909997986259i</v>
      </c>
      <c r="DJ234" s="223" t="str">
        <f t="shared" ca="1" si="427"/>
        <v>0,0852974203071861+0,180346242796556i</v>
      </c>
      <c r="DK234" s="223" t="str">
        <f t="shared" ca="1" si="428"/>
        <v>-0,110836494300106-0,165878536083358i</v>
      </c>
      <c r="DL234" s="223" t="str">
        <f t="shared" ca="1" si="429"/>
        <v>0,133976292910012+0,147820060005352i</v>
      </c>
      <c r="DM234" s="223" t="str">
        <f t="shared" ca="1" si="430"/>
        <v>-0,154215909377376-0,12656172603439i</v>
      </c>
      <c r="DN234" s="223" t="str">
        <f t="shared" ca="1" si="431"/>
        <v>0,171117217127889+0,102563712902284i</v>
      </c>
      <c r="DO234" s="223" t="str">
        <f t="shared" ca="1" si="432"/>
        <v>-0,184314353889522-0,0763455051210176i</v>
      </c>
      <c r="DP234" s="223" t="str">
        <f t="shared" ca="1" si="433"/>
        <v>0,193521641505802+0,0484746477119242i</v>
      </c>
      <c r="DQ234" s="223" t="str">
        <f t="shared" ca="1" si="434"/>
        <v>-0,198539770005176-0,0195544605700894i</v>
      </c>
      <c r="DR234" s="223" t="str">
        <f t="shared" ca="1" si="435"/>
        <v>0,199260112060096-0,00978902159018212i</v>
      </c>
      <c r="DS234" s="223" t="str">
        <f t="shared" ca="1" si="436"/>
        <v>-0,195667074440408+0,0389206009951925i</v>
      </c>
      <c r="DT234" s="223" t="str">
        <f t="shared" ca="1" si="437"/>
        <v>0,187838435559856-0,0672096669261282i</v>
      </c>
      <c r="DU234" s="223" t="str">
        <f t="shared" ca="1" si="438"/>
        <v>-0,175943661808271+0,0940438465365592i</v>
      </c>
      <c r="DV234" s="223" t="str">
        <f t="shared" ca="1" si="439"/>
        <v>0,160240239116103-0,118842260875116i</v>
      </c>
      <c r="DW234" s="223" t="str">
        <f t="shared" ca="1" si="440"/>
        <v>-0,141068099161215+0,141068099161139i</v>
      </c>
      <c r="DX234" s="223" t="str">
        <f t="shared" ca="1" si="441"/>
        <v>0,118842260875193-0,160240239116046i</v>
      </c>
      <c r="DY234" s="223" t="str">
        <f t="shared" ca="1" si="442"/>
        <v>-0,094043846536474+0,175943661808317i</v>
      </c>
      <c r="DZ234" s="223" t="str">
        <f t="shared" ca="1" si="443"/>
        <v>0,0672096669260373-0,187838435559888i</v>
      </c>
      <c r="EA234" s="223" t="str">
        <f t="shared" ca="1" si="444"/>
        <v>-0,038920600995298+0,195667074440387i</v>
      </c>
      <c r="EB234" s="223" t="str">
        <f t="shared" ca="1" si="445"/>
        <v>0,00978902159028941-0,199260112060091i</v>
      </c>
      <c r="EC234" s="223" t="str">
        <f t="shared" ca="1" si="446"/>
        <v>0,0195544605699938+0,198539770005185i</v>
      </c>
      <c r="ED234" s="223" t="str">
        <f t="shared" ca="1" si="447"/>
        <v>-0,048474647712018-0,193521641505778i</v>
      </c>
      <c r="EE234" s="223" t="str">
        <f t="shared" ca="1" si="448"/>
        <v>0,076345505121107+0,184314353889485i</v>
      </c>
      <c r="EF234" s="223" t="str">
        <f t="shared" ca="1" si="449"/>
        <v>-0,102563712902367-0,171117217127839i</v>
      </c>
      <c r="EG234" s="223" t="str">
        <f t="shared" ca="1" si="450"/>
        <v>0,126561726034316+0,154215909377437i</v>
      </c>
      <c r="EH234" s="223" t="str">
        <f t="shared" ca="1" si="451"/>
        <v>-0,14782006000528-0,133976292910092i</v>
      </c>
      <c r="EI234" s="223" t="str">
        <f t="shared" ca="1" si="452"/>
        <v>0,165878536083298+0,110836494300195i</v>
      </c>
      <c r="EJ234" s="223" t="str">
        <f t="shared" ca="1" si="453"/>
        <v>-0,180346242796598-0,0852974203070987i</v>
      </c>
      <c r="EK234" s="223" t="str">
        <f t="shared" ca="1" si="454"/>
        <v>0,190909997986287+0,0579119147565604i</v>
      </c>
      <c r="EL234" s="223" t="str">
        <f t="shared" ca="1" si="455"/>
        <v>-0,197341128254285-0,0292727911416226i</v>
      </c>
      <c r="EM234" s="223" t="str">
        <f t="shared" ca="1" si="456"/>
        <v>0,199500419051929+6,13941613948403E-14i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0,0969152372749329-0,183492198919135i</v>
      </c>
      <c r="G235" s="229" t="str">
        <f t="shared" si="326"/>
        <v>-1,19112429913323+1,1531633160601i</v>
      </c>
      <c r="H235" s="229" t="str">
        <f t="shared" si="322"/>
        <v>0,100086775377375-0,0892344319079795i</v>
      </c>
      <c r="I235" s="229" t="str">
        <f t="shared" si="459"/>
        <v>-0,129517502660262+0,0513940331381619i</v>
      </c>
      <c r="J235" s="255" t="str">
        <f ca="1">IMPRODUCT(1/N_FFT2,EJ100)</f>
        <v>0,000732641400350629-0,0000031999806719558i</v>
      </c>
      <c r="K235" s="254" t="str">
        <f t="shared" ca="1" si="460"/>
        <v>-0,0000947254246062347+0,0000380678499132024i</v>
      </c>
      <c r="N235" s="246">
        <f t="shared" ca="1" si="327"/>
        <v>0.59949842935629905</v>
      </c>
      <c r="O235" s="223">
        <f t="shared" ca="1" si="328"/>
        <v>0.19949842935629908</v>
      </c>
      <c r="P235" s="223" t="str">
        <f t="shared" ca="1" si="329"/>
        <v>-0,196561342136471+0,0341066282874654i</v>
      </c>
      <c r="Q235" s="223" t="str">
        <f t="shared" ca="1" si="330"/>
        <v>0,187836562173758-0,0672089966178218i</v>
      </c>
      <c r="R235" s="223" t="str">
        <f t="shared" ca="1" si="331"/>
        <v>-0,173580988129537+0,0983324151824003i</v>
      </c>
      <c r="S235" s="223" t="str">
        <f t="shared" ca="1" si="332"/>
        <v>0,154214371321872-0,126560463784825i</v>
      </c>
      <c r="T235" s="223" t="str">
        <f t="shared" ca="1" si="333"/>
        <v>-0,130306956267471+0,151061975572736i</v>
      </c>
      <c r="U235" s="223" t="str">
        <f t="shared" ca="1" si="334"/>
        <v>0,102562689994313-0,171115510509015i</v>
      </c>
      <c r="V235" s="223" t="str">
        <f t="shared" ca="1" si="335"/>
        <v>-0,0717984945218572+0,186130597968268i</v>
      </c>
      <c r="W235" s="223" t="str">
        <f t="shared" ca="1" si="336"/>
        <v>0,0389202128248284-0,195665122976223i</v>
      </c>
      <c r="X235" s="223" t="str">
        <f t="shared" ca="1" si="337"/>
        <v>-0,00489593654478831+0,19943834415924i</v>
      </c>
      <c r="Y235" s="223" t="str">
        <f t="shared" ca="1" si="338"/>
        <v>-0,0292724991925595-0,197339160094118i</v>
      </c>
      <c r="Z235" s="223" t="str">
        <f t="shared" ca="1" si="339"/>
        <v>0,0625790145273229+0,189429380657857i</v>
      </c>
      <c r="AA235" s="223" t="str">
        <f t="shared" ca="1" si="340"/>
        <v>-0,0940429086004679-0,17594190705342i</v>
      </c>
      <c r="AB235" s="223" t="str">
        <f t="shared" ca="1" si="341"/>
        <v>0,122737736011212+0,157273874100158i</v>
      </c>
      <c r="AC235" s="223" t="str">
        <f t="shared" ca="1" si="342"/>
        <v>-0,147818585738098-0,133974956712136i</v>
      </c>
      <c r="AD235" s="223" t="str">
        <f t="shared" ca="1" si="343"/>
        <v>0,168546959303389+0,10673118487683i</v>
      </c>
      <c r="AE235" s="223" t="str">
        <f t="shared" ca="1" si="344"/>
        <v>-0,184312515650436-0,0763447436975058i</v>
      </c>
      <c r="AF235" s="223" t="str">
        <f t="shared" ca="1" si="345"/>
        <v>0,19465104246228+0,0437103532813218i</v>
      </c>
      <c r="AG235" s="223" t="str">
        <f t="shared" ca="1" si="346"/>
        <v>-0,19925812476114-0,00978892396049273i</v>
      </c>
      <c r="AH235" s="223" t="str">
        <f t="shared" ca="1" si="347"/>
        <v>0,197998108320714-0,0244207374386841i</v>
      </c>
      <c r="AI235" s="223" t="str">
        <f t="shared" ca="1" si="348"/>
        <v>-0,190908093966265+0,0579113371784662i</v>
      </c>
      <c r="AJ235" s="223" t="str">
        <f t="shared" ca="1" si="349"/>
        <v>0,178196845151382-0,0896967540868931i</v>
      </c>
      <c r="AK235" s="223" t="str">
        <f t="shared" ca="1" si="350"/>
        <v>-0,160238640977535+0,118841075614885i</v>
      </c>
      <c r="AL235" s="223" t="str">
        <f t="shared" ca="1" si="351"/>
        <v>0,137562255652526-0,144486155514704i</v>
      </c>
      <c r="AM235" s="223" t="str">
        <f t="shared" ca="1" si="352"/>
        <v>-0,11083538888453+0,165876881711844i</v>
      </c>
      <c r="AN235" s="223" t="str">
        <f t="shared" ca="1" si="353"/>
        <v>0,0808450056542839-0,182383410365058i</v>
      </c>
      <c r="AO235" s="223" t="str">
        <f t="shared" ca="1" si="354"/>
        <v>-0,0484741642554139+0,193519711438834i</v>
      </c>
      <c r="AP235" s="223" t="str">
        <f t="shared" ca="1" si="355"/>
        <v>0,0146760148944157-0,198957879719425i</v>
      </c>
      <c r="AQ235" s="223" t="str">
        <f t="shared" ca="1" si="356"/>
        <v>0,0195542655457471+0,198537789890481i</v>
      </c>
      <c r="AR235" s="223" t="str">
        <f t="shared" ca="1" si="357"/>
        <v>0,0195542655457471+0,198537789890481i</v>
      </c>
      <c r="AS235" s="223" t="str">
        <f t="shared" ca="1" si="358"/>
        <v>0,0852965696026178+0,180344444133042i</v>
      </c>
      <c r="AT235" s="223" t="str">
        <f t="shared" ca="1" si="359"/>
        <v>-0,114872829798428-0,163106886089251i</v>
      </c>
      <c r="AU235" s="223" t="str">
        <f t="shared" ca="1" si="360"/>
        <v>0,141066692233971+0,141066692233838i</v>
      </c>
      <c r="AV235" s="223" t="str">
        <f t="shared" ca="1" si="361"/>
        <v>-0,163106886089361-0,11487282979827i</v>
      </c>
      <c r="AW235" s="223" t="str">
        <f t="shared" ca="1" si="362"/>
        <v>0,180344444132996+0,0852965696027155i</v>
      </c>
      <c r="AX235" s="223" t="str">
        <f t="shared" ca="1" si="363"/>
        <v>-0,192271811377358-0,05320877620562i</v>
      </c>
      <c r="AY235" s="223" t="str">
        <f t="shared" ca="1" si="364"/>
        <v>0,198537789890472+0,0195542655458351i</v>
      </c>
      <c r="AZ235" s="223" t="str">
        <f t="shared" ca="1" si="365"/>
        <v>-0,198957879719431+0,0146760148943275i</v>
      </c>
      <c r="BA235" s="223" t="str">
        <f t="shared" ca="1" si="366"/>
        <v>0,193519711438855-0,0484741642553282i</v>
      </c>
      <c r="BB235" s="223" t="str">
        <f t="shared" ca="1" si="367"/>
        <v>-0,182383410365094+0,0808450056542031i</v>
      </c>
      <c r="BC235" s="223" t="str">
        <f t="shared" ca="1" si="368"/>
        <v>0,165876881711892-0,110835388884459i</v>
      </c>
      <c r="BD235" s="223" t="str">
        <f t="shared" ca="1" si="369"/>
        <v>-0,144486155514754+0,137562255652474i</v>
      </c>
      <c r="BE235" s="223" t="str">
        <f t="shared" ca="1" si="370"/>
        <v>0,118841075614941-0,160238640977494i</v>
      </c>
      <c r="BF235" s="223" t="str">
        <f t="shared" ca="1" si="371"/>
        <v>-0,0896967540869546+0,178196845151351i</v>
      </c>
      <c r="BG235" s="223" t="str">
        <f t="shared" ca="1" si="372"/>
        <v>0,057911337178529-0,190908093966246i</v>
      </c>
      <c r="BH235" s="223" t="str">
        <f t="shared" ca="1" si="373"/>
        <v>-0,0244207374387551+0,197998108320705i</v>
      </c>
      <c r="BI235" s="223" t="str">
        <f t="shared" ca="1" si="374"/>
        <v>-0,00978892396042279-0,199258124761143i</v>
      </c>
      <c r="BJ235" s="223" t="str">
        <f t="shared" ca="1" si="375"/>
        <v>0,043710353281255+0,194651042462295i</v>
      </c>
      <c r="BK235" s="223" t="str">
        <f t="shared" ca="1" si="376"/>
        <v>-0,0763447436974621-0,184312515650455i</v>
      </c>
      <c r="BL235" s="223" t="str">
        <f t="shared" ca="1" si="377"/>
        <v>0,106731184876791+0,168546959303413i</v>
      </c>
      <c r="BM235" s="223" t="str">
        <f t="shared" ca="1" si="378"/>
        <v>-0,133974956712099-0,147818585738132i</v>
      </c>
      <c r="BN235" s="223" t="str">
        <f t="shared" ca="1" si="379"/>
        <v>0,157273874100128+0,12273773601125i</v>
      </c>
      <c r="BO235" s="223" t="str">
        <f t="shared" ca="1" si="380"/>
        <v>-0,175941907053398-0,0940429086005096i</v>
      </c>
      <c r="BP235" s="223" t="str">
        <f t="shared" ca="1" si="381"/>
        <v>0,189429380657843+0,0625790145273664i</v>
      </c>
      <c r="BQ235" s="223" t="str">
        <f t="shared" ca="1" si="382"/>
        <v>-0,197339160094113-0,0292724991925894i</v>
      </c>
      <c r="BR235" s="223" t="str">
        <f t="shared" ca="1" si="383"/>
        <v>0,199438344159241-0,00489593654475868i</v>
      </c>
      <c r="BS235" s="223" t="str">
        <f t="shared" ca="1" si="384"/>
        <v>-0,195665122976228+0,0389202128248008i</v>
      </c>
      <c r="BT235" s="223" t="str">
        <f t="shared" ca="1" si="385"/>
        <v>0,186130597968278-0,071798494521832i</v>
      </c>
      <c r="BU235" s="223" t="str">
        <f t="shared" ca="1" si="386"/>
        <v>-0,171115510509031+0,102562689994286i</v>
      </c>
      <c r="BV235" s="223" t="str">
        <f t="shared" ca="1" si="387"/>
        <v>0,151061975572755-0,130306956267448i</v>
      </c>
      <c r="BW235" s="223" t="str">
        <f t="shared" ca="1" si="388"/>
        <v>-0,126560463784847+0,154214371321854i</v>
      </c>
      <c r="BX235" s="223" t="str">
        <f t="shared" ca="1" si="389"/>
        <v>0,0983324151824152-0,173580988129528i</v>
      </c>
      <c r="BY235" s="223" t="str">
        <f t="shared" ca="1" si="390"/>
        <v>-0,0672089966178331+0,187836562173753i</v>
      </c>
      <c r="BZ235" s="223" t="str">
        <f t="shared" ca="1" si="391"/>
        <v>0,0341066282874795-0,196561342136469i</v>
      </c>
      <c r="CA235" s="223" t="str">
        <f t="shared" ca="1" si="392"/>
        <v>-9,09179093742737E-15+0,199498429356299i</v>
      </c>
      <c r="CB235" s="223" t="str">
        <f t="shared" ca="1" si="393"/>
        <v>-0,0341066282874616-0,196561342136472i</v>
      </c>
      <c r="CC235" s="223" t="str">
        <f t="shared" ca="1" si="394"/>
        <v>0,0672089966178214+0,187836562173758i</v>
      </c>
      <c r="CD235" s="223" t="str">
        <f t="shared" ca="1" si="395"/>
        <v>-0,0983324151823995-0,173580988129537i</v>
      </c>
      <c r="CE235" s="223" t="str">
        <f t="shared" ca="1" si="396"/>
        <v>0,126560463784833+0,154214371321865i</v>
      </c>
      <c r="CF235" s="223" t="str">
        <f t="shared" ca="1" si="397"/>
        <v>-0,151061975572743-0,130306956267462i</v>
      </c>
      <c r="CG235" s="223" t="str">
        <f t="shared" ca="1" si="398"/>
        <v>0,171115510509021+0,102562689994302i</v>
      </c>
      <c r="CH235" s="223" t="str">
        <f t="shared" ca="1" si="399"/>
        <v>-0,186130597968271-0,071798494521849i</v>
      </c>
      <c r="CI235" s="223" t="str">
        <f t="shared" ca="1" si="400"/>
        <v>0,195665122976225+0,0389202128248186i</v>
      </c>
      <c r="CJ235" s="223" t="str">
        <f t="shared" ca="1" si="401"/>
        <v>-0,199438344159241-0,00489593654477686i</v>
      </c>
      <c r="CK235" s="223" t="str">
        <f t="shared" ca="1" si="402"/>
        <v>0,197339160094116-0,0292724991925714i</v>
      </c>
      <c r="CL235" s="223" t="str">
        <f t="shared" ca="1" si="403"/>
        <v>-0,189429380657847+0,0625790145273546i</v>
      </c>
      <c r="CM235" s="223" t="str">
        <f t="shared" ca="1" si="404"/>
        <v>0,175941907053406-0,0940429086004936i</v>
      </c>
      <c r="CN235" s="223" t="str">
        <f t="shared" ca="1" si="405"/>
        <v>-0,157273874100139+0,122737736011236i</v>
      </c>
      <c r="CO235" s="223" t="str">
        <f t="shared" ca="1" si="406"/>
        <v>0,133974956712117-0,147818585738116i</v>
      </c>
      <c r="CP235" s="223" t="str">
        <f t="shared" ca="1" si="407"/>
        <v>-0,106731184876802+0,168546959303407i</v>
      </c>
      <c r="CQ235" s="223" t="str">
        <f t="shared" ca="1" si="408"/>
        <v>0,0763447436974788-0,184312515650448i</v>
      </c>
      <c r="CR235" s="223" t="str">
        <f t="shared" ca="1" si="409"/>
        <v>-0,0437103532812672+0,194651042462292i</v>
      </c>
      <c r="CS235" s="223" t="str">
        <f t="shared" ca="1" si="410"/>
        <v>0,00978892396044094-0,199258124761142i</v>
      </c>
      <c r="CT235" s="223" t="str">
        <f t="shared" ca="1" si="411"/>
        <v>0,0244207374387314+0,197998108320708i</v>
      </c>
      <c r="CU235" s="223" t="str">
        <f t="shared" ca="1" si="412"/>
        <v>-0,057911337178517-0,190908093966249i</v>
      </c>
      <c r="CV235" s="223" t="str">
        <f t="shared" ca="1" si="413"/>
        <v>0,0896967540869382+0,17819684515136i</v>
      </c>
      <c r="CW235" s="223" t="str">
        <f t="shared" ca="1" si="414"/>
        <v>-0,11884107561493-0,160238640977502i</v>
      </c>
      <c r="CX235" s="223" t="str">
        <f t="shared" ca="1" si="415"/>
        <v>0,144486155514741+0,137562255652487i</v>
      </c>
      <c r="CY235" s="223" t="str">
        <f t="shared" ca="1" si="416"/>
        <v>-0,165876881711882-0,110835388884474i</v>
      </c>
      <c r="CZ235" s="223" t="str">
        <f t="shared" ca="1" si="417"/>
        <v>0,182383410365088+0,0808450056542145i</v>
      </c>
      <c r="DA235" s="223" t="str">
        <f t="shared" ca="1" si="418"/>
        <v>-0,193519711438851-0,0484741642553457i</v>
      </c>
      <c r="DB235" s="223" t="str">
        <f t="shared" ca="1" si="419"/>
        <v>0,19895787971943+0,0146760148943484i</v>
      </c>
      <c r="DC235" s="223" t="str">
        <f t="shared" ca="1" si="420"/>
        <v>-0,198537789890474+0,0195542655458199i</v>
      </c>
      <c r="DD235" s="223" t="str">
        <f t="shared" ca="1" si="421"/>
        <v>0,192271811377363-0,0532087762056025i</v>
      </c>
      <c r="DE235" s="223" t="str">
        <f t="shared" ca="1" si="422"/>
        <v>-0,180344444133001+0,0852965696027044i</v>
      </c>
      <c r="DF235" s="223" t="str">
        <f t="shared" ca="1" si="423"/>
        <v>0,163106886089256-0,11487282979842i</v>
      </c>
      <c r="DG235" s="223" t="str">
        <f t="shared" ca="1" si="424"/>
        <v>-0,141066692233846+0,141066692233963i</v>
      </c>
      <c r="DH235" s="223" t="str">
        <f t="shared" ca="1" si="425"/>
        <v>0,114872829798275-0,163106886089358i</v>
      </c>
      <c r="DI235" s="223" t="str">
        <f t="shared" ca="1" si="426"/>
        <v>-0,0852965696027187+0,180344444132995i</v>
      </c>
      <c r="DJ235" s="223" t="str">
        <f t="shared" ca="1" si="427"/>
        <v>0,0532087762054321-0,19227181137741i</v>
      </c>
      <c r="DK235" s="223" t="str">
        <f t="shared" ca="1" si="428"/>
        <v>-0,019554265545847+0,198537789890471i</v>
      </c>
      <c r="DL235" s="223" t="str">
        <f t="shared" ca="1" si="429"/>
        <v>-0,0146760148943212-0,198957879719432i</v>
      </c>
      <c r="DM235" s="223" t="str">
        <f t="shared" ca="1" si="430"/>
        <v>0,0484741642553194+0,193519711438857i</v>
      </c>
      <c r="DN235" s="223" t="str">
        <f t="shared" ca="1" si="431"/>
        <v>-0,0808450056541895-0,1823834103651i</v>
      </c>
      <c r="DO235" s="223" t="str">
        <f t="shared" ca="1" si="432"/>
        <v>0,110835388884451+0,165876881711897i</v>
      </c>
      <c r="DP235" s="223" t="str">
        <f t="shared" ca="1" si="433"/>
        <v>-0,137562255652468-0,14448615551476i</v>
      </c>
      <c r="DQ235" s="223" t="str">
        <f t="shared" ca="1" si="434"/>
        <v>0,160238640977492+0,118841075614943i</v>
      </c>
      <c r="DR235" s="223" t="str">
        <f t="shared" ca="1" si="435"/>
        <v>-0,178196845151347-0,0896967540869625i</v>
      </c>
      <c r="DS235" s="223" t="str">
        <f t="shared" ca="1" si="436"/>
        <v>0,190908093966242+0,0579113371785432i</v>
      </c>
      <c r="DT235" s="223" t="str">
        <f t="shared" ca="1" si="437"/>
        <v>-0,197998108320705-0,0244207374387585i</v>
      </c>
      <c r="DU235" s="223" t="str">
        <f t="shared" ca="1" si="438"/>
        <v>0,199258124761144-0,00978892396041369i</v>
      </c>
      <c r="DV235" s="223" t="str">
        <f t="shared" ca="1" si="439"/>
        <v>-0,194651042462296+0,0437103532812516i</v>
      </c>
      <c r="DW235" s="223" t="str">
        <f t="shared" ca="1" si="440"/>
        <v>0,184312515650458-0,0763447436974537i</v>
      </c>
      <c r="DX235" s="223" t="str">
        <f t="shared" ca="1" si="441"/>
        <v>-0,168546959303421+0,106731184876779i</v>
      </c>
      <c r="DY235" s="223" t="str">
        <f t="shared" ca="1" si="442"/>
        <v>0,147818585738134-0,133974956712097i</v>
      </c>
      <c r="DZ235" s="223" t="str">
        <f t="shared" ca="1" si="443"/>
        <v>-0,122737736011258+0,157273874100122i</v>
      </c>
      <c r="EA235" s="223" t="str">
        <f t="shared" ca="1" si="444"/>
        <v>0,0940429086005225-0,175941907053391i</v>
      </c>
      <c r="EB235" s="223" t="str">
        <f t="shared" ca="1" si="445"/>
        <v>-0,0625790145273752+0,18942938065784i</v>
      </c>
      <c r="EC235" s="223" t="str">
        <f t="shared" ca="1" si="446"/>
        <v>0,0292724991925984-0,197339160094112i</v>
      </c>
      <c r="ED235" s="223" t="str">
        <f t="shared" ca="1" si="447"/>
        <v>0,00489593654475525+0,199438344159241i</v>
      </c>
      <c r="EE235" s="223" t="str">
        <f t="shared" ca="1" si="448"/>
        <v>-0,0389202128247918-0,19566512297623i</v>
      </c>
      <c r="EF235" s="223" t="str">
        <f t="shared" ca="1" si="449"/>
        <v>0,0717984945218183+0,186130597968283i</v>
      </c>
      <c r="EG235" s="223" t="str">
        <f t="shared" ca="1" si="450"/>
        <v>-0,102562689994283-0,171115510509033i</v>
      </c>
      <c r="EH235" s="223" t="str">
        <f t="shared" ca="1" si="451"/>
        <v>0,130306956267441+0,151061975572761i</v>
      </c>
      <c r="EI235" s="223" t="str">
        <f t="shared" ca="1" si="452"/>
        <v>-0,154214371321852-0,12656046378485i</v>
      </c>
      <c r="EJ235" s="223" t="str">
        <f t="shared" ca="1" si="453"/>
        <v>0,173580988129524+0,0983324151824232i</v>
      </c>
      <c r="EK235" s="223" t="str">
        <f t="shared" ca="1" si="454"/>
        <v>-0,187836562173749-0,0672089966178469i</v>
      </c>
      <c r="EL235" s="223" t="str">
        <f t="shared" ca="1" si="455"/>
        <v>0,196561342136468+0,0341066282874829i</v>
      </c>
      <c r="EM235" s="223" t="str">
        <f t="shared" ca="1" si="456"/>
        <v>-0,199498429356299-1,81835818748548E-14i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0,0967470949020901-0,182680544300183i</v>
      </c>
      <c r="G236" s="229" t="str">
        <f t="shared" si="326"/>
        <v>-1,19080736643535+1,14701456151469i</v>
      </c>
      <c r="H236" s="229" t="str">
        <f t="shared" si="322"/>
        <v>0,10008553113885-0,0885783621076713i</v>
      </c>
      <c r="I236" s="229" t="str">
        <f t="shared" si="459"/>
        <v>-0,129011953781398+0,0510085915702185i</v>
      </c>
      <c r="J236" s="255" t="str">
        <f ca="1">IMPRODUCT(1/N_FFT2,EL100)</f>
        <v>0,000794838304913723+3,19998067836167E-06i</v>
      </c>
      <c r="K236" s="254" t="str">
        <f t="shared" ca="1" si="460"/>
        <v>-0,000102706869164669+0,0000401307467003307i</v>
      </c>
      <c r="N236" s="246">
        <f t="shared" ca="1" si="327"/>
        <v>0.5994961172119887</v>
      </c>
      <c r="O236" s="223">
        <f t="shared" ca="1" si="328"/>
        <v>0.19949611721198865</v>
      </c>
      <c r="P236" s="223" t="str">
        <f t="shared" ca="1" si="329"/>
        <v>-0,195662855259116+0,0389197617478551i</v>
      </c>
      <c r="Q236" s="223" t="str">
        <f t="shared" ca="1" si="330"/>
        <v>0,184310379507629-0,0763438588781919i</v>
      </c>
      <c r="R236" s="223" t="str">
        <f t="shared" ca="1" si="331"/>
        <v>-0,165874959234111+0,110834104325976i</v>
      </c>
      <c r="S236" s="223" t="str">
        <f t="shared" ca="1" si="332"/>
        <v>0,141065057300986-0,141065057300981i</v>
      </c>
      <c r="T236" s="223" t="str">
        <f t="shared" ca="1" si="333"/>
        <v>-0,110834104325966+0,165874959234118i</v>
      </c>
      <c r="U236" s="223" t="str">
        <f t="shared" ca="1" si="334"/>
        <v>0,0763438588781981-0,184310379507626i</v>
      </c>
      <c r="V236" s="223" t="str">
        <f t="shared" ca="1" si="335"/>
        <v>-0,0389197617478517+0,195662855259117i</v>
      </c>
      <c r="W236" s="223" t="str">
        <f t="shared" ca="1" si="336"/>
        <v>8,35840522739429E-15-0,199496117211989i</v>
      </c>
      <c r="X236" s="223" t="str">
        <f t="shared" ca="1" si="337"/>
        <v>0,0389197617478549+0,195662855259116i</v>
      </c>
      <c r="Y236" s="223" t="str">
        <f t="shared" ca="1" si="338"/>
        <v>-0,0763438588782011-0,184310379507625i</v>
      </c>
      <c r="Z236" s="223" t="str">
        <f t="shared" ca="1" si="339"/>
        <v>0,11083410432597+0,165874959234116i</v>
      </c>
      <c r="AA236" s="223" t="str">
        <f t="shared" ca="1" si="340"/>
        <v>-0,141065057300988-0,141065057300979i</v>
      </c>
      <c r="AB236" s="223" t="str">
        <f t="shared" ca="1" si="341"/>
        <v>0,165874959234113+0,110834104325974i</v>
      </c>
      <c r="AC236" s="223" t="str">
        <f t="shared" ca="1" si="342"/>
        <v>-0,184310379507631-0,0763438588781875i</v>
      </c>
      <c r="AD236" s="223" t="str">
        <f t="shared" ca="1" si="343"/>
        <v>0,195662855259115+0,0389197617478599i</v>
      </c>
      <c r="AE236" s="223" t="str">
        <f t="shared" ca="1" si="344"/>
        <v>-0,199496117211989+3,1282619108368E-15i</v>
      </c>
      <c r="AF236" s="223" t="str">
        <f t="shared" ca="1" si="345"/>
        <v>0,195662855259118-0,0389197617478467i</v>
      </c>
      <c r="AG236" s="223" t="str">
        <f t="shared" ca="1" si="346"/>
        <v>-0,184310379507628+0,0763438588781933i</v>
      </c>
      <c r="AH236" s="223" t="str">
        <f t="shared" ca="1" si="347"/>
        <v>0,165874959234121-0,110834104325961i</v>
      </c>
      <c r="AI236" s="223" t="str">
        <f t="shared" ca="1" si="348"/>
        <v>-0,141065057300984+0,141065057300983i</v>
      </c>
      <c r="AJ236" s="223" t="str">
        <f t="shared" ca="1" si="349"/>
        <v>0,110834104325964-0,165874959234119i</v>
      </c>
      <c r="AK236" s="223" t="str">
        <f t="shared" ca="1" si="350"/>
        <v>-0,0763438588781939+0,184310379507628i</v>
      </c>
      <c r="AL236" s="223" t="str">
        <f t="shared" ca="1" si="351"/>
        <v>0,0389197617478487-0,195662855259117i</v>
      </c>
      <c r="AM236" s="223" t="str">
        <f t="shared" ca="1" si="352"/>
        <v>-6,64764848553073E-15+0,199496117211989i</v>
      </c>
      <c r="AN236" s="223" t="str">
        <f t="shared" ca="1" si="353"/>
        <v>-0,0389197617478579-0,195662855259115i</v>
      </c>
      <c r="AO236" s="223" t="str">
        <f t="shared" ca="1" si="354"/>
        <v>0,0763438588781843+0,184310379507632i</v>
      </c>
      <c r="AP236" s="223" t="str">
        <f t="shared" ca="1" si="355"/>
        <v>-0,110834104325972-0,165874959234114i</v>
      </c>
      <c r="AQ236" s="223" t="str">
        <f t="shared" ca="1" si="356"/>
        <v>0,141065057300976+0,141065057300991i</v>
      </c>
      <c r="AR236" s="223" t="str">
        <f t="shared" ca="1" si="357"/>
        <v>0,141065057300976+0,141065057300991i</v>
      </c>
      <c r="AS236" s="223" t="str">
        <f t="shared" ca="1" si="358"/>
        <v>0,184310379507655+0,0763438588781297i</v>
      </c>
      <c r="AT236" s="223" t="str">
        <f t="shared" ca="1" si="359"/>
        <v>-0,195662855259123-0,0389197617478166i</v>
      </c>
      <c r="AU236" s="223" t="str">
        <f t="shared" ca="1" si="360"/>
        <v>0,199496117211989-6,25652382167358E-15i</v>
      </c>
      <c r="AV236" s="223" t="str">
        <f t="shared" ca="1" si="361"/>
        <v>-0,195662855259121+0,0389197617478287i</v>
      </c>
      <c r="AW236" s="223" t="str">
        <f t="shared" ca="1" si="362"/>
        <v>0,18431037950765-0,0763438588781413i</v>
      </c>
      <c r="AX236" s="223" t="str">
        <f t="shared" ca="1" si="363"/>
        <v>-0,165874959234164+0,110834104325898i</v>
      </c>
      <c r="AY236" s="223" t="str">
        <f t="shared" ca="1" si="364"/>
        <v>0,141065057300925-0,141065057301042i</v>
      </c>
      <c r="AZ236" s="223" t="str">
        <f t="shared" ca="1" si="365"/>
        <v>-0,110834104325929+0,165874959234143i</v>
      </c>
      <c r="BA236" s="223" t="str">
        <f t="shared" ca="1" si="366"/>
        <v>0,0763438588781728-0,184310379507637i</v>
      </c>
      <c r="BB236" s="223" t="str">
        <f t="shared" ca="1" si="367"/>
        <v>-0,0389197617478678+0,195662855259113i</v>
      </c>
      <c r="BC236" s="223" t="str">
        <f t="shared" ca="1" si="368"/>
        <v>4,03745209679981E-14-0,199496117211989i</v>
      </c>
      <c r="BD236" s="223" t="str">
        <f t="shared" ca="1" si="369"/>
        <v>0,0389197617477831+0,19566285525913i</v>
      </c>
      <c r="BE236" s="223" t="str">
        <f t="shared" ca="1" si="370"/>
        <v>-0,0763438588782789-0,184310379507593i</v>
      </c>
      <c r="BF236" s="223" t="str">
        <f t="shared" ca="1" si="371"/>
        <v>0,110834104326022+0,165874959234081i</v>
      </c>
      <c r="BG236" s="223" t="str">
        <f t="shared" ca="1" si="372"/>
        <v>-0,141065057301009-0,141065057300958i</v>
      </c>
      <c r="BH236" s="223" t="str">
        <f t="shared" ca="1" si="373"/>
        <v>0,165874959234117+0,110834104325968i</v>
      </c>
      <c r="BI236" s="223" t="str">
        <f t="shared" ca="1" si="374"/>
        <v>-0,184310379507618-0,0763438588782185i</v>
      </c>
      <c r="BJ236" s="223" t="str">
        <f t="shared" ca="1" si="375"/>
        <v>0,195662855259104+0,0389197617479135i</v>
      </c>
      <c r="BK236" s="223" t="str">
        <f t="shared" ca="1" si="376"/>
        <v>-0,199496117211989-9,2675586433563E-14i</v>
      </c>
      <c r="BL236" s="223" t="str">
        <f t="shared" ca="1" si="377"/>
        <v>0,195662855259101-0,0389197617479321i</v>
      </c>
      <c r="BM236" s="223" t="str">
        <f t="shared" ca="1" si="378"/>
        <v>-0,184310379507611+0,0763438588782358i</v>
      </c>
      <c r="BN236" s="223" t="str">
        <f t="shared" ca="1" si="379"/>
        <v>0,165874959234107-0,110834104325983i</v>
      </c>
      <c r="BO236" s="223" t="str">
        <f t="shared" ca="1" si="380"/>
        <v>-0,141065057300995+0,141065057300972i</v>
      </c>
      <c r="BP236" s="223" t="str">
        <f t="shared" ca="1" si="381"/>
        <v>0,110834104326011-0,165874959234088i</v>
      </c>
      <c r="BQ236" s="223" t="str">
        <f t="shared" ca="1" si="382"/>
        <v>-0,0763438588782615+0,1843103795076i</v>
      </c>
      <c r="BR236" s="223" t="str">
        <f t="shared" ca="1" si="383"/>
        <v>0,0389197617477647-0,195662855259134i</v>
      </c>
      <c r="BS236" s="223" t="str">
        <f t="shared" ca="1" si="384"/>
        <v>5,9144092433019E-14+0,199496117211989i</v>
      </c>
      <c r="BT236" s="223" t="str">
        <f t="shared" ca="1" si="385"/>
        <v>-0,0389197617478806-0,195662855259111i</v>
      </c>
      <c r="BU236" s="223" t="str">
        <f t="shared" ca="1" si="386"/>
        <v>0,0763438588781927+0,184310379507629i</v>
      </c>
      <c r="BV236" s="223" t="str">
        <f t="shared" ca="1" si="387"/>
        <v>-0,110834104325944-0,165874959234133i</v>
      </c>
      <c r="BW236" s="223" t="str">
        <f t="shared" ca="1" si="388"/>
        <v>0,141065057300939+0,141065057301028i</v>
      </c>
      <c r="BX236" s="223" t="str">
        <f t="shared" ca="1" si="389"/>
        <v>-0,165874959234062-0,11083410432605i</v>
      </c>
      <c r="BY236" s="223" t="str">
        <f t="shared" ca="1" si="390"/>
        <v>0,184310379507658+0,0763438588781213i</v>
      </c>
      <c r="BZ236" s="223" t="str">
        <f t="shared" ca="1" si="391"/>
        <v>-0,195662855259125-0,0389197617478104i</v>
      </c>
      <c r="CA236" s="223" t="str">
        <f t="shared" ca="1" si="392"/>
        <v>0,199496117211989-1,25130476433472E-14i</v>
      </c>
      <c r="CB236" s="223" t="str">
        <f t="shared" ca="1" si="393"/>
        <v>-0,19566285525912+0,0389197617478349i</v>
      </c>
      <c r="CC236" s="223" t="str">
        <f t="shared" ca="1" si="394"/>
        <v>0,184310379507649-0,0763438588781444i</v>
      </c>
      <c r="CD236" s="223" t="str">
        <f t="shared" ca="1" si="395"/>
        <v>-0,165874959234162+0,110834104325901i</v>
      </c>
      <c r="CE236" s="223" t="str">
        <f t="shared" ca="1" si="396"/>
        <v>0,141065057300921-0,141065057301046i</v>
      </c>
      <c r="CF236" s="223" t="str">
        <f t="shared" ca="1" si="397"/>
        <v>-0,110834104325923+0,165874959234147i</v>
      </c>
      <c r="CG236" s="223" t="str">
        <f t="shared" ca="1" si="398"/>
        <v>0,0763438588781696-0,184310379507638i</v>
      </c>
      <c r="CH236" s="223" t="str">
        <f t="shared" ca="1" si="399"/>
        <v>-0,0389197617478617+0,195662855259115i</v>
      </c>
      <c r="CI236" s="223" t="str">
        <f t="shared" ca="1" si="400"/>
        <v>3,41179971463247E-14-0,199496117211989i</v>
      </c>
      <c r="CJ236" s="223" t="str">
        <f t="shared" ca="1" si="401"/>
        <v>0,0389197617477892+0,195662855259129i</v>
      </c>
      <c r="CK236" s="223" t="str">
        <f t="shared" ca="1" si="402"/>
        <v>-0,0763438588781014-0,184310379507666i</v>
      </c>
      <c r="CL236" s="223" t="str">
        <f t="shared" ca="1" si="403"/>
        <v>0,110834104326027+0,165874959234077i</v>
      </c>
      <c r="CM236" s="223" t="str">
        <f t="shared" ca="1" si="404"/>
        <v>-0,141065057301013-0,141065057300954i</v>
      </c>
      <c r="CN236" s="223" t="str">
        <f t="shared" ca="1" si="405"/>
        <v>0,165874959234118+0,110834104325967i</v>
      </c>
      <c r="CO236" s="223" t="str">
        <f t="shared" ca="1" si="406"/>
        <v>-0,184310379507618-0,0763438588782179i</v>
      </c>
      <c r="CP236" s="223" t="str">
        <f t="shared" ca="1" si="407"/>
        <v>0,195662855259107+0,038919761747902i</v>
      </c>
      <c r="CQ236" s="223" t="str">
        <f t="shared" ca="1" si="408"/>
        <v>-0,199496117211989-8,07490419359964E-14i</v>
      </c>
      <c r="CR236" s="223" t="str">
        <f t="shared" ca="1" si="409"/>
        <v>0,1956628552591-0,0389197617479325i</v>
      </c>
      <c r="CS236" s="223" t="str">
        <f t="shared" ca="1" si="410"/>
        <v>-0,184310379507611+0,0763438588782364i</v>
      </c>
      <c r="CT236" s="223" t="str">
        <f t="shared" ca="1" si="411"/>
        <v>0,1658749592341-0,110834104325993i</v>
      </c>
      <c r="CU236" s="223" t="str">
        <f t="shared" ca="1" si="412"/>
        <v>-0,141065057300987+0,14106505730098i</v>
      </c>
      <c r="CV236" s="223" t="str">
        <f t="shared" ca="1" si="413"/>
        <v>0,110834104326001-0,165874959234095i</v>
      </c>
      <c r="CW236" s="223" t="str">
        <f t="shared" ca="1" si="414"/>
        <v>-0,0763438588782558+0,184310379507603i</v>
      </c>
      <c r="CX236" s="223" t="str">
        <f t="shared" ca="1" si="415"/>
        <v>0,0389197617479532-0,195662855259096i</v>
      </c>
      <c r="CY236" s="223" t="str">
        <f t="shared" ca="1" si="416"/>
        <v>7,10706369305854E-14+0,199496117211989i</v>
      </c>
      <c r="CZ236" s="223" t="str">
        <f t="shared" ca="1" si="417"/>
        <v>-0,0389197617478924-0,195662855259108i</v>
      </c>
      <c r="DA236" s="223" t="str">
        <f t="shared" ca="1" si="418"/>
        <v>0,0763438588781985+0,184310379507626i</v>
      </c>
      <c r="DB236" s="223" t="str">
        <f t="shared" ca="1" si="419"/>
        <v>-0,11083410432595-0,165874959234129i</v>
      </c>
      <c r="DC236" s="223" t="str">
        <f t="shared" ca="1" si="420"/>
        <v>0,141065057300943+0,141065057301024i</v>
      </c>
      <c r="DD236" s="223" t="str">
        <f t="shared" ca="1" si="421"/>
        <v>-0,165874959234066-0,110834104326045i</v>
      </c>
      <c r="DE236" s="223" t="str">
        <f t="shared" ca="1" si="422"/>
        <v>0,184310379507661+0,0763438588781155i</v>
      </c>
      <c r="DF236" s="223" t="str">
        <f t="shared" ca="1" si="423"/>
        <v>-0,195662855259126-0,0389197617478042i</v>
      </c>
      <c r="DG236" s="223" t="str">
        <f t="shared" ca="1" si="424"/>
        <v>0,199496117211989-1,87695714650207E-14i</v>
      </c>
      <c r="DH236" s="223" t="str">
        <f t="shared" ca="1" si="425"/>
        <v>-0,195662855259119+0,0389197617478411i</v>
      </c>
      <c r="DI236" s="223" t="str">
        <f t="shared" ca="1" si="426"/>
        <v>0,184310379507646-0,0763438588781502i</v>
      </c>
      <c r="DJ236" s="223" t="str">
        <f t="shared" ca="1" si="427"/>
        <v>-0,165874959234158+0,110834104325906i</v>
      </c>
      <c r="DK236" s="223" t="str">
        <f t="shared" ca="1" si="428"/>
        <v>0,141065057300917-0,14106505730105i</v>
      </c>
      <c r="DL236" s="223" t="str">
        <f t="shared" ca="1" si="429"/>
        <v>-0,110834104325918+0,16587495923415i</v>
      </c>
      <c r="DM236" s="223" t="str">
        <f t="shared" ca="1" si="430"/>
        <v>0,0763438588781638-0,184310379507641i</v>
      </c>
      <c r="DN236" s="223" t="str">
        <f t="shared" ca="1" si="431"/>
        <v>-0,0389197617478557+0,195662855259116i</v>
      </c>
      <c r="DO236" s="223" t="str">
        <f t="shared" ca="1" si="432"/>
        <v>3,3531494000544E-14-0,199496117211989i</v>
      </c>
      <c r="DP236" s="223" t="str">
        <f t="shared" ca="1" si="433"/>
        <v>0,0389197617477898+0,195662855259129i</v>
      </c>
      <c r="DQ236" s="223" t="str">
        <f t="shared" ca="1" si="434"/>
        <v>-0,076343858878102-0,184310379507666i</v>
      </c>
      <c r="DR236" s="223" t="str">
        <f t="shared" ca="1" si="435"/>
        <v>0,110834104326032+0,165874959234074i</v>
      </c>
      <c r="DS236" s="223" t="str">
        <f t="shared" ca="1" si="436"/>
        <v>-0,141065057301014-0,141065057300953i</v>
      </c>
      <c r="DT236" s="223" t="str">
        <f t="shared" ca="1" si="437"/>
        <v>0,165874959234121+0,110834104325962i</v>
      </c>
      <c r="DU236" s="223" t="str">
        <f t="shared" ca="1" si="438"/>
        <v>-0,184310379507621-0,0763438588782121i</v>
      </c>
      <c r="DV236" s="223" t="str">
        <f t="shared" ca="1" si="439"/>
        <v>0,195662855259108+0,0389197617478958i</v>
      </c>
      <c r="DW236" s="223" t="str">
        <f t="shared" ca="1" si="440"/>
        <v>-0,199496117211989-7,44925181143228E-14i</v>
      </c>
      <c r="DX236" s="223" t="str">
        <f t="shared" ca="1" si="441"/>
        <v>0,195662855259099-0,0389197617479387i</v>
      </c>
      <c r="DY236" s="223" t="str">
        <f t="shared" ca="1" si="442"/>
        <v>-0,184310379507608+0,0763438588782422i</v>
      </c>
      <c r="DZ236" s="223" t="str">
        <f t="shared" ca="1" si="443"/>
        <v>0,165874959234103-0,110834104325989i</v>
      </c>
      <c r="EA236" s="223" t="str">
        <f t="shared" ca="1" si="444"/>
        <v>-0,141065057300982+0,141065057300985i</v>
      </c>
      <c r="EB236" s="223" t="str">
        <f t="shared" ca="1" si="445"/>
        <v>0,110834104325996-0,165874959234098i</v>
      </c>
      <c r="EC236" s="223" t="str">
        <f t="shared" ca="1" si="446"/>
        <v>-0,07634385887825+0,184310379507605i</v>
      </c>
      <c r="ED236" s="223" t="str">
        <f t="shared" ca="1" si="447"/>
        <v>0,038919761747947-0,195662855259098i</v>
      </c>
      <c r="EE236" s="223" t="str">
        <f t="shared" ca="1" si="448"/>
        <v>7,73271607522591E-14+0,199496117211989i</v>
      </c>
      <c r="EF236" s="223" t="str">
        <f t="shared" ca="1" si="449"/>
        <v>-0,0389197617478986-0,195662855259107i</v>
      </c>
      <c r="EG236" s="223" t="str">
        <f t="shared" ca="1" si="450"/>
        <v>0,0763438588782043+0,184310379507624i</v>
      </c>
      <c r="EH236" s="223" t="str">
        <f t="shared" ca="1" si="451"/>
        <v>-0,110834104325955-0,165874959234126i</v>
      </c>
      <c r="EI236" s="223" t="str">
        <f t="shared" ca="1" si="452"/>
        <v>0,141065057300947+0,14106505730102i</v>
      </c>
      <c r="EJ236" s="223" t="str">
        <f t="shared" ca="1" si="453"/>
        <v>-0,165874959234069-0,110834104326039i</v>
      </c>
      <c r="EK236" s="223" t="str">
        <f t="shared" ca="1" si="454"/>
        <v>0,184310379507663+0,0763438588781097i</v>
      </c>
      <c r="EL236" s="223" t="str">
        <f t="shared" ca="1" si="455"/>
        <v>-0,195662855259127-0,0389197617477982i</v>
      </c>
      <c r="EM236" s="223" t="str">
        <f t="shared" ca="1" si="456"/>
        <v>0,199496117211989-2,50260952866943E-14i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0,0965781365604728-0,18188337805466i</v>
      </c>
      <c r="G237" s="229" t="str">
        <f t="shared" si="326"/>
        <v>-1,19048826523475+1,14097139829635i</v>
      </c>
      <c r="H237" s="229" t="str">
        <f t="shared" si="322"/>
        <v>0,100084313428544-0,0879318702312717i</v>
      </c>
      <c r="I237" s="229" t="str">
        <f t="shared" si="459"/>
        <v>-0,128519632557695+0,0506270203126321i</v>
      </c>
      <c r="J237" s="255" t="str">
        <f ca="1">IMPRODUCT(1/N_FFT2,EM100)</f>
        <v>0,000785694751990828-6,32252117233449E-16i</v>
      </c>
      <c r="K237" s="254" t="str">
        <f t="shared" ca="1" si="460"/>
        <v>-0,000100977200828339+0,0000397773841686493i</v>
      </c>
      <c r="N237" s="246">
        <f t="shared" ca="1" si="327"/>
        <v>0.59949347536041531</v>
      </c>
      <c r="O237" s="223">
        <f t="shared" ca="1" si="328"/>
        <v>0.19949347536041523</v>
      </c>
      <c r="P237" s="223" t="str">
        <f t="shared" ca="1" si="329"/>
        <v>-0,194646208837946+0,0437092678546718i</v>
      </c>
      <c r="Q237" s="223" t="str">
        <f t="shared" ca="1" si="330"/>
        <v>0,180339965773801-0,0852944514964538i</v>
      </c>
      <c r="R237" s="223" t="str">
        <f t="shared" ca="1" si="331"/>
        <v>-0,157269968635197+0,122734688156449i</v>
      </c>
      <c r="S237" s="223" t="str">
        <f t="shared" ca="1" si="332"/>
        <v>0,126557321003113-0,154210541831262i</v>
      </c>
      <c r="T237" s="223" t="str">
        <f t="shared" ca="1" si="333"/>
        <v>-0,0896945267142195+0,178192420121869i</v>
      </c>
      <c r="U237" s="223" t="str">
        <f t="shared" ca="1" si="334"/>
        <v>0,0484729605325921-0,193514905908001i</v>
      </c>
      <c r="V237" s="223" t="str">
        <f t="shared" ca="1" si="335"/>
        <v>-0,00489581496764601+0,199433391655408i</v>
      </c>
      <c r="W237" s="223" t="str">
        <f t="shared" ca="1" si="336"/>
        <v>-0,0389192463481793-0,19566026416998i</v>
      </c>
      <c r="X237" s="223" t="str">
        <f t="shared" ca="1" si="337"/>
        <v>0,0808429980904712+0,182378881373696i</v>
      </c>
      <c r="Y237" s="223" t="str">
        <f t="shared" ca="1" si="338"/>
        <v>-0,118838124522985-0,160234661890728i</v>
      </c>
      <c r="Z237" s="223" t="str">
        <f t="shared" ca="1" si="339"/>
        <v>0,151058224363232+0,130303720451889i</v>
      </c>
      <c r="AA237" s="223" t="str">
        <f t="shared" ca="1" si="340"/>
        <v>-0,175937538019104-0,0940405733029786i</v>
      </c>
      <c r="AB237" s="223" t="str">
        <f t="shared" ca="1" si="341"/>
        <v>0,192267036834719+0,0532074549116328i</v>
      </c>
      <c r="AC237" s="223" t="str">
        <f t="shared" ca="1" si="342"/>
        <v>-0,199253176732562-0,00978868087942184i</v>
      </c>
      <c r="AD237" s="223" t="str">
        <f t="shared" ca="1" si="343"/>
        <v>0,196556461075086-0,0341057813429764i</v>
      </c>
      <c r="AE237" s="223" t="str">
        <f t="shared" ca="1" si="344"/>
        <v>-0,184307938755033+0,0763428478853628i</v>
      </c>
      <c r="AF237" s="223" t="str">
        <f t="shared" ca="1" si="345"/>
        <v>0,163102835777509-0,114869977246935i</v>
      </c>
      <c r="AG237" s="223" t="str">
        <f t="shared" ca="1" si="346"/>
        <v>-0,133971629811834+0,147814915069277i</v>
      </c>
      <c r="AH237" s="223" t="str">
        <f t="shared" ca="1" si="347"/>
        <v>0,0983299733667828-0,173576677722165i</v>
      </c>
      <c r="AI237" s="223" t="str">
        <f t="shared" ca="1" si="348"/>
        <v>-0,0579098991093705+0,190903353287781i</v>
      </c>
      <c r="AJ237" s="223" t="str">
        <f t="shared" ca="1" si="349"/>
        <v>0,0146756504558773-0,198952939146607i</v>
      </c>
      <c r="AK237" s="223" t="str">
        <f t="shared" ca="1" si="350"/>
        <v>0,0292717722903892+0,19733425971776i</v>
      </c>
      <c r="AL237" s="223" t="str">
        <f t="shared" ca="1" si="351"/>
        <v>-0,0717967116033314-0,186125975925782i</v>
      </c>
      <c r="AM237" s="223" t="str">
        <f t="shared" ca="1" si="352"/>
        <v>0,110832636591874+0,165872762614813i</v>
      </c>
      <c r="AN237" s="223" t="str">
        <f t="shared" ca="1" si="353"/>
        <v>-0,144482567597625-0,137558839671518i</v>
      </c>
      <c r="AO237" s="223" t="str">
        <f t="shared" ca="1" si="354"/>
        <v>0,171111261325016+0,102560143131426i</v>
      </c>
      <c r="AP237" s="223" t="str">
        <f t="shared" ca="1" si="355"/>
        <v>-0,189424676699158-0,0625774605492767i</v>
      </c>
      <c r="AQ237" s="223" t="str">
        <f t="shared" ca="1" si="356"/>
        <v>0,198532859749441+0,0195537799692377i</v>
      </c>
      <c r="AR237" s="223" t="str">
        <f t="shared" ca="1" si="357"/>
        <v>0,198532859749441+0,0195537799692377i</v>
      </c>
      <c r="AS237" s="223" t="str">
        <f t="shared" ca="1" si="358"/>
        <v>0,187831897768319-0,0672073276669182i</v>
      </c>
      <c r="AT237" s="223" t="str">
        <f t="shared" ca="1" si="359"/>
        <v>-0,168542773902312+0,106728534500811i</v>
      </c>
      <c r="AU237" s="223" t="str">
        <f t="shared" ca="1" si="360"/>
        <v>0,141063189229879-0,141063189229763i</v>
      </c>
      <c r="AV237" s="223" t="str">
        <f t="shared" ca="1" si="361"/>
        <v>-0,106728534500784+0,168542773902329i</v>
      </c>
      <c r="AW237" s="223" t="str">
        <f t="shared" ca="1" si="362"/>
        <v>0,0672073276668887-0,187831897768329i</v>
      </c>
      <c r="AX237" s="223" t="str">
        <f t="shared" ca="1" si="363"/>
        <v>-0,0244201310167836+0,197993191581175i</v>
      </c>
      <c r="AY237" s="223" t="str">
        <f t="shared" ca="1" si="364"/>
        <v>-0,0195537799692886-0,198532859749436i</v>
      </c>
      <c r="AZ237" s="223" t="str">
        <f t="shared" ca="1" si="365"/>
        <v>0,0625774605492688+0,18942467669916i</v>
      </c>
      <c r="BA237" s="223" t="str">
        <f t="shared" ca="1" si="366"/>
        <v>-0,10256014313137-0,17111126132505i</v>
      </c>
      <c r="BB237" s="223" t="str">
        <f t="shared" ca="1" si="367"/>
        <v>0,137558839671555+0,14448256759759i</v>
      </c>
      <c r="BC237" s="223" t="str">
        <f t="shared" ca="1" si="368"/>
        <v>-0,16587276261481-0,110832636591879i</v>
      </c>
      <c r="BD237" s="223" t="str">
        <f t="shared" ca="1" si="369"/>
        <v>0,186125975925757+0,0717967116033948i</v>
      </c>
      <c r="BE237" s="223" t="str">
        <f t="shared" ca="1" si="370"/>
        <v>-0,19733425971777-0,029271772290319i</v>
      </c>
      <c r="BF237" s="223" t="str">
        <f t="shared" ca="1" si="371"/>
        <v>0,198952939146607-0,0146756504558718i</v>
      </c>
      <c r="BG237" s="223" t="str">
        <f t="shared" ca="1" si="372"/>
        <v>-0,1909033532878+0,0579098991093055i</v>
      </c>
      <c r="BH237" s="223" t="str">
        <f t="shared" ca="1" si="373"/>
        <v>0,173576677722129-0,0983299733668459i</v>
      </c>
      <c r="BI237" s="223" t="str">
        <f t="shared" ca="1" si="374"/>
        <v>-0,147814915069267+0,133971629811845i</v>
      </c>
      <c r="BJ237" s="223" t="str">
        <f t="shared" ca="1" si="375"/>
        <v>0,114869977246992-0,16310283577747i</v>
      </c>
      <c r="BK237" s="223" t="str">
        <f t="shared" ca="1" si="376"/>
        <v>-0,076342847885296+0,18430793875506i</v>
      </c>
      <c r="BL237" s="223" t="str">
        <f t="shared" ca="1" si="377"/>
        <v>0,0341057813429624-0,196556461075088i</v>
      </c>
      <c r="BM237" s="223" t="str">
        <f t="shared" ca="1" si="378"/>
        <v>0,00978868087937239+0,199253176732564i</v>
      </c>
      <c r="BN237" s="223" t="str">
        <f t="shared" ca="1" si="379"/>
        <v>-0,0532074549117026-0,1922670368347i</v>
      </c>
      <c r="BO237" s="223" t="str">
        <f t="shared" ca="1" si="380"/>
        <v>0,0940405733029911+0,175937538019097i</v>
      </c>
      <c r="BP237" s="223" t="str">
        <f t="shared" ca="1" si="381"/>
        <v>-0,130303720451852-0,151058224363264i</v>
      </c>
      <c r="BQ237" s="223" t="str">
        <f t="shared" ca="1" si="382"/>
        <v>0,160234661890783+0,118838124522911i</v>
      </c>
      <c r="BR237" s="223" t="str">
        <f t="shared" ca="1" si="383"/>
        <v>-0,182378881373702-0,0808429980904582i</v>
      </c>
      <c r="BS237" s="223" t="str">
        <f t="shared" ca="1" si="384"/>
        <v>0,19566026416997+0,0389192463482272i</v>
      </c>
      <c r="BT237" s="223" t="str">
        <f t="shared" ca="1" si="385"/>
        <v>-0,199433391655405+0,00489581496773752i</v>
      </c>
      <c r="BU237" s="223" t="str">
        <f t="shared" ca="1" si="386"/>
        <v>0,193514905907992-0,0484729605326252i</v>
      </c>
      <c r="BV237" s="223" t="str">
        <f t="shared" ca="1" si="387"/>
        <v>-0,178192420121891+0,089694526714176i</v>
      </c>
      <c r="BW237" s="223" t="str">
        <f t="shared" ca="1" si="388"/>
        <v>0,154210541831204-0,126557321003184i</v>
      </c>
      <c r="BX237" s="223" t="str">
        <f t="shared" ca="1" si="389"/>
        <v>-0,122734688156422+0,157269968635218i</v>
      </c>
      <c r="BY237" s="223" t="str">
        <f t="shared" ca="1" si="390"/>
        <v>0,0852944514964891-0,180339965773784i</v>
      </c>
      <c r="BZ237" s="223" t="str">
        <f t="shared" ca="1" si="391"/>
        <v>-0,0437092678545764+0,194646208837967i</v>
      </c>
      <c r="CA237" s="223" t="str">
        <f t="shared" ca="1" si="392"/>
        <v>-3,41173290433422E-14-0,199493475360415i</v>
      </c>
      <c r="CB237" s="223" t="str">
        <f t="shared" ca="1" si="393"/>
        <v>0,0437092678546374+0,194646208837953i</v>
      </c>
      <c r="CC237" s="223" t="str">
        <f t="shared" ca="1" si="394"/>
        <v>-0,0852944514963664-0,180339965773842i</v>
      </c>
      <c r="CD237" s="223" t="str">
        <f t="shared" ca="1" si="395"/>
        <v>0,122734688156476+0,157269968635176i</v>
      </c>
      <c r="CE237" s="223" t="str">
        <f t="shared" ca="1" si="396"/>
        <v>-0,154210541831244-0,126557321003136i</v>
      </c>
      <c r="CF237" s="223" t="str">
        <f t="shared" ca="1" si="397"/>
        <v>0,17819242012183+0,0896945267142973i</v>
      </c>
      <c r="CG237" s="223" t="str">
        <f t="shared" ca="1" si="398"/>
        <v>-0,193514905908009-0,048472960532559i</v>
      </c>
      <c r="CH237" s="223" t="str">
        <f t="shared" ca="1" si="399"/>
        <v>0,199433391655407+0,00489581496767496i</v>
      </c>
      <c r="CI237" s="223" t="str">
        <f t="shared" ca="1" si="400"/>
        <v>-0,195660264169997+0,0389192463480939i</v>
      </c>
      <c r="CJ237" s="223" t="str">
        <f t="shared" ca="1" si="401"/>
        <v>0,182378881373674-0,0808429980905207i</v>
      </c>
      <c r="CK237" s="223" t="str">
        <f t="shared" ca="1" si="402"/>
        <v>-0,160234661890746+0,118838124522961i</v>
      </c>
      <c r="CL237" s="223" t="str">
        <f t="shared" ca="1" si="403"/>
        <v>0,130303720451955-0,151058224363175i</v>
      </c>
      <c r="CM237" s="223" t="str">
        <f t="shared" ca="1" si="404"/>
        <v>-0,0940405733029309+0,17593753801913i</v>
      </c>
      <c r="CN237" s="223" t="str">
        <f t="shared" ca="1" si="405"/>
        <v>0,0532074549116367-0,192267036834718i</v>
      </c>
      <c r="CO237" s="223" t="str">
        <f t="shared" ca="1" si="406"/>
        <v>-0,00978868087951377+0,199253176732557i</v>
      </c>
      <c r="CP237" s="223" t="str">
        <f t="shared" ca="1" si="407"/>
        <v>-0,0341057813430296-0,196556461075076i</v>
      </c>
      <c r="CQ237" s="223" t="str">
        <f t="shared" ca="1" si="408"/>
        <v>0,076342847885359+0,184307938755034i</v>
      </c>
      <c r="CR237" s="223" t="str">
        <f t="shared" ca="1" si="409"/>
        <v>-0,114869977246876-0,163102835777551i</v>
      </c>
      <c r="CS237" s="223" t="str">
        <f t="shared" ca="1" si="410"/>
        <v>0,147814915069313+0,133971629811794i</v>
      </c>
      <c r="CT237" s="223" t="str">
        <f t="shared" ca="1" si="411"/>
        <v>-0,173576677722163-0,0983299733667864i</v>
      </c>
      <c r="CU237" s="223" t="str">
        <f t="shared" ca="1" si="412"/>
        <v>0,190903353287759+0,0579098991094409i</v>
      </c>
      <c r="CV237" s="223" t="str">
        <f t="shared" ca="1" si="413"/>
        <v>-0,198952939146612-0,0146756504558037i</v>
      </c>
      <c r="CW237" s="223" t="str">
        <f t="shared" ca="1" si="414"/>
        <v>0,19733425971776-0,0292717722903864i</v>
      </c>
      <c r="CX237" s="223" t="str">
        <f t="shared" ca="1" si="415"/>
        <v>-0,186125975925808+0,0717967116032627i</v>
      </c>
      <c r="CY237" s="223" t="str">
        <f t="shared" ca="1" si="416"/>
        <v>0,165872762614772-0,110832636591935i</v>
      </c>
      <c r="CZ237" s="223" t="str">
        <f t="shared" ca="1" si="417"/>
        <v>-0,137558839671505+0,144482567597637i</v>
      </c>
      <c r="DA237" s="223" t="str">
        <f t="shared" ca="1" si="418"/>
        <v>0,102560143131489-0,171111261324979i</v>
      </c>
      <c r="DB237" s="223" t="str">
        <f t="shared" ca="1" si="419"/>
        <v>-0,0625774605492067+0,189424676699181i</v>
      </c>
      <c r="DC237" s="223" t="str">
        <f t="shared" ca="1" si="420"/>
        <v>0,0195537799692207-0,198532859749443i</v>
      </c>
      <c r="DD237" s="223" t="str">
        <f t="shared" ca="1" si="421"/>
        <v>0,0244201310166459+0,197993191581192i</v>
      </c>
      <c r="DE237" s="223" t="str">
        <f t="shared" ca="1" si="422"/>
        <v>-0,0672073276669504-0,187831897768307i</v>
      </c>
      <c r="DF237" s="223" t="str">
        <f t="shared" ca="1" si="423"/>
        <v>0,106728534500842+0,168542773902292i</v>
      </c>
      <c r="DG237" s="223" t="str">
        <f t="shared" ca="1" si="424"/>
        <v>-0,141063189229781-0,141063189229861i</v>
      </c>
      <c r="DH237" s="223" t="str">
        <f t="shared" ca="1" si="425"/>
        <v>0,168542773902347+0,106728534500756i</v>
      </c>
      <c r="DI237" s="223" t="str">
        <f t="shared" ca="1" si="426"/>
        <v>-0,187831897768342-0,067207327666854i</v>
      </c>
      <c r="DJ237" s="223" t="str">
        <f t="shared" ca="1" si="427"/>
        <v>0,197993191581178+0,0244201310167583i</v>
      </c>
      <c r="DK237" s="223" t="str">
        <f t="shared" ca="1" si="428"/>
        <v>-0,198532859749433+0,0195537799693226i</v>
      </c>
      <c r="DL237" s="223" t="str">
        <f t="shared" ca="1" si="429"/>
        <v>0,189424676699149-0,0625774605493039i</v>
      </c>
      <c r="DM237" s="223" t="str">
        <f t="shared" ca="1" si="430"/>
        <v>-0,171111261325031+0,102560143131401i</v>
      </c>
      <c r="DN237" s="223" t="str">
        <f t="shared" ca="1" si="431"/>
        <v>0,144482567597707-0,137558839671432i</v>
      </c>
      <c r="DO237" s="223" t="str">
        <f t="shared" ca="1" si="432"/>
        <v>-0,11083263659185+0,165872762614829i</v>
      </c>
      <c r="DP237" s="223" t="str">
        <f t="shared" ca="1" si="433"/>
        <v>0,0717967116033577-0,186125975925771i</v>
      </c>
      <c r="DQ237" s="223" t="str">
        <f t="shared" ca="1" si="434"/>
        <v>-0,0292717722904871+0,197334259717745i</v>
      </c>
      <c r="DR237" s="223" t="str">
        <f t="shared" ca="1" si="435"/>
        <v>-0,0146756504559058-0,198952939146605i</v>
      </c>
      <c r="DS237" s="223" t="str">
        <f t="shared" ca="1" si="436"/>
        <v>0,0579098991093436+0,190903353287789i</v>
      </c>
      <c r="DT237" s="223" t="str">
        <f t="shared" ca="1" si="437"/>
        <v>-0,0983299733666978-0,173576677722213i</v>
      </c>
      <c r="DU237" s="223" t="str">
        <f t="shared" ca="1" si="438"/>
        <v>0,13397162981187+0,147814915069244i</v>
      </c>
      <c r="DV237" s="223" t="str">
        <f t="shared" ca="1" si="439"/>
        <v>-0,163102835777492-0,114869977246959i</v>
      </c>
      <c r="DW237" s="223" t="str">
        <f t="shared" ca="1" si="440"/>
        <v>0,184307938754995+0,076342847885453i</v>
      </c>
      <c r="DX237" s="223" t="str">
        <f t="shared" ca="1" si="441"/>
        <v>-0,196556461075094-0,0341057813429287i</v>
      </c>
      <c r="DY237" s="223" t="str">
        <f t="shared" ca="1" si="442"/>
        <v>0,199253176732562-0,00978868087941213i</v>
      </c>
      <c r="DZ237" s="223" t="str">
        <f t="shared" ca="1" si="443"/>
        <v>-0,192267036834745+0,0532074549115388i</v>
      </c>
      <c r="EA237" s="223" t="str">
        <f t="shared" ca="1" si="444"/>
        <v>0,175937538019081-0,0940405733030213i</v>
      </c>
      <c r="EB237" s="223" t="str">
        <f t="shared" ca="1" si="445"/>
        <v>-0,151058224363238+0,130303720451882i</v>
      </c>
      <c r="EC237" s="223" t="str">
        <f t="shared" ca="1" si="446"/>
        <v>0,118838124523048-0,160234661890682i</v>
      </c>
      <c r="ED237" s="223" t="str">
        <f t="shared" ca="1" si="447"/>
        <v>-0,0808429980904271+0,182378881373716i</v>
      </c>
      <c r="EE237" s="223" t="str">
        <f t="shared" ca="1" si="448"/>
        <v>0,0389192463481881-0,195660264169978i</v>
      </c>
      <c r="EF237" s="223" t="str">
        <f t="shared" ca="1" si="449"/>
        <v>0,00489581496756755+0,199433391655409i</v>
      </c>
      <c r="EG237" s="223" t="str">
        <f t="shared" ca="1" si="450"/>
        <v>-0,0484729605326583-0,193514905907984i</v>
      </c>
      <c r="EH237" s="223" t="str">
        <f t="shared" ca="1" si="451"/>
        <v>0,0896945267142115+0,178192420121873i</v>
      </c>
      <c r="EI237" s="223" t="str">
        <f t="shared" ca="1" si="452"/>
        <v>-0,126557321003053-0,154210541831312i</v>
      </c>
      <c r="EJ237" s="223" t="str">
        <f t="shared" ca="1" si="453"/>
        <v>0,157269968635239+0,122734688156395i</v>
      </c>
      <c r="EK237" s="223" t="str">
        <f t="shared" ca="1" si="454"/>
        <v>-0,180339965773801-0,0852944514964532i</v>
      </c>
      <c r="EL237" s="223" t="str">
        <f t="shared" ca="1" si="455"/>
        <v>0,19464620883793+0,0437092678547424i</v>
      </c>
      <c r="EM237" s="223" t="str">
        <f t="shared" ca="1" si="456"/>
        <v>-0,199493475360415+6,82346580866844E-14i</v>
      </c>
      <c r="EN237" s="223"/>
      <c r="EO237" s="223"/>
      <c r="EP237" s="223"/>
    </row>
    <row r="238" spans="1:146" s="250" customFormat="1">
      <c r="A238" s="253">
        <f t="shared" si="323"/>
        <v>2.695312500000002E-3</v>
      </c>
      <c r="B238" s="252">
        <v>138</v>
      </c>
      <c r="C238" s="251">
        <f t="shared" si="324"/>
        <v>27600</v>
      </c>
      <c r="N238" s="246">
        <f t="shared" ca="1" si="327"/>
        <v>0.59949049541075872</v>
      </c>
      <c r="O238" s="250">
        <f t="shared" ca="1" si="328"/>
        <v>0.19949049541075875</v>
      </c>
      <c r="P238" s="250" t="str">
        <f t="shared" ca="1" si="329"/>
        <v>-0,193512015263699+0,0484722364638982i</v>
      </c>
      <c r="Q238" s="250" t="str">
        <f t="shared" ca="1" si="330"/>
        <v>0,175934909938136-0,094039168564433i</v>
      </c>
      <c r="R238" s="250" t="str">
        <f t="shared" ca="1" si="331"/>
        <v>-0,147812707072218+0,133969628599965i</v>
      </c>
      <c r="S238" s="250" t="str">
        <f t="shared" ca="1" si="332"/>
        <v>0,110830981020548-0,165870284877228i</v>
      </c>
      <c r="T238" s="250" t="str">
        <f t="shared" ca="1" si="333"/>
        <v>-0,0672063237520679+0,187829092014422i</v>
      </c>
      <c r="U238" s="250" t="str">
        <f t="shared" ca="1" si="334"/>
        <v>0,0195534878830847-0,198529894149058i</v>
      </c>
      <c r="V238" s="250" t="str">
        <f t="shared" ca="1" si="335"/>
        <v>0,0292713350409618+0,197331312021559i</v>
      </c>
      <c r="W238" s="250" t="str">
        <f t="shared" ca="1" si="336"/>
        <v>-0,0763417075080078-0,184305185640534i</v>
      </c>
      <c r="X238" s="250" t="str">
        <f t="shared" ca="1" si="337"/>
        <v>0,118836349369046+0,160232268372722i</v>
      </c>
      <c r="Y238" s="250" t="str">
        <f t="shared" ca="1" si="338"/>
        <v>-0,154208238299033-0,126555430543057i</v>
      </c>
      <c r="Z238" s="250" t="str">
        <f t="shared" ca="1" si="339"/>
        <v>0,180337271931213+0,0852931774038102i</v>
      </c>
      <c r="AA238" s="250" t="str">
        <f t="shared" ca="1" si="340"/>
        <v>-0,195657341479218-0,038918664988851i</v>
      </c>
      <c r="AB238" s="250" t="str">
        <f t="shared" ca="1" si="341"/>
        <v>0,199250200372385-0,00978853466022117i</v>
      </c>
      <c r="AC238" s="250" t="str">
        <f t="shared" ca="1" si="342"/>
        <v>-0,190900501653758+0,0579090340756377i</v>
      </c>
      <c r="AD238" s="250" t="str">
        <f t="shared" ca="1" si="343"/>
        <v>0,17110870533694-0,10255861113113i</v>
      </c>
      <c r="AE238" s="250" t="str">
        <f t="shared" ca="1" si="344"/>
        <v>-0,141061082087217+0,141061082087206i</v>
      </c>
      <c r="AF238" s="250" t="str">
        <f t="shared" ca="1" si="345"/>
        <v>0,102558611131141-0,171108705336933i</v>
      </c>
      <c r="AG238" s="250" t="str">
        <f t="shared" ca="1" si="346"/>
        <v>-0,0579090340756502+0,190900501653755i</v>
      </c>
      <c r="AH238" s="250" t="str">
        <f t="shared" ca="1" si="347"/>
        <v>0,00978853466023581-0,199250200372384i</v>
      </c>
      <c r="AI238" s="250" t="str">
        <f t="shared" ca="1" si="348"/>
        <v>0,0389186649888394+0,195657341479221i</v>
      </c>
      <c r="AJ238" s="250" t="str">
        <f t="shared" ca="1" si="349"/>
        <v>-0,0852931774037982-0,180337271931218i</v>
      </c>
      <c r="AK238" s="250" t="str">
        <f t="shared" ca="1" si="350"/>
        <v>0,126555430543062+0,154208238299029i</v>
      </c>
      <c r="AL238" s="250" t="str">
        <f t="shared" ca="1" si="351"/>
        <v>-0,160232268372725-0,118836349369041i</v>
      </c>
      <c r="AM238" s="250" t="str">
        <f t="shared" ca="1" si="352"/>
        <v>0,184305185640537+0,0763417075080004i</v>
      </c>
      <c r="AN238" s="250" t="str">
        <f t="shared" ca="1" si="353"/>
        <v>-0,19733131202156-0,0292713350409547i</v>
      </c>
      <c r="AO238" s="250" t="str">
        <f t="shared" ca="1" si="354"/>
        <v>0,198529894149057-0,0195534878830913i</v>
      </c>
      <c r="AP238" s="250" t="str">
        <f t="shared" ca="1" si="355"/>
        <v>-0,18782909201442+0,0672063237520732i</v>
      </c>
      <c r="AQ238" s="250" t="str">
        <f t="shared" ca="1" si="356"/>
        <v>0,165870284877224-0,110830981020555i</v>
      </c>
      <c r="AR238" s="250" t="str">
        <f t="shared" ca="1" si="357"/>
        <v>0,165870284877224-0,110830981020555i</v>
      </c>
      <c r="AS238" s="250" t="str">
        <f t="shared" ca="1" si="358"/>
        <v>0,0940391685644115-0,175934909938148i</v>
      </c>
      <c r="AT238" s="250" t="str">
        <f t="shared" ca="1" si="359"/>
        <v>-0,0484722364639694+0,193512015263681i</v>
      </c>
      <c r="AU238" s="250" t="str">
        <f t="shared" ca="1" si="360"/>
        <v>-2,7860471900214E-14-0,199490495410759i</v>
      </c>
      <c r="AV238" s="250" t="str">
        <f t="shared" ca="1" si="361"/>
        <v>0,0484722364638284+0,193512015263716i</v>
      </c>
      <c r="AW238" s="250" t="str">
        <f t="shared" ca="1" si="362"/>
        <v>-0,0940391685644581-0,175934909938123i</v>
      </c>
      <c r="AX238" s="250" t="str">
        <f t="shared" ca="1" si="363"/>
        <v>0,133969628599911+0,147812707072268i</v>
      </c>
      <c r="AY238" s="250" t="str">
        <f t="shared" ca="1" si="364"/>
        <v>-0,165870284877242-0,110830981020527i</v>
      </c>
      <c r="AZ238" s="250" t="str">
        <f t="shared" ca="1" si="365"/>
        <v>0,187829092014398+0,0672063237521357i</v>
      </c>
      <c r="BA238" s="250" t="str">
        <f t="shared" ca="1" si="366"/>
        <v>-0,19852989414906-0,0195534878830612i</v>
      </c>
      <c r="BB238" s="250" t="str">
        <f t="shared" ca="1" si="367"/>
        <v>0,197331312021569-0,029271335040892i</v>
      </c>
      <c r="BC238" s="250" t="str">
        <f t="shared" ca="1" si="368"/>
        <v>-0,184305185640523+0,0763417075080335i</v>
      </c>
      <c r="BD238" s="250" t="str">
        <f t="shared" ca="1" si="369"/>
        <v>0,160232268372765-0,118836349368988i</v>
      </c>
      <c r="BE238" s="250" t="str">
        <f t="shared" ca="1" si="370"/>
        <v>-0,126555430543037+0,15420823829905i</v>
      </c>
      <c r="BF238" s="250" t="str">
        <f t="shared" ca="1" si="371"/>
        <v>0,0852931774038581-0,18033727193119i</v>
      </c>
      <c r="BG238" s="250" t="str">
        <f t="shared" ca="1" si="372"/>
        <v>-0,0389186649888071+0,195657341479227i</v>
      </c>
      <c r="BH238" s="250" t="str">
        <f t="shared" ca="1" si="373"/>
        <v>-0,00978853466016689-0,199250200372388i</v>
      </c>
      <c r="BI238" s="250" t="str">
        <f t="shared" ca="1" si="374"/>
        <v>0,0579090340756792+0,190900501653746i</v>
      </c>
      <c r="BJ238" s="250" t="str">
        <f t="shared" ca="1" si="375"/>
        <v>-0,102558611131082-0,171108705336968i</v>
      </c>
      <c r="BK238" s="250" t="str">
        <f t="shared" ca="1" si="376"/>
        <v>0,141061082087241+0,141061082087182i</v>
      </c>
      <c r="BL238" s="250" t="str">
        <f t="shared" ca="1" si="377"/>
        <v>-0,171108705336906-0,102558611131186i</v>
      </c>
      <c r="BM238" s="250" t="str">
        <f t="shared" ca="1" si="378"/>
        <v>0,190900501653768+0,0579090340756045i</v>
      </c>
      <c r="BN238" s="250" t="str">
        <f t="shared" ca="1" si="379"/>
        <v>-0,199250200372382-0,00978853466028726i</v>
      </c>
      <c r="BO238" s="250" t="str">
        <f t="shared" ca="1" si="380"/>
        <v>0,195657341479212-0,0389186649888835i</v>
      </c>
      <c r="BP238" s="250" t="str">
        <f t="shared" ca="1" si="381"/>
        <v>-0,180337271931242+0,0852931774037491i</v>
      </c>
      <c r="BQ238" s="250" t="str">
        <f t="shared" ca="1" si="382"/>
        <v>0,154208238299-0,126555430543097i</v>
      </c>
      <c r="BR238" s="250" t="str">
        <f t="shared" ca="1" si="383"/>
        <v>-0,118836349369085+0,160232268372693i</v>
      </c>
      <c r="BS238" s="250" t="str">
        <f t="shared" ca="1" si="384"/>
        <v>0,0763417075079563-0,184305185640555i</v>
      </c>
      <c r="BT238" s="250" t="str">
        <f t="shared" ca="1" si="385"/>
        <v>-0,0292713350410055+0,197331312021552i</v>
      </c>
      <c r="BU238" s="250" t="str">
        <f t="shared" ca="1" si="386"/>
        <v>-0,0195534878831387-0,198529894149052i</v>
      </c>
      <c r="BV238" s="250" t="str">
        <f t="shared" ca="1" si="387"/>
        <v>0,0672063237520248+0,187829092014437i</v>
      </c>
      <c r="BW238" s="250" t="str">
        <f t="shared" ca="1" si="388"/>
        <v>-0,110830981020592-0,165870284877199i</v>
      </c>
      <c r="BX238" s="250" t="str">
        <f t="shared" ca="1" si="389"/>
        <v>0,147812707072187+0,1339696286i</v>
      </c>
      <c r="BY238" s="250" t="str">
        <f t="shared" ca="1" si="390"/>
        <v>-0,17593490993816-0,0940391685643895i</v>
      </c>
      <c r="BZ238" s="250" t="str">
        <f t="shared" ca="1" si="391"/>
        <v>0,193512015263687+0,0484722364639453i</v>
      </c>
      <c r="CA238" s="250" t="str">
        <f t="shared" ca="1" si="392"/>
        <v>-0,199490495410759+5,57209438004278E-14i</v>
      </c>
      <c r="CB238" s="250" t="str">
        <f t="shared" ca="1" si="393"/>
        <v>0,193512015263709-0,0484722364638553i</v>
      </c>
      <c r="CC238" s="250" t="str">
        <f t="shared" ca="1" si="394"/>
        <v>-0,17593490993811+0,0940391685644827i</v>
      </c>
      <c r="CD238" s="250" t="str">
        <f t="shared" ca="1" si="395"/>
        <v>0,147812707072249-0,133969628599931i</v>
      </c>
      <c r="CE238" s="250" t="str">
        <f t="shared" ca="1" si="396"/>
        <v>-0,110830981020504+0,165870284877258i</v>
      </c>
      <c r="CF238" s="250" t="str">
        <f t="shared" ca="1" si="397"/>
        <v>0,0672063237521121-0,187829092014406i</v>
      </c>
      <c r="CG238" s="250" t="str">
        <f t="shared" ca="1" si="398"/>
        <v>-0,0195534878830335+0,198529894149063i</v>
      </c>
      <c r="CH238" s="250" t="str">
        <f t="shared" ca="1" si="399"/>
        <v>-0,029271335040914-0,197331312021566i</v>
      </c>
      <c r="CI238" s="250" t="str">
        <f t="shared" ca="1" si="400"/>
        <v>0,0763417075080541+0,184305185640515i</v>
      </c>
      <c r="CJ238" s="250" t="str">
        <f t="shared" ca="1" si="401"/>
        <v>-0,118836349369011-0,160232268372748i</v>
      </c>
      <c r="CK238" s="250" t="str">
        <f t="shared" ca="1" si="402"/>
        <v>0,154208238299068+0,126555430543015i</v>
      </c>
      <c r="CL238" s="250" t="str">
        <f t="shared" ca="1" si="403"/>
        <v>-0,180337271931202-0,0852931774038327i</v>
      </c>
      <c r="CM238" s="250" t="str">
        <f t="shared" ca="1" si="404"/>
        <v>0,195657341479232+0,0389186649887854i</v>
      </c>
      <c r="CN238" s="250" t="str">
        <f t="shared" ca="1" si="405"/>
        <v>-0,199250200372386+0,0097885346601947i</v>
      </c>
      <c r="CO238" s="250" t="str">
        <f t="shared" ca="1" si="406"/>
        <v>0,190900501653738-0,0579090340757059i</v>
      </c>
      <c r="CP238" s="250" t="str">
        <f t="shared" ca="1" si="407"/>
        <v>-0,171108705336951+0,102558611131111i</v>
      </c>
      <c r="CQ238" s="250" t="str">
        <f t="shared" ca="1" si="408"/>
        <v>0,141061082087162-0,141061082087261i</v>
      </c>
      <c r="CR238" s="250" t="str">
        <f t="shared" ca="1" si="409"/>
        <v>-0,102558611131167+0,171108705336918i</v>
      </c>
      <c r="CS238" s="250" t="str">
        <f t="shared" ca="1" si="410"/>
        <v>0,0579090340755834-0,190900501653775i</v>
      </c>
      <c r="CT238" s="250" t="str">
        <f t="shared" ca="1" si="411"/>
        <v>-0,00978853466025943+0,199250200372383i</v>
      </c>
      <c r="CU238" s="250" t="str">
        <f t="shared" ca="1" si="412"/>
        <v>-0,0389186649889109-0,195657341479207i</v>
      </c>
      <c r="CV238" s="250" t="str">
        <f t="shared" ca="1" si="413"/>
        <v>0,0852931774037691+0,180337271931232i</v>
      </c>
      <c r="CW238" s="250" t="str">
        <f t="shared" ca="1" si="414"/>
        <v>-0,126555430543123-0,154208238298979i</v>
      </c>
      <c r="CX238" s="250" t="str">
        <f t="shared" ca="1" si="415"/>
        <v>0,16023226837271+0,118836349369063i</v>
      </c>
      <c r="CY238" s="250" t="str">
        <f t="shared" ca="1" si="416"/>
        <v>-0,184305185640564-0,0763417075079358i</v>
      </c>
      <c r="CZ238" s="250" t="str">
        <f t="shared" ca="1" si="417"/>
        <v>0,197331312021556+0,029271335040978i</v>
      </c>
      <c r="DA238" s="250" t="str">
        <f t="shared" ca="1" si="418"/>
        <v>-0,19852989414905+0,0195534878831665i</v>
      </c>
      <c r="DB238" s="250" t="str">
        <f t="shared" ca="1" si="419"/>
        <v>0,18782909201443-0,0672063237520457i</v>
      </c>
      <c r="DC238" s="250" t="str">
        <f t="shared" ca="1" si="420"/>
        <v>-0,165870284877186+0,110830981020611i</v>
      </c>
      <c r="DD238" s="250" t="str">
        <f t="shared" ca="1" si="421"/>
        <v>0,133969628599979-0,147812707072205i</v>
      </c>
      <c r="DE238" s="250" t="str">
        <f t="shared" ca="1" si="422"/>
        <v>-0,094039168564365+0,175934909938173i</v>
      </c>
      <c r="DF238" s="250" t="str">
        <f t="shared" ca="1" si="423"/>
        <v>0,0484722364639128-0,193512015263695i</v>
      </c>
      <c r="DG238" s="250" t="str">
        <f t="shared" ca="1" si="424"/>
        <v>8,35814157006418E-14+0,199490495410759i</v>
      </c>
      <c r="DH238" s="250" t="str">
        <f t="shared" ca="1" si="425"/>
        <v>-0,0484722364638769-0,193512015263704i</v>
      </c>
      <c r="DI238" s="250" t="str">
        <f t="shared" ca="1" si="426"/>
        <v>0,0940391685645024+0,175934909938099i</v>
      </c>
      <c r="DJ238" s="250" t="str">
        <f t="shared" ca="1" si="427"/>
        <v>-0,133969628599952-0,14781270707223i</v>
      </c>
      <c r="DK238" s="250" t="str">
        <f t="shared" ca="1" si="428"/>
        <v>0,165870284877273+0,110830981020481i</v>
      </c>
      <c r="DL238" s="250" t="str">
        <f t="shared" ca="1" si="429"/>
        <v>-0,187829092014414-0,0672063237520912i</v>
      </c>
      <c r="DM238" s="250" t="str">
        <f t="shared" ca="1" si="430"/>
        <v>0,198529894149066+0,0195534878830001i</v>
      </c>
      <c r="DN238" s="250" t="str">
        <f t="shared" ca="1" si="431"/>
        <v>-0,197331312021562+0,0292713350409415i</v>
      </c>
      <c r="DO238" s="250" t="str">
        <f t="shared" ca="1" si="432"/>
        <v>0,184305185640504-0,0763417075080798i</v>
      </c>
      <c r="DP238" s="250" t="str">
        <f t="shared" ca="1" si="433"/>
        <v>-0,160232268372731+0,118836349369033i</v>
      </c>
      <c r="DQ238" s="250" t="str">
        <f t="shared" ca="1" si="434"/>
        <v>0,126555430542994-0,154208238299085i</v>
      </c>
      <c r="DR238" s="250" t="str">
        <f t="shared" ca="1" si="435"/>
        <v>-0,0852931774038128+0,180337271931211i</v>
      </c>
      <c r="DS238" s="250" t="str">
        <f t="shared" ca="1" si="436"/>
        <v>0,038918664988758-0,195657341479237i</v>
      </c>
      <c r="DT238" s="250" t="str">
        <f t="shared" ca="1" si="437"/>
        <v>0,00978853466022253+0,199250200372385i</v>
      </c>
      <c r="DU238" s="250" t="str">
        <f t="shared" ca="1" si="438"/>
        <v>-0,0579090340757324-0,19090050165373i</v>
      </c>
      <c r="DV238" s="250" t="str">
        <f t="shared" ca="1" si="439"/>
        <v>0,102558611131135+0,171108705336937i</v>
      </c>
      <c r="DW238" s="250" t="str">
        <f t="shared" ca="1" si="440"/>
        <v>-0,14106108208728-0,141061082087142i</v>
      </c>
      <c r="DX238" s="250" t="str">
        <f t="shared" ca="1" si="441"/>
        <v>0,171108705336932+0,102558611131143i</v>
      </c>
      <c r="DY238" s="250" t="str">
        <f t="shared" ca="1" si="442"/>
        <v>-0,190900501653727-0,0579090340757412i</v>
      </c>
      <c r="DZ238" s="250" t="str">
        <f t="shared" ca="1" si="443"/>
        <v>0,199250200372385+0,0097885346602316i</v>
      </c>
      <c r="EA238" s="250" t="str">
        <f t="shared" ca="1" si="444"/>
        <v>-0,195657341479241+0,0389186649887379i</v>
      </c>
      <c r="EB238" s="250" t="str">
        <f t="shared" ca="1" si="445"/>
        <v>0,18033727193122-0,0852931774037942i</v>
      </c>
      <c r="EC238" s="250" t="str">
        <f t="shared" ca="1" si="446"/>
        <v>-0,154208238299091+0,126555430542987i</v>
      </c>
      <c r="ED238" s="250" t="str">
        <f t="shared" ca="1" si="447"/>
        <v>0,11883634936904-0,160232268372726i</v>
      </c>
      <c r="EE238" s="250" t="str">
        <f t="shared" ca="1" si="448"/>
        <v>-0,0763417075080985+0,184305185640497i</v>
      </c>
      <c r="EF238" s="250" t="str">
        <f t="shared" ca="1" si="449"/>
        <v>0,0292713350409505-0,19733131202156i</v>
      </c>
      <c r="EG238" s="250" t="str">
        <f t="shared" ca="1" si="450"/>
        <v>0,0195534878831942+0,198529894149047i</v>
      </c>
      <c r="EH238" s="250" t="str">
        <f t="shared" ca="1" si="451"/>
        <v>-0,0672063237520718-0,187829092014421i</v>
      </c>
      <c r="EI238" s="250" t="str">
        <f t="shared" ca="1" si="452"/>
        <v>0,110830981020473+0,165870284877278i</v>
      </c>
      <c r="EJ238" s="250" t="str">
        <f t="shared" ca="1" si="453"/>
        <v>-0,147812707072224-0,133969628599959i</v>
      </c>
      <c r="EK238" s="250" t="str">
        <f t="shared" ca="1" si="454"/>
        <v>0,17593490993809+0,0940391685645204i</v>
      </c>
      <c r="EL238" s="250" t="str">
        <f t="shared" ca="1" si="455"/>
        <v>-0,193512015263699-0,0484722364638966i</v>
      </c>
      <c r="EM238" s="250" t="str">
        <f t="shared" ca="1" si="456"/>
        <v>0,199490495410759+9,26731046080538E-14i</v>
      </c>
    </row>
    <row r="239" spans="1:146">
      <c r="A239" s="249">
        <f t="shared" si="323"/>
        <v>2.714843750000002E-3</v>
      </c>
      <c r="B239" s="248">
        <v>139</v>
      </c>
      <c r="C239" s="247">
        <f t="shared" si="324"/>
        <v>27800</v>
      </c>
      <c r="N239" s="246">
        <f t="shared" ca="1" si="327"/>
        <v>0.59948716777333988</v>
      </c>
      <c r="O239" s="223">
        <f t="shared" ca="1" si="328"/>
        <v>0.19948716777333983</v>
      </c>
      <c r="P239" s="223" t="str">
        <f t="shared" ca="1" si="329"/>
        <v>-0,192260957733264+0,0532057725976859i</v>
      </c>
      <c r="Q239" s="223" t="str">
        <f t="shared" ca="1" si="330"/>
        <v>0,171105851127118-0,102556900383607i</v>
      </c>
      <c r="R239" s="223" t="str">
        <f t="shared" ca="1" si="331"/>
        <v>-0,137554490334483+0,144477999346091i</v>
      </c>
      <c r="S239" s="223" t="str">
        <f t="shared" ca="1" si="332"/>
        <v>0,0940375999270066-0,175931975223939i</v>
      </c>
      <c r="T239" s="223" t="str">
        <f t="shared" ca="1" si="333"/>
        <v>-0,0437078858545259+0,1946400545118i</v>
      </c>
      <c r="U239" s="223" t="str">
        <f t="shared" ca="1" si="334"/>
        <v>-0,00978837138080175-0,199246876743251i</v>
      </c>
      <c r="V239" s="223" t="str">
        <f t="shared" ca="1" si="335"/>
        <v>0,062575481974394+0,189418687467475i</v>
      </c>
      <c r="W239" s="223" t="str">
        <f t="shared" ca="1" si="336"/>
        <v>-0,11082913228425-0,165867518047835i</v>
      </c>
      <c r="X239" s="223" t="str">
        <f t="shared" ca="1" si="337"/>
        <v>0,151053448202497+0,130299600507308i</v>
      </c>
      <c r="Y239" s="223" t="str">
        <f t="shared" ca="1" si="338"/>
        <v>-0,180334263782623-0,0852917546554653i</v>
      </c>
      <c r="Z239" s="223" t="str">
        <f t="shared" ca="1" si="339"/>
        <v>0,196550246350563+0,0341047029859784i</v>
      </c>
      <c r="AA239" s="223" t="str">
        <f t="shared" ca="1" si="340"/>
        <v>-0,198526582535122+0,0195531617175871i</v>
      </c>
      <c r="AB239" s="223" t="str">
        <f t="shared" ca="1" si="341"/>
        <v>0,18612009099246-0,0717944415340556i</v>
      </c>
      <c r="AC239" s="223" t="str">
        <f t="shared" ca="1" si="342"/>
        <v>-0,160229595589292+0,11883436709774i</v>
      </c>
      <c r="AD239" s="223" t="str">
        <f t="shared" ca="1" si="343"/>
        <v>0,122730807529615-0,157264996071463i</v>
      </c>
      <c r="AE239" s="223" t="str">
        <f t="shared" ca="1" si="344"/>
        <v>-0,0763404340762849+0,184302111304437i</v>
      </c>
      <c r="AF239" s="223" t="str">
        <f t="shared" ca="1" si="345"/>
        <v>0,024419358900718-0,197986931430099i</v>
      </c>
      <c r="AG239" s="223" t="str">
        <f t="shared" ca="1" si="346"/>
        <v>0,0292708467751407+0,197328020400791i</v>
      </c>
      <c r="AH239" s="223" t="str">
        <f t="shared" ca="1" si="347"/>
        <v>-0,0808404419955931-0,182373114916058i</v>
      </c>
      <c r="AI239" s="223" t="str">
        <f t="shared" ca="1" si="348"/>
        <v>0,126553319512231+0,15420566600052i</v>
      </c>
      <c r="AJ239" s="223" t="str">
        <f t="shared" ca="1" si="349"/>
        <v>-0,163097678790106-0,114866345286633i</v>
      </c>
      <c r="AK239" s="223" t="str">
        <f t="shared" ca="1" si="350"/>
        <v>0,187825958897154+0,0672052027047996i</v>
      </c>
      <c r="AL239" s="223" t="str">
        <f t="shared" ca="1" si="351"/>
        <v>-0,198946648650212-0,0146751864409836i</v>
      </c>
      <c r="AM239" s="223" t="str">
        <f t="shared" ca="1" si="352"/>
        <v>0,195654077781421-0,0389180157989882i</v>
      </c>
      <c r="AN239" s="223" t="str">
        <f t="shared" ca="1" si="353"/>
        <v>-0,17818678603181+0,0896916907516104i</v>
      </c>
      <c r="AO239" s="223" t="str">
        <f t="shared" ca="1" si="354"/>
        <v>0,147810241455533-0,133967393895252i</v>
      </c>
      <c r="AP239" s="223" t="str">
        <f t="shared" ca="1" si="355"/>
        <v>-0,106725159956751+0,168537444914875i</v>
      </c>
      <c r="AQ239" s="223" t="str">
        <f t="shared" ca="1" si="356"/>
        <v>0,0579080681134996-0,190897317303285i</v>
      </c>
      <c r="AR239" s="223" t="str">
        <f t="shared" ca="1" si="357"/>
        <v>0,0579080681134996-0,190897317303285i</v>
      </c>
      <c r="AS239" s="223" t="str">
        <f t="shared" ca="1" si="358"/>
        <v>-0,0484714279139619-0,193508787351402i</v>
      </c>
      <c r="AT239" s="223" t="str">
        <f t="shared" ca="1" si="359"/>
        <v>0,0983268643685791+0,17357118957267i</v>
      </c>
      <c r="AU239" s="223" t="str">
        <f t="shared" ca="1" si="360"/>
        <v>-0,141058729092182-0,141058729092272i</v>
      </c>
      <c r="AV239" s="223" t="str">
        <f t="shared" ca="1" si="361"/>
        <v>0,173571189572705+0,0983268643685166i</v>
      </c>
      <c r="AW239" s="223" t="str">
        <f t="shared" ca="1" si="362"/>
        <v>-0,19350878735142-0,0484714279138897i</v>
      </c>
      <c r="AX239" s="223" t="str">
        <f t="shared" ca="1" si="363"/>
        <v>0,199427085968061-0,00489566017165274i</v>
      </c>
      <c r="AY239" s="223" t="str">
        <f t="shared" ca="1" si="364"/>
        <v>-0,190897317303286+0,057908068113495i</v>
      </c>
      <c r="AZ239" s="223" t="str">
        <f t="shared" ca="1" si="365"/>
        <v>0,168537444914835-0,106725159956814i</v>
      </c>
      <c r="BA239" s="223" t="str">
        <f t="shared" ca="1" si="366"/>
        <v>-0,1339673938953+0,14781024145549i</v>
      </c>
      <c r="BB239" s="223" t="str">
        <f t="shared" ca="1" si="367"/>
        <v>0,0896916907515996-0,178186786031816i</v>
      </c>
      <c r="BC239" s="223" t="str">
        <f t="shared" ca="1" si="368"/>
        <v>-0,0389180157989152+0,195654077781435i</v>
      </c>
      <c r="BD239" s="223" t="str">
        <f t="shared" ca="1" si="369"/>
        <v>-0,0146751864409166-0,198946648650217i</v>
      </c>
      <c r="BE239" s="223" t="str">
        <f t="shared" ca="1" si="370"/>
        <v>0,067205202704795+0,187825958897156i</v>
      </c>
      <c r="BF239" s="223" t="str">
        <f t="shared" ca="1" si="371"/>
        <v>-0,114866345286691-0,163097678790065i</v>
      </c>
      <c r="BG239" s="223" t="str">
        <f t="shared" ca="1" si="372"/>
        <v>0,154205666000479+0,12655331951228i</v>
      </c>
      <c r="BH239" s="223" t="str">
        <f t="shared" ca="1" si="373"/>
        <v>-0,182373114916057-0,080840441995595i</v>
      </c>
      <c r="BI239" s="223" t="str">
        <f t="shared" ca="1" si="374"/>
        <v>0,197328020400801+0,0292708467750685i</v>
      </c>
      <c r="BJ239" s="223" t="str">
        <f t="shared" ca="1" si="375"/>
        <v>-0,197986931430106+0,0244193589006554i</v>
      </c>
      <c r="BK239" s="223" t="str">
        <f t="shared" ca="1" si="376"/>
        <v>0,184302111304432-0,076340434076296i</v>
      </c>
      <c r="BL239" s="223" t="str">
        <f t="shared" ca="1" si="377"/>
        <v>-0,157264996071417+0,122730807529674i</v>
      </c>
      <c r="BM239" s="223" t="str">
        <f t="shared" ca="1" si="378"/>
        <v>0,118834367097794-0,160229595589252i</v>
      </c>
      <c r="BN239" s="223" t="str">
        <f t="shared" ca="1" si="379"/>
        <v>-0,0717944415340416+0,186120090992466i</v>
      </c>
      <c r="BO239" s="223" t="str">
        <f t="shared" ca="1" si="380"/>
        <v>0,0195531617175115-0,198526582535129i</v>
      </c>
      <c r="BP239" s="223" t="str">
        <f t="shared" ca="1" si="381"/>
        <v>0,0341047029859136+0,196550246350574i</v>
      </c>
      <c r="BQ239" s="223" t="str">
        <f t="shared" ca="1" si="382"/>
        <v>-0,08529175465548-0,180334263782616i</v>
      </c>
      <c r="BR239" s="223" t="str">
        <f t="shared" ca="1" si="383"/>
        <v>0,130299600507363+0,15105344820245i</v>
      </c>
      <c r="BS239" s="223" t="str">
        <f t="shared" ca="1" si="384"/>
        <v>-0,165867518047799-0,110829132284304i</v>
      </c>
      <c r="BT239" s="223" t="str">
        <f t="shared" ca="1" si="385"/>
        <v>0,189418687467479+0,0625754819743826i</v>
      </c>
      <c r="BU239" s="223" t="str">
        <f t="shared" ca="1" si="386"/>
        <v>-0,199246876743254-0,00978837138072806i</v>
      </c>
      <c r="BV239" s="223" t="str">
        <f t="shared" ca="1" si="387"/>
        <v>0,194640054511815-0,0437078858544597i</v>
      </c>
      <c r="BW239" s="223" t="str">
        <f t="shared" ca="1" si="388"/>
        <v>-0,175931975223933+0,0940375999270186i</v>
      </c>
      <c r="BX239" s="223" t="str">
        <f t="shared" ca="1" si="389"/>
        <v>0,144477999346039-0,137554490334538i</v>
      </c>
      <c r="BY239" s="223" t="str">
        <f t="shared" ca="1" si="390"/>
        <v>-0,102556900383659+0,171105851127087i</v>
      </c>
      <c r="BZ239" s="223" t="str">
        <f t="shared" ca="1" si="391"/>
        <v>0,0532057725976769-0,192260957733267i</v>
      </c>
      <c r="CA239" s="223" t="str">
        <f t="shared" ca="1" si="392"/>
        <v>7,16540120354462E-14+0,19948716777334i</v>
      </c>
      <c r="CB239" s="223" t="str">
        <f t="shared" ca="1" si="393"/>
        <v>-0,0532057725976292-0,19226095773328i</v>
      </c>
      <c r="CC239" s="223" t="str">
        <f t="shared" ca="1" si="394"/>
        <v>0,102556900383612+0,171105851127115i</v>
      </c>
      <c r="CD239" s="223" t="str">
        <f t="shared" ca="1" si="395"/>
        <v>-0,144477999346142-0,13755449033443i</v>
      </c>
      <c r="CE239" s="223" t="str">
        <f t="shared" ca="1" si="396"/>
        <v>0,17593197522391+0,0940375999270621i</v>
      </c>
      <c r="CF239" s="223" t="str">
        <f t="shared" ca="1" si="397"/>
        <v>-0,194640054511802-0,0437078858545136i</v>
      </c>
      <c r="CG239" s="223" t="str">
        <f t="shared" ca="1" si="398"/>
        <v>0,199246876743247-0,00978837138087686i</v>
      </c>
      <c r="CH239" s="223" t="str">
        <f t="shared" ca="1" si="399"/>
        <v>-0,189418687467496+0,0625754819743301i</v>
      </c>
      <c r="CI239" s="223" t="str">
        <f t="shared" ca="1" si="400"/>
        <v>0,165867518047827-0,110829132284262i</v>
      </c>
      <c r="CJ239" s="223" t="str">
        <f t="shared" ca="1" si="401"/>
        <v>-0,130299600507255+0,151053448202543i</v>
      </c>
      <c r="CK239" s="223" t="str">
        <f t="shared" ca="1" si="402"/>
        <v>0,0852917546555247-0,180334263782595i</v>
      </c>
      <c r="CL239" s="223" t="str">
        <f t="shared" ca="1" si="403"/>
        <v>-0,0341047029859625+0,196550246350565i</v>
      </c>
      <c r="CM239" s="223" t="str">
        <f t="shared" ca="1" si="404"/>
        <v>-0,0195531617176598-0,198526582535115i</v>
      </c>
      <c r="CN239" s="223" t="str">
        <f t="shared" ca="1" si="405"/>
        <v>0,0717944415339904+0,186120090992485i</v>
      </c>
      <c r="CO239" s="223" t="str">
        <f t="shared" ca="1" si="406"/>
        <v>-0,11883436709775-0,160229595589285i</v>
      </c>
      <c r="CP239" s="223" t="str">
        <f t="shared" ca="1" si="407"/>
        <v>0,157264996071509+0,122730807529556i</v>
      </c>
      <c r="CQ239" s="223" t="str">
        <f t="shared" ca="1" si="408"/>
        <v>-0,184302111304411-0,0763404340763469i</v>
      </c>
      <c r="CR239" s="223" t="str">
        <f t="shared" ca="1" si="409"/>
        <v>0,1979869314301+0,0244193589007044i</v>
      </c>
      <c r="CS239" s="223" t="str">
        <f t="shared" ca="1" si="410"/>
        <v>-0,19732802040078+0,0292708467752158i</v>
      </c>
      <c r="CT239" s="223" t="str">
        <f t="shared" ca="1" si="411"/>
        <v>0,182373114916077-0,0808404419955499i</v>
      </c>
      <c r="CU239" s="223" t="str">
        <f t="shared" ca="1" si="412"/>
        <v>-0,15420566600051+0,126553319512242i</v>
      </c>
      <c r="CV239" s="223" t="str">
        <f t="shared" ca="1" si="413"/>
        <v>0,11486634528657-0,163097678790151i</v>
      </c>
      <c r="CW239" s="223" t="str">
        <f t="shared" ca="1" si="414"/>
        <v>-0,0672052027048417+0,187825958897139i</v>
      </c>
      <c r="CX239" s="223" t="str">
        <f t="shared" ca="1" si="415"/>
        <v>0,0146751864409659-0,198946648650214i</v>
      </c>
      <c r="CY239" s="223" t="str">
        <f t="shared" ca="1" si="416"/>
        <v>0,0389180157990558+0,195654077781408i</v>
      </c>
      <c r="CZ239" s="223" t="str">
        <f t="shared" ca="1" si="417"/>
        <v>-0,0896916907515555-0,178186786031838i</v>
      </c>
      <c r="DA239" s="223" t="str">
        <f t="shared" ca="1" si="418"/>
        <v>0,133967393895267+0,147810241455519i</v>
      </c>
      <c r="DB239" s="223" t="str">
        <f t="shared" ca="1" si="419"/>
        <v>-0,168537444914912-0,106725159956693i</v>
      </c>
      <c r="DC239" s="223" t="str">
        <f t="shared" ca="1" si="420"/>
        <v>0,190897317303272+0,0579080681135397i</v>
      </c>
      <c r="DD239" s="223" t="str">
        <f t="shared" ca="1" si="421"/>
        <v>-0,199427085968059-0,00489566017170785i</v>
      </c>
      <c r="DE239" s="223" t="str">
        <f t="shared" ca="1" si="422"/>
        <v>0,193508787351385-0,0484714279140313i</v>
      </c>
      <c r="DF239" s="223" t="str">
        <f t="shared" ca="1" si="423"/>
        <v>-0,173571189572734+0,0983268643684662i</v>
      </c>
      <c r="DG239" s="223" t="str">
        <f t="shared" ca="1" si="424"/>
        <v>0,141058729092221-0,141058729092233i</v>
      </c>
      <c r="DH239" s="223" t="str">
        <f t="shared" ca="1" si="425"/>
        <v>-0,0983268643684518+0,173571189572742i</v>
      </c>
      <c r="DI239" s="223" t="str">
        <f t="shared" ca="1" si="426"/>
        <v>0,0484714279140154-0,193508787351389i</v>
      </c>
      <c r="DJ239" s="223" t="str">
        <f t="shared" ca="1" si="427"/>
        <v>0,00489566017172437+0,199427085968059i</v>
      </c>
      <c r="DK239" s="223" t="str">
        <f t="shared" ca="1" si="428"/>
        <v>-0,0579080681135663-0,190897317303264i</v>
      </c>
      <c r="DL239" s="223" t="str">
        <f t="shared" ca="1" si="429"/>
        <v>0,106725159956707+0,168537444914903i</v>
      </c>
      <c r="DM239" s="223" t="str">
        <f t="shared" ca="1" si="430"/>
        <v>-0,147810241455538-0,133967393895247i</v>
      </c>
      <c r="DN239" s="223" t="str">
        <f t="shared" ca="1" si="431"/>
        <v>0,17818678603185+0,0896916907515306i</v>
      </c>
      <c r="DO239" s="223" t="str">
        <f t="shared" ca="1" si="432"/>
        <v>-0,195654077781411-0,0389180157990397i</v>
      </c>
      <c r="DP239" s="223" t="str">
        <f t="shared" ca="1" si="433"/>
        <v>0,198946648650212-0,0146751864409937i</v>
      </c>
      <c r="DQ239" s="223" t="str">
        <f t="shared" ca="1" si="434"/>
        <v>-0,18782595889713+0,0672052027048679i</v>
      </c>
      <c r="DR239" s="223" t="str">
        <f t="shared" ca="1" si="435"/>
        <v>0,163097678790135-0,114866345286592i</v>
      </c>
      <c r="DS239" s="223" t="str">
        <f t="shared" ca="1" si="436"/>
        <v>-0,126553319512221+0,154205666000528i</v>
      </c>
      <c r="DT239" s="223" t="str">
        <f t="shared" ca="1" si="437"/>
        <v>0,0808404419955347-0,182373114916084i</v>
      </c>
      <c r="DU239" s="223" t="str">
        <f t="shared" ca="1" si="438"/>
        <v>-0,0292708467751882+0,197328020400784i</v>
      </c>
      <c r="DV239" s="223" t="str">
        <f t="shared" ca="1" si="439"/>
        <v>-0,0244193589007208-0,197986931430098i</v>
      </c>
      <c r="DW239" s="223" t="str">
        <f t="shared" ca="1" si="440"/>
        <v>0,0763404340763623+0,184302111304405i</v>
      </c>
      <c r="DX239" s="223" t="str">
        <f t="shared" ca="1" si="441"/>
        <v>-0,122730807529578-0,157264996071492i</v>
      </c>
      <c r="DY239" s="223" t="str">
        <f t="shared" ca="1" si="442"/>
        <v>0,160229595589295+0,118834367097737i</v>
      </c>
      <c r="DZ239" s="223" t="str">
        <f t="shared" ca="1" si="443"/>
        <v>-0,186120090992491-0,0717944415339748i</v>
      </c>
      <c r="EA239" s="223" t="str">
        <f t="shared" ca="1" si="444"/>
        <v>0,198526582535116+0,0195531617176434i</v>
      </c>
      <c r="EB239" s="223" t="str">
        <f t="shared" ca="1" si="445"/>
        <v>-0,196550246350562+0,0341047029859842i</v>
      </c>
      <c r="EC239" s="223" t="str">
        <f t="shared" ca="1" si="446"/>
        <v>0,180334263782585-0,0852917546555449i</v>
      </c>
      <c r="ED239" s="223" t="str">
        <f t="shared" ca="1" si="447"/>
        <v>-0,151053448202532+0,130299600507267i</v>
      </c>
      <c r="EE239" s="223" t="str">
        <f t="shared" ca="1" si="448"/>
        <v>0,110829132284244-0,165867518047839i</v>
      </c>
      <c r="EF239" s="223" t="str">
        <f t="shared" ca="1" si="449"/>
        <v>-0,0625754819743092+0,189418687467503i</v>
      </c>
      <c r="EG239" s="223" t="str">
        <f t="shared" ca="1" si="450"/>
        <v>0,0097883713808547-0,199246876743248i</v>
      </c>
      <c r="EH239" s="223" t="str">
        <f t="shared" ca="1" si="451"/>
        <v>0,0437078858545351+0,194640054511798i</v>
      </c>
      <c r="EI239" s="223" t="str">
        <f t="shared" ca="1" si="452"/>
        <v>-0,0940375999270868-0,175931975223897i</v>
      </c>
      <c r="EJ239" s="223" t="str">
        <f t="shared" ca="1" si="453"/>
        <v>0,137554490334446+0,144477999346127i</v>
      </c>
      <c r="EK239" s="223" t="str">
        <f t="shared" ca="1" si="454"/>
        <v>-0,171105851127127-0,102556900383593i</v>
      </c>
      <c r="EL239" s="223" t="str">
        <f t="shared" ca="1" si="455"/>
        <v>0,192260957733287+0,0532057725976023i</v>
      </c>
      <c r="EM239" s="223" t="str">
        <f t="shared" ca="1" si="456"/>
        <v>-0,19948716777334-4,94640307257437E-14i</v>
      </c>
      <c r="EN239" s="223"/>
      <c r="EO239" s="223"/>
      <c r="EP239" s="223"/>
    </row>
    <row r="240" spans="1:146">
      <c r="A240" s="249">
        <f t="shared" si="323"/>
        <v>2.734375000000002E-3</v>
      </c>
      <c r="B240" s="248">
        <v>140</v>
      </c>
      <c r="C240" s="247">
        <f t="shared" si="324"/>
        <v>28000</v>
      </c>
      <c r="N240" s="246">
        <f t="shared" ca="1" si="327"/>
        <v>0.59948348158205578</v>
      </c>
      <c r="O240" s="223">
        <f t="shared" ca="1" si="328"/>
        <v>0.19948348158205575</v>
      </c>
      <c r="P240" s="223" t="str">
        <f t="shared" ca="1" si="329"/>
        <v>-0,190893789838162+0,0579069980686443i</v>
      </c>
      <c r="Q240" s="223" t="str">
        <f t="shared" ca="1" si="330"/>
        <v>0,165864453091794-0,110827084346104i</v>
      </c>
      <c r="R240" s="223" t="str">
        <f t="shared" ca="1" si="331"/>
        <v>-0,12655098101724+0,154202816536121i</v>
      </c>
      <c r="S240" s="223" t="str">
        <f t="shared" ca="1" si="332"/>
        <v>0,0763390234319677-0,18429870570775i</v>
      </c>
      <c r="T240" s="223" t="str">
        <f t="shared" ca="1" si="333"/>
        <v>-0,0195528004076539+0,198522914093857i</v>
      </c>
      <c r="U240" s="223" t="str">
        <f t="shared" ca="1" si="334"/>
        <v>-0,0389172966587382-0,19565046241927i</v>
      </c>
      <c r="V240" s="223" t="str">
        <f t="shared" ca="1" si="335"/>
        <v>0,0940358622684781+0,175928724293454i</v>
      </c>
      <c r="W240" s="223" t="str">
        <f t="shared" ca="1" si="336"/>
        <v>-0,141056122561375-0,141056122561372i</v>
      </c>
      <c r="X240" s="223" t="str">
        <f t="shared" ca="1" si="337"/>
        <v>0,175928724293456+0,0940358622684749i</v>
      </c>
      <c r="Y240" s="223" t="str">
        <f t="shared" ca="1" si="338"/>
        <v>-0,195650462419271-0,0389172966587342i</v>
      </c>
      <c r="Z240" s="223" t="str">
        <f t="shared" ca="1" si="339"/>
        <v>0,198522914093856-0,019552800407658i</v>
      </c>
      <c r="AA240" s="223" t="str">
        <f t="shared" ca="1" si="340"/>
        <v>-0,184298705707756+0,0763390234319529i</v>
      </c>
      <c r="AB240" s="223" t="str">
        <f t="shared" ca="1" si="341"/>
        <v>0,154202816536119-0,126550981017243i</v>
      </c>
      <c r="AC240" s="223" t="str">
        <f t="shared" ca="1" si="342"/>
        <v>-0,110827084346106+0,165864453091793i</v>
      </c>
      <c r="AD240" s="223" t="str">
        <f t="shared" ca="1" si="343"/>
        <v>0,0579069980686523-0,19089378983816i</v>
      </c>
      <c r="AE240" s="223" t="str">
        <f t="shared" ca="1" si="344"/>
        <v>3,47019777674217E-15+0,199483481582056i</v>
      </c>
      <c r="AF240" s="223" t="str">
        <f t="shared" ca="1" si="345"/>
        <v>-0,0579069980686399-0,190893789838163i</v>
      </c>
      <c r="AG240" s="223" t="str">
        <f t="shared" ca="1" si="346"/>
        <v>0,110827084346111+0,165864453091789i</v>
      </c>
      <c r="AH240" s="223" t="str">
        <f t="shared" ca="1" si="347"/>
        <v>-0,154202816536124-0,126550981017236i</v>
      </c>
      <c r="AI240" s="223" t="str">
        <f t="shared" ca="1" si="348"/>
        <v>0,184298705707752+0,0763390234319635i</v>
      </c>
      <c r="AJ240" s="223" t="str">
        <f t="shared" ca="1" si="349"/>
        <v>-0,198522914093857-0,0195528004076497i</v>
      </c>
      <c r="AK240" s="223" t="str">
        <f t="shared" ca="1" si="350"/>
        <v>0,195650462419269-0,0389172966587424i</v>
      </c>
      <c r="AL240" s="223" t="str">
        <f t="shared" ca="1" si="351"/>
        <v>-0,175928724293462+0,0940358622684642i</v>
      </c>
      <c r="AM240" s="223" t="str">
        <f t="shared" ca="1" si="352"/>
        <v>0,141056122561369-0,141056122561377i</v>
      </c>
      <c r="AN240" s="223" t="str">
        <f t="shared" ca="1" si="353"/>
        <v>-0,0940358622684714+0,175928724293458i</v>
      </c>
      <c r="AO240" s="223" t="str">
        <f t="shared" ca="1" si="354"/>
        <v>0,0389172966587502-0,195650462419268i</v>
      </c>
      <c r="AP240" s="223" t="str">
        <f t="shared" ca="1" si="355"/>
        <v>0,0195528004076615+0,198522914093856i</v>
      </c>
      <c r="AQ240" s="223" t="str">
        <f t="shared" ca="1" si="356"/>
        <v>-0,0763390234319561-0,184298705707755i</v>
      </c>
      <c r="AR240" s="223" t="str">
        <f t="shared" ca="1" si="357"/>
        <v>-0,0763390234319561-0,184298705707755i</v>
      </c>
      <c r="AS240" s="223" t="str">
        <f t="shared" ca="1" si="358"/>
        <v>-0,165864453091784-0,110827084346119i</v>
      </c>
      <c r="AT240" s="223" t="str">
        <f t="shared" ca="1" si="359"/>
        <v>0,190893789838167+0,0579069980686299i</v>
      </c>
      <c r="AU240" s="223" t="str">
        <f t="shared" ca="1" si="360"/>
        <v>-0,199483481582056+4,6628026401318E-14i</v>
      </c>
      <c r="AV240" s="223" t="str">
        <f t="shared" ca="1" si="361"/>
        <v>0,190893789838139-0,0579069980687191i</v>
      </c>
      <c r="AW240" s="223" t="str">
        <f t="shared" ca="1" si="362"/>
        <v>-0,165864453091842+0,110827084346032i</v>
      </c>
      <c r="AX240" s="223" t="str">
        <f t="shared" ca="1" si="363"/>
        <v>0,126550981017281-0,154202816536087i</v>
      </c>
      <c r="AY240" s="223" t="str">
        <f t="shared" ca="1" si="364"/>
        <v>-0,0763390234319798+0,184298705707745i</v>
      </c>
      <c r="AZ240" s="223" t="str">
        <f t="shared" ca="1" si="365"/>
        <v>0,0195528004076477-0,198522914093857i</v>
      </c>
      <c r="BA240" s="223" t="str">
        <f t="shared" ca="1" si="366"/>
        <v>0,0389172966587861+0,19565046241926i</v>
      </c>
      <c r="BB240" s="223" t="str">
        <f t="shared" ca="1" si="367"/>
        <v>-0,0940358622685386-0,175928724293422i</v>
      </c>
      <c r="BC240" s="223" t="str">
        <f t="shared" ca="1" si="368"/>
        <v>0,141056122561311+0,141056122561436i</v>
      </c>
      <c r="BD240" s="223" t="str">
        <f t="shared" ca="1" si="369"/>
        <v>-0,175928724293432-0,0940358622685194i</v>
      </c>
      <c r="BE240" s="223" t="str">
        <f t="shared" ca="1" si="370"/>
        <v>0,195650462419265+0,0389172966587649i</v>
      </c>
      <c r="BF240" s="223" t="str">
        <f t="shared" ca="1" si="371"/>
        <v>-0,198522914093856+0,0195528004076663i</v>
      </c>
      <c r="BG240" s="223" t="str">
        <f t="shared" ca="1" si="372"/>
        <v>0,184298705707738-0,0763390234319972i</v>
      </c>
      <c r="BH240" s="223" t="str">
        <f t="shared" ca="1" si="373"/>
        <v>-0,154202816536075+0,126550981017295i</v>
      </c>
      <c r="BI240" s="223" t="str">
        <f t="shared" ca="1" si="374"/>
        <v>0,110827084346181-0,165864453091742i</v>
      </c>
      <c r="BJ240" s="223" t="str">
        <f t="shared" ca="1" si="375"/>
        <v>-0,0579069980687011+0,190893789838145i</v>
      </c>
      <c r="BK240" s="223" t="str">
        <f t="shared" ca="1" si="376"/>
        <v>2,78596221301846E-14-0,199483481582056i</v>
      </c>
      <c r="BL240" s="223" t="str">
        <f t="shared" ca="1" si="377"/>
        <v>0,0579069980686479+0,190893789838161i</v>
      </c>
      <c r="BM240" s="223" t="str">
        <f t="shared" ca="1" si="378"/>
        <v>-0,110827084346135-0,165864453091773i</v>
      </c>
      <c r="BN240" s="223" t="str">
        <f t="shared" ca="1" si="379"/>
        <v>0,154202816536166+0,126550981017185i</v>
      </c>
      <c r="BO240" s="223" t="str">
        <f t="shared" ca="1" si="380"/>
        <v>-0,184298705707717-0,0763390234320487i</v>
      </c>
      <c r="BP240" s="223" t="str">
        <f t="shared" ca="1" si="381"/>
        <v>0,19852291409385+0,0195528004077218i</v>
      </c>
      <c r="BQ240" s="223" t="str">
        <f t="shared" ca="1" si="382"/>
        <v>-0,195650462419276+0,0389172966587103i</v>
      </c>
      <c r="BR240" s="223" t="str">
        <f t="shared" ca="1" si="383"/>
        <v>0,175928724293458-0,0940358622684704i</v>
      </c>
      <c r="BS240" s="223" t="str">
        <f t="shared" ca="1" si="384"/>
        <v>-0,14105612256135+0,141056122561396i</v>
      </c>
      <c r="BT240" s="223" t="str">
        <f t="shared" ca="1" si="385"/>
        <v>0,0940358622684127-0,175928724293489i</v>
      </c>
      <c r="BU240" s="223" t="str">
        <f t="shared" ca="1" si="386"/>
        <v>-0,038917296658646+0,195650462419288i</v>
      </c>
      <c r="BV240" s="223" t="str">
        <f t="shared" ca="1" si="387"/>
        <v>-0,0195528004075894-0,198522914093863i</v>
      </c>
      <c r="BW240" s="223" t="str">
        <f t="shared" ca="1" si="388"/>
        <v>0,0763390234319258+0,184298705707767i</v>
      </c>
      <c r="BX240" s="223" t="str">
        <f t="shared" ca="1" si="389"/>
        <v>-0,126550981017235-0,154202816536124i</v>
      </c>
      <c r="BY240" s="223" t="str">
        <f t="shared" ca="1" si="390"/>
        <v>0,16586445309181+0,11082708434608i</v>
      </c>
      <c r="BZ240" s="223" t="str">
        <f t="shared" ca="1" si="391"/>
        <v>-0,19089378983818-0,0579069980685852i</v>
      </c>
      <c r="CA240" s="223" t="str">
        <f t="shared" ca="1" si="392"/>
        <v>0,199483481582056-9,32560528026362E-14i</v>
      </c>
      <c r="CB240" s="223" t="str">
        <f t="shared" ca="1" si="393"/>
        <v>-0,190893789838184+0,0579069980685738i</v>
      </c>
      <c r="CC240" s="223" t="str">
        <f t="shared" ca="1" si="394"/>
        <v>0,165864453091816-0,110827084346071i</v>
      </c>
      <c r="CD240" s="223" t="str">
        <f t="shared" ca="1" si="395"/>
        <v>-0,126550981017245+0,154202816536117i</v>
      </c>
      <c r="CE240" s="223" t="str">
        <f t="shared" ca="1" si="396"/>
        <v>0,0763390234319368-0,184298705707763i</v>
      </c>
      <c r="CF240" s="223" t="str">
        <f t="shared" ca="1" si="397"/>
        <v>-0,0195528004076013+0,198522914093862i</v>
      </c>
      <c r="CG240" s="223" t="str">
        <f t="shared" ca="1" si="398"/>
        <v>-0,038917296658829-0,195650462419252i</v>
      </c>
      <c r="CH240" s="223" t="str">
        <f t="shared" ca="1" si="399"/>
        <v>0,0940358622684021+0,175928724293495i</v>
      </c>
      <c r="CI240" s="223" t="str">
        <f t="shared" ca="1" si="400"/>
        <v>-0,141056122561342-0,141056122561405i</v>
      </c>
      <c r="CJ240" s="223" t="str">
        <f t="shared" ca="1" si="401"/>
        <v>0,175928724293453+0,0940358622684809i</v>
      </c>
      <c r="CK240" s="223" t="str">
        <f t="shared" ca="1" si="402"/>
        <v>-0,195650462419273-0,0389172966587218i</v>
      </c>
      <c r="CL240" s="223" t="str">
        <f t="shared" ca="1" si="403"/>
        <v>0,198522914093851-0,0195528004077099i</v>
      </c>
      <c r="CM240" s="223" t="str">
        <f t="shared" ca="1" si="404"/>
        <v>-0,184298705707719+0,0763390234320429i</v>
      </c>
      <c r="CN240" s="223" t="str">
        <f t="shared" ca="1" si="405"/>
        <v>0,15420281653617-0,12655098101718i</v>
      </c>
      <c r="CO240" s="223" t="str">
        <f t="shared" ca="1" si="406"/>
        <v>-0,110827084346145+0,165864453091767i</v>
      </c>
      <c r="CP240" s="223" t="str">
        <f t="shared" ca="1" si="407"/>
        <v>0,0579069980686538-0,190893789838159i</v>
      </c>
      <c r="CQ240" s="223" t="str">
        <f t="shared" ca="1" si="408"/>
        <v>1,59335734962882E-14+0,199483481582056i</v>
      </c>
      <c r="CR240" s="223" t="str">
        <f t="shared" ca="1" si="409"/>
        <v>-0,0579069980686951-0,190893789838147i</v>
      </c>
      <c r="CS240" s="223" t="str">
        <f t="shared" ca="1" si="410"/>
        <v>0,110827084346171+0,165864453091749i</v>
      </c>
      <c r="CT240" s="223" t="str">
        <f t="shared" ca="1" si="411"/>
        <v>-0,154202816536068-0,126550981017304i</v>
      </c>
      <c r="CU240" s="223" t="str">
        <f t="shared" ca="1" si="412"/>
        <v>0,184298705707735+0,076339023432003i</v>
      </c>
      <c r="CV240" s="223" t="str">
        <f t="shared" ca="1" si="413"/>
        <v>-0,198522914093854-0,0195528004076782i</v>
      </c>
      <c r="CW240" s="223" t="str">
        <f t="shared" ca="1" si="414"/>
        <v>0,195650462419266-0,0389172966587588i</v>
      </c>
      <c r="CX240" s="223" t="str">
        <f t="shared" ca="1" si="415"/>
        <v>-0,175928724293438+0,094035862268509i</v>
      </c>
      <c r="CY240" s="223" t="str">
        <f t="shared" ca="1" si="416"/>
        <v>0,141056122561315-0,141056122561432i</v>
      </c>
      <c r="CZ240" s="223" t="str">
        <f t="shared" ca="1" si="417"/>
        <v>-0,0940358622685442+0,175928724293419i</v>
      </c>
      <c r="DA240" s="223" t="str">
        <f t="shared" ca="1" si="418"/>
        <v>0,0389172966587977-0,195650462419258i</v>
      </c>
      <c r="DB240" s="223" t="str">
        <f t="shared" ca="1" si="419"/>
        <v>0,0195528004076386+0,198522914093858i</v>
      </c>
      <c r="DC240" s="223" t="str">
        <f t="shared" ca="1" si="420"/>
        <v>-0,0763390234319663-0,184298705707751i</v>
      </c>
      <c r="DD240" s="223" t="str">
        <f t="shared" ca="1" si="421"/>
        <v>0,126550981017274+0,154202816536093i</v>
      </c>
      <c r="DE240" s="223" t="str">
        <f t="shared" ca="1" si="422"/>
        <v>-0,165864453091834-0,110827084346044i</v>
      </c>
      <c r="DF240" s="223" t="str">
        <f t="shared" ca="1" si="423"/>
        <v>0,190893789838135+0,0579069980687332i</v>
      </c>
      <c r="DG240" s="223" t="str">
        <f t="shared" ca="1" si="424"/>
        <v>-0,199483481582056-5,57192442603693E-14i</v>
      </c>
      <c r="DH240" s="223" t="str">
        <f t="shared" ca="1" si="425"/>
        <v>0,190893789838171-0,0579069980686157i</v>
      </c>
      <c r="DI240" s="223" t="str">
        <f t="shared" ca="1" si="426"/>
        <v>-0,165864453091789+0,110827084346112i</v>
      </c>
      <c r="DJ240" s="223" t="str">
        <f t="shared" ca="1" si="427"/>
        <v>0,126550981017211-0,154202816536145i</v>
      </c>
      <c r="DK240" s="223" t="str">
        <f t="shared" ca="1" si="428"/>
        <v>-0,0763390234318911+0,184298705707782i</v>
      </c>
      <c r="DL240" s="223" t="str">
        <f t="shared" ca="1" si="429"/>
        <v>0,0195528004077495-0,198522914093847i</v>
      </c>
      <c r="DM240" s="223" t="str">
        <f t="shared" ca="1" si="430"/>
        <v>0,0389172966586774+0,195650462419282i</v>
      </c>
      <c r="DN240" s="223" t="str">
        <f t="shared" ca="1" si="431"/>
        <v>-0,0940358622684458-0,175928724293471i</v>
      </c>
      <c r="DO240" s="223" t="str">
        <f t="shared" ca="1" si="432"/>
        <v>0,141056122561373+0,141056122561374i</v>
      </c>
      <c r="DP240" s="223" t="str">
        <f t="shared" ca="1" si="433"/>
        <v>-0,175928724293476-0,0940358622684372i</v>
      </c>
      <c r="DQ240" s="223" t="str">
        <f t="shared" ca="1" si="434"/>
        <v>0,195650462419282+0,038917296658679i</v>
      </c>
      <c r="DR240" s="223" t="str">
        <f t="shared" ca="1" si="435"/>
        <v>-0,198522914093866+0,019552800407556i</v>
      </c>
      <c r="DS240" s="223" t="str">
        <f t="shared" ca="1" si="436"/>
        <v>0,184298705707778-0,0763390234319001i</v>
      </c>
      <c r="DT240" s="223" t="str">
        <f t="shared" ca="1" si="437"/>
        <v>-0,154202816536146+0,12655098101721i</v>
      </c>
      <c r="DU240" s="223" t="str">
        <f t="shared" ca="1" si="438"/>
        <v>0,110827084346104-0,165864453091794i</v>
      </c>
      <c r="DV240" s="223" t="str">
        <f t="shared" ca="1" si="439"/>
        <v>-0,0579069980686173+0,19089378983817i</v>
      </c>
      <c r="DW240" s="223" t="str">
        <f t="shared" ca="1" si="440"/>
        <v>-6,53964306724516E-14-0,199483481582056i</v>
      </c>
      <c r="DX240" s="223" t="str">
        <f t="shared" ca="1" si="441"/>
        <v>0,0579069980685471+0,190893789838191i</v>
      </c>
      <c r="DY240" s="223" t="str">
        <f t="shared" ca="1" si="442"/>
        <v>-0,110827084346043-0,165864453091835i</v>
      </c>
      <c r="DZ240" s="223" t="str">
        <f t="shared" ca="1" si="443"/>
        <v>0,154202816536099+0,126550981017266i</v>
      </c>
      <c r="EA240" s="223" t="str">
        <f t="shared" ca="1" si="444"/>
        <v>-0,184298705707754-0,0763390234319573i</v>
      </c>
      <c r="EB240" s="223" t="str">
        <f t="shared" ca="1" si="445"/>
        <v>0,198522914093859+0,019552800407629i</v>
      </c>
      <c r="EC240" s="223" t="str">
        <f t="shared" ca="1" si="446"/>
        <v>-0,195650462419256+0,0389172966588072i</v>
      </c>
      <c r="ED240" s="223" t="str">
        <f t="shared" ca="1" si="447"/>
        <v>0,17592872429351-0,0940358622683726i</v>
      </c>
      <c r="EE240" s="223" t="str">
        <f t="shared" ca="1" si="448"/>
        <v>-0,141056122561425+0,141056122561322i</v>
      </c>
      <c r="EF240" s="223" t="str">
        <f t="shared" ca="1" si="449"/>
        <v>0,0940358622685005-0,175928724293442i</v>
      </c>
      <c r="EG240" s="223" t="str">
        <f t="shared" ca="1" si="450"/>
        <v>-0,0389172966587492+0,195650462419268i</v>
      </c>
      <c r="EH240" s="223" t="str">
        <f t="shared" ca="1" si="451"/>
        <v>-0,0195528004076878-0,198522914093853i</v>
      </c>
      <c r="EI240" s="223" t="str">
        <f t="shared" ca="1" si="452"/>
        <v>0,076339023432012+0,184298705707732i</v>
      </c>
      <c r="EJ240" s="223" t="str">
        <f t="shared" ca="1" si="453"/>
        <v>-0,126550981017312-0,154202816536062i</v>
      </c>
      <c r="EK240" s="223" t="str">
        <f t="shared" ca="1" si="454"/>
        <v>0,165864453091754+0,110827084346163i</v>
      </c>
      <c r="EL240" s="223" t="str">
        <f t="shared" ca="1" si="455"/>
        <v>-0,190893789838149-0,057906998068686i</v>
      </c>
      <c r="EM240" s="223" t="str">
        <f t="shared" ca="1" si="456"/>
        <v>0,199483481582056+6,25638708420594E-15i</v>
      </c>
      <c r="EN240" s="223"/>
      <c r="EO240" s="223"/>
      <c r="EP240" s="223"/>
    </row>
    <row r="241" spans="1:146">
      <c r="A241" s="249">
        <f t="shared" si="323"/>
        <v>2.753906250000002E-3</v>
      </c>
      <c r="B241" s="248">
        <v>141</v>
      </c>
      <c r="C241" s="247">
        <f t="shared" si="324"/>
        <v>28200</v>
      </c>
      <c r="N241" s="246">
        <f t="shared" ca="1" si="327"/>
        <v>0.59947942460467718</v>
      </c>
      <c r="O241" s="223">
        <f t="shared" ca="1" si="328"/>
        <v>0.19947942460467719</v>
      </c>
      <c r="P241" s="223" t="str">
        <f t="shared" ca="1" si="329"/>
        <v>-0,189411335110625+0,0625730530837653i</v>
      </c>
      <c r="Q241" s="223" t="str">
        <f t="shared" ca="1" si="330"/>
        <v>0,160223376217903-0,118829754497557i</v>
      </c>
      <c r="R241" s="223" t="str">
        <f t="shared" ca="1" si="331"/>
        <v>-0,114861886706695+0,163091348092998i</v>
      </c>
      <c r="S241" s="223" t="str">
        <f t="shared" ca="1" si="332"/>
        <v>0,0579058203902795-0,190889907552866i</v>
      </c>
      <c r="T241" s="223" t="str">
        <f t="shared" ca="1" si="333"/>
        <v>0,00489547014483609+0,199419345131494i</v>
      </c>
      <c r="U241" s="223" t="str">
        <f t="shared" ca="1" si="334"/>
        <v>-0,0672025941098263-0,187818668362661i</v>
      </c>
      <c r="V241" s="223" t="str">
        <f t="shared" ca="1" si="335"/>
        <v>0,122726043687636+0,157258891772114i</v>
      </c>
      <c r="W241" s="223" t="str">
        <f t="shared" ca="1" si="336"/>
        <v>-0,165861079838391-0,110824830410229i</v>
      </c>
      <c r="X241" s="223" t="str">
        <f t="shared" ca="1" si="337"/>
        <v>0,192253495052636+0,0532037073958115i</v>
      </c>
      <c r="Y241" s="223" t="str">
        <f t="shared" ca="1" si="338"/>
        <v>-0,199239142901574+0,00978799144153017i</v>
      </c>
      <c r="Z241" s="223" t="str">
        <f t="shared" ca="1" si="339"/>
        <v>0,186112866671859-0,0717916548060843i</v>
      </c>
      <c r="AA241" s="223" t="str">
        <f t="shared" ca="1" si="340"/>
        <v>-0,154199680450197+0,126548407298038i</v>
      </c>
      <c r="AB241" s="223" t="str">
        <f t="shared" ca="1" si="341"/>
        <v>0,106721017379948-0,168530903071223i</v>
      </c>
      <c r="AC241" s="223" t="str">
        <f t="shared" ca="1" si="342"/>
        <v>-0,0484695464774429+0,193501276235802i</v>
      </c>
      <c r="AD241" s="223" t="str">
        <f t="shared" ca="1" si="343"/>
        <v>-0,0146746168181559-0,198938926462001i</v>
      </c>
      <c r="AE241" s="223" t="str">
        <f t="shared" ca="1" si="344"/>
        <v>0,0763374708939301+0,18429495754939i</v>
      </c>
      <c r="AF241" s="223" t="str">
        <f t="shared" ca="1" si="345"/>
        <v>-0,130294542879819-0,151047585006686i</v>
      </c>
      <c r="AG241" s="223" t="str">
        <f t="shared" ca="1" si="346"/>
        <v>0,171099209589822+0,102552919599352i</v>
      </c>
      <c r="AH241" s="223" t="str">
        <f t="shared" ca="1" si="347"/>
        <v>-0,194632499485643-0,043706189316668i</v>
      </c>
      <c r="AI241" s="223" t="str">
        <f t="shared" ca="1" si="348"/>
        <v>0,198518876651933-0,0195524027543311i</v>
      </c>
      <c r="AJ241" s="223" t="str">
        <f t="shared" ca="1" si="349"/>
        <v>-0,182366036035725+0,0808373041437525i</v>
      </c>
      <c r="AK241" s="223" t="str">
        <f t="shared" ca="1" si="350"/>
        <v>0,147804504146-0,133962193900996i</v>
      </c>
      <c r="AL241" s="223" t="str">
        <f t="shared" ca="1" si="351"/>
        <v>-0,0983230477746931+0,173564452342375i</v>
      </c>
      <c r="AM241" s="223" t="str">
        <f t="shared" ca="1" si="352"/>
        <v>0,0389165051817116-0,195646483395575i</v>
      </c>
      <c r="AN241" s="223" t="str">
        <f t="shared" ca="1" si="353"/>
        <v>0,0244184110542154+0,197979246493668i</v>
      </c>
      <c r="AO241" s="223" t="str">
        <f t="shared" ca="1" si="354"/>
        <v>-0,0852884440242758-0,180327264041051i</v>
      </c>
      <c r="AP241" s="223" t="str">
        <f t="shared" ca="1" si="355"/>
        <v>0,137549151105748+0,144472391378772i</v>
      </c>
      <c r="AQ241" s="223" t="str">
        <f t="shared" ca="1" si="356"/>
        <v>-0,17592514635884-0,0940339498225703i</v>
      </c>
      <c r="AR241" s="223" t="str">
        <f t="shared" ca="1" si="357"/>
        <v>-0,17592514635884-0,0940339498225703i</v>
      </c>
      <c r="AS241" s="223" t="str">
        <f t="shared" ca="1" si="358"/>
        <v>-0,197320361040243+0,0292697106162878i</v>
      </c>
      <c r="AT241" s="223" t="str">
        <f t="shared" ca="1" si="359"/>
        <v>0,178179869645415-0,0896882093352085i</v>
      </c>
      <c r="AU241" s="223" t="str">
        <f t="shared" ca="1" si="360"/>
        <v>-0,141053253845187+0,141053253845128i</v>
      </c>
      <c r="AV241" s="223" t="str">
        <f t="shared" ca="1" si="361"/>
        <v>0,0896882093352831-0,178179869645377i</v>
      </c>
      <c r="AW241" s="223" t="str">
        <f t="shared" ca="1" si="362"/>
        <v>-0,0292697106163704+0,197320361040231i</v>
      </c>
      <c r="AX241" s="223" t="str">
        <f t="shared" ca="1" si="363"/>
        <v>-0,0341033791991892-0,196542617179607i</v>
      </c>
      <c r="AY241" s="223" t="str">
        <f t="shared" ca="1" si="364"/>
        <v>0,0940339498225316+0,175925146358861i</v>
      </c>
      <c r="AZ241" s="223" t="str">
        <f t="shared" ca="1" si="365"/>
        <v>-0,14447239137874-0,137549151105782i</v>
      </c>
      <c r="BA241" s="223" t="str">
        <f t="shared" ca="1" si="366"/>
        <v>0,180327264041033+0,0852884440243155i</v>
      </c>
      <c r="BB241" s="223" t="str">
        <f t="shared" ca="1" si="367"/>
        <v>-0,197979246493662-0,0244184110542619i</v>
      </c>
      <c r="BC241" s="223" t="str">
        <f t="shared" ca="1" si="368"/>
        <v>0,195646483395583-0,0389165051816685i</v>
      </c>
      <c r="BD241" s="223" t="str">
        <f t="shared" ca="1" si="369"/>
        <v>-0,173564452342408+0,0983230477746352i</v>
      </c>
      <c r="BE241" s="223" t="str">
        <f t="shared" ca="1" si="370"/>
        <v>0,133962193901041-0,14780450414596i</v>
      </c>
      <c r="BF241" s="223" t="str">
        <f t="shared" ca="1" si="371"/>
        <v>-0,0808373041438108+0,1823660360357i</v>
      </c>
      <c r="BG241" s="223" t="str">
        <f t="shared" ca="1" si="372"/>
        <v>0,0195524027543917-0,198518876651927i</v>
      </c>
      <c r="BH241" s="223" t="str">
        <f t="shared" ca="1" si="373"/>
        <v>0,0437061893166058+0,194632499485657i</v>
      </c>
      <c r="BI241" s="223" t="str">
        <f t="shared" ca="1" si="374"/>
        <v>-0,102552919599295-0,171099209589856i</v>
      </c>
      <c r="BJ241" s="223" t="str">
        <f t="shared" ca="1" si="375"/>
        <v>0,151047585006645+0,130294542879867i</v>
      </c>
      <c r="BK241" s="223" t="str">
        <f t="shared" ca="1" si="376"/>
        <v>-0,184294957549365-0,0763374708939915i</v>
      </c>
      <c r="BL241" s="223" t="str">
        <f t="shared" ca="1" si="377"/>
        <v>0,198938926461996+0,0146746168182195i</v>
      </c>
      <c r="BM241" s="223" t="str">
        <f t="shared" ca="1" si="378"/>
        <v>-0,193501276235818+0,0484695464773782i</v>
      </c>
      <c r="BN241" s="223" t="str">
        <f t="shared" ca="1" si="379"/>
        <v>0,168530903071257-0,106721017379894i</v>
      </c>
      <c r="BO241" s="223" t="str">
        <f t="shared" ca="1" si="380"/>
        <v>-0,12654840729809+0,154199680450155i</v>
      </c>
      <c r="BP241" s="223" t="str">
        <f t="shared" ca="1" si="381"/>
        <v>0,0717916548061425-0,186112866671837i</v>
      </c>
      <c r="BQ241" s="223" t="str">
        <f t="shared" ca="1" si="382"/>
        <v>-0,00978799144159525+0,19923914290157i</v>
      </c>
      <c r="BR241" s="223" t="str">
        <f t="shared" ca="1" si="383"/>
        <v>-0,0532037073957514-0,192253495052653i</v>
      </c>
      <c r="BS241" s="223" t="str">
        <f t="shared" ca="1" si="384"/>
        <v>0,110824830410175+0,165861079838427i</v>
      </c>
      <c r="BT241" s="223" t="str">
        <f t="shared" ca="1" si="385"/>
        <v>-0,157258891772063-0,122726043687701i</v>
      </c>
      <c r="BU241" s="223" t="str">
        <f t="shared" ca="1" si="386"/>
        <v>0,187818668362632+0,0672025941099065i</v>
      </c>
      <c r="BV241" s="223" t="str">
        <f t="shared" ca="1" si="387"/>
        <v>-0,199419345131492-0,0048954701449175i</v>
      </c>
      <c r="BW241" s="223" t="str">
        <f t="shared" ca="1" si="388"/>
        <v>0,190889907552891-0,0579058203901989i</v>
      </c>
      <c r="BX241" s="223" t="str">
        <f t="shared" ca="1" si="389"/>
        <v>-0,163091348093048+0,114861886706624i</v>
      </c>
      <c r="BY241" s="223" t="str">
        <f t="shared" ca="1" si="390"/>
        <v>0,118829754497622-0,160223376217854i</v>
      </c>
      <c r="BZ241" s="223" t="str">
        <f t="shared" ca="1" si="391"/>
        <v>-0,0625730530838455+0,189411335110598i</v>
      </c>
      <c r="CA241" s="223" t="str">
        <f t="shared" ca="1" si="392"/>
        <v>8,35770368472549E-14-0,199479424604677i</v>
      </c>
      <c r="CB241" s="223" t="str">
        <f t="shared" ca="1" si="393"/>
        <v>0,0625730530836815+0,189411335110652i</v>
      </c>
      <c r="CC241" s="223" t="str">
        <f t="shared" ca="1" si="394"/>
        <v>-0,118829754497488-0,160223376217953i</v>
      </c>
      <c r="CD241" s="223" t="str">
        <f t="shared" ca="1" si="395"/>
        <v>0,163091348092949+0,114861886706765i</v>
      </c>
      <c r="CE241" s="223" t="str">
        <f t="shared" ca="1" si="396"/>
        <v>-0,190889907552842-0,0579058203903589i</v>
      </c>
      <c r="CF241" s="223" t="str">
        <f t="shared" ca="1" si="397"/>
        <v>0,199419345131497-0,0048954701447504i</v>
      </c>
      <c r="CG241" s="223" t="str">
        <f t="shared" ca="1" si="398"/>
        <v>-0,187818668362688+0,0672025941097491i</v>
      </c>
      <c r="CH241" s="223" t="str">
        <f t="shared" ca="1" si="399"/>
        <v>0,157258891772166-0,122726043687569i</v>
      </c>
      <c r="CI241" s="223" t="str">
        <f t="shared" ca="1" si="400"/>
        <v>-0,110824830410314+0,165861079838334i</v>
      </c>
      <c r="CJ241" s="223" t="str">
        <f t="shared" ca="1" si="401"/>
        <v>0,0532037073959126-0,192253495052608i</v>
      </c>
      <c r="CK241" s="223" t="str">
        <f t="shared" ca="1" si="402"/>
        <v>0,00978799144142261+0,199239142901579i</v>
      </c>
      <c r="CL241" s="223" t="str">
        <f t="shared" ca="1" si="403"/>
        <v>-0,0717916548059811-0,186112866671899i</v>
      </c>
      <c r="CM241" s="223" t="str">
        <f t="shared" ca="1" si="404"/>
        <v>0,12654840729796+0,154199680450261i</v>
      </c>
      <c r="CN241" s="223" t="str">
        <f t="shared" ca="1" si="405"/>
        <v>-0,168530903071277-0,106721017379863i</v>
      </c>
      <c r="CO241" s="223" t="str">
        <f t="shared" ca="1" si="406"/>
        <v>0,193501276235826+0,0484695464773479i</v>
      </c>
      <c r="CP241" s="223" t="str">
        <f t="shared" ca="1" si="407"/>
        <v>-0,198938926461994+0,0146746168182507i</v>
      </c>
      <c r="CQ241" s="223" t="str">
        <f t="shared" ca="1" si="408"/>
        <v>0,184294957549355-0,0763374708940152i</v>
      </c>
      <c r="CR241" s="223" t="str">
        <f t="shared" ca="1" si="409"/>
        <v>-0,151047585006628+0,130294542879887i</v>
      </c>
      <c r="CS241" s="223" t="str">
        <f t="shared" ca="1" si="410"/>
        <v>0,102552919599268-0,171099209589873i</v>
      </c>
      <c r="CT241" s="223" t="str">
        <f t="shared" ca="1" si="411"/>
        <v>-0,0437061893165753+0,194632499485663i</v>
      </c>
      <c r="CU241" s="223" t="str">
        <f t="shared" ca="1" si="412"/>
        <v>-0,0195524027544228-0,198518876651924i</v>
      </c>
      <c r="CV241" s="223" t="str">
        <f t="shared" ca="1" si="413"/>
        <v>0,0808373041438343+0,182366036035689i</v>
      </c>
      <c r="CW241" s="223" t="str">
        <f t="shared" ca="1" si="414"/>
        <v>-0,133962193901068-0,147804504145935i</v>
      </c>
      <c r="CX241" s="223" t="str">
        <f t="shared" ca="1" si="415"/>
        <v>0,173564452342423+0,0983230477746081i</v>
      </c>
      <c r="CY241" s="223" t="str">
        <f t="shared" ca="1" si="416"/>
        <v>-0,195646483395589-0,038916505181638i</v>
      </c>
      <c r="CZ241" s="223" t="str">
        <f t="shared" ca="1" si="417"/>
        <v>0,197979246493659-0,0244184110542872i</v>
      </c>
      <c r="DA241" s="223" t="str">
        <f t="shared" ca="1" si="418"/>
        <v>-0,180327264041017+0,085288444024349i</v>
      </c>
      <c r="DB241" s="223" t="str">
        <f t="shared" ca="1" si="419"/>
        <v>0,144472391378718-0,137549151105805i</v>
      </c>
      <c r="DC241" s="223" t="str">
        <f t="shared" ca="1" si="420"/>
        <v>-0,0940339498225041+0,175925146358876i</v>
      </c>
      <c r="DD241" s="223" t="str">
        <f t="shared" ca="1" si="421"/>
        <v>0,0341033791991613-0,196542617179611i</v>
      </c>
      <c r="DE241" s="223" t="str">
        <f t="shared" ca="1" si="422"/>
        <v>0,0292697106164069+0,197320361040225i</v>
      </c>
      <c r="DF241" s="223" t="str">
        <f t="shared" ca="1" si="423"/>
        <v>-0,0896882093353137-0,178179869645362i</v>
      </c>
      <c r="DG241" s="223" t="str">
        <f t="shared" ca="1" si="424"/>
        <v>0,14105325384521+0,141053253845106i</v>
      </c>
      <c r="DH241" s="223" t="str">
        <f t="shared" ca="1" si="425"/>
        <v>-0,178179869645427-0,089688209335183i</v>
      </c>
      <c r="DI241" s="223" t="str">
        <f t="shared" ca="1" si="426"/>
        <v>0,197320361040247+0,0292697106162625i</v>
      </c>
      <c r="DJ241" s="223" t="str">
        <f t="shared" ca="1" si="427"/>
        <v>-0,196542617179586+0,0341033791993051i</v>
      </c>
      <c r="DK241" s="223" t="str">
        <f t="shared" ca="1" si="428"/>
        <v>0,175925146358807-0,094033949822633i</v>
      </c>
      <c r="DL241" s="223" t="str">
        <f t="shared" ca="1" si="429"/>
        <v>-0,137549151105699+0,144472391378819i</v>
      </c>
      <c r="DM241" s="223" t="str">
        <f t="shared" ca="1" si="430"/>
        <v>0,0852884440242168-0,180327264041079i</v>
      </c>
      <c r="DN241" s="223" t="str">
        <f t="shared" ca="1" si="431"/>
        <v>-0,0244184110541422+0,197979246493677i</v>
      </c>
      <c r="DO241" s="223" t="str">
        <f t="shared" ca="1" si="432"/>
        <v>-0,0389165051817812-0,195646483395561i</v>
      </c>
      <c r="DP241" s="223" t="str">
        <f t="shared" ca="1" si="433"/>
        <v>0,0983230477747351+0,173564452342351i</v>
      </c>
      <c r="DQ241" s="223" t="str">
        <f t="shared" ca="1" si="434"/>
        <v>-0,147804504146033-0,13396219390096i</v>
      </c>
      <c r="DR241" s="223" t="str">
        <f t="shared" ca="1" si="435"/>
        <v>0,182366036035749+0,0808373041437007i</v>
      </c>
      <c r="DS241" s="223" t="str">
        <f t="shared" ca="1" si="436"/>
        <v>-0,198518876651939-0,0195524027542774i</v>
      </c>
      <c r="DT241" s="223" t="str">
        <f t="shared" ca="1" si="437"/>
        <v>0,194632499485631-0,0437061893167179i</v>
      </c>
      <c r="DU241" s="223" t="str">
        <f t="shared" ca="1" si="438"/>
        <v>-0,171099209589797+0,102552919599394i</v>
      </c>
      <c r="DV241" s="223" t="str">
        <f t="shared" ca="1" si="439"/>
        <v>0,130294542879785-0,151047585006716i</v>
      </c>
      <c r="DW241" s="223" t="str">
        <f t="shared" ca="1" si="440"/>
        <v>-0,0763374708938802+0,184294957549411i</v>
      </c>
      <c r="DX241" s="223" t="str">
        <f t="shared" ca="1" si="441"/>
        <v>0,0146746168181049-0,198938926462005i</v>
      </c>
      <c r="DY241" s="223" t="str">
        <f t="shared" ca="1" si="442"/>
        <v>0,0484695464774897+0,19350127623579i</v>
      </c>
      <c r="DZ241" s="223" t="str">
        <f t="shared" ca="1" si="443"/>
        <v>-0,106721017379986-0,168530903071199i</v>
      </c>
      <c r="EA241" s="223" t="str">
        <f t="shared" ca="1" si="444"/>
        <v>0,154199680450232+0,126548407297996i</v>
      </c>
      <c r="EB241" s="223" t="str">
        <f t="shared" ca="1" si="445"/>
        <v>-0,186112866671878-0,0717916548060354i</v>
      </c>
      <c r="EC241" s="223" t="str">
        <f t="shared" ca="1" si="446"/>
        <v>0,199239142901576+0,00978799144148053i</v>
      </c>
      <c r="ED241" s="223" t="str">
        <f t="shared" ca="1" si="447"/>
        <v>-0,192253495052623+0,0532037073958568i</v>
      </c>
      <c r="EE241" s="223" t="str">
        <f t="shared" ca="1" si="448"/>
        <v>0,16586107983836-0,110824830410275i</v>
      </c>
      <c r="EF241" s="223" t="str">
        <f t="shared" ca="1" si="449"/>
        <v>-0,122726043687611+0,157258891772134i</v>
      </c>
      <c r="EG241" s="223" t="str">
        <f t="shared" ca="1" si="450"/>
        <v>0,0672025941097982-0,18781866836267i</v>
      </c>
      <c r="EH241" s="223" t="str">
        <f t="shared" ca="1" si="451"/>
        <v>-0,00489547014480835+0,199419345131495i</v>
      </c>
      <c r="EI241" s="223" t="str">
        <f t="shared" ca="1" si="452"/>
        <v>-0,0579058203903142-0,190889907552856i</v>
      </c>
      <c r="EJ241" s="223" t="str">
        <f t="shared" ca="1" si="453"/>
        <v>0,114861886706722+0,163091348092979i</v>
      </c>
      <c r="EK241" s="223" t="str">
        <f t="shared" ca="1" si="454"/>
        <v>-0,160223376217922-0,11882975449753i</v>
      </c>
      <c r="EL241" s="223" t="str">
        <f t="shared" ca="1" si="455"/>
        <v>0,189411335110634+0,0625730530837366i</v>
      </c>
      <c r="EM241" s="223" t="str">
        <f t="shared" ca="1" si="456"/>
        <v>-0,199479424604677+2,56104985830731E-14i</v>
      </c>
      <c r="EN241" s="223"/>
      <c r="EO241" s="223"/>
      <c r="EP241" s="223"/>
    </row>
    <row r="242" spans="1:146">
      <c r="A242" s="249">
        <f t="shared" si="323"/>
        <v>2.773437500000002E-3</v>
      </c>
      <c r="B242" s="248">
        <v>142</v>
      </c>
      <c r="C242" s="247">
        <f t="shared" si="324"/>
        <v>28400</v>
      </c>
      <c r="N242" s="246">
        <f t="shared" ca="1" si="327"/>
        <v>0.59947498313957115</v>
      </c>
      <c r="O242" s="223">
        <f t="shared" ca="1" si="328"/>
        <v>0.19947498313957118</v>
      </c>
      <c r="P242" s="223" t="str">
        <f t="shared" ca="1" si="329"/>
        <v>-0,187814486527546+0,0672010978253063i</v>
      </c>
      <c r="Q242" s="223" t="str">
        <f t="shared" ca="1" si="330"/>
        <v>0,154196247151245-0,1265455896624i</v>
      </c>
      <c r="R242" s="223" t="str">
        <f t="shared" ca="1" si="331"/>
        <v>-0,102550636229955+0,171095400018129i</v>
      </c>
      <c r="S242" s="223" t="str">
        <f t="shared" ca="1" si="332"/>
        <v>0,038915638694862-0,195642127271974i</v>
      </c>
      <c r="T242" s="223" t="str">
        <f t="shared" ca="1" si="333"/>
        <v>0,0292690589180478+0,197315967647284i</v>
      </c>
      <c r="U242" s="223" t="str">
        <f t="shared" ca="1" si="334"/>
        <v>-0,0940318561304216-0,175921229336314i</v>
      </c>
      <c r="V242" s="223" t="str">
        <f t="shared" ca="1" si="335"/>
        <v>0,147801213237422+0,133959211195343i</v>
      </c>
      <c r="W242" s="223" t="str">
        <f t="shared" ca="1" si="336"/>
        <v>-0,184290854170683-0,0763357712188222i</v>
      </c>
      <c r="X242" s="223" t="str">
        <f t="shared" ca="1" si="337"/>
        <v>0,199234706786407+0,00978777350915812i</v>
      </c>
      <c r="Y242" s="223" t="str">
        <f t="shared" ca="1" si="338"/>
        <v>-0,190885657335756+0,057904531101016i</v>
      </c>
      <c r="Z242" s="223" t="str">
        <f t="shared" ca="1" si="339"/>
        <v>0,160219808799684-0,118827108719875i</v>
      </c>
      <c r="AA242" s="223" t="str">
        <f t="shared" ca="1" si="340"/>
        <v>-0,110822362864437+0,165857386895114i</v>
      </c>
      <c r="AB242" s="223" t="str">
        <f t="shared" ca="1" si="341"/>
        <v>0,048468467289453-0,193496967875839i</v>
      </c>
      <c r="AC242" s="223" t="str">
        <f t="shared" ca="1" si="342"/>
        <v>0,0195519674146322+0,198514456573695i</v>
      </c>
      <c r="AD242" s="223" t="str">
        <f t="shared" ca="1" si="343"/>
        <v>-0,0852865450532337-0,180323249004156i</v>
      </c>
      <c r="AE242" s="223" t="str">
        <f t="shared" ca="1" si="344"/>
        <v>0,141050113255059+0,141050113255067i</v>
      </c>
      <c r="AF242" s="223" t="str">
        <f t="shared" ca="1" si="345"/>
        <v>-0,180323249004151-0,0852865450532451i</v>
      </c>
      <c r="AG242" s="223" t="str">
        <f t="shared" ca="1" si="346"/>
        <v>0,198514456573695+0,019551967414625i</v>
      </c>
      <c r="AH242" s="223" t="str">
        <f t="shared" ca="1" si="347"/>
        <v>-0,193496967875837+0,0484684672894615i</v>
      </c>
      <c r="AI242" s="223" t="str">
        <f t="shared" ca="1" si="348"/>
        <v>0,16585738689512-0,110822362864427i</v>
      </c>
      <c r="AJ242" s="223" t="str">
        <f t="shared" ca="1" si="349"/>
        <v>-0,118827108719884+0,160219808799677i</v>
      </c>
      <c r="AK242" s="223" t="str">
        <f t="shared" ca="1" si="350"/>
        <v>0,0579045311010091-0,190885657335758i</v>
      </c>
      <c r="AL242" s="223" t="str">
        <f t="shared" ca="1" si="351"/>
        <v>0,0097877735091654+0,199234706786407i</v>
      </c>
      <c r="AM242" s="223" t="str">
        <f t="shared" ca="1" si="352"/>
        <v>-0,0763357712188112-0,184290854170687i</v>
      </c>
      <c r="AN242" s="223" t="str">
        <f t="shared" ca="1" si="353"/>
        <v>0,133959211195334+0,14780121323743i</v>
      </c>
      <c r="AO242" s="223" t="str">
        <f t="shared" ca="1" si="354"/>
        <v>-0,175921229336318-0,0940318561304138i</v>
      </c>
      <c r="AP242" s="223" t="str">
        <f t="shared" ca="1" si="355"/>
        <v>0,197315967647285+0,0292690589180384i</v>
      </c>
      <c r="AQ242" s="223" t="str">
        <f t="shared" ca="1" si="356"/>
        <v>-0,195642127271972+0,0389156386948688i</v>
      </c>
      <c r="AR242" s="223" t="str">
        <f t="shared" ca="1" si="357"/>
        <v>-0,195642127271972+0,0389156386948688i</v>
      </c>
      <c r="AS242" s="223" t="str">
        <f t="shared" ca="1" si="358"/>
        <v>-0,126545589662448+0,154196247151206i</v>
      </c>
      <c r="AT242" s="223" t="str">
        <f t="shared" ca="1" si="359"/>
        <v>0,0672010978253957-0,187814486527514i</v>
      </c>
      <c r="AU242" s="223" t="str">
        <f t="shared" ca="1" si="360"/>
        <v>6,82284844056776E-14+0,199474983139571i</v>
      </c>
      <c r="AV242" s="223" t="str">
        <f t="shared" ca="1" si="361"/>
        <v>-0,0672010978253374-0,187814486527535i</v>
      </c>
      <c r="AW242" s="223" t="str">
        <f t="shared" ca="1" si="362"/>
        <v>0,126545589662397+0,154196247151247i</v>
      </c>
      <c r="AX242" s="223" t="str">
        <f t="shared" ca="1" si="363"/>
        <v>-0,171095400018112-0,102550636229983i</v>
      </c>
      <c r="AY242" s="223" t="str">
        <f t="shared" ca="1" si="364"/>
        <v>0,19564212727196+0,0389156386949325i</v>
      </c>
      <c r="AZ242" s="223" t="str">
        <f t="shared" ca="1" si="365"/>
        <v>-0,197315967647271+0,0292690589181342i</v>
      </c>
      <c r="BA242" s="223" t="str">
        <f t="shared" ca="1" si="366"/>
        <v>0,175921229336291-0,0940318561304641i</v>
      </c>
      <c r="BB242" s="223" t="str">
        <f t="shared" ca="1" si="367"/>
        <v>-0,133959211195321+0,147801213237441i</v>
      </c>
      <c r="BC242" s="223" t="str">
        <f t="shared" ca="1" si="368"/>
        <v>0,0763357712188317-0,184290854170679i</v>
      </c>
      <c r="BD242" s="223" t="str">
        <f t="shared" ca="1" si="369"/>
        <v>-0,00978777350920747+0,199234706786405i</v>
      </c>
      <c r="BE242" s="223" t="str">
        <f t="shared" ca="1" si="370"/>
        <v>-0,0579045311009255-0,190885657335784i</v>
      </c>
      <c r="BF242" s="223" t="str">
        <f t="shared" ca="1" si="371"/>
        <v>0,118827108719948+0,16021980879963i</v>
      </c>
      <c r="BG242" s="223" t="str">
        <f t="shared" ca="1" si="372"/>
        <v>-0,165857386895139-0,110822362864399i</v>
      </c>
      <c r="BH242" s="223" t="str">
        <f t="shared" ca="1" si="373"/>
        <v>0,19349696787584+0,0484684672894474i</v>
      </c>
      <c r="BI242" s="223" t="str">
        <f t="shared" ca="1" si="374"/>
        <v>-0,198514456573698+0,0195519674146i</v>
      </c>
      <c r="BJ242" s="223" t="str">
        <f t="shared" ca="1" si="375"/>
        <v>0,180323249004179-0,0852865450531864i</v>
      </c>
      <c r="BK242" s="223" t="str">
        <f t="shared" ca="1" si="376"/>
        <v>-0,141050113255132+0,141050113254994i</v>
      </c>
      <c r="BL242" s="223" t="str">
        <f t="shared" ca="1" si="377"/>
        <v>0,0852865450531834-0,18032324900418i</v>
      </c>
      <c r="BM242" s="223" t="str">
        <f t="shared" ca="1" si="378"/>
        <v>-0,0195519674145966+0,198514456573698i</v>
      </c>
      <c r="BN242" s="223" t="str">
        <f t="shared" ca="1" si="379"/>
        <v>-0,0484684672894506-0,19349696787584i</v>
      </c>
      <c r="BO242" s="223" t="str">
        <f t="shared" ca="1" si="380"/>
        <v>0,110822362864402+0,165857386895137i</v>
      </c>
      <c r="BP242" s="223" t="str">
        <f t="shared" ca="1" si="381"/>
        <v>-0,160219808799635-0,11882710871994i</v>
      </c>
      <c r="BQ242" s="223" t="str">
        <f t="shared" ca="1" si="382"/>
        <v>0,190885657335785+0,0579045311009221i</v>
      </c>
      <c r="BR242" s="223" t="str">
        <f t="shared" ca="1" si="383"/>
        <v>-0,199234706786404+0,00978777350921655i</v>
      </c>
      <c r="BS242" s="223" t="str">
        <f t="shared" ca="1" si="384"/>
        <v>0,184290854170678-0,0763357712188349i</v>
      </c>
      <c r="BT242" s="223" t="str">
        <f t="shared" ca="1" si="385"/>
        <v>-0,147801213237439+0,133959211195324i</v>
      </c>
      <c r="BU242" s="223" t="str">
        <f t="shared" ca="1" si="386"/>
        <v>0,0940318561304611-0,175921229336293i</v>
      </c>
      <c r="BV242" s="223" t="str">
        <f t="shared" ca="1" si="387"/>
        <v>-0,0292690589181308+0,197315967647272i</v>
      </c>
      <c r="BW242" s="223" t="str">
        <f t="shared" ca="1" si="388"/>
        <v>-0,0389156386949358-0,195642127271959i</v>
      </c>
      <c r="BX242" s="223" t="str">
        <f t="shared" ca="1" si="389"/>
        <v>0,102550636229986+0,171095400018111i</v>
      </c>
      <c r="BY242" s="223" t="str">
        <f t="shared" ca="1" si="390"/>
        <v>-0,154196247151249-0,126545589662395i</v>
      </c>
      <c r="BZ242" s="223" t="str">
        <f t="shared" ca="1" si="391"/>
        <v>0,187814486527537+0,0672010978253314i</v>
      </c>
      <c r="CA242" s="223" t="str">
        <f t="shared" ca="1" si="392"/>
        <v>-0,199474983139571-6,19727315186118E-14i</v>
      </c>
      <c r="CB242" s="223" t="str">
        <f t="shared" ca="1" si="393"/>
        <v>0,187814486527579-0,0672010978252147i</v>
      </c>
      <c r="CC242" s="223" t="str">
        <f t="shared" ca="1" si="394"/>
        <v>-0,154196247151202+0,126545589662452i</v>
      </c>
      <c r="CD242" s="223" t="str">
        <f t="shared" ca="1" si="395"/>
        <v>0,102550636229922-0,171095400018149i</v>
      </c>
      <c r="CE242" s="223" t="str">
        <f t="shared" ca="1" si="396"/>
        <v>-0,0389156386948682+0,195642127271972i</v>
      </c>
      <c r="CF242" s="223" t="str">
        <f t="shared" ca="1" si="397"/>
        <v>-0,0292690589180027-0,197315967647291i</v>
      </c>
      <c r="CG242" s="223" t="str">
        <f t="shared" ca="1" si="398"/>
        <v>0,0940318561303468+0,175921229336354i</v>
      </c>
      <c r="CH242" s="223" t="str">
        <f t="shared" ca="1" si="399"/>
        <v>-0,147801213237485-0,133959211195273i</v>
      </c>
      <c r="CI242" s="223" t="str">
        <f t="shared" ca="1" si="400"/>
        <v>0,184290854170704+0,0763357712187713i</v>
      </c>
      <c r="CJ242" s="223" t="str">
        <f t="shared" ca="1" si="401"/>
        <v>-0,199234706786408-0,00978777350914216i</v>
      </c>
      <c r="CK242" s="223" t="str">
        <f t="shared" ca="1" si="402"/>
        <v>0,190885657335765-0,0579045311009879i</v>
      </c>
      <c r="CL242" s="223" t="str">
        <f t="shared" ca="1" si="403"/>
        <v>-0,160219808799712+0,118827108719836i</v>
      </c>
      <c r="CM242" s="223" t="str">
        <f t="shared" ca="1" si="404"/>
        <v>0,110822362864509-0,165857386895065i</v>
      </c>
      <c r="CN242" s="223" t="str">
        <f t="shared" ca="1" si="405"/>
        <v>-0,0484684672893784+0,193496967875858i</v>
      </c>
      <c r="CO242" s="223" t="str">
        <f t="shared" ca="1" si="406"/>
        <v>-0,0195519674146707-0,198514456573691i</v>
      </c>
      <c r="CP242" s="223" t="str">
        <f t="shared" ca="1" si="407"/>
        <v>0,0852865450532507+0,180323249004148i</v>
      </c>
      <c r="CQ242" s="223" t="str">
        <f t="shared" ca="1" si="408"/>
        <v>-0,141050113255044-0,141050113255082i</v>
      </c>
      <c r="CR242" s="223" t="str">
        <f t="shared" ca="1" si="409"/>
        <v>0,180323249004126+0,0852865450532985i</v>
      </c>
      <c r="CS242" s="223" t="str">
        <f t="shared" ca="1" si="410"/>
        <v>-0,198514456573686-0,0195519674147233i</v>
      </c>
      <c r="CT242" s="223" t="str">
        <f t="shared" ca="1" si="411"/>
        <v>0,193496967875824-0,048468467289514i</v>
      </c>
      <c r="CU242" s="223" t="str">
        <f t="shared" ca="1" si="412"/>
        <v>-0,165857386895101+0,110822362864456i</v>
      </c>
      <c r="CV242" s="223" t="str">
        <f t="shared" ca="1" si="413"/>
        <v>0,118827108719888-0,160219808799674i</v>
      </c>
      <c r="CW242" s="223" t="str">
        <f t="shared" ca="1" si="414"/>
        <v>-0,0579045311010494+0,190885657335746i</v>
      </c>
      <c r="CX242" s="223" t="str">
        <f t="shared" ca="1" si="415"/>
        <v>-0,00978777350908368-0,199234706786411i</v>
      </c>
      <c r="CY242" s="223" t="str">
        <f t="shared" ca="1" si="416"/>
        <v>0,0763357712188954+0,184290854170652i</v>
      </c>
      <c r="CZ242" s="223" t="str">
        <f t="shared" ca="1" si="417"/>
        <v>-0,133959211195372-0,147801213237395i</v>
      </c>
      <c r="DA242" s="223" t="str">
        <f t="shared" ca="1" si="418"/>
        <v>0,175921229336323+0,0940318561304035i</v>
      </c>
      <c r="DB242" s="223" t="str">
        <f t="shared" ca="1" si="419"/>
        <v>-0,197315967647281-0,0292690589180662i</v>
      </c>
      <c r="DC242" s="223" t="str">
        <f t="shared" ca="1" si="420"/>
        <v>0,195642127271985-0,0389156386948054i</v>
      </c>
      <c r="DD242" s="223" t="str">
        <f t="shared" ca="1" si="421"/>
        <v>-0,171095400018179+0,102550636229872i</v>
      </c>
      <c r="DE242" s="223" t="str">
        <f t="shared" ca="1" si="422"/>
        <v>0,12654558966234-0,154196247151294i</v>
      </c>
      <c r="DF242" s="223" t="str">
        <f t="shared" ca="1" si="423"/>
        <v>-0,0672010978252646+0,187814486527561i</v>
      </c>
      <c r="DG242" s="223" t="str">
        <f t="shared" ca="1" si="424"/>
        <v>-9,09046289177967E-15-0,199474983139571i</v>
      </c>
      <c r="DH242" s="223" t="str">
        <f t="shared" ca="1" si="425"/>
        <v>0,067201097825271+0,187814486527559i</v>
      </c>
      <c r="DI242" s="223" t="str">
        <f t="shared" ca="1" si="426"/>
        <v>-0,126545589662345-0,15419624715129i</v>
      </c>
      <c r="DJ242" s="223" t="str">
        <f t="shared" ca="1" si="427"/>
        <v>0,171095400018183+0,102550636229866i</v>
      </c>
      <c r="DK242" s="223" t="str">
        <f t="shared" ca="1" si="428"/>
        <v>-0,195642127271986-0,0389156386947986i</v>
      </c>
      <c r="DL242" s="223" t="str">
        <f t="shared" ca="1" si="429"/>
        <v>0,19731596764728-0,0292690589180729i</v>
      </c>
      <c r="DM242" s="223" t="str">
        <f t="shared" ca="1" si="430"/>
        <v>-0,17592122933632+0,0940318561304094i</v>
      </c>
      <c r="DN242" s="223" t="str">
        <f t="shared" ca="1" si="431"/>
        <v>0,133959211195367-0,1478012132374i</v>
      </c>
      <c r="DO242" s="223" t="str">
        <f t="shared" ca="1" si="432"/>
        <v>-0,076335771218889+0,184290854170655i</v>
      </c>
      <c r="DP242" s="223" t="str">
        <f t="shared" ca="1" si="433"/>
        <v>0,00978777350907683-0,199234706786411i</v>
      </c>
      <c r="DQ242" s="223" t="str">
        <f t="shared" ca="1" si="434"/>
        <v>0,0579045311010559+0,190885657335744i</v>
      </c>
      <c r="DR242" s="223" t="str">
        <f t="shared" ca="1" si="435"/>
        <v>-0,118827108719893-0,16021980879967i</v>
      </c>
      <c r="DS242" s="223" t="str">
        <f t="shared" ca="1" si="436"/>
        <v>0,165857386895104+0,11082236286445i</v>
      </c>
      <c r="DT242" s="223" t="str">
        <f t="shared" ca="1" si="437"/>
        <v>-0,193496967875825-0,0484684672895074i</v>
      </c>
      <c r="DU242" s="223" t="str">
        <f t="shared" ca="1" si="438"/>
        <v>0,198514456573704-0,0195519674145383i</v>
      </c>
      <c r="DV242" s="223" t="str">
        <f t="shared" ca="1" si="439"/>
        <v>-0,180323249004123+0,0852865450533047i</v>
      </c>
      <c r="DW242" s="223" t="str">
        <f t="shared" ca="1" si="440"/>
        <v>0,14105011325504-0,141050113255086i</v>
      </c>
      <c r="DX242" s="223" t="str">
        <f t="shared" ca="1" si="441"/>
        <v>-0,0852865450532445+0,180323249004151i</v>
      </c>
      <c r="DY242" s="223" t="str">
        <f t="shared" ca="1" si="442"/>
        <v>0,0195519674146639-0,198514456573692i</v>
      </c>
      <c r="DZ242" s="223" t="str">
        <f t="shared" ca="1" si="443"/>
        <v>0,0484684672893851+0,193496967875856i</v>
      </c>
      <c r="EA242" s="223" t="str">
        <f t="shared" ca="1" si="444"/>
        <v>-0,110822362864515-0,165857386895061i</v>
      </c>
      <c r="EB242" s="223" t="str">
        <f t="shared" ca="1" si="445"/>
        <v>0,160219808799717+0,118827108719831i</v>
      </c>
      <c r="EC242" s="223" t="str">
        <f t="shared" ca="1" si="446"/>
        <v>-0,190885657335767-0,0579045311009813i</v>
      </c>
      <c r="ED242" s="223" t="str">
        <f t="shared" ca="1" si="447"/>
        <v>0,199234706786407-0,00978777350915465i</v>
      </c>
      <c r="EE242" s="223" t="str">
        <f t="shared" ca="1" si="448"/>
        <v>-0,184290854170699+0,0763357712187828i</v>
      </c>
      <c r="EF242" s="223" t="str">
        <f t="shared" ca="1" si="449"/>
        <v>0,147801213237484-0,133959211195274i</v>
      </c>
      <c r="EG242" s="223" t="str">
        <f t="shared" ca="1" si="450"/>
        <v>-0,0940318561303408+0,175921229336357i</v>
      </c>
      <c r="EH242" s="223" t="str">
        <f t="shared" ca="1" si="451"/>
        <v>0,0292690589179959-0,197315967647292i</v>
      </c>
      <c r="EI242" s="223" t="str">
        <f t="shared" ca="1" si="452"/>
        <v>0,038915638694875+0,195642127271971i</v>
      </c>
      <c r="EJ242" s="223" t="str">
        <f t="shared" ca="1" si="453"/>
        <v>-0,102550636229933-0,171095400018142i</v>
      </c>
      <c r="EK242" s="223" t="str">
        <f t="shared" ca="1" si="454"/>
        <v>0,15419624715121+0,126545589662443i</v>
      </c>
      <c r="EL242" s="223" t="str">
        <f t="shared" ca="1" si="455"/>
        <v>-0,187814486527516-0,0672010978253899i</v>
      </c>
      <c r="EM242" s="223" t="str">
        <f t="shared" ca="1" si="456"/>
        <v>0,199474983139571-6,88148172833159E-14i</v>
      </c>
      <c r="EN242" s="223"/>
      <c r="EO242" s="223"/>
      <c r="EP242" s="223"/>
    </row>
    <row r="243" spans="1:146">
      <c r="A243" s="249">
        <f t="shared" si="323"/>
        <v>2.792968750000002E-3</v>
      </c>
      <c r="B243" s="248">
        <v>143</v>
      </c>
      <c r="C243" s="247">
        <f t="shared" si="324"/>
        <v>28600</v>
      </c>
      <c r="N243" s="246">
        <f t="shared" ca="1" si="327"/>
        <v>0.59947014189717185</v>
      </c>
      <c r="O243" s="223">
        <f t="shared" ca="1" si="328"/>
        <v>0.19947014189717185</v>
      </c>
      <c r="P243" s="223" t="str">
        <f t="shared" ca="1" si="329"/>
        <v>-0,186104205972605+0,0717883140057225i</v>
      </c>
      <c r="Q243" s="223" t="str">
        <f t="shared" ca="1" si="330"/>
        <v>0,147797626113423-0,133955960015651i</v>
      </c>
      <c r="R243" s="223" t="str">
        <f t="shared" ca="1" si="331"/>
        <v>-0,0896840357247878+0,178171578105468i</v>
      </c>
      <c r="S243" s="223" t="str">
        <f t="shared" ca="1" si="332"/>
        <v>0,01955149288989-0,198509638643202i</v>
      </c>
      <c r="T243" s="223" t="str">
        <f t="shared" ca="1" si="333"/>
        <v>0,0532012315792973+0,192244548601316i</v>
      </c>
      <c r="U243" s="223" t="str">
        <f t="shared" ca="1" si="334"/>
        <v>-0,118824224795155-0,160215920277319i</v>
      </c>
      <c r="V243" s="223" t="str">
        <f t="shared" ca="1" si="335"/>
        <v>0,168523060542688+0,106716051153533i</v>
      </c>
      <c r="W243" s="223" t="str">
        <f t="shared" ca="1" si="336"/>
        <v>-0,195637379052691-0,0389146942153172i</v>
      </c>
      <c r="X243" s="223" t="str">
        <f t="shared" ca="1" si="337"/>
        <v>0,196533471135434-0,0341017922100208i</v>
      </c>
      <c r="Y243" s="223" t="str">
        <f t="shared" ca="1" si="338"/>
        <v>-0,171091247546015+0,102548147333953i</v>
      </c>
      <c r="Z243" s="223" t="str">
        <f t="shared" ca="1" si="339"/>
        <v>0,122720332672743-0,157251573782805i</v>
      </c>
      <c r="AA243" s="223" t="str">
        <f t="shared" ca="1" si="340"/>
        <v>-0,0579031257625153+0,190881024555633i</v>
      </c>
      <c r="AB243" s="223" t="str">
        <f t="shared" ca="1" si="341"/>
        <v>-0,0146739339398265-0,198929668906394i</v>
      </c>
      <c r="AC243" s="223" t="str">
        <f t="shared" ca="1" si="342"/>
        <v>0,0852844751554047+0,180318872572854i</v>
      </c>
      <c r="AD243" s="223" t="str">
        <f t="shared" ca="1" si="343"/>
        <v>-0,144465668404941-0,137542750302557i</v>
      </c>
      <c r="AE243" s="223" t="str">
        <f t="shared" ca="1" si="344"/>
        <v>0,184286381445923+0,0763339185555523i</v>
      </c>
      <c r="AF243" s="223" t="str">
        <f t="shared" ca="1" si="345"/>
        <v>-0,199410065219767-0,0048952423357965i</v>
      </c>
      <c r="AG243" s="223" t="str">
        <f t="shared" ca="1" si="346"/>
        <v>0,187809928284501-0,0671994668598538i</v>
      </c>
      <c r="AH243" s="223" t="str">
        <f t="shared" ca="1" si="347"/>
        <v>-0,151040556058442+0,13028847966737i</v>
      </c>
      <c r="AI243" s="223" t="str">
        <f t="shared" ca="1" si="348"/>
        <v>0,0940295739845524-0,175916959741696i</v>
      </c>
      <c r="AJ243" s="223" t="str">
        <f t="shared" ca="1" si="349"/>
        <v>-0,0244172747517154+0,197970033596444i</v>
      </c>
      <c r="AK243" s="223" t="str">
        <f t="shared" ca="1" si="350"/>
        <v>-0,0484672909634968-0,193492271719409i</v>
      </c>
      <c r="AL243" s="223" t="str">
        <f t="shared" ca="1" si="351"/>
        <v>0,114856541647674+0,163083758692317i</v>
      </c>
      <c r="AM243" s="223" t="str">
        <f t="shared" ca="1" si="352"/>
        <v>-0,165853361549172-0,110819673214269i</v>
      </c>
      <c r="AN243" s="223" t="str">
        <f t="shared" ca="1" si="353"/>
        <v>0,194623442328159+0,043704155463934i</v>
      </c>
      <c r="AO243" s="223" t="str">
        <f t="shared" ca="1" si="354"/>
        <v>-0,197311178804025+0,029268348560245i</v>
      </c>
      <c r="AP243" s="223" t="str">
        <f t="shared" ca="1" si="355"/>
        <v>0,173556375579335-0,0983184723449395i</v>
      </c>
      <c r="AQ243" s="223" t="str">
        <f t="shared" ca="1" si="356"/>
        <v>-0,126542518410737+0,154192504820261i</v>
      </c>
      <c r="AR243" s="223" t="str">
        <f t="shared" ca="1" si="357"/>
        <v>-0,126542518410737+0,154192504820261i</v>
      </c>
      <c r="AS243" s="223" t="str">
        <f t="shared" ca="1" si="358"/>
        <v>0,00978753596057204+0,1992298713755i</v>
      </c>
      <c r="AT243" s="223" t="str">
        <f t="shared" ca="1" si="359"/>
        <v>-0,0808335424072156-0,182357549693943i</v>
      </c>
      <c r="AU243" s="223" t="str">
        <f t="shared" ca="1" si="360"/>
        <v>0,141046689979719+0,141046689979747i</v>
      </c>
      <c r="AV243" s="223" t="str">
        <f t="shared" ca="1" si="361"/>
        <v>-0,182357549693925-0,0808335424072551i</v>
      </c>
      <c r="AW243" s="223" t="str">
        <f t="shared" ca="1" si="362"/>
        <v>0,199229871375498+0,00978753596061519i</v>
      </c>
      <c r="AX243" s="223" t="str">
        <f t="shared" ca="1" si="363"/>
        <v>-0,189402520918265+0,0625701412678913i</v>
      </c>
      <c r="AY243" s="223" t="str">
        <f t="shared" ca="1" si="364"/>
        <v>0,154192504820326-0,126542518410658i</v>
      </c>
      <c r="AZ243" s="223" t="str">
        <f t="shared" ca="1" si="365"/>
        <v>-0,0983184723449056+0,173556375579354i</v>
      </c>
      <c r="BA243" s="223" t="str">
        <f t="shared" ca="1" si="366"/>
        <v>0,0292683485602877-0,197311178804019i</v>
      </c>
      <c r="BB243" s="223" t="str">
        <f t="shared" ca="1" si="367"/>
        <v>0,0437041554640246+0,194623442328138i</v>
      </c>
      <c r="BC243" s="223" t="str">
        <f t="shared" ca="1" si="368"/>
        <v>-0,110819673214285-0,165853361549162i</v>
      </c>
      <c r="BD243" s="223" t="str">
        <f t="shared" ca="1" si="369"/>
        <v>0,163083758692292+0,11485654164771i</v>
      </c>
      <c r="BE243" s="223" t="str">
        <f t="shared" ca="1" si="370"/>
        <v>-0,193492271719428-0,0484672909634204i</v>
      </c>
      <c r="BF243" s="223" t="str">
        <f t="shared" ca="1" si="371"/>
        <v>0,197970033596442-0,0244172747517318i</v>
      </c>
      <c r="BG243" s="223" t="str">
        <f t="shared" ca="1" si="372"/>
        <v>-0,175916959741726+0,0940295739844967i</v>
      </c>
      <c r="BH243" s="223" t="str">
        <f t="shared" ca="1" si="373"/>
        <v>0,13028847966731-0,151040556058493i</v>
      </c>
      <c r="BI243" s="223" t="str">
        <f t="shared" ca="1" si="374"/>
        <v>-0,0671994668598572+0,187809928284499i</v>
      </c>
      <c r="BJ243" s="223" t="str">
        <f t="shared" ca="1" si="375"/>
        <v>-0,00489524233573207-0,199410065219768i</v>
      </c>
      <c r="BK243" s="223" t="str">
        <f t="shared" ca="1" si="376"/>
        <v>0,0763339185556249+0,184286381445893i</v>
      </c>
      <c r="BL243" s="223" t="str">
        <f t="shared" ca="1" si="377"/>
        <v>-0,137542750302555-0,144465668404943i</v>
      </c>
      <c r="BM243" s="223" t="str">
        <f t="shared" ca="1" si="378"/>
        <v>0,180318872572826+0,0852844751554629i</v>
      </c>
      <c r="BN243" s="223" t="str">
        <f t="shared" ca="1" si="379"/>
        <v>-0,198929668906398-0,0146739339397692i</v>
      </c>
      <c r="BO243" s="223" t="str">
        <f t="shared" ca="1" si="380"/>
        <v>0,190881024555634-0,0579031257625119i</v>
      </c>
      <c r="BP243" s="223" t="str">
        <f t="shared" ca="1" si="381"/>
        <v>-0,157251573782858+0,122720332672676i</v>
      </c>
      <c r="BQ243" s="223" t="str">
        <f t="shared" ca="1" si="382"/>
        <v>0,102548147333903-0,171091247546045i</v>
      </c>
      <c r="BR243" s="223" t="str">
        <f t="shared" ca="1" si="383"/>
        <v>-0,0341017922100451+0,19653347113543i</v>
      </c>
      <c r="BS243" s="223" t="str">
        <f t="shared" ca="1" si="384"/>
        <v>-0,0389146942152388-0,195637379052706i</v>
      </c>
      <c r="BT243" s="223" t="str">
        <f t="shared" ca="1" si="385"/>
        <v>0,106716051153564+0,168523060542668i</v>
      </c>
      <c r="BU243" s="223" t="str">
        <f t="shared" ca="1" si="386"/>
        <v>-0,160215920277304-0,118824224795175i</v>
      </c>
      <c r="BV243" s="223" t="str">
        <f t="shared" ca="1" si="387"/>
        <v>0,192244548601289+0,0532012315793942i</v>
      </c>
      <c r="BW243" s="223" t="str">
        <f t="shared" ca="1" si="388"/>
        <v>-0,198509638643198+0,019551492889926i</v>
      </c>
      <c r="BX243" s="223" t="str">
        <f t="shared" ca="1" si="389"/>
        <v>0,178171578105488-0,0896840357247473i</v>
      </c>
      <c r="BY243" s="223" t="str">
        <f t="shared" ca="1" si="390"/>
        <v>-0,13395596001558+0,147797626113487i</v>
      </c>
      <c r="BZ243" s="223" t="str">
        <f t="shared" ca="1" si="391"/>
        <v>0,0717883140056988-0,186104205972614i</v>
      </c>
      <c r="CA243" s="223" t="str">
        <f t="shared" ca="1" si="392"/>
        <v>-4,03693072722965E-14+0,199470141897172i</v>
      </c>
      <c r="CB243" s="223" t="str">
        <f t="shared" ca="1" si="393"/>
        <v>-0,0717883140058033-0,186104205972574i</v>
      </c>
      <c r="CC243" s="223" t="str">
        <f t="shared" ca="1" si="394"/>
        <v>0,133955960015663+0,147797626113412i</v>
      </c>
      <c r="CD243" s="223" t="str">
        <f t="shared" ca="1" si="395"/>
        <v>-0,17817157810545-0,0896840357248244i</v>
      </c>
      <c r="CE243" s="223" t="str">
        <f t="shared" ca="1" si="396"/>
        <v>0,198509638643209+0,0195514928898145i</v>
      </c>
      <c r="CF243" s="223" t="str">
        <f t="shared" ca="1" si="397"/>
        <v>-0,192244548601312+0,0532012315793111i</v>
      </c>
      <c r="CG243" s="223" t="str">
        <f t="shared" ca="1" si="398"/>
        <v>0,160215920277356-0,118824224795106i</v>
      </c>
      <c r="CH243" s="223" t="str">
        <f t="shared" ca="1" si="399"/>
        <v>-0,10671605115347+0,168523060542728i</v>
      </c>
      <c r="CI243" s="223" t="str">
        <f t="shared" ca="1" si="400"/>
        <v>0,0389146942153236-0,19563737905269i</v>
      </c>
      <c r="CJ243" s="223" t="str">
        <f t="shared" ca="1" si="401"/>
        <v>0,0341017922099543+0,196533471135445i</v>
      </c>
      <c r="CK243" s="223" t="str">
        <f t="shared" ca="1" si="402"/>
        <v>-0,102548147334004-0,171091247545984i</v>
      </c>
      <c r="CL243" s="223" t="str">
        <f t="shared" ca="1" si="403"/>
        <v>0,157251573782801+0,122720332672748i</v>
      </c>
      <c r="CM243" s="223" t="str">
        <f t="shared" ca="1" si="404"/>
        <v>-0,190881024555609-0,0579031257625947i</v>
      </c>
      <c r="CN243" s="223" t="str">
        <f t="shared" ca="1" si="405"/>
        <v>0,19892966890639-0,0146739339398809i</v>
      </c>
      <c r="CO243" s="223" t="str">
        <f t="shared" ca="1" si="406"/>
        <v>-0,180318872572863+0,0852844751553848i</v>
      </c>
      <c r="CP243" s="223" t="str">
        <f t="shared" ca="1" si="407"/>
        <v>0,137542750302621-0,14446566840488i</v>
      </c>
      <c r="CQ243" s="223" t="str">
        <f t="shared" ca="1" si="408"/>
        <v>-0,0763339185555162+0,184286381445938i</v>
      </c>
      <c r="CR243" s="223" t="str">
        <f t="shared" ca="1" si="409"/>
        <v>0,0048952423358241-0,199410065219766i</v>
      </c>
      <c r="CS243" s="223" t="str">
        <f t="shared" ca="1" si="410"/>
        <v>0,0671994668597758+0,187809928284529i</v>
      </c>
      <c r="CT243" s="223" t="str">
        <f t="shared" ca="1" si="411"/>
        <v>-0,130288479667395-0,15104055605842i</v>
      </c>
      <c r="CU243" s="223" t="str">
        <f t="shared" ca="1" si="412"/>
        <v>0,175916959741685+0,0940295739845729i</v>
      </c>
      <c r="CV243" s="223" t="str">
        <f t="shared" ca="1" si="413"/>
        <v>-0,197970033596432-0,0244172747518118i</v>
      </c>
      <c r="CW243" s="223" t="str">
        <f t="shared" ca="1" si="414"/>
        <v>0,1934922717194-0,0484672909635345i</v>
      </c>
      <c r="CX243" s="223" t="str">
        <f t="shared" ca="1" si="415"/>
        <v>-0,163083758692345+0,114856541647634i</v>
      </c>
      <c r="CY243" s="223" t="str">
        <f t="shared" ca="1" si="416"/>
        <v>0,110819673214187-0,165853361549227i</v>
      </c>
      <c r="CZ243" s="223" t="str">
        <f t="shared" ca="1" si="417"/>
        <v>-0,0437041554639208+0,194623442328162i</v>
      </c>
      <c r="DA243" s="223" t="str">
        <f t="shared" ca="1" si="418"/>
        <v>-0,0292683485602023-0,197311178804031i</v>
      </c>
      <c r="DB243" s="223" t="str">
        <f t="shared" ca="1" si="419"/>
        <v>0,0983184723450031+0,173556375579299i</v>
      </c>
      <c r="DC243" s="223" t="str">
        <f t="shared" ca="1" si="420"/>
        <v>-0,154192504820271-0,126542518410725i</v>
      </c>
      <c r="DD243" s="223" t="str">
        <f t="shared" ca="1" si="421"/>
        <v>0,18940252091824+0,0625701412679679i</v>
      </c>
      <c r="DE243" s="223" t="str">
        <f t="shared" ca="1" si="422"/>
        <v>-0,199229871375493+0,0097875359607299i</v>
      </c>
      <c r="DF243" s="223" t="str">
        <f t="shared" ca="1" si="423"/>
        <v>0,182357549693963-0,0808335424071709i</v>
      </c>
      <c r="DG243" s="223" t="str">
        <f t="shared" ca="1" si="424"/>
        <v>-0,14104668997978+0,141046689979686i</v>
      </c>
      <c r="DH243" s="223" t="str">
        <f t="shared" ca="1" si="425"/>
        <v>0,0808335424071157-0,182357549693987i</v>
      </c>
      <c r="DI243" s="223" t="str">
        <f t="shared" ca="1" si="426"/>
        <v>-0,00978753596065833+0,199229871375496i</v>
      </c>
      <c r="DJ243" s="223" t="str">
        <f t="shared" ca="1" si="427"/>
        <v>-0,0625701412678528-0,189402520918278i</v>
      </c>
      <c r="DK243" s="223" t="str">
        <f t="shared" ca="1" si="428"/>
        <v>0,12654251841078+0,154192504820225i</v>
      </c>
      <c r="DL243" s="223" t="str">
        <f t="shared" ca="1" si="429"/>
        <v>-0,173556375579335-0,0983184723449407i</v>
      </c>
      <c r="DM243" s="223" t="str">
        <f t="shared" ca="1" si="430"/>
        <v>0,197311178804012+0,0292683485603332i</v>
      </c>
      <c r="DN243" s="223" t="str">
        <f t="shared" ca="1" si="431"/>
        <v>-0,194623442328149+0,0437041554639797i</v>
      </c>
      <c r="DO243" s="223" t="str">
        <f t="shared" ca="1" si="432"/>
        <v>0,165853361549187-0,110819673214247i</v>
      </c>
      <c r="DP243" s="223" t="str">
        <f t="shared" ca="1" si="433"/>
        <v>-0,114856541647743+0,163083758692269i</v>
      </c>
      <c r="DQ243" s="223" t="str">
        <f t="shared" ca="1" si="434"/>
        <v>0,0484672909634651-0,193492271719417i</v>
      </c>
      <c r="DR243" s="223" t="str">
        <f t="shared" ca="1" si="435"/>
        <v>0,0244172747516917+0,197970033596447i</v>
      </c>
      <c r="DS243" s="223" t="str">
        <f t="shared" ca="1" si="436"/>
        <v>-0,094029573984456-0,175916959741747i</v>
      </c>
      <c r="DT243" s="223" t="str">
        <f t="shared" ca="1" si="437"/>
        <v>0,151040556058467+0,130288479667341i</v>
      </c>
      <c r="DU243" s="223" t="str">
        <f t="shared" ca="1" si="438"/>
        <v>-0,187809928284484-0,0671994668599005i</v>
      </c>
      <c r="DV243" s="223" t="str">
        <f t="shared" ca="1" si="439"/>
        <v>0,199410065219765-0,0048952423358844i</v>
      </c>
      <c r="DW243" s="223" t="str">
        <f t="shared" ca="1" si="440"/>
        <v>-0,18428638144591+0,0763339185555824i</v>
      </c>
      <c r="DX243" s="223" t="str">
        <f t="shared" ca="1" si="441"/>
        <v>0,144465668404971-0,137542750302525i</v>
      </c>
      <c r="DY243" s="223" t="str">
        <f t="shared" ca="1" si="442"/>
        <v>-0,0852844751553201+0,180318872572894i</v>
      </c>
      <c r="DZ243" s="223" t="str">
        <f t="shared" ca="1" si="443"/>
        <v>0,0146739339398095-0,198929668906395i</v>
      </c>
      <c r="EA243" s="223" t="str">
        <f t="shared" ca="1" si="444"/>
        <v>0,057903125762468+0,190881024555648i</v>
      </c>
      <c r="EB243" s="223" t="str">
        <f t="shared" ca="1" si="445"/>
        <v>-0,122720332672805-0,157251573782757i</v>
      </c>
      <c r="EC243" s="223" t="str">
        <f t="shared" ca="1" si="446"/>
        <v>0,171091247546021+0,102548147333943i</v>
      </c>
      <c r="ED243" s="223" t="str">
        <f t="shared" ca="1" si="447"/>
        <v>-0,196533471135423-0,034101792210085i</v>
      </c>
      <c r="EE243" s="223" t="str">
        <f t="shared" ca="1" si="448"/>
        <v>0,195637379052677-0,0389146942153882i</v>
      </c>
      <c r="EF243" s="223" t="str">
        <f t="shared" ca="1" si="449"/>
        <v>-0,168523060542689+0,10671605115353i</v>
      </c>
      <c r="EG243" s="223" t="str">
        <f t="shared" ca="1" si="450"/>
        <v>0,118824224795212-0,160215920277277i</v>
      </c>
      <c r="EH243" s="223" t="str">
        <f t="shared" ca="1" si="451"/>
        <v>-0,0532012315792421+0,192244548601332i</v>
      </c>
      <c r="EI243" s="223" t="str">
        <f t="shared" ca="1" si="452"/>
        <v>-0,0195514928898802-0,198509638643203i</v>
      </c>
      <c r="EJ243" s="223" t="str">
        <f t="shared" ca="1" si="453"/>
        <v>0,0896840357247111+0,178171578105506i</v>
      </c>
      <c r="EK243" s="223" t="str">
        <f t="shared" ca="1" si="454"/>
        <v>-0,147797626113456-0,133955960015614i</v>
      </c>
      <c r="EL243" s="223" t="str">
        <f t="shared" ca="1" si="455"/>
        <v>0,186104205972599+0,0717883140057363i</v>
      </c>
      <c r="EM243" s="223" t="str">
        <f t="shared" ca="1" si="456"/>
        <v>-0,199470141897172-8,0738614544593E-14i</v>
      </c>
      <c r="EN243" s="223"/>
      <c r="EO243" s="223"/>
      <c r="EP243" s="223"/>
    </row>
    <row r="244" spans="1:146">
      <c r="A244" s="249">
        <f t="shared" si="323"/>
        <v>2.8125000000000021E-3</v>
      </c>
      <c r="B244" s="248">
        <v>144</v>
      </c>
      <c r="C244" s="247">
        <f t="shared" si="324"/>
        <v>28800</v>
      </c>
      <c r="N244" s="246">
        <f t="shared" ca="1" si="327"/>
        <v>0.59946488386420105</v>
      </c>
      <c r="O244" s="223">
        <f t="shared" ca="1" si="328"/>
        <v>0.199464883864201</v>
      </c>
      <c r="P244" s="223" t="str">
        <f t="shared" ca="1" si="329"/>
        <v>-0,184281523656876+0,0763319063934569i</v>
      </c>
      <c r="Q244" s="223" t="str">
        <f t="shared" ca="1" si="330"/>
        <v>0,141042971988964-0,141042971988963i</v>
      </c>
      <c r="R244" s="223" t="str">
        <f t="shared" ca="1" si="331"/>
        <v>-0,0763319063934477+0,18428152365688i</v>
      </c>
      <c r="S244" s="223" t="str">
        <f t="shared" ca="1" si="332"/>
        <v>-5,91348543900632E-15-0,199464883864201i</v>
      </c>
      <c r="T244" s="223" t="str">
        <f t="shared" ca="1" si="333"/>
        <v>0,0763319063934591+0,184281523656875i</v>
      </c>
      <c r="U244" s="223" t="str">
        <f t="shared" ca="1" si="334"/>
        <v>-0,141042971988963-0,141042971988964i</v>
      </c>
      <c r="V244" s="223" t="str">
        <f t="shared" ca="1" si="335"/>
        <v>0,184281523656875+0,0763319063934603i</v>
      </c>
      <c r="W244" s="223" t="str">
        <f t="shared" ca="1" si="336"/>
        <v>-0,199464883864201-8,01499451963899E-15i</v>
      </c>
      <c r="X244" s="223" t="str">
        <f t="shared" ca="1" si="337"/>
        <v>0,184281523656873-0,0763319063934645i</v>
      </c>
      <c r="Y244" s="223" t="str">
        <f t="shared" ca="1" si="338"/>
        <v>-0,14104297198896+0,141042971988968i</v>
      </c>
      <c r="Z244" s="223" t="str">
        <f t="shared" ca="1" si="339"/>
        <v>0,0763319063934549-0,184281523656877i</v>
      </c>
      <c r="AA244" s="223" t="str">
        <f t="shared" ca="1" si="340"/>
        <v>-2,10150908063267E-15+0,199464883864201i</v>
      </c>
      <c r="AB244" s="223" t="str">
        <f t="shared" ca="1" si="341"/>
        <v>-0,0763319063934523-0,184281523656878i</v>
      </c>
      <c r="AC244" s="223" t="str">
        <f t="shared" ca="1" si="342"/>
        <v>0,141042971988958+0,14104297198897i</v>
      </c>
      <c r="AD244" s="223" t="str">
        <f t="shared" ca="1" si="343"/>
        <v>-0,184281523656879-0,0763319063934493i</v>
      </c>
      <c r="AE244" s="223" t="str">
        <f t="shared" ca="1" si="344"/>
        <v>0,199464883864201-3,81197635837365E-15i</v>
      </c>
      <c r="AF244" s="223" t="str">
        <f t="shared" ca="1" si="345"/>
        <v>-0,184281523656876+0,0763319063934577i</v>
      </c>
      <c r="AG244" s="223" t="str">
        <f t="shared" ca="1" si="346"/>
        <v>0,141042971988965-0,141042971988962i</v>
      </c>
      <c r="AH244" s="223" t="str">
        <f t="shared" ca="1" si="347"/>
        <v>-0,0763319063934623+0,184281523656874i</v>
      </c>
      <c r="AI244" s="223" t="str">
        <f t="shared" ca="1" si="348"/>
        <v>8,69922035758226E-15-0,199464883864201i</v>
      </c>
      <c r="AJ244" s="223" t="str">
        <f t="shared" ca="1" si="349"/>
        <v>0,0763319063934619+0,184281523656874i</v>
      </c>
      <c r="AK244" s="223" t="str">
        <f t="shared" ca="1" si="350"/>
        <v>-0,141042971988966-0,141042971988961i</v>
      </c>
      <c r="AL244" s="223" t="str">
        <f t="shared" ca="1" si="351"/>
        <v>0,184281523656877+0,0763319063934555i</v>
      </c>
      <c r="AM244" s="223" t="str">
        <f t="shared" ca="1" si="352"/>
        <v>-0,199464883864201-4,20301816126534E-15i</v>
      </c>
      <c r="AN244" s="223" t="str">
        <f t="shared" ca="1" si="353"/>
        <v>0,184281523656879-0,0763319063934503i</v>
      </c>
      <c r="AO244" s="223" t="str">
        <f t="shared" ca="1" si="354"/>
        <v>-0,14104297198897+0,141042971988957i</v>
      </c>
      <c r="AP244" s="223" t="str">
        <f t="shared" ca="1" si="355"/>
        <v>0,0763319063934513-0,184281523656878i</v>
      </c>
      <c r="AQ244" s="223" t="str">
        <f t="shared" ca="1" si="356"/>
        <v>3,12775052043038E-15+0,199464883864201i</v>
      </c>
      <c r="AR244" s="223" t="str">
        <f t="shared" ca="1" si="357"/>
        <v>3,12775052043038E-15+0,199464883864201i</v>
      </c>
      <c r="AS244" s="223" t="str">
        <f t="shared" ca="1" si="358"/>
        <v>0,141042971989031+0,141042971988897i</v>
      </c>
      <c r="AT244" s="223" t="str">
        <f t="shared" ca="1" si="359"/>
        <v>-0,184281523656873-0,0763319063934629i</v>
      </c>
      <c r="AU244" s="223" t="str">
        <f t="shared" ca="1" si="360"/>
        <v>0,199464883864201-8,98263807927325E-14i</v>
      </c>
      <c r="AV244" s="223" t="str">
        <f t="shared" ca="1" si="361"/>
        <v>-0,184281523656882+0,0763319063934429i</v>
      </c>
      <c r="AW244" s="223" t="str">
        <f t="shared" ca="1" si="362"/>
        <v>0,141042971988906-0,141042971989022i</v>
      </c>
      <c r="AX244" s="223" t="str">
        <f t="shared" ca="1" si="363"/>
        <v>-0,076331906393477+0,184281523656868i</v>
      </c>
      <c r="AY244" s="223" t="str">
        <f t="shared" ca="1" si="364"/>
        <v>-7,44806175913977E-14-0,199464883864201i</v>
      </c>
      <c r="AZ244" s="223" t="str">
        <f t="shared" ca="1" si="365"/>
        <v>0,0763319063934288+0,184281523656888i</v>
      </c>
      <c r="BA244" s="223" t="str">
        <f t="shared" ca="1" si="366"/>
        <v>-0,141042971989011-0,141042971988917i</v>
      </c>
      <c r="BB244" s="223" t="str">
        <f t="shared" ca="1" si="367"/>
        <v>0,184281523656863+0,0763319063934886i</v>
      </c>
      <c r="BC244" s="223" t="str">
        <f t="shared" ca="1" si="368"/>
        <v>-0,199464883864201+6,1969420875442E-14i</v>
      </c>
      <c r="BD244" s="223" t="str">
        <f t="shared" ca="1" si="369"/>
        <v>0,184281523656894-0,0763319063934146i</v>
      </c>
      <c r="BE244" s="223" t="str">
        <f t="shared" ca="1" si="370"/>
        <v>-0,141042971988927+0,141042971989i</v>
      </c>
      <c r="BF244" s="223" t="str">
        <f t="shared" ca="1" si="371"/>
        <v>0,0763319063935028-0,184281523656857i</v>
      </c>
      <c r="BG244" s="223" t="str">
        <f t="shared" ca="1" si="372"/>
        <v>4,66236576741072E-14+0,199464883864201i</v>
      </c>
      <c r="BH244" s="223" t="str">
        <f t="shared" ca="1" si="373"/>
        <v>-0,0763319063934056-0,184281523656897i</v>
      </c>
      <c r="BI244" s="223" t="str">
        <f t="shared" ca="1" si="374"/>
        <v>0,141042971988993+0,141042971988934i</v>
      </c>
      <c r="BJ244" s="223" t="str">
        <f t="shared" ca="1" si="375"/>
        <v>-0,184281523656851-0,0763319063935169i</v>
      </c>
      <c r="BK244" s="223" t="str">
        <f t="shared" ca="1" si="376"/>
        <v>0,199464883864201-3,12778944727724E-14i</v>
      </c>
      <c r="BL244" s="223" t="str">
        <f t="shared" ca="1" si="377"/>
        <v>-0,184281523656903+0,0763319063933915i</v>
      </c>
      <c r="BM244" s="223" t="str">
        <f t="shared" ca="1" si="378"/>
        <v>0,141042971988945-0,141042971988982i</v>
      </c>
      <c r="BN244" s="223" t="str">
        <f t="shared" ca="1" si="379"/>
        <v>-0,0763319063935259+0,184281523656847i</v>
      </c>
      <c r="BO244" s="223" t="str">
        <f t="shared" ca="1" si="380"/>
        <v>-2,16012642421955E-14-0,199464883864201i</v>
      </c>
      <c r="BP244" s="223" t="str">
        <f t="shared" ca="1" si="381"/>
        <v>0,0763319063933773+0,184281523656909i</v>
      </c>
      <c r="BQ244" s="223" t="str">
        <f t="shared" ca="1" si="382"/>
        <v>-0,141042971988972-0,141042971988956i</v>
      </c>
      <c r="BR244" s="223" t="str">
        <f t="shared" ca="1" si="383"/>
        <v>0,184281523656841+0,0763319063935401i</v>
      </c>
      <c r="BS244" s="223" t="str">
        <f t="shared" ca="1" si="384"/>
        <v>-0,199464883864201+6,25550104086076E-15i</v>
      </c>
      <c r="BT244" s="223" t="str">
        <f t="shared" ca="1" si="385"/>
        <v>0,184281523656913-0,0763319063933683i</v>
      </c>
      <c r="BU244" s="223" t="str">
        <f t="shared" ca="1" si="386"/>
        <v>-0,141042971988967+0,141042971988961i</v>
      </c>
      <c r="BV244" s="223" t="str">
        <f t="shared" ca="1" si="387"/>
        <v>0,0763319063933709-0,184281523656911i</v>
      </c>
      <c r="BW244" s="223" t="str">
        <f t="shared" ca="1" si="388"/>
        <v>-9,09026216047393E-15+0,199464883864201i</v>
      </c>
      <c r="BX244" s="223" t="str">
        <f t="shared" ca="1" si="389"/>
        <v>-0,0763319063935375-0,184281523656843i</v>
      </c>
      <c r="BY244" s="223" t="str">
        <f t="shared" ca="1" si="390"/>
        <v>0,141042971988954+0,141042971988974i</v>
      </c>
      <c r="BZ244" s="223" t="str">
        <f t="shared" ca="1" si="391"/>
        <v>-0,184281523656908-0,0763319063933799i</v>
      </c>
      <c r="CA244" s="223" t="str">
        <f t="shared" ca="1" si="392"/>
        <v>0,199464883864201+2,44360253618086E-14i</v>
      </c>
      <c r="CB244" s="223" t="str">
        <f t="shared" ca="1" si="393"/>
        <v>-0,184281523656848+0,0763319063935233i</v>
      </c>
      <c r="CC244" s="223" t="str">
        <f t="shared" ca="1" si="394"/>
        <v>0,141042971988984-0,141042971988943i</v>
      </c>
      <c r="CD244" s="223" t="str">
        <f t="shared" ca="1" si="395"/>
        <v>-0,0763319063933941+0,184281523656902i</v>
      </c>
      <c r="CE244" s="223" t="str">
        <f t="shared" ca="1" si="396"/>
        <v>3,41126555923858E-14-0,199464883864201i</v>
      </c>
      <c r="CF244" s="223" t="str">
        <f t="shared" ca="1" si="397"/>
        <v>0,0763319063935092+0,184281523656854i</v>
      </c>
      <c r="CG244" s="223" t="str">
        <f t="shared" ca="1" si="398"/>
        <v>-0,141042971988932-0,141042971988995i</v>
      </c>
      <c r="CH244" s="223" t="str">
        <f t="shared" ca="1" si="399"/>
        <v>0,184281523656896+0,0763319063934082i</v>
      </c>
      <c r="CI244" s="223" t="str">
        <f t="shared" ca="1" si="400"/>
        <v>-0,199464883864201-4,94584187937203E-14i</v>
      </c>
      <c r="CJ244" s="223" t="str">
        <f t="shared" ca="1" si="401"/>
        <v>0,184281523656858-0,0763319063935002i</v>
      </c>
      <c r="CK244" s="223" t="str">
        <f t="shared" ca="1" si="402"/>
        <v>-0,141042971989006+0,141042971988921i</v>
      </c>
      <c r="CL244" s="223" t="str">
        <f t="shared" ca="1" si="403"/>
        <v>0,0763319063934224-0,18428152365689i</v>
      </c>
      <c r="CM244" s="223" t="str">
        <f t="shared" ca="1" si="404"/>
        <v>-5,91350490242975E-14+0,199464883864201i</v>
      </c>
      <c r="CN244" s="223" t="str">
        <f t="shared" ca="1" si="405"/>
        <v>-0,0763319063934912-0,184281523656862i</v>
      </c>
      <c r="CO244" s="223" t="str">
        <f t="shared" ca="1" si="406"/>
        <v>0,141042971988915+0,141042971989013i</v>
      </c>
      <c r="CP244" s="223" t="str">
        <f t="shared" ca="1" si="407"/>
        <v>-0,184281523656887-0,0763319063934314i</v>
      </c>
      <c r="CQ244" s="223" t="str">
        <f t="shared" ca="1" si="408"/>
        <v>0,199464883864201+8,01499451963899E-14i</v>
      </c>
      <c r="CR244" s="223" t="str">
        <f t="shared" ca="1" si="409"/>
        <v>-0,18428152365687+0,0763319063934719i</v>
      </c>
      <c r="CS244" s="223" t="str">
        <f t="shared" ca="1" si="410"/>
        <v>0,141042971989028-0,1410429719889i</v>
      </c>
      <c r="CT244" s="223" t="str">
        <f t="shared" ca="1" si="411"/>
        <v>-0,0763319063934507+0,184281523656879i</v>
      </c>
      <c r="CU244" s="223" t="str">
        <f t="shared" ca="1" si="412"/>
        <v>8,98265754269668E-14-0,199464883864201i</v>
      </c>
      <c r="CV244" s="223" t="str">
        <f t="shared" ca="1" si="413"/>
        <v>0,0763319063934629+0,184281523656873i</v>
      </c>
      <c r="CW244" s="223" t="str">
        <f t="shared" ca="1" si="414"/>
        <v>-0,141042971989037-0,14104297198889i</v>
      </c>
      <c r="CX244" s="223" t="str">
        <f t="shared" ca="1" si="415"/>
        <v>0,184281523656875+0,0763319063934597i</v>
      </c>
      <c r="CY244" s="223" t="str">
        <f t="shared" ca="1" si="416"/>
        <v>-0,199464883864201-1,10841471599059E-13i</v>
      </c>
      <c r="CZ244" s="223" t="str">
        <f t="shared" ca="1" si="417"/>
        <v>0,184281523656882-0,0763319063934435i</v>
      </c>
      <c r="DA244" s="223" t="str">
        <f t="shared" ca="1" si="418"/>
        <v>-0,141042971988905+0,141042971989022i</v>
      </c>
      <c r="DB244" s="223" t="str">
        <f t="shared" ca="1" si="419"/>
        <v>0,0763319063934687-0,184281523656871i</v>
      </c>
      <c r="DC244" s="223" t="str">
        <f t="shared" ca="1" si="420"/>
        <v>8,35706851176375E-14+0,199464883864201i</v>
      </c>
      <c r="DD244" s="223" t="str">
        <f t="shared" ca="1" si="421"/>
        <v>-0,0763319063934346-0,184281523656885i</v>
      </c>
      <c r="DE244" s="223" t="str">
        <f t="shared" ca="1" si="422"/>
        <v>0,141042971989015+0,141042971988912i</v>
      </c>
      <c r="DF244" s="223" t="str">
        <f t="shared" ca="1" si="423"/>
        <v>-0,184281523656863-0,076331906393488i</v>
      </c>
      <c r="DG244" s="223" t="str">
        <f t="shared" ca="1" si="424"/>
        <v>0,199464883864201-6,25557889455451E-14i</v>
      </c>
      <c r="DH244" s="223" t="str">
        <f t="shared" ca="1" si="425"/>
        <v>-0,184281523656889+0,0763319063934256i</v>
      </c>
      <c r="DI244" s="223" t="str">
        <f t="shared" ca="1" si="426"/>
        <v>0,141042971988919-0,141042971989008i</v>
      </c>
      <c r="DJ244" s="223" t="str">
        <f t="shared" ca="1" si="427"/>
        <v>-0,076331906393497+0,184281523656859i</v>
      </c>
      <c r="DK244" s="223" t="str">
        <f t="shared" ca="1" si="428"/>
        <v>-5,28791587149679E-14-0,199464883864201i</v>
      </c>
      <c r="DL244" s="223" t="str">
        <f t="shared" ca="1" si="429"/>
        <v>0,0763319063934062+0,184281523656897i</v>
      </c>
      <c r="DM244" s="223" t="str">
        <f t="shared" ca="1" si="430"/>
        <v>-0,141042971988994-0,141042971988934i</v>
      </c>
      <c r="DN244" s="223" t="str">
        <f t="shared" ca="1" si="431"/>
        <v>0,184281523656856+0,076331906393506i</v>
      </c>
      <c r="DO244" s="223" t="str">
        <f t="shared" ca="1" si="432"/>
        <v>-0,199464883864201+4,3202528484391E-14i</v>
      </c>
      <c r="DP244" s="223" t="str">
        <f t="shared" ca="1" si="433"/>
        <v>0,184281523656901-0,0763319063933973i</v>
      </c>
      <c r="DQ244" s="223" t="str">
        <f t="shared" ca="1" si="434"/>
        <v>-0,141042971988941+0,141042971988987i</v>
      </c>
      <c r="DR244" s="223" t="str">
        <f t="shared" ca="1" si="435"/>
        <v>0,0763319063935253-0,184281523656848i</v>
      </c>
      <c r="DS244" s="223" t="str">
        <f t="shared" ca="1" si="436"/>
        <v>2,21876323122986E-14+0,199464883864201i</v>
      </c>
      <c r="DT244" s="223" t="str">
        <f t="shared" ca="1" si="437"/>
        <v>-0,0763319063933883-0,184281523656904i</v>
      </c>
      <c r="DU244" s="223" t="str">
        <f t="shared" ca="1" si="438"/>
        <v>0,141042971988972+0,141042971988955i</v>
      </c>
      <c r="DV244" s="223" t="str">
        <f t="shared" ca="1" si="439"/>
        <v>-0,184281523656844-0,0763319063935343i</v>
      </c>
      <c r="DW244" s="223" t="str">
        <f t="shared" ca="1" si="440"/>
        <v>0,199464883864201-1,25110020817215E-14i</v>
      </c>
      <c r="DX244" s="223" t="str">
        <f t="shared" ca="1" si="441"/>
        <v>-0,184281523656912+0,0763319063933689i</v>
      </c>
      <c r="DY244" s="223" t="str">
        <f t="shared" ca="1" si="442"/>
        <v>0,141042971988962-0,141042971988965i</v>
      </c>
      <c r="DZ244" s="223" t="str">
        <f t="shared" ca="1" si="443"/>
        <v>-0,0763319063935536+0,184281523656836i</v>
      </c>
      <c r="EA244" s="223" t="str">
        <f t="shared" ca="1" si="444"/>
        <v>8,50389409037077E-15-0,199464883864201i</v>
      </c>
      <c r="EB244" s="223" t="str">
        <f t="shared" ca="1" si="445"/>
        <v>0,0763319063935381+0,184281523656842i</v>
      </c>
      <c r="EC244" s="223" t="str">
        <f t="shared" ca="1" si="446"/>
        <v>-0,141042971988958-0,141042971988969i</v>
      </c>
      <c r="ED244" s="223" t="str">
        <f t="shared" ca="1" si="447"/>
        <v>0,18428152365691+0,0763319063933741i</v>
      </c>
      <c r="EE244" s="223" t="str">
        <f t="shared" ca="1" si="448"/>
        <v>-0,199464883864201-1,81805243209479E-14i</v>
      </c>
      <c r="EF244" s="223" t="str">
        <f t="shared" ca="1" si="449"/>
        <v>0,184281523656846-0,0763319063935291i</v>
      </c>
      <c r="EG244" s="223" t="str">
        <f t="shared" ca="1" si="450"/>
        <v>-0,141042971988984+0,141042971988943i</v>
      </c>
      <c r="EH244" s="223" t="str">
        <f t="shared" ca="1" si="451"/>
        <v>0,0763319063933935-0,184281523656902i</v>
      </c>
      <c r="EI244" s="223" t="str">
        <f t="shared" ca="1" si="452"/>
        <v>-2,78571545515251E-14+0,199464883864201i</v>
      </c>
      <c r="EJ244" s="223" t="str">
        <f t="shared" ca="1" si="453"/>
        <v>-0,0763319063935201-0,18428152365685i</v>
      </c>
      <c r="EK244" s="223" t="str">
        <f t="shared" ca="1" si="454"/>
        <v>0,141042971988937+0,141042971988991i</v>
      </c>
      <c r="EL244" s="223" t="str">
        <f t="shared" ca="1" si="455"/>
        <v>-0,184281523656899-0,0763319063934024i</v>
      </c>
      <c r="EM244" s="223" t="str">
        <f t="shared" ca="1" si="456"/>
        <v>0,199464883864201+4,88720507236172E-14i</v>
      </c>
      <c r="EN244" s="223"/>
      <c r="EO244" s="223"/>
      <c r="EP244" s="223"/>
    </row>
    <row r="245" spans="1:146">
      <c r="A245" s="249">
        <f t="shared" si="323"/>
        <v>2.8320312500000021E-3</v>
      </c>
      <c r="B245" s="248">
        <v>145</v>
      </c>
      <c r="C245" s="247">
        <f t="shared" si="324"/>
        <v>29000</v>
      </c>
      <c r="N245" s="246">
        <f t="shared" ca="1" si="327"/>
        <v>0.59945919014831084</v>
      </c>
      <c r="O245" s="223">
        <f t="shared" ca="1" si="328"/>
        <v>0.19945919014831082</v>
      </c>
      <c r="P245" s="223" t="str">
        <f t="shared" ca="1" si="329"/>
        <v>-0,182347537498311+0,080829104306073i</v>
      </c>
      <c r="Q245" s="223" t="str">
        <f t="shared" ca="1" si="330"/>
        <v>0,133948605270633-0,147789511402779i</v>
      </c>
      <c r="R245" s="223" t="str">
        <f t="shared" ca="1" si="331"/>
        <v>-0,0625667059042685+0,189392121924088i</v>
      </c>
      <c r="S245" s="223" t="str">
        <f t="shared" ca="1" si="332"/>
        <v>-0,0195504194307774-0,198498739630005i</v>
      </c>
      <c r="T245" s="223" t="str">
        <f t="shared" ca="1" si="333"/>
        <v>0,0983130742477128+0,173546846605128i</v>
      </c>
      <c r="U245" s="223" t="str">
        <f t="shared" ca="1" si="334"/>
        <v>-0,16020712375015-0,118817700845977i</v>
      </c>
      <c r="V245" s="223" t="str">
        <f t="shared" ca="1" si="335"/>
        <v>0,194612756683466+0,0437017559221824i</v>
      </c>
      <c r="W245" s="223" t="str">
        <f t="shared" ca="1" si="336"/>
        <v>-0,195626637738612+0,0389125576351099i</v>
      </c>
      <c r="X245" s="223" t="str">
        <f t="shared" ca="1" si="337"/>
        <v>0,163074804708771-0,114850235540969i</v>
      </c>
      <c r="Y245" s="223" t="str">
        <f t="shared" ca="1" si="338"/>
        <v>-0,1025425170098+0,171081853917693i</v>
      </c>
      <c r="Z245" s="223" t="str">
        <f t="shared" ca="1" si="339"/>
        <v>0,0244159341407362-0,197959164209832i</v>
      </c>
      <c r="AA245" s="223" t="str">
        <f t="shared" ca="1" si="340"/>
        <v>0,0578999466376482+0,190870544385396i</v>
      </c>
      <c r="AB245" s="223" t="str">
        <f t="shared" ca="1" si="341"/>
        <v>-0,130281326282424-0,151032263297325i</v>
      </c>
      <c r="AC245" s="223" t="str">
        <f t="shared" ca="1" si="342"/>
        <v>0,180308972309144+0,0852797926793944i</v>
      </c>
      <c r="AD245" s="223" t="str">
        <f t="shared" ca="1" si="343"/>
        <v>-0,199399116769368-0,00489497356642777i</v>
      </c>
      <c r="AE245" s="223" t="str">
        <f t="shared" ca="1" si="344"/>
        <v>0,184276263349302-0,0763297275027161i</v>
      </c>
      <c r="AF245" s="223" t="str">
        <f t="shared" ca="1" si="345"/>
        <v>-0,137535198627679+0,144457736632777i</v>
      </c>
      <c r="AG245" s="223" t="str">
        <f t="shared" ca="1" si="346"/>
        <v>0,0671957773267904-0,187799616730356i</v>
      </c>
      <c r="AH245" s="223" t="str">
        <f t="shared" ca="1" si="347"/>
        <v>0,0146731282792099+0,19891874683177i</v>
      </c>
      <c r="AI245" s="223" t="str">
        <f t="shared" ca="1" si="348"/>
        <v>-0,0940244113658614-0,175907301161502i</v>
      </c>
      <c r="AJ245" s="223" t="str">
        <f t="shared" ca="1" si="349"/>
        <v>0,157242940010711+0,122713594810876i</v>
      </c>
      <c r="AK245" s="223" t="str">
        <f t="shared" ca="1" si="350"/>
        <v>-0,193481648180734-0,0484646299056007i</v>
      </c>
      <c r="AL245" s="223" t="str">
        <f t="shared" ca="1" si="351"/>
        <v>0,196522680622136-0,0340999198783513i</v>
      </c>
      <c r="AM245" s="223" t="str">
        <f t="shared" ca="1" si="352"/>
        <v>-0,165844255502796+0,110813588748598i</v>
      </c>
      <c r="AN245" s="223" t="str">
        <f t="shared" ca="1" si="353"/>
        <v>0,106710191993954-0,16851380791862i</v>
      </c>
      <c r="AO245" s="223" t="str">
        <f t="shared" ca="1" si="354"/>
        <v>-0,0292667416049395+0,197300345591308i</v>
      </c>
      <c r="AP245" s="223" t="str">
        <f t="shared" ca="1" si="355"/>
        <v>-0,0531983106081712-0,192233993567882i</v>
      </c>
      <c r="AQ245" s="223" t="str">
        <f t="shared" ca="1" si="356"/>
        <v>0,126535570694815+0,154184039003904i</v>
      </c>
      <c r="AR245" s="223" t="str">
        <f t="shared" ca="1" si="357"/>
        <v>0,126535570694815+0,154184039003904i</v>
      </c>
      <c r="AS245" s="223" t="str">
        <f t="shared" ca="1" si="358"/>
        <v>0,1992189328185+0,00978699858373469i</v>
      </c>
      <c r="AT245" s="223" t="str">
        <f t="shared" ca="1" si="359"/>
        <v>-0,186093988069805+0,0717843725256078i</v>
      </c>
      <c r="AU245" s="223" t="str">
        <f t="shared" ca="1" si="360"/>
        <v>0,141038945923849-0,141038945923846i</v>
      </c>
      <c r="AV245" s="223" t="str">
        <f t="shared" ca="1" si="361"/>
        <v>-0,0717843725256078+0,186093988069805i</v>
      </c>
      <c r="AW245" s="223" t="str">
        <f t="shared" ca="1" si="362"/>
        <v>-0,00978699858373186-0,1992189328185i</v>
      </c>
      <c r="AX245" s="223" t="str">
        <f t="shared" ca="1" si="363"/>
        <v>0,0896791116944015+0,178161795737254i</v>
      </c>
      <c r="AY245" s="223" t="str">
        <f t="shared" ca="1" si="364"/>
        <v>-0,154184039003942-0,126535570694769i</v>
      </c>
      <c r="AZ245" s="223" t="str">
        <f t="shared" ca="1" si="365"/>
        <v>0,19223399356786+0,0531983106082504i</v>
      </c>
      <c r="BA245" s="223" t="str">
        <f t="shared" ca="1" si="366"/>
        <v>-0,197300345591312+0,0292667416049172i</v>
      </c>
      <c r="BB245" s="223" t="str">
        <f t="shared" ca="1" si="367"/>
        <v>0,168513807918602-0,106710191993983i</v>
      </c>
      <c r="BC245" s="223" t="str">
        <f t="shared" ca="1" si="368"/>
        <v>-0,11081358874868+0,165844255502741i</v>
      </c>
      <c r="BD245" s="223" t="str">
        <f t="shared" ca="1" si="369"/>
        <v>0,0340999198783931-0,196522680622129i</v>
      </c>
      <c r="BE245" s="223" t="str">
        <f t="shared" ca="1" si="370"/>
        <v>0,0484646299056172+0,193481648180729i</v>
      </c>
      <c r="BF245" s="223" t="str">
        <f t="shared" ca="1" si="371"/>
        <v>-0,122713594810938-0,157242940010662i</v>
      </c>
      <c r="BG245" s="223" t="str">
        <f t="shared" ca="1" si="372"/>
        <v>0,175907301161474+0,0940244113659139i</v>
      </c>
      <c r="BH245" s="223" t="str">
        <f t="shared" ca="1" si="373"/>
        <v>-0,198918746831771-0,0146731282791929i</v>
      </c>
      <c r="BI245" s="223" t="str">
        <f t="shared" ca="1" si="374"/>
        <v>0,18779961673033-0,0671957773268624i</v>
      </c>
      <c r="BJ245" s="223" t="str">
        <f t="shared" ca="1" si="375"/>
        <v>-0,144457736632818+0,137535198627636i</v>
      </c>
      <c r="BK245" s="223" t="str">
        <f t="shared" ca="1" si="376"/>
        <v>0,0763297275027173-0,184276263349301i</v>
      </c>
      <c r="BL245" s="223" t="str">
        <f t="shared" ca="1" si="377"/>
        <v>0,00489497356648443+0,199399116769366i</v>
      </c>
      <c r="BM245" s="223" t="str">
        <f t="shared" ca="1" si="378"/>
        <v>-0,0852797926793188-0,180308972309179i</v>
      </c>
      <c r="BN245" s="223" t="str">
        <f t="shared" ca="1" si="379"/>
        <v>0,151032263297312+0,130281326282439i</v>
      </c>
      <c r="BO245" s="223" t="str">
        <f t="shared" ca="1" si="380"/>
        <v>-0,190870544385413-0,0578999466375925i</v>
      </c>
      <c r="BP245" s="223" t="str">
        <f t="shared" ca="1" si="381"/>
        <v>0,197959164209842-0,0244159341406546i</v>
      </c>
      <c r="BQ245" s="223" t="str">
        <f t="shared" ca="1" si="382"/>
        <v>-0,171081853917706+0,102542517009779i</v>
      </c>
      <c r="BR245" s="223" t="str">
        <f t="shared" ca="1" si="383"/>
        <v>0,114850235540937-0,163074804708794i</v>
      </c>
      <c r="BS245" s="223" t="str">
        <f t="shared" ca="1" si="384"/>
        <v>-0,0389125576350145+0,195626637738631i</v>
      </c>
      <c r="BT245" s="223" t="str">
        <f t="shared" ca="1" si="385"/>
        <v>-0,0437017559221404-0,194612756683476i</v>
      </c>
      <c r="BU245" s="223" t="str">
        <f t="shared" ca="1" si="386"/>
        <v>0,118817700845993+0,160207123750138i</v>
      </c>
      <c r="BV245" s="223" t="str">
        <f t="shared" ca="1" si="387"/>
        <v>-0,173546846605166-0,0983130742476443i</v>
      </c>
      <c r="BW245" s="223" t="str">
        <f t="shared" ca="1" si="388"/>
        <v>0,198498739629999+0,0195504194308392i</v>
      </c>
      <c r="BX245" s="223" t="str">
        <f t="shared" ca="1" si="389"/>
        <v>-0,189392121924083+0,0625667059042836i</v>
      </c>
      <c r="BY245" s="223" t="str">
        <f t="shared" ca="1" si="390"/>
        <v>0,14778951140273-0,133948605270688i</v>
      </c>
      <c r="BZ245" s="223" t="str">
        <f t="shared" ca="1" si="391"/>
        <v>-0,0808291043061305+0,182347537498286i</v>
      </c>
      <c r="CA245" s="223" t="str">
        <f t="shared" ca="1" si="392"/>
        <v>2,83459369985313E-15-0,199459190148311i</v>
      </c>
      <c r="CB245" s="223" t="str">
        <f t="shared" ca="1" si="393"/>
        <v>0,0808291043061253+0,182347537498288i</v>
      </c>
      <c r="CC245" s="223" t="str">
        <f t="shared" ca="1" si="394"/>
        <v>-0,14778951140273-0,133948605270688i</v>
      </c>
      <c r="CD245" s="223" t="str">
        <f t="shared" ca="1" si="395"/>
        <v>0,189392121924082+0,062566705904289i</v>
      </c>
      <c r="CE245" s="223" t="str">
        <f t="shared" ca="1" si="396"/>
        <v>-0,19849873963+0,0195504194308335i</v>
      </c>
      <c r="CF245" s="223" t="str">
        <f t="shared" ca="1" si="397"/>
        <v>0,173546846605169-0,0983130742476394i</v>
      </c>
      <c r="CG245" s="223" t="str">
        <f t="shared" ca="1" si="398"/>
        <v>-0,118817700845993+0,160207123750138i</v>
      </c>
      <c r="CH245" s="223" t="str">
        <f t="shared" ca="1" si="399"/>
        <v>0,0437017559221457-0,194612756683474i</v>
      </c>
      <c r="CI245" s="223" t="str">
        <f t="shared" ca="1" si="400"/>
        <v>0,0389125576352092+0,195626637738593i</v>
      </c>
      <c r="CJ245" s="223" t="str">
        <f t="shared" ca="1" si="401"/>
        <v>-0,114850235540937-0,163074804708794i</v>
      </c>
      <c r="CK245" s="223" t="str">
        <f t="shared" ca="1" si="402"/>
        <v>0,1710818539177+0,102542517009789i</v>
      </c>
      <c r="CL245" s="223" t="str">
        <f t="shared" ca="1" si="403"/>
        <v>-0,197959164209841-0,0244159341406604i</v>
      </c>
      <c r="CM245" s="223" t="str">
        <f t="shared" ca="1" si="404"/>
        <v>0,190870544385415-0,0578999466375871i</v>
      </c>
      <c r="CN245" s="223" t="str">
        <f t="shared" ca="1" si="405"/>
        <v>-0,151032263297312+0,130281326282439i</v>
      </c>
      <c r="CO245" s="223" t="str">
        <f t="shared" ca="1" si="406"/>
        <v>0,085279792679329-0,180308972309175i</v>
      </c>
      <c r="CP245" s="223" t="str">
        <f t="shared" ca="1" si="407"/>
        <v>-0,00489497356648443+0,199399116769366i</v>
      </c>
      <c r="CQ245" s="223" t="str">
        <f t="shared" ca="1" si="408"/>
        <v>-0,0763297275027121-0,184276263349303i</v>
      </c>
      <c r="CR245" s="223" t="str">
        <f t="shared" ca="1" si="409"/>
        <v>0,144457736632818+0,137535198627636i</v>
      </c>
      <c r="CS245" s="223" t="str">
        <f t="shared" ca="1" si="410"/>
        <v>-0,187799616730328-0,0671957773268678i</v>
      </c>
      <c r="CT245" s="223" t="str">
        <f t="shared" ca="1" si="411"/>
        <v>0,198918746831771-0,0146731282791929i</v>
      </c>
      <c r="CU245" s="223" t="str">
        <f t="shared" ca="1" si="412"/>
        <v>-0,175907301161476+0,0940244113659089i</v>
      </c>
      <c r="CV245" s="223" t="str">
        <f t="shared" ca="1" si="413"/>
        <v>0,122713594810943-0,157242940010659i</v>
      </c>
      <c r="CW245" s="223" t="str">
        <f t="shared" ca="1" si="414"/>
        <v>-0,0484646299056228+0,193481648180728i</v>
      </c>
      <c r="CX245" s="223" t="str">
        <f t="shared" ca="1" si="415"/>
        <v>-0,0340999198783931-0,196522680622129i</v>
      </c>
      <c r="CY245" s="223" t="str">
        <f t="shared" ca="1" si="416"/>
        <v>0,110813588748515+0,165844255502851i</v>
      </c>
      <c r="CZ245" s="223" t="str">
        <f t="shared" ca="1" si="417"/>
        <v>-0,168513807918596-0,106710191993992i</v>
      </c>
      <c r="DA245" s="223" t="str">
        <f t="shared" ca="1" si="418"/>
        <v>0,197300345591311+0,0292667416049228i</v>
      </c>
      <c r="DB245" s="223" t="str">
        <f t="shared" ca="1" si="419"/>
        <v>-0,19223399356786+0,0531983106082504i</v>
      </c>
      <c r="DC245" s="223" t="str">
        <f t="shared" ca="1" si="420"/>
        <v>0,154184039003942-0,126535570694769i</v>
      </c>
      <c r="DD245" s="223" t="str">
        <f t="shared" ca="1" si="421"/>
        <v>-0,0896791116944091+0,17816179573725i</v>
      </c>
      <c r="DE245" s="223" t="str">
        <f t="shared" ca="1" si="422"/>
        <v>0,00978699858373753-0,1992189328185i</v>
      </c>
      <c r="DF245" s="223" t="str">
        <f t="shared" ca="1" si="423"/>
        <v>0,0717843725256024+0,186093988069807i</v>
      </c>
      <c r="DG245" s="223" t="str">
        <f t="shared" ca="1" si="424"/>
        <v>-0,141038945923846-0,141038945923849i</v>
      </c>
      <c r="DH245" s="223" t="str">
        <f t="shared" ca="1" si="425"/>
        <v>0,186093988069806+0,071784372525605i</v>
      </c>
      <c r="DI245" s="223" t="str">
        <f t="shared" ca="1" si="426"/>
        <v>-0,1992189328185+0,00978699858373469i</v>
      </c>
      <c r="DJ245" s="223" t="str">
        <f t="shared" ca="1" si="427"/>
        <v>0,178161795737257-0,0896791116943966i</v>
      </c>
      <c r="DK245" s="223" t="str">
        <f t="shared" ca="1" si="428"/>
        <v>-0,126535570694771+0,15418403900394i</v>
      </c>
      <c r="DL245" s="223" t="str">
        <f t="shared" ca="1" si="429"/>
        <v>0,0531983106082532-0,192233993567859i</v>
      </c>
      <c r="DM245" s="223" t="str">
        <f t="shared" ca="1" si="430"/>
        <v>0,02926674160492+0,197300345591311i</v>
      </c>
      <c r="DN245" s="223" t="str">
        <f t="shared" ca="1" si="431"/>
        <v>-0,10671019199398-0,168513807918603i</v>
      </c>
      <c r="DO245" s="223" t="str">
        <f t="shared" ca="1" si="432"/>
        <v>0,165844255502849+0,110813588748518i</v>
      </c>
      <c r="DP245" s="223" t="str">
        <f t="shared" ca="1" si="433"/>
        <v>-0,196522680622128-0,0340999198783959i</v>
      </c>
      <c r="DQ245" s="223" t="str">
        <f t="shared" ca="1" si="434"/>
        <v>0,193481648180729-0,04846462990562i</v>
      </c>
      <c r="DR245" s="223" t="str">
        <f t="shared" ca="1" si="435"/>
        <v>-0,157242940010668+0,122713594810932i</v>
      </c>
      <c r="DS245" s="223" t="str">
        <f t="shared" ca="1" si="436"/>
        <v>0,0940244113659212-0,17590730116147i</v>
      </c>
      <c r="DT245" s="223" t="str">
        <f t="shared" ca="1" si="437"/>
        <v>-0,0146731282791957+0,198918746831771i</v>
      </c>
      <c r="DU245" s="223" t="str">
        <f t="shared" ca="1" si="438"/>
        <v>-0,067195777326865-0,187799616730329i</v>
      </c>
      <c r="DV245" s="223" t="str">
        <f t="shared" ca="1" si="439"/>
        <v>0,137535198627634+0,14445773663282i</v>
      </c>
      <c r="DW245" s="223" t="str">
        <f t="shared" ca="1" si="440"/>
        <v>-0,184276263349302-0,0763297275027147i</v>
      </c>
      <c r="DX245" s="223" t="str">
        <f t="shared" ca="1" si="441"/>
        <v>0,199399116769366-0,0048949735664816i</v>
      </c>
      <c r="DY245" s="223" t="str">
        <f t="shared" ca="1" si="442"/>
        <v>-0,180308972309181+0,0852797926793162i</v>
      </c>
      <c r="DZ245" s="223" t="str">
        <f t="shared" ca="1" si="443"/>
        <v>0,130281326282441-0,15103226329731i</v>
      </c>
      <c r="EA245" s="223" t="str">
        <f t="shared" ca="1" si="444"/>
        <v>-0,0578999466375899+0,190870544385414i</v>
      </c>
      <c r="EB245" s="223" t="str">
        <f t="shared" ca="1" si="445"/>
        <v>-0,0244159341406574-0,197959164209842i</v>
      </c>
      <c r="EC245" s="223" t="str">
        <f t="shared" ca="1" si="446"/>
        <v>0,102542517009777+0,171081853917707i</v>
      </c>
      <c r="ED245" s="223" t="str">
        <f t="shared" ca="1" si="447"/>
        <v>-0,163074804708793-0,114850235540939i</v>
      </c>
      <c r="EE245" s="223" t="str">
        <f t="shared" ca="1" si="448"/>
        <v>0,195626637738592+0,038912557635212i</v>
      </c>
      <c r="EF245" s="223" t="str">
        <f t="shared" ca="1" si="449"/>
        <v>-0,194612756683475+0,0437017559221429i</v>
      </c>
      <c r="EG245" s="223" t="str">
        <f t="shared" ca="1" si="450"/>
        <v>0,160207123750143-0,118817700845986i</v>
      </c>
      <c r="EH245" s="223" t="str">
        <f t="shared" ca="1" si="451"/>
        <v>-0,0983130742476467+0,173546846605165i</v>
      </c>
      <c r="EI245" s="223" t="str">
        <f t="shared" ca="1" si="452"/>
        <v>0,019550419430842-0,198498739629999i</v>
      </c>
      <c r="EJ245" s="223" t="str">
        <f t="shared" ca="1" si="453"/>
        <v>0,0625667059042864+0,189392121924083i</v>
      </c>
      <c r="EK245" s="223" t="str">
        <f t="shared" ca="1" si="454"/>
        <v>-0,133948605270681-0,147789511402735i</v>
      </c>
      <c r="EL245" s="223" t="str">
        <f t="shared" ca="1" si="455"/>
        <v>0,182347537498282+0,0808291043061383i</v>
      </c>
      <c r="EM245" s="223" t="str">
        <f t="shared" ca="1" si="456"/>
        <v>-0,199459190148311-5,66918739970627E-15i</v>
      </c>
      <c r="EN245" s="223"/>
      <c r="EO245" s="223"/>
      <c r="EP245" s="223"/>
    </row>
    <row r="246" spans="1:146">
      <c r="A246" s="249">
        <f t="shared" si="323"/>
        <v>2.8515625000000021E-3</v>
      </c>
      <c r="B246" s="248">
        <v>146</v>
      </c>
      <c r="C246" s="247">
        <f t="shared" si="324"/>
        <v>29200</v>
      </c>
      <c r="N246" s="246">
        <f t="shared" ca="1" si="327"/>
        <v>0.59945303980031783</v>
      </c>
      <c r="O246" s="223">
        <f t="shared" ca="1" si="328"/>
        <v>0.19945303980031781</v>
      </c>
      <c r="P246" s="223" t="str">
        <f t="shared" ca="1" si="329"/>
        <v>-0,180303412460411+0,085277163066779i</v>
      </c>
      <c r="Q246" s="223" t="str">
        <f t="shared" ca="1" si="330"/>
        <v>0,126531668955345-0,15417928472062i</v>
      </c>
      <c r="R246" s="223" t="str">
        <f t="shared" ca="1" si="331"/>
        <v>-0,0484631354929289+0,193475682150965i</v>
      </c>
      <c r="S246" s="223" t="str">
        <f t="shared" ca="1" si="332"/>
        <v>-0,0389113577617334-0,195620605567833i</v>
      </c>
      <c r="T246" s="223" t="str">
        <f t="shared" ca="1" si="333"/>
        <v>0,118814037087953+0,160202183744323i</v>
      </c>
      <c r="U246" s="223" t="str">
        <f t="shared" ca="1" si="334"/>
        <v>-0,175901877038814-0,0940215121119043i</v>
      </c>
      <c r="V246" s="223" t="str">
        <f t="shared" ca="1" si="335"/>
        <v>0,199212789878867+0,00978669680053675i</v>
      </c>
      <c r="W246" s="223" t="str">
        <f t="shared" ca="1" si="336"/>
        <v>-0,18427058116867+0,0763273738664433i</v>
      </c>
      <c r="X246" s="223" t="str">
        <f t="shared" ca="1" si="337"/>
        <v>0,133944474949365-0,14778495429551i</v>
      </c>
      <c r="Y246" s="223" t="str">
        <f t="shared" ca="1" si="338"/>
        <v>-0,0578981612858524+0,190864658869327i</v>
      </c>
      <c r="Z246" s="223" t="str">
        <f t="shared" ca="1" si="339"/>
        <v>-0,0292658391614581-0,197294261811546i</v>
      </c>
      <c r="AA246" s="223" t="str">
        <f t="shared" ca="1" si="340"/>
        <v>0,110810171798331+0,165839141675334i</v>
      </c>
      <c r="AB246" s="223" t="str">
        <f t="shared" ca="1" si="341"/>
        <v>-0,17107657858826-0,102539355099016i</v>
      </c>
      <c r="AC246" s="223" t="str">
        <f t="shared" ca="1" si="342"/>
        <v>0,198492618897618+0,0195498165912676i</v>
      </c>
      <c r="AD246" s="223" t="str">
        <f t="shared" ca="1" si="343"/>
        <v>-0,1877938259067+0,0671937053369675i</v>
      </c>
      <c r="AE246" s="223" t="str">
        <f t="shared" ca="1" si="344"/>
        <v>0,141034596971079-0,141034596971071i</v>
      </c>
      <c r="AF246" s="223" t="str">
        <f t="shared" ca="1" si="345"/>
        <v>-0,0671937053369585+0,187793825906703i</v>
      </c>
      <c r="AG246" s="223" t="str">
        <f t="shared" ca="1" si="346"/>
        <v>-0,0195498165912572-0,198492618897619i</v>
      </c>
      <c r="AH246" s="223" t="str">
        <f t="shared" ca="1" si="347"/>
        <v>0,102539355099023+0,171076578588256i</v>
      </c>
      <c r="AI246" s="223" t="str">
        <f t="shared" ca="1" si="348"/>
        <v>-0,165839141675339-0,110810171798323i</v>
      </c>
      <c r="AJ246" s="223" t="str">
        <f t="shared" ca="1" si="349"/>
        <v>0,197294261811544+0,0292658391614684i</v>
      </c>
      <c r="AK246" s="223" t="str">
        <f t="shared" ca="1" si="350"/>
        <v>-0,190864658869324+0,0578981612858626i</v>
      </c>
      <c r="AL246" s="223" t="str">
        <f t="shared" ca="1" si="351"/>
        <v>0,147784954295517-0,133944474949357i</v>
      </c>
      <c r="AM246" s="223" t="str">
        <f t="shared" ca="1" si="352"/>
        <v>-0,0763273738664359+0,184270581168673i</v>
      </c>
      <c r="AN246" s="223" t="str">
        <f t="shared" ca="1" si="353"/>
        <v>-0,00978669680052632-0,199212789878867i</v>
      </c>
      <c r="AO246" s="223" t="str">
        <f t="shared" ca="1" si="354"/>
        <v>0,0940215121118937+0,17590187703882i</v>
      </c>
      <c r="AP246" s="223" t="str">
        <f t="shared" ca="1" si="355"/>
        <v>-0,160202183744329-0,118814037087945i</v>
      </c>
      <c r="AQ246" s="223" t="str">
        <f t="shared" ca="1" si="356"/>
        <v>0,195620605567831+0,0389113577617444i</v>
      </c>
      <c r="AR246" s="223" t="str">
        <f t="shared" ca="1" si="357"/>
        <v>0,195620605567831+0,0389113577617444i</v>
      </c>
      <c r="AS246" s="223" t="str">
        <f t="shared" ca="1" si="358"/>
        <v>0,154179284720587-0,126531668955386i</v>
      </c>
      <c r="AT246" s="223" t="str">
        <f t="shared" ca="1" si="359"/>
        <v>-0,0852771630667048+0,180303412460446i</v>
      </c>
      <c r="AU246" s="223" t="str">
        <f t="shared" ca="1" si="360"/>
        <v>8,9821155098419E-14-0,199453039800318i</v>
      </c>
      <c r="AV246" s="223" t="str">
        <f t="shared" ca="1" si="361"/>
        <v>0,0852771630667218+0,180303412460438i</v>
      </c>
      <c r="AW246" s="223" t="str">
        <f t="shared" ca="1" si="362"/>
        <v>-0,154179284720599-0,126531668955372i</v>
      </c>
      <c r="AX246" s="223" t="str">
        <f t="shared" ca="1" si="363"/>
        <v>0,193475682150962+0,0484631354929401i</v>
      </c>
      <c r="AY246" s="223" t="str">
        <f t="shared" ca="1" si="364"/>
        <v>-0,195620605567827+0,0389113577617629i</v>
      </c>
      <c r="AZ246" s="223" t="str">
        <f t="shared" ca="1" si="365"/>
        <v>0,160202183744292-0,118814037087994i</v>
      </c>
      <c r="BA246" s="223" t="str">
        <f t="shared" ca="1" si="366"/>
        <v>-0,0940215121118273+0,175901877038856i</v>
      </c>
      <c r="BB246" s="223" t="str">
        <f t="shared" ca="1" si="367"/>
        <v>0,00978669680062647-0,199212789878862i</v>
      </c>
      <c r="BC246" s="223" t="str">
        <f t="shared" ca="1" si="368"/>
        <v>0,0763273738663799+0,184270581168696i</v>
      </c>
      <c r="BD246" s="223" t="str">
        <f t="shared" ca="1" si="369"/>
        <v>-0,147784954295488-0,13394447494939i</v>
      </c>
      <c r="BE246" s="223" t="str">
        <f t="shared" ca="1" si="370"/>
        <v>0,190864658869324+0,0578981612858638i</v>
      </c>
      <c r="BF246" s="223" t="str">
        <f t="shared" ca="1" si="371"/>
        <v>-0,197294261811542+0,029265839161487i</v>
      </c>
      <c r="BG246" s="223" t="str">
        <f t="shared" ca="1" si="372"/>
        <v>0,165839141675305-0,110810171798374i</v>
      </c>
      <c r="BH246" s="223" t="str">
        <f t="shared" ca="1" si="373"/>
        <v>-0,102539355098958+0,171076578588295i</v>
      </c>
      <c r="BI246" s="223" t="str">
        <f t="shared" ca="1" si="374"/>
        <v>0,019549816591357-0,198492618897609i</v>
      </c>
      <c r="BJ246" s="223" t="str">
        <f t="shared" ca="1" si="375"/>
        <v>0,0671937053369028+0,187793825906723i</v>
      </c>
      <c r="BK246" s="223" t="str">
        <f t="shared" ca="1" si="376"/>
        <v>-0,141034596971048-0,141034596971102i</v>
      </c>
      <c r="BL246" s="223" t="str">
        <f t="shared" ca="1" si="377"/>
        <v>0,187793825906699+0,0671937053369699i</v>
      </c>
      <c r="BM246" s="223" t="str">
        <f t="shared" ca="1" si="378"/>
        <v>-0,198492618897616+0,0195498165912863i</v>
      </c>
      <c r="BN246" s="223" t="str">
        <f t="shared" ca="1" si="379"/>
        <v>0,171076578588229-0,102539355099067i</v>
      </c>
      <c r="BO246" s="223" t="str">
        <f t="shared" ca="1" si="380"/>
        <v>-0,110810171798268+0,165839141675376i</v>
      </c>
      <c r="BP246" s="223" t="str">
        <f t="shared" ca="1" si="381"/>
        <v>0,0292658391615572-0,197294261811531i</v>
      </c>
      <c r="BQ246" s="223" t="str">
        <f t="shared" ca="1" si="382"/>
        <v>0,0578981612857958+0,190864658869344i</v>
      </c>
      <c r="BR246" s="223" t="str">
        <f t="shared" ca="1" si="383"/>
        <v>-0,133944474949333-0,147784954295539i</v>
      </c>
      <c r="BS246" s="223" t="str">
        <f t="shared" ca="1" si="384"/>
        <v>0,184270581168669+0,0763273738664455i</v>
      </c>
      <c r="BT246" s="223" t="str">
        <f t="shared" ca="1" si="385"/>
        <v>-0,199212789878866+0,0097866968005555i</v>
      </c>
      <c r="BU246" s="223" t="str">
        <f t="shared" ca="1" si="386"/>
        <v>0,175901877038796-0,0940215121119396i</v>
      </c>
      <c r="BV246" s="223" t="str">
        <f t="shared" ca="1" si="387"/>
        <v>-0,118814037087892+0,160202183744368i</v>
      </c>
      <c r="BW246" s="223" t="str">
        <f t="shared" ca="1" si="388"/>
        <v>0,0389113577618325-0,195620605567813i</v>
      </c>
      <c r="BX246" s="223" t="str">
        <f t="shared" ca="1" si="389"/>
        <v>0,0484631354928711+0,193475682150979i</v>
      </c>
      <c r="BY246" s="223" t="str">
        <f t="shared" ca="1" si="390"/>
        <v>-0,126531668955314-0,154179284720646i</v>
      </c>
      <c r="BZ246" s="223" t="str">
        <f t="shared" ca="1" si="391"/>
        <v>0,180303412460407+0,0852771630667886i</v>
      </c>
      <c r="CA246" s="223" t="str">
        <f t="shared" ca="1" si="392"/>
        <v>-0,199453039800318+1,87655617807022E-14i</v>
      </c>
      <c r="CB246" s="223" t="str">
        <f t="shared" ca="1" si="393"/>
        <v>0,18030341246039-0,0852771630668225i</v>
      </c>
      <c r="CC246" s="223" t="str">
        <f t="shared" ca="1" si="394"/>
        <v>-0,12653166895529+0,154179284720666i</v>
      </c>
      <c r="CD246" s="223" t="str">
        <f t="shared" ca="1" si="395"/>
        <v>0,0484631354930272-0,19347568215094i</v>
      </c>
      <c r="CE246" s="223" t="str">
        <f t="shared" ca="1" si="396"/>
        <v>0,0389113577616748+0,195620605567844i</v>
      </c>
      <c r="CF246" s="223" t="str">
        <f t="shared" ca="1" si="397"/>
        <v>-0,118814037087922-0,160202183744346i</v>
      </c>
      <c r="CG246" s="223" t="str">
        <f t="shared" ca="1" si="398"/>
        <v>0,175901877038813+0,0940215121119065i</v>
      </c>
      <c r="CH246" s="223" t="str">
        <f t="shared" ca="1" si="399"/>
        <v>-0,199212789878868-0,00978669680051802i</v>
      </c>
      <c r="CI246" s="223" t="str">
        <f t="shared" ca="1" si="400"/>
        <v>0,184270581168655-0,0763273738664802i</v>
      </c>
      <c r="CJ246" s="223" t="str">
        <f t="shared" ca="1" si="401"/>
        <v>-0,133944474949309+0,147784954295561i</v>
      </c>
      <c r="CK246" s="223" t="str">
        <f t="shared" ca="1" si="402"/>
        <v>0,0578981612857543-0,190864658869357i</v>
      </c>
      <c r="CL246" s="223" t="str">
        <f t="shared" ca="1" si="403"/>
        <v>0,0292658391613924+0,197294261811556i</v>
      </c>
      <c r="CM246" s="223" t="str">
        <f t="shared" ca="1" si="404"/>
        <v>-0,110810171798299-0,165839141675355i</v>
      </c>
      <c r="CN246" s="223" t="str">
        <f t="shared" ca="1" si="405"/>
        <v>0,171076578588249+0,102539355099035i</v>
      </c>
      <c r="CO246" s="223" t="str">
        <f t="shared" ca="1" si="406"/>
        <v>-0,19849261889762-0,0195498165912433i</v>
      </c>
      <c r="CP246" s="223" t="str">
        <f t="shared" ca="1" si="407"/>
        <v>0,187793825906687-0,0671937053370052i</v>
      </c>
      <c r="CQ246" s="223" t="str">
        <f t="shared" ca="1" si="408"/>
        <v>-0,141034596971026+0,141034596971125i</v>
      </c>
      <c r="CR246" s="223" t="str">
        <f t="shared" ca="1" si="409"/>
        <v>0,0671937053370544-0,187793825906669i</v>
      </c>
      <c r="CS246" s="223" t="str">
        <f t="shared" ca="1" si="410"/>
        <v>0,0195498165911913+0,198492618897625i</v>
      </c>
      <c r="CT246" s="223" t="str">
        <f t="shared" ca="1" si="411"/>
        <v>-0,10253935509899-0,171076578588275i</v>
      </c>
      <c r="CU246" s="223" t="str">
        <f t="shared" ca="1" si="412"/>
        <v>0,165839141675326+0,110810171798343i</v>
      </c>
      <c r="CV246" s="223" t="str">
        <f t="shared" ca="1" si="413"/>
        <v>-0,197294261811548-0,0292658391614443i</v>
      </c>
      <c r="CW246" s="223" t="str">
        <f t="shared" ca="1" si="414"/>
        <v>0,190864658869313-0,0578981612858997i</v>
      </c>
      <c r="CX246" s="223" t="str">
        <f t="shared" ca="1" si="415"/>
        <v>-0,147784954295467+0,133944474949413i</v>
      </c>
      <c r="CY246" s="223" t="str">
        <f t="shared" ca="1" si="416"/>
        <v>0,0763273738665285-0,184270581168635i</v>
      </c>
      <c r="CZ246" s="223" t="str">
        <f t="shared" ca="1" si="417"/>
        <v>0,00978669680046012+0,199212789878871i</v>
      </c>
      <c r="DA246" s="223" t="str">
        <f t="shared" ca="1" si="418"/>
        <v>-0,0940215121118604-0,175901877038838i</v>
      </c>
      <c r="DB246" s="223" t="str">
        <f t="shared" ca="1" si="419"/>
        <v>0,160202183744315+0,118814037087964i</v>
      </c>
      <c r="DC246" s="223" t="str">
        <f t="shared" ca="1" si="420"/>
        <v>-0,195620605567835-0,0389113577617204i</v>
      </c>
      <c r="DD246" s="223" t="str">
        <f t="shared" ca="1" si="421"/>
        <v>0,193475682150953-0,0484631354929764i</v>
      </c>
      <c r="DE246" s="223" t="str">
        <f t="shared" ca="1" si="422"/>
        <v>-0,154179284720577+0,126531668955398i</v>
      </c>
      <c r="DF246" s="223" t="str">
        <f t="shared" ca="1" si="423"/>
        <v>0,0852771630666853-0,180303412460456i</v>
      </c>
      <c r="DG246" s="223" t="str">
        <f t="shared" ca="1" si="424"/>
        <v>-7,67243896599324E-14+0,199453039800318i</v>
      </c>
      <c r="DH246" s="223" t="str">
        <f t="shared" ca="1" si="425"/>
        <v>-0,0852771630667413-0,180303412460429i</v>
      </c>
      <c r="DI246" s="223" t="str">
        <f t="shared" ca="1" si="426"/>
        <v>0,154179284720609+0,126531668955359i</v>
      </c>
      <c r="DJ246" s="223" t="str">
        <f t="shared" ca="1" si="427"/>
        <v>-0,193475682150968-0,0484631354929163i</v>
      </c>
      <c r="DK246" s="223" t="str">
        <f t="shared" ca="1" si="428"/>
        <v>0,195620605567823-0,0389113577617813i</v>
      </c>
      <c r="DL246" s="223" t="str">
        <f t="shared" ca="1" si="429"/>
        <v>-0,160202183744284+0,118814037088004i</v>
      </c>
      <c r="DM246" s="223" t="str">
        <f t="shared" ca="1" si="430"/>
        <v>0,0940215121118058-0,175901877038867i</v>
      </c>
      <c r="DN246" s="223" t="str">
        <f t="shared" ca="1" si="431"/>
        <v>-0,0097866968006134+0,199212789878863i</v>
      </c>
      <c r="DO246" s="223" t="str">
        <f t="shared" ca="1" si="432"/>
        <v>-0,0763273738663972-0,184270581168689i</v>
      </c>
      <c r="DP246" s="223" t="str">
        <f t="shared" ca="1" si="433"/>
        <v>0,147784954295501+0,133944474949376i</v>
      </c>
      <c r="DQ246" s="223" t="str">
        <f t="shared" ca="1" si="434"/>
        <v>-0,190864658869331-0,0578981612858403i</v>
      </c>
      <c r="DR246" s="223" t="str">
        <f t="shared" ca="1" si="435"/>
        <v>0,197294261811539-0,0292658391615055i</v>
      </c>
      <c r="DS246" s="223" t="str">
        <f t="shared" ca="1" si="436"/>
        <v>-0,165839141675298+0,110810171798385i</v>
      </c>
      <c r="DT246" s="223" t="str">
        <f t="shared" ca="1" si="437"/>
        <v>0,102539355099112-0,171076578588202i</v>
      </c>
      <c r="DU246" s="223" t="str">
        <f t="shared" ca="1" si="438"/>
        <v>-0,019549816591344+0,19849261889761i</v>
      </c>
      <c r="DV246" s="223" t="str">
        <f t="shared" ca="1" si="439"/>
        <v>-0,0671937053369206-0,187793825906717i</v>
      </c>
      <c r="DW246" s="223" t="str">
        <f t="shared" ca="1" si="440"/>
        <v>0,141034596971061+0,141034596971089i</v>
      </c>
      <c r="DX246" s="223" t="str">
        <f t="shared" ca="1" si="441"/>
        <v>-0,187793825906708-0,0671937053369467i</v>
      </c>
      <c r="DY246" s="223" t="str">
        <f t="shared" ca="1" si="442"/>
        <v>0,198492618897614-0,019549816591305i</v>
      </c>
      <c r="DZ246" s="223" t="str">
        <f t="shared" ca="1" si="443"/>
        <v>-0,171076578588223+0,102539355099078i</v>
      </c>
      <c r="EA246" s="223" t="str">
        <f t="shared" ca="1" si="444"/>
        <v>0,110810171798248-0,16583914167539i</v>
      </c>
      <c r="EB246" s="223" t="str">
        <f t="shared" ca="1" si="445"/>
        <v>-0,0292658391615442+0,197294261811533i</v>
      </c>
      <c r="EC246" s="223" t="str">
        <f t="shared" ca="1" si="446"/>
        <v>-0,0578981612858137-0,190864658869339i</v>
      </c>
      <c r="ED246" s="223" t="str">
        <f t="shared" ca="1" si="447"/>
        <v>0,133944474949347+0,147784954295527i</v>
      </c>
      <c r="EE246" s="223" t="str">
        <f t="shared" ca="1" si="448"/>
        <v>-0,184270581168678-0,076327373866423i</v>
      </c>
      <c r="EF246" s="223" t="str">
        <f t="shared" ca="1" si="449"/>
        <v>0,199212789878865-0,00978669680057425i</v>
      </c>
      <c r="EG246" s="223" t="str">
        <f t="shared" ca="1" si="450"/>
        <v>-0,175901877038789+0,0940215121119512i</v>
      </c>
      <c r="EH246" s="223" t="str">
        <f t="shared" ca="1" si="451"/>
        <v>0,118814037087872-0,160202183744383i</v>
      </c>
      <c r="EI246" s="223" t="str">
        <f t="shared" ca="1" si="452"/>
        <v>-0,0389113577618198+0,195620605567816i</v>
      </c>
      <c r="EJ246" s="223" t="str">
        <f t="shared" ca="1" si="453"/>
        <v>-0,0484631354928892-0,193475682150975i</v>
      </c>
      <c r="EK246" s="223" t="str">
        <f t="shared" ca="1" si="454"/>
        <v>0,126531668955329+0,154179284720634i</v>
      </c>
      <c r="EL246" s="223" t="str">
        <f t="shared" ca="1" si="455"/>
        <v>-0,180303412460417-0,0852771630667665i</v>
      </c>
      <c r="EM246" s="223" t="str">
        <f t="shared" ca="1" si="456"/>
        <v>0,199453039800318-3,75311235614044E-14i</v>
      </c>
      <c r="EN246" s="223"/>
      <c r="EO246" s="223"/>
      <c r="EP246" s="223"/>
    </row>
    <row r="247" spans="1:146">
      <c r="A247" s="249">
        <f t="shared" si="323"/>
        <v>2.8710937500000021E-3</v>
      </c>
      <c r="B247" s="248">
        <v>147</v>
      </c>
      <c r="C247" s="247">
        <f t="shared" si="324"/>
        <v>29400</v>
      </c>
      <c r="N247" s="246">
        <f t="shared" ca="1" si="327"/>
        <v>0.59944640961076512</v>
      </c>
      <c r="O247" s="223">
        <f t="shared" ca="1" si="328"/>
        <v>0.19944640961076512</v>
      </c>
      <c r="P247" s="223" t="str">
        <f t="shared" ca="1" si="329"/>
        <v>-0,17815037985053+0,0896733654199337i</v>
      </c>
      <c r="Q247" s="223" t="str">
        <f t="shared" ca="1" si="330"/>
        <v>0,118810087488645-0,160196858326141i</v>
      </c>
      <c r="R247" s="223" t="str">
        <f t="shared" ca="1" si="331"/>
        <v>-0,0340977348935141+0,196510088244234i</v>
      </c>
      <c r="S247" s="223" t="str">
        <f t="shared" ca="1" si="332"/>
        <v>-0,05789623664342-0,19085831417351i</v>
      </c>
      <c r="T247" s="223" t="str">
        <f t="shared" ca="1" si="333"/>
        <v>0,137526385928853+0,144448480365745i</v>
      </c>
      <c r="U247" s="223" t="str">
        <f t="shared" ca="1" si="334"/>
        <v>-0,18778758329108-0,0671914716933695i</v>
      </c>
      <c r="V247" s="223" t="str">
        <f t="shared" ca="1" si="335"/>
        <v>0,197946479787876-0,0244143696665134i</v>
      </c>
      <c r="W247" s="223" t="str">
        <f t="shared" ca="1" si="336"/>
        <v>-0,1658336288742+0,110806488262372i</v>
      </c>
      <c r="X247" s="223" t="str">
        <f t="shared" ca="1" si="337"/>
        <v>0,0983067747438765-0,173535726425661i</v>
      </c>
      <c r="Y247" s="223" t="str">
        <f t="shared" ca="1" si="338"/>
        <v>-0,00978637147254985+0,199206167675668i</v>
      </c>
      <c r="Z247" s="223" t="str">
        <f t="shared" ca="1" si="339"/>
        <v>-0,0808239251042415-0,182335853406205i</v>
      </c>
      <c r="AA247" s="223" t="str">
        <f t="shared" ca="1" si="340"/>
        <v>0,154174159514783+0,126527462807627i</v>
      </c>
      <c r="AB247" s="223" t="str">
        <f t="shared" ca="1" si="341"/>
        <v>-0,194600286685762-0,0436989556905467i</v>
      </c>
      <c r="AC247" s="223" t="str">
        <f t="shared" ca="1" si="342"/>
        <v>0,193469250659883-0,0484615244882842i</v>
      </c>
      <c r="AD247" s="223" t="str">
        <f t="shared" ca="1" si="343"/>
        <v>-0,15102258576123+0,130272978382383i</v>
      </c>
      <c r="AE247" s="223" t="str">
        <f t="shared" ca="1" si="344"/>
        <v>0,0763248366027319-0,184264455672252i</v>
      </c>
      <c r="AF247" s="223" t="str">
        <f t="shared" ca="1" si="345"/>
        <v>0,01467218808454+0,198906000923645i</v>
      </c>
      <c r="AG247" s="223" t="str">
        <f t="shared" ca="1" si="346"/>
        <v>-0,102535946500378-0,171070891684987i</v>
      </c>
      <c r="AH247" s="223" t="str">
        <f t="shared" ca="1" si="347"/>
        <v>0,168503010235904+0,106703354436793i</v>
      </c>
      <c r="AI247" s="223" t="str">
        <f t="shared" ca="1" si="348"/>
        <v>-0,198486020634241-0,0195491667190374i</v>
      </c>
      <c r="AJ247" s="223" t="str">
        <f t="shared" ca="1" si="349"/>
        <v>0,186082063920287-0,0717797728736399i</v>
      </c>
      <c r="AK247" s="223" t="str">
        <f t="shared" ca="1" si="350"/>
        <v>-0,133940022386199+0,147780041649099i</v>
      </c>
      <c r="AL247" s="223" t="str">
        <f t="shared" ca="1" si="351"/>
        <v>0,0531949018757637-0,192221675991687i</v>
      </c>
      <c r="AM247" s="223" t="str">
        <f t="shared" ca="1" si="352"/>
        <v>0,0389100642759291+0,195614102775511i</v>
      </c>
      <c r="AN247" s="223" t="str">
        <f t="shared" ca="1" si="353"/>
        <v>-0,122705731820425-0,157232864519601i</v>
      </c>
      <c r="AO247" s="223" t="str">
        <f t="shared" ca="1" si="354"/>
        <v>0,180297418840042+0,0852743282954702i</v>
      </c>
      <c r="AP247" s="223" t="str">
        <f t="shared" ca="1" si="355"/>
        <v>-0,199386340081081+0,0048946599163397i</v>
      </c>
      <c r="AQ247" s="223" t="str">
        <f t="shared" ca="1" si="356"/>
        <v>0,175896029733645-0,0940183866622143i</v>
      </c>
      <c r="AR247" s="223" t="str">
        <f t="shared" ca="1" si="357"/>
        <v>0,175896029733645-0,0940183866622143i</v>
      </c>
      <c r="AS247" s="223" t="str">
        <f t="shared" ca="1" si="358"/>
        <v>0,0292648663105759-0,197287703383787i</v>
      </c>
      <c r="AT247" s="223" t="str">
        <f t="shared" ca="1" si="359"/>
        <v>0,0625626968830376+0,189379986443516i</v>
      </c>
      <c r="AU247" s="223" t="str">
        <f t="shared" ca="1" si="360"/>
        <v>-0,141029908719096-0,141029908719068i</v>
      </c>
      <c r="AV247" s="223" t="str">
        <f t="shared" ca="1" si="361"/>
        <v>0,189379986443528+0,0625626968830021i</v>
      </c>
      <c r="AW247" s="223" t="str">
        <f t="shared" ca="1" si="362"/>
        <v>-0,197287703383782+0,029264866310613i</v>
      </c>
      <c r="AX247" s="223" t="str">
        <f t="shared" ca="1" si="363"/>
        <v>0,16306435553537-0,11484287640276i</v>
      </c>
      <c r="AY247" s="223" t="str">
        <f t="shared" ca="1" si="364"/>
        <v>-0,0940183866621788+0,175896029733664i</v>
      </c>
      <c r="AZ247" s="223" t="str">
        <f t="shared" ca="1" si="365"/>
        <v>0,00489465991634185-0,199386340081081i</v>
      </c>
      <c r="BA247" s="223" t="str">
        <f t="shared" ca="1" si="366"/>
        <v>0,0852743282954502+0,180297418840051i</v>
      </c>
      <c r="BB247" s="223" t="str">
        <f t="shared" ca="1" si="367"/>
        <v>-0,157232864519589-0,12270573182044i</v>
      </c>
      <c r="BC247" s="223" t="str">
        <f t="shared" ca="1" si="368"/>
        <v>0,195614102775507+0,0389100642759481i</v>
      </c>
      <c r="BD247" s="223" t="str">
        <f t="shared" ca="1" si="369"/>
        <v>-0,192221675991697+0,053194901875726i</v>
      </c>
      <c r="BE247" s="223" t="str">
        <f t="shared" ca="1" si="370"/>
        <v>0,147780041649127-0,133940022386169i</v>
      </c>
      <c r="BF247" s="223" t="str">
        <f t="shared" ca="1" si="371"/>
        <v>-0,071779772873679+0,186082063920272i</v>
      </c>
      <c r="BG247" s="223" t="str">
        <f t="shared" ca="1" si="372"/>
        <v>-0,0195491667189958-0,198486020634245i</v>
      </c>
      <c r="BH247" s="223" t="str">
        <f t="shared" ca="1" si="373"/>
        <v>0,106703354436743+0,168503010235935i</v>
      </c>
      <c r="BI247" s="223" t="str">
        <f t="shared" ca="1" si="374"/>
        <v>-0,171070891684957-0,102535946500429i</v>
      </c>
      <c r="BJ247" s="223" t="str">
        <f t="shared" ca="1" si="375"/>
        <v>0,19890600092364+0,0146721880846001i</v>
      </c>
      <c r="BK247" s="223" t="str">
        <f t="shared" ca="1" si="376"/>
        <v>-0,184264455672275+0,0763248366026762i</v>
      </c>
      <c r="BL247" s="223" t="str">
        <f t="shared" ca="1" si="377"/>
        <v>0,130272978382445-0,151022585761177i</v>
      </c>
      <c r="BM247" s="223" t="str">
        <f t="shared" ca="1" si="378"/>
        <v>-0,0484615244883648+0,193469250659862i</v>
      </c>
      <c r="BN247" s="223" t="str">
        <f t="shared" ca="1" si="379"/>
        <v>-0,0436989556904713-0,194600286685779i</v>
      </c>
      <c r="BO247" s="223" t="str">
        <f t="shared" ca="1" si="380"/>
        <v>0,126527462807551+0,154174159514845i</v>
      </c>
      <c r="BP247" s="223" t="str">
        <f t="shared" ca="1" si="381"/>
        <v>-0,182335853406164-0,0808239251043329i</v>
      </c>
      <c r="BQ247" s="223" t="str">
        <f t="shared" ca="1" si="382"/>
        <v>0,199206167675663-0,00978637147264819i</v>
      </c>
      <c r="BR247" s="223" t="str">
        <f t="shared" ca="1" si="383"/>
        <v>-0,173535726425623+0,0983067747439437i</v>
      </c>
      <c r="BS247" s="223" t="str">
        <f t="shared" ca="1" si="384"/>
        <v>0,110806488262303-0,165833628874246i</v>
      </c>
      <c r="BT247" s="223" t="str">
        <f t="shared" ca="1" si="385"/>
        <v>-0,0244143696664334+0,197946479787886i</v>
      </c>
      <c r="BU247" s="223" t="str">
        <f t="shared" ca="1" si="386"/>
        <v>-0,0671914716934449-0,187787583291053i</v>
      </c>
      <c r="BV247" s="223" t="str">
        <f t="shared" ca="1" si="387"/>
        <v>0,144448480365787+0,13752638592881i</v>
      </c>
      <c r="BW247" s="223" t="str">
        <f t="shared" ca="1" si="388"/>
        <v>-0,190858314173527-0,0578962366433639i</v>
      </c>
      <c r="BX247" s="223" t="str">
        <f t="shared" ca="1" si="389"/>
        <v>0,196510088244225-0,0340977348935707i</v>
      </c>
      <c r="BY247" s="223" t="str">
        <f t="shared" ca="1" si="390"/>
        <v>-0,160196858326112+0,118810087488684i</v>
      </c>
      <c r="BZ247" s="223" t="str">
        <f t="shared" ca="1" si="391"/>
        <v>0,0896733654198916-0,178150379850551i</v>
      </c>
      <c r="CA247" s="223" t="str">
        <f t="shared" ca="1" si="392"/>
        <v>4,03642880277008E-14+0,199446409610765i</v>
      </c>
      <c r="CB247" s="223" t="str">
        <f t="shared" ca="1" si="393"/>
        <v>-0,0896733654199636-0,178150379850515i</v>
      </c>
      <c r="CC247" s="223" t="str">
        <f t="shared" ca="1" si="394"/>
        <v>0,160196858326156+0,118810087488624i</v>
      </c>
      <c r="CD247" s="223" t="str">
        <f t="shared" ca="1" si="395"/>
        <v>-0,196510088244237-0,0340977348934967i</v>
      </c>
      <c r="CE247" s="223" t="str">
        <f t="shared" ca="1" si="396"/>
        <v>0,190858314173505-0,0578962366434357i</v>
      </c>
      <c r="CF247" s="223" t="str">
        <f t="shared" ca="1" si="397"/>
        <v>-0,144448480365731+0,137526385928869i</v>
      </c>
      <c r="CG247" s="223" t="str">
        <f t="shared" ca="1" si="398"/>
        <v>0,0671914716933689-0,18778758329108i</v>
      </c>
      <c r="CH247" s="223" t="str">
        <f t="shared" ca="1" si="399"/>
        <v>0,0244143696665134+0,197946479787876i</v>
      </c>
      <c r="CI247" s="223" t="str">
        <f t="shared" ca="1" si="400"/>
        <v>-0,110806488262371-0,165833628874201i</v>
      </c>
      <c r="CJ247" s="223" t="str">
        <f t="shared" ca="1" si="401"/>
        <v>0,17353572642566+0,0983067747438783i</v>
      </c>
      <c r="CK247" s="223" t="str">
        <f t="shared" ca="1" si="402"/>
        <v>-0,199206167675667-0,00978637147257322i</v>
      </c>
      <c r="CL247" s="223" t="str">
        <f t="shared" ca="1" si="403"/>
        <v>0,182335853406214-0,0808239251042202i</v>
      </c>
      <c r="CM247" s="223" t="str">
        <f t="shared" ca="1" si="404"/>
        <v>-0,126527462807646+0,154174159514767i</v>
      </c>
      <c r="CN247" s="223" t="str">
        <f t="shared" ca="1" si="405"/>
        <v>0,0436989556905918-0,194600286685752i</v>
      </c>
      <c r="CO247" s="223" t="str">
        <f t="shared" ca="1" si="406"/>
        <v>0,0484615244882505+0,193469250659891i</v>
      </c>
      <c r="CP247" s="223" t="str">
        <f t="shared" ca="1" si="407"/>
        <v>-0,130272978382356-0,151022585761254i</v>
      </c>
      <c r="CQ247" s="223" t="str">
        <f t="shared" ca="1" si="408"/>
        <v>0,18426445567223+0,076324836602785i</v>
      </c>
      <c r="CR247" s="223" t="str">
        <f t="shared" ca="1" si="409"/>
        <v>-0,198906000923649+0,0146721880844827i</v>
      </c>
      <c r="CS247" s="223" t="str">
        <f t="shared" ca="1" si="410"/>
        <v>0,171070891685018-0,102535946500328i</v>
      </c>
      <c r="CT247" s="223" t="str">
        <f t="shared" ca="1" si="411"/>
        <v>-0,106703354436843+0,168503010235872i</v>
      </c>
      <c r="CU247" s="223" t="str">
        <f t="shared" ca="1" si="412"/>
        <v>0,0195491667191185-0,198486020634233i</v>
      </c>
      <c r="CV247" s="223" t="str">
        <f t="shared" ca="1" si="413"/>
        <v>0,0717797728735639+0,186082063920316i</v>
      </c>
      <c r="CW247" s="223" t="str">
        <f t="shared" ca="1" si="414"/>
        <v>-0,147780041649044-0,13394002238626i</v>
      </c>
      <c r="CX247" s="223" t="str">
        <f t="shared" ca="1" si="415"/>
        <v>0,192221675991664+0,0531949018758449i</v>
      </c>
      <c r="CY247" s="223" t="str">
        <f t="shared" ca="1" si="416"/>
        <v>-0,195614102775531+0,038910064275827i</v>
      </c>
      <c r="CZ247" s="223" t="str">
        <f t="shared" ca="1" si="417"/>
        <v>0,157232864519539-0,122705731820503i</v>
      </c>
      <c r="DA247" s="223" t="str">
        <f t="shared" ca="1" si="418"/>
        <v>-0,0852743282953824+0,180297418840083i</v>
      </c>
      <c r="DB247" s="223" t="str">
        <f t="shared" ca="1" si="419"/>
        <v>-0,00489465991641688-0,199386340081079i</v>
      </c>
      <c r="DC247" s="223" t="str">
        <f t="shared" ca="1" si="420"/>
        <v>0,094018386662245+0,175896029733629i</v>
      </c>
      <c r="DD247" s="223" t="str">
        <f t="shared" ca="1" si="421"/>
        <v>-0,163064355535413-0,114842876402699i</v>
      </c>
      <c r="DE247" s="223" t="str">
        <f t="shared" ca="1" si="422"/>
        <v>0,197287703383792+0,0292648663105416i</v>
      </c>
      <c r="DF247" s="223" t="str">
        <f t="shared" ca="1" si="423"/>
        <v>-0,189379986443501+0,0625626968830813i</v>
      </c>
      <c r="DG247" s="223" t="str">
        <f t="shared" ca="1" si="424"/>
        <v>0,141029908719037-0,141029908719127i</v>
      </c>
      <c r="DH247" s="223" t="str">
        <f t="shared" ca="1" si="425"/>
        <v>-0,0625626968829611+0,189379986443541i</v>
      </c>
      <c r="DI247" s="223" t="str">
        <f t="shared" ca="1" si="426"/>
        <v>-0,0292648663106557-0,197287703383775i</v>
      </c>
      <c r="DJ247" s="223" t="str">
        <f t="shared" ca="1" si="427"/>
        <v>0,114842876402793+0,163064355535346i</v>
      </c>
      <c r="DK247" s="223" t="str">
        <f t="shared" ca="1" si="428"/>
        <v>-0,175896029733683-0,0940183866621431i</v>
      </c>
      <c r="DL247" s="223" t="str">
        <f t="shared" ca="1" si="429"/>
        <v>0,199386340081082+0,0048946599163015i</v>
      </c>
      <c r="DM247" s="223" t="str">
        <f t="shared" ca="1" si="430"/>
        <v>-0,180297418840034+0,0852743282954867i</v>
      </c>
      <c r="DN247" s="223" t="str">
        <f t="shared" ca="1" si="431"/>
        <v>0,122705731820412-0,15723286451961i</v>
      </c>
      <c r="DO247" s="223" t="str">
        <f t="shared" ca="1" si="432"/>
        <v>-0,038910064275914+0,195614102775514i</v>
      </c>
      <c r="DP247" s="223" t="str">
        <f t="shared" ca="1" si="433"/>
        <v>-0,0531949018757596-0,192221675991688i</v>
      </c>
      <c r="DQ247" s="223" t="str">
        <f t="shared" ca="1" si="434"/>
        <v>0,133940022386194+0,147780041649104i</v>
      </c>
      <c r="DR247" s="223" t="str">
        <f t="shared" ca="1" si="435"/>
        <v>-0,186082063920289-0,0717797728736359i</v>
      </c>
      <c r="DS247" s="223" t="str">
        <f t="shared" ca="1" si="436"/>
        <v>0,198486020634241-0,0195491667190416i</v>
      </c>
      <c r="DT247" s="223" t="str">
        <f t="shared" ca="1" si="437"/>
        <v>-0,168503010235914+0,106703354436778i</v>
      </c>
      <c r="DU247" s="223" t="str">
        <f t="shared" ca="1" si="438"/>
        <v>0,102535946500394-0,171070891684978i</v>
      </c>
      <c r="DV247" s="223" t="str">
        <f t="shared" ca="1" si="439"/>
        <v>-0,0146721880845598+0,198906000923643i</v>
      </c>
      <c r="DW247" s="223" t="str">
        <f t="shared" ca="1" si="440"/>
        <v>-0,0763248366027136-0,18426445567226i</v>
      </c>
      <c r="DX247" s="223" t="str">
        <f t="shared" ca="1" si="441"/>
        <v>0,151022585761203+0,130272978382415i</v>
      </c>
      <c r="DY247" s="223" t="str">
        <f t="shared" ca="1" si="442"/>
        <v>-0,193469250659872-0,0484615244883255i</v>
      </c>
      <c r="DZ247" s="223" t="str">
        <f t="shared" ca="1" si="443"/>
        <v>0,194600286685771-0,0436989556905052i</v>
      </c>
      <c r="EA247" s="223" t="str">
        <f t="shared" ca="1" si="444"/>
        <v>-0,154174159514823+0,126527462807578i</v>
      </c>
      <c r="EB247" s="223" t="str">
        <f t="shared" ca="1" si="445"/>
        <v>0,0808239251043012-0,182335853406178i</v>
      </c>
      <c r="EC247" s="223" t="str">
        <f t="shared" ca="1" si="446"/>
        <v>0,00978637147248469+0,199206167675671i</v>
      </c>
      <c r="ED247" s="223" t="str">
        <f t="shared" ca="1" si="447"/>
        <v>-0,0983067747438011-0,173535726425704i</v>
      </c>
      <c r="EE247" s="223" t="str">
        <f t="shared" ca="1" si="448"/>
        <v>0,165833628874158+0,110806488262435i</v>
      </c>
      <c r="EF247" s="223" t="str">
        <f t="shared" ca="1" si="449"/>
        <v>-0,197946479787866-0,0244143696665901i</v>
      </c>
      <c r="EG247" s="223" t="str">
        <f t="shared" ca="1" si="450"/>
        <v>0,187787583291106-0,0671914716932961i</v>
      </c>
      <c r="EH247" s="223" t="str">
        <f t="shared" ca="1" si="451"/>
        <v>-0,137526385928925+0,144448480365678i</v>
      </c>
      <c r="EI247" s="223" t="str">
        <f t="shared" ca="1" si="452"/>
        <v>0,0578962366435153-0,190858314173481i</v>
      </c>
      <c r="EJ247" s="223" t="str">
        <f t="shared" ca="1" si="453"/>
        <v>0,0340977348934149+0,196510088244251i</v>
      </c>
      <c r="EK247" s="223" t="str">
        <f t="shared" ca="1" si="454"/>
        <v>-0,118810087488721-0,160196858326084i</v>
      </c>
      <c r="EL247" s="223" t="str">
        <f t="shared" ca="1" si="455"/>
        <v>0,178150379850569+0,0896733654198555i</v>
      </c>
      <c r="EM247" s="223" t="str">
        <f t="shared" ca="1" si="456"/>
        <v>-0,199446409610765+8,07285760554018E-14i</v>
      </c>
      <c r="EN247" s="223"/>
      <c r="EO247" s="223"/>
      <c r="EP247" s="223"/>
    </row>
    <row r="248" spans="1:146">
      <c r="A248" s="249">
        <f t="shared" si="323"/>
        <v>2.8906250000000021E-3</v>
      </c>
      <c r="B248" s="248">
        <v>148</v>
      </c>
      <c r="C248" s="247">
        <f t="shared" si="324"/>
        <v>29600</v>
      </c>
      <c r="N248" s="246">
        <f t="shared" ca="1" si="327"/>
        <v>0.59943927387689144</v>
      </c>
      <c r="O248" s="223">
        <f t="shared" ca="1" si="328"/>
        <v>0.19943927387689142</v>
      </c>
      <c r="P248" s="223" t="str">
        <f t="shared" ca="1" si="329"/>
        <v>-0,175889736578226+0,0940150229005133i</v>
      </c>
      <c r="Q248" s="223" t="str">
        <f t="shared" ca="1" si="330"/>
        <v>0,110802523861044-0,16582769572832i</v>
      </c>
      <c r="R248" s="223" t="str">
        <f t="shared" ca="1" si="331"/>
        <v>-0,0195484672948159+0,198478919260876i</v>
      </c>
      <c r="S248" s="223" t="str">
        <f t="shared" ca="1" si="332"/>
        <v>-0,0763221058756112-0,184257863113772i</v>
      </c>
      <c r="T248" s="223" t="str">
        <f t="shared" ca="1" si="333"/>
        <v>0,154168643517912+0,126522935945973i</v>
      </c>
      <c r="U248" s="223" t="str">
        <f t="shared" ca="1" si="334"/>
        <v>-0,195607104152764-0,0389086721633035i</v>
      </c>
      <c r="V248" s="223" t="str">
        <f t="shared" ca="1" si="335"/>
        <v>0,19085148570194-0,0578941652492201i</v>
      </c>
      <c r="W248" s="223" t="str">
        <f t="shared" ca="1" si="336"/>
        <v>-0,141024862993269+0,141024862993273i</v>
      </c>
      <c r="X248" s="223" t="str">
        <f t="shared" ca="1" si="337"/>
        <v>0,0578941652492155-0,190851485701941i</v>
      </c>
      <c r="Y248" s="223" t="str">
        <f t="shared" ca="1" si="338"/>
        <v>0,0389086721633089+0,195607104152763i</v>
      </c>
      <c r="Z248" s="223" t="str">
        <f t="shared" ca="1" si="339"/>
        <v>-0,126522935945976-0,154168643517909i</v>
      </c>
      <c r="AA248" s="223" t="str">
        <f t="shared" ca="1" si="340"/>
        <v>0,184257863113775+0,076322105875606i</v>
      </c>
      <c r="AB248" s="223" t="str">
        <f t="shared" ca="1" si="341"/>
        <v>-0,198478919260875+0,0195484672948207i</v>
      </c>
      <c r="AC248" s="223" t="str">
        <f t="shared" ca="1" si="342"/>
        <v>0,165827695728317-0,110802523861049i</v>
      </c>
      <c r="AD248" s="223" t="str">
        <f t="shared" ca="1" si="343"/>
        <v>-0,0940150229005091+0,175889736578228i</v>
      </c>
      <c r="AE248" s="223" t="str">
        <f t="shared" ca="1" si="344"/>
        <v>-5,57064638059502E-15-0,199439273876891i</v>
      </c>
      <c r="AF248" s="223" t="str">
        <f t="shared" ca="1" si="345"/>
        <v>0,0940150229005177+0,175889736578224i</v>
      </c>
      <c r="AG248" s="223" t="str">
        <f t="shared" ca="1" si="346"/>
        <v>-0,165827695728323-0,110802523861041i</v>
      </c>
      <c r="AH248" s="223" t="str">
        <f t="shared" ca="1" si="347"/>
        <v>0,198478919260876+0,0195484672948097i</v>
      </c>
      <c r="AI248" s="223" t="str">
        <f t="shared" ca="1" si="348"/>
        <v>-0,18425786311377+0,0763221058756164i</v>
      </c>
      <c r="AJ248" s="223" t="str">
        <f t="shared" ca="1" si="349"/>
        <v>0,126522935945969-0,154168643517915i</v>
      </c>
      <c r="AK248" s="223" t="str">
        <f t="shared" ca="1" si="350"/>
        <v>-0,0389086721632995+0,195607104152765i</v>
      </c>
      <c r="AL248" s="223" t="str">
        <f t="shared" ca="1" si="351"/>
        <v>-0,0578941652492235-0,190851485701939i</v>
      </c>
      <c r="AM248" s="223" t="str">
        <f t="shared" ca="1" si="352"/>
        <v>0,141024862993277+0,141024862993265i</v>
      </c>
      <c r="AN248" s="223" t="str">
        <f t="shared" ca="1" si="353"/>
        <v>-0,190851485701943-0,0578941652492101i</v>
      </c>
      <c r="AO248" s="223" t="str">
        <f t="shared" ca="1" si="354"/>
        <v>0,195607104152762-0,0389086721633131i</v>
      </c>
      <c r="AP248" s="223" t="str">
        <f t="shared" ca="1" si="355"/>
        <v>-0,154168643517906+0,12652293594598i</v>
      </c>
      <c r="AQ248" s="223" t="str">
        <f t="shared" ca="1" si="356"/>
        <v>0,0763221058755277-0,184257863113807i</v>
      </c>
      <c r="AR248" s="223" t="str">
        <f t="shared" ca="1" si="357"/>
        <v>0,0763221058755277-0,184257863113807i</v>
      </c>
      <c r="AS248" s="223" t="str">
        <f t="shared" ca="1" si="358"/>
        <v>-0,110802523861052-0,165827695728315i</v>
      </c>
      <c r="AT248" s="223" t="str">
        <f t="shared" ca="1" si="359"/>
        <v>0,175889736578211+0,0940150229005404i</v>
      </c>
      <c r="AU248" s="223" t="str">
        <f t="shared" ca="1" si="360"/>
        <v>-0,199439273876891-7,10505810603366E-14i</v>
      </c>
      <c r="AV248" s="223" t="str">
        <f t="shared" ca="1" si="361"/>
        <v>0,175889736578183-0,0940150229005925i</v>
      </c>
      <c r="AW248" s="223" t="str">
        <f t="shared" ca="1" si="362"/>
        <v>-0,110802523861003+0,165827695728348i</v>
      </c>
      <c r="AX248" s="223" t="str">
        <f t="shared" ca="1" si="363"/>
        <v>0,0195484672948069-0,198478919260877i</v>
      </c>
      <c r="AY248" s="223" t="str">
        <f t="shared" ca="1" si="364"/>
        <v>0,0763221058755823+0,184257863113784i</v>
      </c>
      <c r="AZ248" s="223" t="str">
        <f t="shared" ca="1" si="365"/>
        <v>-0,154168643517868-0,126522935946026i</v>
      </c>
      <c r="BA248" s="223" t="str">
        <f t="shared" ca="1" si="366"/>
        <v>0,195607104152782+0,0389086721632134i</v>
      </c>
      <c r="BB248" s="223" t="str">
        <f t="shared" ca="1" si="367"/>
        <v>-0,190851485701926+0,0578941652492668i</v>
      </c>
      <c r="BC248" s="223" t="str">
        <f t="shared" ca="1" si="368"/>
        <v>0,141024862993261-0,141024862993281i</v>
      </c>
      <c r="BD248" s="223" t="str">
        <f t="shared" ca="1" si="369"/>
        <v>-0,0578941652492454+0,190851485701932i</v>
      </c>
      <c r="BE248" s="223" t="str">
        <f t="shared" ca="1" si="370"/>
        <v>-0,0389086721632407-0,195607104152777i</v>
      </c>
      <c r="BF248" s="223" t="str">
        <f t="shared" ca="1" si="371"/>
        <v>0,126522935946047+0,154168643517851i</v>
      </c>
      <c r="BG248" s="223" t="str">
        <f t="shared" ca="1" si="372"/>
        <v>-0,184257863113793-0,0763221058755618i</v>
      </c>
      <c r="BH248" s="223" t="str">
        <f t="shared" ca="1" si="373"/>
        <v>0,198478919260874-0,0195484672948318i</v>
      </c>
      <c r="BI248" s="223" t="str">
        <f t="shared" ca="1" si="374"/>
        <v>-0,165827695728336+0,110802523861022i</v>
      </c>
      <c r="BJ248" s="223" t="str">
        <f t="shared" ca="1" si="375"/>
        <v>0,0940150229005706-0,175889736578195i</v>
      </c>
      <c r="BK248" s="223" t="str">
        <f t="shared" ca="1" si="376"/>
        <v>9,60696104177419E-14+0,199439273876891i</v>
      </c>
      <c r="BL248" s="223" t="str">
        <f t="shared" ca="1" si="377"/>
        <v>-0,09401502290056-0,175889736578201i</v>
      </c>
      <c r="BM248" s="223" t="str">
        <f t="shared" ca="1" si="378"/>
        <v>0,165827695728329+0,110802523861032i</v>
      </c>
      <c r="BN248" s="223" t="str">
        <f t="shared" ca="1" si="379"/>
        <v>-0,198478919260873-0,0195484672948381i</v>
      </c>
      <c r="BO248" s="223" t="str">
        <f t="shared" ca="1" si="380"/>
        <v>0,184257863113797-0,0763221058755508i</v>
      </c>
      <c r="BP248" s="223" t="str">
        <f t="shared" ca="1" si="381"/>
        <v>-0,126522935945899+0,154168643517973i</v>
      </c>
      <c r="BQ248" s="223" t="str">
        <f t="shared" ca="1" si="382"/>
        <v>0,0389086721632524-0,195607104152774i</v>
      </c>
      <c r="BR248" s="223" t="str">
        <f t="shared" ca="1" si="383"/>
        <v>0,057894165249234+0,190851485701935i</v>
      </c>
      <c r="BS248" s="223" t="str">
        <f t="shared" ca="1" si="384"/>
        <v>-0,141024862993257-0,141024862993285i</v>
      </c>
      <c r="BT248" s="223" t="str">
        <f t="shared" ca="1" si="385"/>
        <v>0,190851485701922+0,0578941652492781i</v>
      </c>
      <c r="BU248" s="223" t="str">
        <f t="shared" ca="1" si="386"/>
        <v>-0,195607104152745+0,0389086721634018i</v>
      </c>
      <c r="BV248" s="223" t="str">
        <f t="shared" ca="1" si="387"/>
        <v>0,154168643517872-0,126522935946021i</v>
      </c>
      <c r="BW248" s="223" t="str">
        <f t="shared" ca="1" si="388"/>
        <v>-0,0763221058755933+0,18425786311378i</v>
      </c>
      <c r="BX248" s="223" t="str">
        <f t="shared" ca="1" si="389"/>
        <v>-0,0195484672947979-0,198478919260877i</v>
      </c>
      <c r="BY248" s="223" t="str">
        <f t="shared" ca="1" si="390"/>
        <v>0,110802523860993+0,165827695728355i</v>
      </c>
      <c r="BZ248" s="223" t="str">
        <f t="shared" ca="1" si="391"/>
        <v>-0,175889736578273-0,0940150229004256i</v>
      </c>
      <c r="CA248" s="223" t="str">
        <f t="shared" ca="1" si="392"/>
        <v>0,199439273876891-6,19614211603584E-14i</v>
      </c>
      <c r="CB248" s="223" t="str">
        <f t="shared" ca="1" si="393"/>
        <v>-0,175889736578217+0,0940150229005299i</v>
      </c>
      <c r="CC248" s="223" t="str">
        <f t="shared" ca="1" si="394"/>
        <v>0,11080252386106-0,16582769572831i</v>
      </c>
      <c r="CD248" s="223" t="str">
        <f t="shared" ca="1" si="395"/>
        <v>-0,0195484672948776+0,19847891926087i</v>
      </c>
      <c r="CE248" s="223" t="str">
        <f t="shared" ca="1" si="396"/>
        <v>-0,0763221058757026-0,184257863113734i</v>
      </c>
      <c r="CF248" s="223" t="str">
        <f t="shared" ca="1" si="397"/>
        <v>0,154168643517951+0,126522935945925i</v>
      </c>
      <c r="CG248" s="223" t="str">
        <f t="shared" ca="1" si="398"/>
        <v>-0,195607104152768-0,0389086721632857i</v>
      </c>
      <c r="CH248" s="223" t="str">
        <f t="shared" ca="1" si="399"/>
        <v>0,190851485701947-0,0578941652491959i</v>
      </c>
      <c r="CI248" s="223" t="str">
        <f t="shared" ca="1" si="400"/>
        <v>-0,141024862993313+0,141024862993229i</v>
      </c>
      <c r="CJ248" s="223" t="str">
        <f t="shared" ca="1" si="401"/>
        <v>0,0578941652493108-0,190851485701912i</v>
      </c>
      <c r="CK248" s="223" t="str">
        <f t="shared" ca="1" si="402"/>
        <v>0,0389086721633627+0,195607104152752i</v>
      </c>
      <c r="CL248" s="223" t="str">
        <f t="shared" ca="1" si="403"/>
        <v>-0,12652293594599-0,154168643517898i</v>
      </c>
      <c r="CM248" s="223" t="str">
        <f t="shared" ca="1" si="404"/>
        <v>0,184257863113767+0,0763221058756248i</v>
      </c>
      <c r="CN248" s="223" t="str">
        <f t="shared" ca="1" si="405"/>
        <v>-0,198478919260881+0,0195484672947639i</v>
      </c>
      <c r="CO248" s="223" t="str">
        <f t="shared" ca="1" si="406"/>
        <v>0,16582769572837-0,11080252386097i</v>
      </c>
      <c r="CP248" s="223" t="str">
        <f t="shared" ca="1" si="407"/>
        <v>-0,0940150229004557+0,175889736578257i</v>
      </c>
      <c r="CQ248" s="223" t="str">
        <f t="shared" ca="1" si="408"/>
        <v>-2,78532319029752E-14-0,199439273876891i</v>
      </c>
      <c r="CR248" s="223" t="str">
        <f t="shared" ca="1" si="409"/>
        <v>0,0940150229005047+0,17588973657823i</v>
      </c>
      <c r="CS248" s="223" t="str">
        <f t="shared" ca="1" si="410"/>
        <v>-0,165827695728288-0,110802523861093i</v>
      </c>
      <c r="CT248" s="223" t="str">
        <f t="shared" ca="1" si="411"/>
        <v>0,198478919260886+0,0195484672947085i</v>
      </c>
      <c r="CU248" s="223" t="str">
        <f t="shared" ca="1" si="412"/>
        <v>-0,184257863113745+0,0763221058756763i</v>
      </c>
      <c r="CV248" s="223" t="str">
        <f t="shared" ca="1" si="413"/>
        <v>0,126522935945956-0,154168643517926i</v>
      </c>
      <c r="CW248" s="223" t="str">
        <f t="shared" ca="1" si="414"/>
        <v>-0,0389086721633193+0,195607104152761i</v>
      </c>
      <c r="CX248" s="223" t="str">
        <f t="shared" ca="1" si="415"/>
        <v>-0,0578941652491688-0,190851485701955i</v>
      </c>
      <c r="CY248" s="223" t="str">
        <f t="shared" ca="1" si="416"/>
        <v>0,141024862993208+0,141024862993333i</v>
      </c>
      <c r="CZ248" s="223" t="str">
        <f t="shared" ca="1" si="417"/>
        <v>-0,19085148570196-0,0578941652491535i</v>
      </c>
      <c r="DA248" s="223" t="str">
        <f t="shared" ca="1" si="418"/>
        <v>0,195607104152758-0,0389086721633348i</v>
      </c>
      <c r="DB248" s="223" t="str">
        <f t="shared" ca="1" si="419"/>
        <v>-0,154168643517915+0,126522935945968i</v>
      </c>
      <c r="DC248" s="223" t="str">
        <f t="shared" ca="1" si="420"/>
        <v>0,0763221058756615-0,184257863113752i</v>
      </c>
      <c r="DD248" s="223" t="str">
        <f t="shared" ca="1" si="421"/>
        <v>0,0195484672947244+0,198478919260885i</v>
      </c>
      <c r="DE248" s="223" t="str">
        <f t="shared" ca="1" si="422"/>
        <v>-0,110802523861106-0,165827695728279i</v>
      </c>
      <c r="DF248" s="223" t="str">
        <f t="shared" ca="1" si="423"/>
        <v>0,175889736578238+0,0940150229004908i</v>
      </c>
      <c r="DG248" s="223" t="str">
        <f t="shared" ca="1" si="424"/>
        <v>-0,199439273876891-1,1923362445548E-14i</v>
      </c>
      <c r="DH248" s="223" t="str">
        <f t="shared" ca="1" si="425"/>
        <v>0,175889736578249-0,0940150229004696i</v>
      </c>
      <c r="DI248" s="223" t="str">
        <f t="shared" ca="1" si="426"/>
        <v>-0,110802523861117+0,165827695728272i</v>
      </c>
      <c r="DJ248" s="223" t="str">
        <f t="shared" ca="1" si="427"/>
        <v>0,0195484672947481-0,198478919260882i</v>
      </c>
      <c r="DK248" s="223" t="str">
        <f t="shared" ca="1" si="428"/>
        <v>0,0763221058756396+0,184257863113761i</v>
      </c>
      <c r="DL248" s="223" t="str">
        <f t="shared" ca="1" si="429"/>
        <v>-0,154168643517908-0,126522935945978i</v>
      </c>
      <c r="DM248" s="223" t="str">
        <f t="shared" ca="1" si="430"/>
        <v>0,195607104152755+0,0389086721633472i</v>
      </c>
      <c r="DN248" s="223" t="str">
        <f t="shared" ca="1" si="431"/>
        <v>-0,190851485701967+0,0578941652491307i</v>
      </c>
      <c r="DO248" s="223" t="str">
        <f t="shared" ca="1" si="432"/>
        <v>0,141024862993217-0,141024862993325i</v>
      </c>
      <c r="DP248" s="223" t="str">
        <f t="shared" ca="1" si="433"/>
        <v>-0,0578941652491916+0,190851485701948i</v>
      </c>
      <c r="DQ248" s="223" t="str">
        <f t="shared" ca="1" si="434"/>
        <v>-0,0389086721632959-0,195607104152766i</v>
      </c>
      <c r="DR248" s="223" t="str">
        <f t="shared" ca="1" si="435"/>
        <v>0,126522935945937+0,154168643517941i</v>
      </c>
      <c r="DS248" s="223" t="str">
        <f t="shared" ca="1" si="436"/>
        <v>-0,184257863113741-0,0763221058756878i</v>
      </c>
      <c r="DT248" s="223" t="str">
        <f t="shared" ca="1" si="437"/>
        <v>0,198478919260869-0,0195484672948878i</v>
      </c>
      <c r="DU248" s="223" t="str">
        <f t="shared" ca="1" si="438"/>
        <v>-0,165827695728301+0,110802523861073i</v>
      </c>
      <c r="DV248" s="223" t="str">
        <f t="shared" ca="1" si="439"/>
        <v>0,0940150229005159-0,175889736578225i</v>
      </c>
      <c r="DW248" s="223" t="str">
        <f t="shared" ca="1" si="440"/>
        <v>-4,03631466117917E-14+0,199439273876891i</v>
      </c>
      <c r="DX248" s="223" t="str">
        <f t="shared" ca="1" si="441"/>
        <v>-0,0940150229004347-0,175889736578268i</v>
      </c>
      <c r="DY248" s="223" t="str">
        <f t="shared" ca="1" si="442"/>
        <v>0,165827695728363+0,11080252386098i</v>
      </c>
      <c r="DZ248" s="223" t="str">
        <f t="shared" ca="1" si="443"/>
        <v>-0,19847891926088-0,0195484672947764i</v>
      </c>
      <c r="EA248" s="223" t="str">
        <f t="shared" ca="1" si="444"/>
        <v>0,184257863113776-0,0763221058756029i</v>
      </c>
      <c r="EB248" s="223" t="str">
        <f t="shared" ca="1" si="445"/>
        <v>-0,126522935946009+0,154168643517882i</v>
      </c>
      <c r="EC248" s="223" t="str">
        <f t="shared" ca="1" si="446"/>
        <v>0,0389086721633863-0,195607104152748i</v>
      </c>
      <c r="ED248" s="223" t="str">
        <f t="shared" ca="1" si="447"/>
        <v>0,0578941652492879+0,190851485701919i</v>
      </c>
      <c r="EE248" s="223" t="str">
        <f t="shared" ca="1" si="448"/>
        <v>-0,141024862993297-0,141024862993245i</v>
      </c>
      <c r="EF248" s="223" t="str">
        <f t="shared" ca="1" si="449"/>
        <v>0,19085148570194+0,0578941652492189i</v>
      </c>
      <c r="EG248" s="223" t="str">
        <f t="shared" ca="1" si="450"/>
        <v>-0,195607104152771+0,038908672163268i</v>
      </c>
      <c r="EH248" s="223" t="str">
        <f t="shared" ca="1" si="451"/>
        <v>0,154168643517966-0,126522935945907i</v>
      </c>
      <c r="EI248" s="223" t="str">
        <f t="shared" ca="1" si="452"/>
        <v>-0,076322105875536+0,184257863113803i</v>
      </c>
      <c r="EJ248" s="223" t="str">
        <f t="shared" ca="1" si="453"/>
        <v>-0,0195484672948595-0,198478919260871i</v>
      </c>
      <c r="EK248" s="223" t="str">
        <f t="shared" ca="1" si="454"/>
        <v>0,11080252386104+0,165827695728323i</v>
      </c>
      <c r="EL248" s="223" t="str">
        <f t="shared" ca="1" si="455"/>
        <v>-0,175889736578206-0,0940150229005508i</v>
      </c>
      <c r="EM248" s="223" t="str">
        <f t="shared" ca="1" si="456"/>
        <v>0,199439273876891+8,01397409603149E-14i</v>
      </c>
      <c r="EN248" s="223"/>
      <c r="EO248" s="223"/>
      <c r="EP248" s="223"/>
    </row>
    <row r="249" spans="1:146">
      <c r="A249" s="249">
        <f t="shared" si="323"/>
        <v>2.9101562500000022E-3</v>
      </c>
      <c r="B249" s="248">
        <v>149</v>
      </c>
      <c r="C249" s="247">
        <f t="shared" si="324"/>
        <v>29800</v>
      </c>
      <c r="N249" s="246">
        <f t="shared" ca="1" si="327"/>
        <v>0.59943160413532925</v>
      </c>
      <c r="O249" s="223">
        <f t="shared" ca="1" si="328"/>
        <v>0.1994316041353292</v>
      </c>
      <c r="P249" s="223" t="str">
        <f t="shared" ca="1" si="329"/>
        <v>-0,173522844374092+0,0982994771517899i</v>
      </c>
      <c r="Q249" s="223" t="str">
        <f t="shared" ca="1" si="330"/>
        <v>0,102528334964829-0,171058192605121i</v>
      </c>
      <c r="R249" s="223" t="str">
        <f t="shared" ca="1" si="331"/>
        <v>-0,00489429657177739+0,199371539064778i</v>
      </c>
      <c r="S249" s="223" t="str">
        <f t="shared" ca="1" si="332"/>
        <v>-0,0940114074093726-0,175882972470048i</v>
      </c>
      <c r="T249" s="223" t="str">
        <f t="shared" ca="1" si="333"/>
        <v>0,168490501777197+0,106695433542674i</v>
      </c>
      <c r="U249" s="223" t="str">
        <f t="shared" ca="1" si="334"/>
        <v>-0,199191380034075-0,0097856450023095i</v>
      </c>
      <c r="V249" s="223" t="str">
        <f t="shared" ca="1" si="335"/>
        <v>0,178137155240078-0,08966670871044i</v>
      </c>
      <c r="W249" s="223" t="str">
        <f t="shared" ca="1" si="336"/>
        <v>-0,110798262780946+0,165821318571271i</v>
      </c>
      <c r="X249" s="223" t="str">
        <f t="shared" ca="1" si="337"/>
        <v>0,0146710989262014-0,198891235564286i</v>
      </c>
      <c r="Y249" s="223" t="str">
        <f t="shared" ca="1" si="338"/>
        <v>0,0852679981390345+0,180284034848769i</v>
      </c>
      <c r="Z249" s="223" t="str">
        <f t="shared" ca="1" si="339"/>
        <v>-0,163052250803497-0,114834351288733i</v>
      </c>
      <c r="AA249" s="223" t="str">
        <f t="shared" ca="1" si="340"/>
        <v>0,198471286451215+0,0195477155286871i</v>
      </c>
      <c r="AB249" s="223" t="str">
        <f t="shared" ca="1" si="341"/>
        <v>-0,182322318096122+0,0808179253139256i</v>
      </c>
      <c r="AC249" s="223" t="str">
        <f t="shared" ca="1" si="342"/>
        <v>0,11880126787722-0,160184966456768i</v>
      </c>
      <c r="AD249" s="223" t="str">
        <f t="shared" ca="1" si="343"/>
        <v>-0,0244125573182746+0,197931785656505i</v>
      </c>
      <c r="AE249" s="223" t="str">
        <f t="shared" ca="1" si="344"/>
        <v>-0,0763191707925833-0,184250777196524i</v>
      </c>
      <c r="AF249" s="223" t="str">
        <f t="shared" ca="1" si="345"/>
        <v>0,157221192675934+0,122696623024219i</v>
      </c>
      <c r="AG249" s="223" t="str">
        <f t="shared" ca="1" si="346"/>
        <v>-0,197273058155262-0,0292626938961792i</v>
      </c>
      <c r="AH249" s="223" t="str">
        <f t="shared" ca="1" si="347"/>
        <v>0,186068250518322-0,0717744444565158i</v>
      </c>
      <c r="AI249" s="223" t="str">
        <f t="shared" ca="1" si="348"/>
        <v>-0,126518070313431+0,154162714727513i</v>
      </c>
      <c r="AJ249" s="223" t="str">
        <f t="shared" ca="1" si="349"/>
        <v>0,0340952037214805-0,1964955007403i</v>
      </c>
      <c r="AK249" s="223" t="str">
        <f t="shared" ca="1" si="350"/>
        <v>0,0671864838789241+0,18777364328355i</v>
      </c>
      <c r="AL249" s="223" t="str">
        <f t="shared" ca="1" si="351"/>
        <v>-0,151011374924253-0,130263307847902i</v>
      </c>
      <c r="AM249" s="223" t="str">
        <f t="shared" ca="1" si="352"/>
        <v>0,195599581783133+0,0389071758709647i</v>
      </c>
      <c r="AN249" s="223" t="str">
        <f t="shared" ca="1" si="353"/>
        <v>-0,189365928227371+0,0625580526757083i</v>
      </c>
      <c r="AO249" s="223" t="str">
        <f t="shared" ca="1" si="354"/>
        <v>0,133930079636583-0,14776907151542i</v>
      </c>
      <c r="AP249" s="223" t="str">
        <f t="shared" ca="1" si="355"/>
        <v>-0,0436957117925344+0,194585840951839i</v>
      </c>
      <c r="AQ249" s="223" t="str">
        <f t="shared" ca="1" si="356"/>
        <v>-0,0578919388407028-0,190844146216893i</v>
      </c>
      <c r="AR249" s="223" t="str">
        <f t="shared" ca="1" si="357"/>
        <v>-0,0578919388407028-0,190844146216893i</v>
      </c>
      <c r="AS249" s="223" t="str">
        <f t="shared" ca="1" si="358"/>
        <v>-0,193454888885989-0,0484579270512108i</v>
      </c>
      <c r="AT249" s="223" t="str">
        <f t="shared" ca="1" si="359"/>
        <v>0,192207406828844-0,0531909530664932i</v>
      </c>
      <c r="AU249" s="223" t="str">
        <f t="shared" ca="1" si="360"/>
        <v>-0,141019439666975+0,14101943966703i</v>
      </c>
      <c r="AV249" s="223" t="str">
        <f t="shared" ca="1" si="361"/>
        <v>0,0531909530666094-0,192207406828812i</v>
      </c>
      <c r="AW249" s="223" t="str">
        <f t="shared" ca="1" si="362"/>
        <v>0,0484579270512892+0,193454888885969i</v>
      </c>
      <c r="AX249" s="223" t="str">
        <f t="shared" ca="1" si="363"/>
        <v>-0,137516176953276-0,14443775754333i</v>
      </c>
      <c r="AY249" s="223" t="str">
        <f t="shared" ca="1" si="364"/>
        <v>0,190844146216858+0,0578919388408181i</v>
      </c>
      <c r="AZ249" s="223" t="str">
        <f t="shared" ca="1" si="365"/>
        <v>-0,194585840951825+0,0436957117925964i</v>
      </c>
      <c r="BA249" s="223" t="str">
        <f t="shared" ca="1" si="366"/>
        <v>0,147769071515417-0,133930079636586i</v>
      </c>
      <c r="BB249" s="223" t="str">
        <f t="shared" ca="1" si="367"/>
        <v>-0,0625580526757825+0,189365928227347i</v>
      </c>
      <c r="BC249" s="223" t="str">
        <f t="shared" ca="1" si="368"/>
        <v>-0,038907175871005-0,195599581783125i</v>
      </c>
      <c r="BD249" s="223" t="str">
        <f t="shared" ca="1" si="369"/>
        <v>0,130263307847888+0,151011374924265i</v>
      </c>
      <c r="BE249" s="223" t="str">
        <f t="shared" ca="1" si="370"/>
        <v>-0,187773643283517-0,0671864838790163i</v>
      </c>
      <c r="BF249" s="223" t="str">
        <f t="shared" ca="1" si="371"/>
        <v>0,196495500740297-0,0340952037215015i</v>
      </c>
      <c r="BG249" s="223" t="str">
        <f t="shared" ca="1" si="372"/>
        <v>-0,154162714727537+0,126518070313401i</v>
      </c>
      <c r="BH249" s="223" t="str">
        <f t="shared" ca="1" si="373"/>
        <v>0,0717744444564404-0,186068250518351i</v>
      </c>
      <c r="BI249" s="223" t="str">
        <f t="shared" ca="1" si="374"/>
        <v>0,0292626938961778+0,197273058155262i</v>
      </c>
      <c r="BJ249" s="223" t="str">
        <f t="shared" ca="1" si="375"/>
        <v>-0,122696623024172-0,157221192675971i</v>
      </c>
      <c r="BK249" s="223" t="str">
        <f t="shared" ca="1" si="376"/>
        <v>0,184250777196546+0,0763191707925296i</v>
      </c>
      <c r="BL249" s="223" t="str">
        <f t="shared" ca="1" si="377"/>
        <v>-0,197931785656507+0,0244125573182534i</v>
      </c>
      <c r="BM249" s="223" t="str">
        <f t="shared" ca="1" si="378"/>
        <v>0,160184966456816-0,118801267877155i</v>
      </c>
      <c r="BN249" s="223" t="str">
        <f t="shared" ca="1" si="379"/>
        <v>-0,0808179253138855+0,18232231809614i</v>
      </c>
      <c r="BO249" s="223" t="str">
        <f t="shared" ca="1" si="380"/>
        <v>-0,0195477155286504-0,198471286451218i</v>
      </c>
      <c r="BP249" s="223" t="str">
        <f t="shared" ca="1" si="381"/>
        <v>0,1148343512888+0,16305225080345i</v>
      </c>
      <c r="BQ249" s="223" t="str">
        <f t="shared" ca="1" si="382"/>
        <v>-0,180284034848779-0,0852679981390139i</v>
      </c>
      <c r="BR249" s="223" t="str">
        <f t="shared" ca="1" si="383"/>
        <v>0,19889123556429-0,0146710989261434i</v>
      </c>
      <c r="BS249" s="223" t="str">
        <f t="shared" ca="1" si="384"/>
        <v>-0,165821318571237+0,110798262780997i</v>
      </c>
      <c r="BT249" s="223" t="str">
        <f t="shared" ca="1" si="385"/>
        <v>0,0896667087104388-0,178137155240079i</v>
      </c>
      <c r="BU249" s="223" t="str">
        <f t="shared" ca="1" si="386"/>
        <v>0,0097856450022309+0,199191380034079i</v>
      </c>
      <c r="BV249" s="223" t="str">
        <f t="shared" ca="1" si="387"/>
        <v>-0,106695433542708-0,168490501777175i</v>
      </c>
      <c r="BW249" s="223" t="str">
        <f t="shared" ca="1" si="388"/>
        <v>0,175882972470039+0,0940114074093901i</v>
      </c>
      <c r="BX249" s="223" t="str">
        <f t="shared" ca="1" si="389"/>
        <v>-0,19937153906478+0,00489429657167784i</v>
      </c>
      <c r="BY249" s="223" t="str">
        <f t="shared" ca="1" si="390"/>
        <v>0,171058192605107-0,102528334964852i</v>
      </c>
      <c r="BZ249" s="223" t="str">
        <f t="shared" ca="1" si="391"/>
        <v>-0,0982994771518306+0,173522844374069i</v>
      </c>
      <c r="CA249" s="223" t="str">
        <f t="shared" ca="1" si="392"/>
        <v>-7,78885979032156E-14-0,199431604135329i</v>
      </c>
      <c r="CB249" s="223" t="str">
        <f t="shared" ca="1" si="393"/>
        <v>0,0982994771517935+0,17352284437409i</v>
      </c>
      <c r="CC249" s="223" t="str">
        <f t="shared" ca="1" si="394"/>
        <v>-0,171058192605085-0,102528334964888i</v>
      </c>
      <c r="CD249" s="223" t="str">
        <f t="shared" ca="1" si="395"/>
        <v>0,199371539064779+0,00489429657171477i</v>
      </c>
      <c r="CE249" s="223" t="str">
        <f t="shared" ca="1" si="396"/>
        <v>-0,175882972470056+0,0940114074093576i</v>
      </c>
      <c r="CF249" s="223" t="str">
        <f t="shared" ca="1" si="397"/>
        <v>0,106695433542739-0,168490501777155i</v>
      </c>
      <c r="CG249" s="223" t="str">
        <f t="shared" ca="1" si="398"/>
        <v>-0,00978564500226779+0,199191380034077i</v>
      </c>
      <c r="CH249" s="223" t="str">
        <f t="shared" ca="1" si="399"/>
        <v>-0,0896667087104059-0,178137155240096i</v>
      </c>
      <c r="CI249" s="223" t="str">
        <f t="shared" ca="1" si="400"/>
        <v>0,165821318571327+0,110798262780863i</v>
      </c>
      <c r="CJ249" s="223" t="str">
        <f t="shared" ca="1" si="401"/>
        <v>-0,198891235564288-0,0146710989261746i</v>
      </c>
      <c r="CK249" s="223" t="str">
        <f t="shared" ca="1" si="402"/>
        <v>0,180284034848795-0,0852679981389806i</v>
      </c>
      <c r="CL249" s="223" t="str">
        <f t="shared" ca="1" si="403"/>
        <v>-0,114834351288668+0,163052250803543i</v>
      </c>
      <c r="CM249" s="223" t="str">
        <f t="shared" ca="1" si="404"/>
        <v>0,0195477155286816-0,198471286451215i</v>
      </c>
      <c r="CN249" s="223" t="str">
        <f t="shared" ca="1" si="405"/>
        <v>0,0808179253138518+0,182322318096155i</v>
      </c>
      <c r="CO249" s="223" t="str">
        <f t="shared" ca="1" si="406"/>
        <v>-0,16018496645679-0,118801267877189i</v>
      </c>
      <c r="CP249" s="223" t="str">
        <f t="shared" ca="1" si="407"/>
        <v>0,197931785656503+0,0244125573182901i</v>
      </c>
      <c r="CQ249" s="223" t="str">
        <f t="shared" ca="1" si="408"/>
        <v>-0,184250777196484+0,0763191707926788i</v>
      </c>
      <c r="CR249" s="223" t="str">
        <f t="shared" ca="1" si="409"/>
        <v>0,122696623024206-0,157221192675945i</v>
      </c>
      <c r="CS249" s="223" t="str">
        <f t="shared" ca="1" si="410"/>
        <v>-0,0292626938962143+0,197273058155256i</v>
      </c>
      <c r="CT249" s="223" t="str">
        <f t="shared" ca="1" si="411"/>
        <v>-0,071774444456591-0,186068250518293i</v>
      </c>
      <c r="CU249" s="223" t="str">
        <f t="shared" ca="1" si="412"/>
        <v>0,15416271472751+0,126518070313434i</v>
      </c>
      <c r="CV249" s="223" t="str">
        <f t="shared" ca="1" si="413"/>
        <v>-0,19649550074029-0,034095203721538i</v>
      </c>
      <c r="CW249" s="223" t="str">
        <f t="shared" ca="1" si="414"/>
        <v>0,187773643283529-0,0671864838789816i</v>
      </c>
      <c r="CX249" s="223" t="str">
        <f t="shared" ca="1" si="415"/>
        <v>-0,130263307847921+0,151011374924237i</v>
      </c>
      <c r="CY249" s="223" t="str">
        <f t="shared" ca="1" si="416"/>
        <v>0,0389071758710411-0,195599581783118i</v>
      </c>
      <c r="CZ249" s="223" t="str">
        <f t="shared" ca="1" si="417"/>
        <v>0,0625580526757474+0,189365928227358i</v>
      </c>
      <c r="DA249" s="223" t="str">
        <f t="shared" ca="1" si="418"/>
        <v>-0,147769071515396-0,133930079636609i</v>
      </c>
      <c r="DB249" s="223" t="str">
        <f t="shared" ca="1" si="419"/>
        <v>0,194585840951862+0,0436957117924335i</v>
      </c>
      <c r="DC249" s="223" t="str">
        <f t="shared" ca="1" si="420"/>
        <v>-0,190844146216871+0,0578919388407772i</v>
      </c>
      <c r="DD249" s="223" t="str">
        <f t="shared" ca="1" si="421"/>
        <v>0,137516176953301-0,144437757543307i</v>
      </c>
      <c r="DE249" s="223" t="str">
        <f t="shared" ca="1" si="422"/>
        <v>-0,0484579270511298+0,193454888886009i</v>
      </c>
      <c r="DF249" s="223" t="str">
        <f t="shared" ca="1" si="423"/>
        <v>-0,0531909530665683-0,192207406828823i</v>
      </c>
      <c r="DG249" s="223" t="str">
        <f t="shared" ca="1" si="424"/>
        <v>0,141019439666949+0,141019439667056i</v>
      </c>
      <c r="DH249" s="223" t="str">
        <f t="shared" ca="1" si="425"/>
        <v>-0,192207406828834-0,0531909530665289i</v>
      </c>
      <c r="DI249" s="223" t="str">
        <f t="shared" ca="1" si="426"/>
        <v>0,193454888885999-0,0484579270511695i</v>
      </c>
      <c r="DJ249" s="223" t="str">
        <f t="shared" ca="1" si="427"/>
        <v>-0,144437757543279+0,137516176953331i</v>
      </c>
      <c r="DK249" s="223" t="str">
        <f t="shared" ca="1" si="428"/>
        <v>0,0578919388407381-0,190844146216883i</v>
      </c>
      <c r="DL249" s="223" t="str">
        <f t="shared" ca="1" si="429"/>
        <v>0,0436957117924733+0,194585840951853i</v>
      </c>
      <c r="DM249" s="223" t="str">
        <f t="shared" ca="1" si="430"/>
        <v>-0,133930079636648-0,147769071515361i</v>
      </c>
      <c r="DN249" s="223" t="str">
        <f t="shared" ca="1" si="431"/>
        <v>0,189365928227371+0,0625580526757085i</v>
      </c>
      <c r="DO249" s="223" t="str">
        <f t="shared" ca="1" si="432"/>
        <v>-0,195599581783147+0,0389071758708923i</v>
      </c>
      <c r="DP249" s="223" t="str">
        <f t="shared" ca="1" si="433"/>
        <v>0,15101137492421-0,130263307847952i</v>
      </c>
      <c r="DQ249" s="223" t="str">
        <f t="shared" ca="1" si="434"/>
        <v>-0,0671864838789429+0,187773643283543i</v>
      </c>
      <c r="DR249" s="223" t="str">
        <f t="shared" ca="1" si="435"/>
        <v>-0,0340952037213884-0,196495500740316i</v>
      </c>
      <c r="DS249" s="223" t="str">
        <f t="shared" ca="1" si="436"/>
        <v>0,126518070313466+0,154162714727484i</v>
      </c>
      <c r="DT249" s="223" t="str">
        <f t="shared" ca="1" si="437"/>
        <v>-0,186068250518308-0,0717744444565529i</v>
      </c>
      <c r="DU249" s="223" t="str">
        <f t="shared" ca="1" si="438"/>
        <v>0,19727305815525-0,0292626938962547i</v>
      </c>
      <c r="DV249" s="223" t="str">
        <f t="shared" ca="1" si="439"/>
        <v>-0,15722119267592+0,122696623024238i</v>
      </c>
      <c r="DW249" s="223" t="str">
        <f t="shared" ca="1" si="440"/>
        <v>0,0763191707926409-0,1842507771965i</v>
      </c>
      <c r="DX249" s="223" t="str">
        <f t="shared" ca="1" si="441"/>
        <v>0,0244125573183308+0,197931785656498i</v>
      </c>
      <c r="DY249" s="223" t="str">
        <f t="shared" ca="1" si="442"/>
        <v>-0,118801267877222-0,160184966456766i</v>
      </c>
      <c r="DZ249" s="223" t="str">
        <f t="shared" ca="1" si="443"/>
        <v>0,182322318096088+0,0808179253140008i</v>
      </c>
      <c r="EA249" s="223" t="str">
        <f t="shared" ca="1" si="444"/>
        <v>-0,198471286451211+0,0195477155287223i</v>
      </c>
      <c r="EB249" s="223" t="str">
        <f t="shared" ca="1" si="445"/>
        <v>0,16305225080352-0,114834351288701i</v>
      </c>
      <c r="EC249" s="223" t="str">
        <f t="shared" ca="1" si="446"/>
        <v>-0,085267998139128+0,180284034848725i</v>
      </c>
      <c r="ED249" s="223" t="str">
        <f t="shared" ca="1" si="447"/>
        <v>-0,0146710989262267-0,198891235564284i</v>
      </c>
      <c r="EE249" s="223" t="str">
        <f t="shared" ca="1" si="448"/>
        <v>0,110798262780897+0,165821318571304i</v>
      </c>
      <c r="EF249" s="223" t="str">
        <f t="shared" ca="1" si="449"/>
        <v>-0,178137155240114-0,0896667087103692i</v>
      </c>
      <c r="EG249" s="223" t="str">
        <f t="shared" ca="1" si="450"/>
        <v>0,199191380034075-0,00978564500231436i</v>
      </c>
      <c r="EH249" s="223" t="str">
        <f t="shared" ca="1" si="451"/>
        <v>-0,16849050177724+0,106695433542606i</v>
      </c>
      <c r="EI249" s="223" t="str">
        <f t="shared" ca="1" si="452"/>
        <v>0,0940114074093215-0,175882972470075i</v>
      </c>
      <c r="EJ249" s="223" t="str">
        <f t="shared" ca="1" si="453"/>
        <v>0,00489429657176136+0,199371539064778i</v>
      </c>
      <c r="EK249" s="223" t="str">
        <f t="shared" ca="1" si="454"/>
        <v>-0,102528334964748-0,171058192605169i</v>
      </c>
      <c r="EL249" s="223" t="str">
        <f t="shared" ca="1" si="455"/>
        <v>0,173522844374108+0,0982994771517628i</v>
      </c>
      <c r="EM249" s="223" t="str">
        <f t="shared" ca="1" si="456"/>
        <v>-0,199431604135329-3,6941165728674E-14i</v>
      </c>
      <c r="EN249" s="223"/>
      <c r="EO249" s="223"/>
      <c r="EP249" s="223"/>
    </row>
    <row r="250" spans="1:146">
      <c r="A250" s="249">
        <f t="shared" si="323"/>
        <v>2.9296875000000022E-3</v>
      </c>
      <c r="B250" s="248">
        <v>150</v>
      </c>
      <c r="C250" s="247">
        <f t="shared" si="324"/>
        <v>30000</v>
      </c>
      <c r="N250" s="246">
        <f t="shared" ca="1" si="327"/>
        <v>0.59942336885498815</v>
      </c>
      <c r="O250" s="223">
        <f t="shared" ca="1" si="328"/>
        <v>0.1994233688549881</v>
      </c>
      <c r="P250" s="223" t="str">
        <f t="shared" ca="1" si="329"/>
        <v>-0,17105112896956+0,102524101184607i</v>
      </c>
      <c r="Q250" s="223" t="str">
        <f t="shared" ca="1" si="330"/>
        <v>0,0940075253250884-0,1758757096012i</v>
      </c>
      <c r="R250" s="223" t="str">
        <f t="shared" ca="1" si="331"/>
        <v>0,00978524091624982+0,19918315467349i</v>
      </c>
      <c r="S250" s="223" t="str">
        <f t="shared" ca="1" si="332"/>
        <v>-0,110793687504327-0,16581447118592i</v>
      </c>
      <c r="T250" s="223" t="str">
        <f t="shared" ca="1" si="333"/>
        <v>0,180276590243517+0,085264477102975i</v>
      </c>
      <c r="U250" s="223" t="str">
        <f t="shared" ca="1" si="334"/>
        <v>-0,198463090826001+0,0195469083300465i</v>
      </c>
      <c r="V250" s="223" t="str">
        <f t="shared" ca="1" si="335"/>
        <v>0,160178351817566-0,118796362126459i</v>
      </c>
      <c r="W250" s="223" t="str">
        <f t="shared" ca="1" si="336"/>
        <v>-0,0763160192872384+0,184243168789571i</v>
      </c>
      <c r="X250" s="223" t="str">
        <f t="shared" ca="1" si="337"/>
        <v>-0,0292614855295892-0,197264912009395i</v>
      </c>
      <c r="Y250" s="223" t="str">
        <f t="shared" ca="1" si="338"/>
        <v>0,126512845906896+0,154156348769717i</v>
      </c>
      <c r="Z250" s="223" t="str">
        <f t="shared" ca="1" si="339"/>
        <v>-0,187765889404217-0,0671837094965447i</v>
      </c>
      <c r="AA250" s="223" t="str">
        <f t="shared" ca="1" si="340"/>
        <v>0,195591504741395-0,0389055692474673i</v>
      </c>
      <c r="AB250" s="223" t="str">
        <f t="shared" ca="1" si="341"/>
        <v>-0,147762969575181+0,133924549160326i</v>
      </c>
      <c r="AC250" s="223" t="str">
        <f t="shared" ca="1" si="342"/>
        <v>0,0578895482650765-0,190836265544938i</v>
      </c>
      <c r="AD250" s="223" t="str">
        <f t="shared" ca="1" si="343"/>
        <v>0,0484559260413028+0,193446900406681i</v>
      </c>
      <c r="AE250" s="223" t="str">
        <f t="shared" ca="1" si="344"/>
        <v>-0,141013616444425-0,141013616444432i</v>
      </c>
      <c r="AF250" s="223" t="str">
        <f t="shared" ca="1" si="345"/>
        <v>0,193446900406684+0,048455926041293i</v>
      </c>
      <c r="AG250" s="223" t="str">
        <f t="shared" ca="1" si="346"/>
        <v>-0,19083626554494+0,0578895482650685i</v>
      </c>
      <c r="AH250" s="223" t="str">
        <f t="shared" ca="1" si="347"/>
        <v>0,133924549160333-0,147762969575176i</v>
      </c>
      <c r="AI250" s="223" t="str">
        <f t="shared" ca="1" si="348"/>
        <v>-0,0389055692474559+0,195591504741397i</v>
      </c>
      <c r="AJ250" s="223" t="str">
        <f t="shared" ca="1" si="349"/>
        <v>-0,0671837094965368-0,18776588940422i</v>
      </c>
      <c r="AK250" s="223" t="str">
        <f t="shared" ca="1" si="350"/>
        <v>0,154156348769712+0,126512845906902i</v>
      </c>
      <c r="AL250" s="223" t="str">
        <f t="shared" ca="1" si="351"/>
        <v>-0,197264912009397-0,0292614855295779i</v>
      </c>
      <c r="AM250" s="223" t="str">
        <f t="shared" ca="1" si="352"/>
        <v>0,184243168789575-0,07631601928723i</v>
      </c>
      <c r="AN250" s="223" t="str">
        <f t="shared" ca="1" si="353"/>
        <v>-0,11879636212645+0,160178351817572i</v>
      </c>
      <c r="AO250" s="223" t="str">
        <f t="shared" ca="1" si="354"/>
        <v>0,0195469083300555-0,198463090826i</v>
      </c>
      <c r="AP250" s="223" t="str">
        <f t="shared" ca="1" si="355"/>
        <v>0,0852644771029668+0,180276590243521i</v>
      </c>
      <c r="AQ250" s="223" t="str">
        <f t="shared" ca="1" si="356"/>
        <v>-0,165814471185914-0,110793687504335i</v>
      </c>
      <c r="AR250" s="223" t="str">
        <f t="shared" ca="1" si="357"/>
        <v>-0,165814471185914-0,110793687504335i</v>
      </c>
      <c r="AS250" s="223" t="str">
        <f t="shared" ca="1" si="358"/>
        <v>-0,175875709601215+0,0940075253250588i</v>
      </c>
      <c r="AT250" s="223" t="str">
        <f t="shared" ca="1" si="359"/>
        <v>0,102524101184557-0,17105112896959i</v>
      </c>
      <c r="AU250" s="223" t="str">
        <f t="shared" ca="1" si="360"/>
        <v>-4,94480600534914E-14+0,199423368854988i</v>
      </c>
      <c r="AV250" s="223" t="str">
        <f t="shared" ca="1" si="361"/>
        <v>-0,102524101184642-0,171051128969539i</v>
      </c>
      <c r="AW250" s="223" t="str">
        <f t="shared" ca="1" si="362"/>
        <v>0,175875709601169+0,0940075253251462i</v>
      </c>
      <c r="AX250" s="223" t="str">
        <f t="shared" ca="1" si="363"/>
        <v>-0,199183154673489+0,00978524091627932i</v>
      </c>
      <c r="AY250" s="223" t="str">
        <f t="shared" ca="1" si="364"/>
        <v>0,165814471185968-0,110793687504255i</v>
      </c>
      <c r="AZ250" s="223" t="str">
        <f t="shared" ca="1" si="365"/>
        <v>-0,0852644771029665+0,180276590243521i</v>
      </c>
      <c r="BA250" s="223" t="str">
        <f t="shared" ca="1" si="366"/>
        <v>-0,0195469083299599-0,198463090826009i</v>
      </c>
      <c r="BB250" s="223" t="str">
        <f t="shared" ca="1" si="367"/>
        <v>0,11879636212645+0,160178351817572i</v>
      </c>
      <c r="BC250" s="223" t="str">
        <f t="shared" ca="1" si="368"/>
        <v>-0,184243168789606-0,0763160192871539i</v>
      </c>
      <c r="BD250" s="223" t="str">
        <f t="shared" ca="1" si="369"/>
        <v>0,197264912009399-0,0292614855295585i</v>
      </c>
      <c r="BE250" s="223" t="str">
        <f t="shared" ca="1" si="370"/>
        <v>-0,154156348769672+0,126512845906951i</v>
      </c>
      <c r="BF250" s="223" t="str">
        <f t="shared" ca="1" si="371"/>
        <v>0,0671837094965739-0,187765889404206i</v>
      </c>
      <c r="BG250" s="223" t="str">
        <f t="shared" ca="1" si="372"/>
        <v>0,0389055692475173+0,195591504741385i</v>
      </c>
      <c r="BH250" s="223" t="str">
        <f t="shared" ca="1" si="373"/>
        <v>-0,133924549160289-0,147762969575216i</v>
      </c>
      <c r="BI250" s="223" t="str">
        <f t="shared" ca="1" si="374"/>
        <v>0,190836265544953+0,0578895482650275i</v>
      </c>
      <c r="BJ250" s="223" t="str">
        <f t="shared" ca="1" si="375"/>
        <v>-0,193446900406698+0,0484559260412342i</v>
      </c>
      <c r="BK250" s="223" t="str">
        <f t="shared" ca="1" si="376"/>
        <v>0,14101361644441-0,141013616444447i</v>
      </c>
      <c r="BL250" s="223" t="str">
        <f t="shared" ca="1" si="377"/>
        <v>-0,0484559260413809+0,193446900406662i</v>
      </c>
      <c r="BM250" s="223" t="str">
        <f t="shared" ca="1" si="378"/>
        <v>-0,0578895482650781-0,190836265544937i</v>
      </c>
      <c r="BN250" s="223" t="str">
        <f t="shared" ca="1" si="379"/>
        <v>0,147762969575114+0,133924549160401i</v>
      </c>
      <c r="BO250" s="223" t="str">
        <f t="shared" ca="1" si="380"/>
        <v>-0,195591504741395-0,0389055692474655i</v>
      </c>
      <c r="BP250" s="223" t="str">
        <f t="shared" ca="1" si="381"/>
        <v>0,187765889404188-0,0671837094966237i</v>
      </c>
      <c r="BQ250" s="223" t="str">
        <f t="shared" ca="1" si="382"/>
        <v>-0,12651284590691+0,154156348769706i</v>
      </c>
      <c r="BR250" s="223" t="str">
        <f t="shared" ca="1" si="383"/>
        <v>0,0292614855295063-0,197264912009407i</v>
      </c>
      <c r="BS250" s="223" t="str">
        <f t="shared" ca="1" si="384"/>
        <v>0,0763160192872027+0,184243168789586i</v>
      </c>
      <c r="BT250" s="223" t="str">
        <f t="shared" ca="1" si="385"/>
        <v>-0,160178351817604-0,118796362126408i</v>
      </c>
      <c r="BU250" s="223" t="str">
        <f t="shared" ca="1" si="386"/>
        <v>0,198463090825995+0,0195469083301047i</v>
      </c>
      <c r="BV250" s="223" t="str">
        <f t="shared" ca="1" si="387"/>
        <v>-0,180276590243498+0,0852644771030143i</v>
      </c>
      <c r="BW250" s="223" t="str">
        <f t="shared" ca="1" si="388"/>
        <v>0,110793687504376-0,165814471185887i</v>
      </c>
      <c r="BX250" s="223" t="str">
        <f t="shared" ca="1" si="389"/>
        <v>-0,00978524091622653+0,199183154673492i</v>
      </c>
      <c r="BY250" s="223" t="str">
        <f t="shared" ca="1" si="390"/>
        <v>-0,0940075253250154-0,175875709601239i</v>
      </c>
      <c r="BZ250" s="223" t="str">
        <f t="shared" ca="1" si="391"/>
        <v>0,171051128969566+0,102524101184597i</v>
      </c>
      <c r="CA250" s="223" t="str">
        <f t="shared" ca="1" si="392"/>
        <v>-0,199423368854988-9,88961201069825E-14i</v>
      </c>
      <c r="CB250" s="223" t="str">
        <f t="shared" ca="1" si="393"/>
        <v>0,171051128969563-0,102524101184602i</v>
      </c>
      <c r="CC250" s="223" t="str">
        <f t="shared" ca="1" si="394"/>
        <v>-0,0940075253250148+0,175875709601239i</v>
      </c>
      <c r="CD250" s="223" t="str">
        <f t="shared" ca="1" si="395"/>
        <v>-0,00978524091623277-0,199183154673491i</v>
      </c>
      <c r="CE250" s="223" t="str">
        <f t="shared" ca="1" si="396"/>
        <v>0,110793687504376+0,165814471185886i</v>
      </c>
      <c r="CF250" s="223" t="str">
        <f t="shared" ca="1" si="397"/>
        <v>-0,180276590243501-0,0852644771030085i</v>
      </c>
      <c r="CG250" s="223" t="str">
        <f t="shared" ca="1" si="398"/>
        <v>0,198463090825995-0,0195469083301053i</v>
      </c>
      <c r="CH250" s="223" t="str">
        <f t="shared" ca="1" si="399"/>
        <v>-0,160178351817603+0,118796362126408i</v>
      </c>
      <c r="CI250" s="223" t="str">
        <f t="shared" ca="1" si="400"/>
        <v>0,0763160192872021-0,184243168789586i</v>
      </c>
      <c r="CJ250" s="223" t="str">
        <f t="shared" ca="1" si="401"/>
        <v>0,0292614855295067+0,197264912009407i</v>
      </c>
      <c r="CK250" s="223" t="str">
        <f t="shared" ca="1" si="402"/>
        <v>-0,12651284590691-0,154156348769705i</v>
      </c>
      <c r="CL250" s="223" t="str">
        <f t="shared" ca="1" si="403"/>
        <v>0,187765889404189+0,0671837094966231i</v>
      </c>
      <c r="CM250" s="223" t="str">
        <f t="shared" ca="1" si="404"/>
        <v>-0,195591504741395+0,0389055692474661i</v>
      </c>
      <c r="CN250" s="223" t="str">
        <f t="shared" ca="1" si="405"/>
        <v>0,147762969575251-0,13392454916025i</v>
      </c>
      <c r="CO250" s="223" t="str">
        <f t="shared" ca="1" si="406"/>
        <v>-0,0578895482650775+0,190836265544937i</v>
      </c>
      <c r="CP250" s="223" t="str">
        <f t="shared" ca="1" si="407"/>
        <v>-0,0484559260413815-0,193446900406662i</v>
      </c>
      <c r="CQ250" s="223" t="str">
        <f t="shared" ca="1" si="408"/>
        <v>0,14101361644441+0,141013616444446i</v>
      </c>
      <c r="CR250" s="223" t="str">
        <f t="shared" ca="1" si="409"/>
        <v>-0,193446900406698-0,0484559260412336i</v>
      </c>
      <c r="CS250" s="223" t="str">
        <f t="shared" ca="1" si="410"/>
        <v>0,190836265544952-0,0578895482650281i</v>
      </c>
      <c r="CT250" s="223" t="str">
        <f t="shared" ca="1" si="411"/>
        <v>-0,133924549160288+0,147762969575216i</v>
      </c>
      <c r="CU250" s="223" t="str">
        <f t="shared" ca="1" si="412"/>
        <v>0,0389055692475167-0,195591504741385i</v>
      </c>
      <c r="CV250" s="223" t="str">
        <f t="shared" ca="1" si="413"/>
        <v>0,0671837094965745+0,187765889404206i</v>
      </c>
      <c r="CW250" s="223" t="str">
        <f t="shared" ca="1" si="414"/>
        <v>-0,154156348769672-0,12651284590695i</v>
      </c>
      <c r="CX250" s="223" t="str">
        <f t="shared" ca="1" si="415"/>
        <v>0,1972649120094+0,0292614855295579i</v>
      </c>
      <c r="CY250" s="223" t="str">
        <f t="shared" ca="1" si="416"/>
        <v>-0,184243168789606+0,0763160192871545i</v>
      </c>
      <c r="CZ250" s="223" t="str">
        <f t="shared" ca="1" si="417"/>
        <v>0,11879636212645-0,160178351817573i</v>
      </c>
      <c r="DA250" s="223" t="str">
        <f t="shared" ca="1" si="418"/>
        <v>-0,0195469083301568+0,19846309082599i</v>
      </c>
      <c r="DB250" s="223" t="str">
        <f t="shared" ca="1" si="419"/>
        <v>-0,0852644771029671-0,180276590243521i</v>
      </c>
      <c r="DC250" s="223" t="str">
        <f t="shared" ca="1" si="420"/>
        <v>0,165814471185971+0,11079368750425i</v>
      </c>
      <c r="DD250" s="223" t="str">
        <f t="shared" ca="1" si="421"/>
        <v>-0,199183154673489-0,00978524091627874i</v>
      </c>
      <c r="DE250" s="223" t="str">
        <f t="shared" ca="1" si="422"/>
        <v>0,175875709601167-0,0940075253251492i</v>
      </c>
      <c r="DF250" s="223" t="str">
        <f t="shared" ca="1" si="423"/>
        <v>-0,102524101184642+0,171051128969539i</v>
      </c>
      <c r="DG250" s="223" t="str">
        <f t="shared" ca="1" si="424"/>
        <v>-5,28681528741468E-14-0,199423368854988i</v>
      </c>
      <c r="DH250" s="223" t="str">
        <f t="shared" ca="1" si="425"/>
        <v>0,102524101184558+0,17105112896959i</v>
      </c>
      <c r="DI250" s="223" t="str">
        <f t="shared" ca="1" si="426"/>
        <v>-0,175875709601217-0,0940075253250558i</v>
      </c>
      <c r="DJ250" s="223" t="str">
        <f t="shared" ca="1" si="427"/>
        <v>0,199183154673494-0,00978524091618054i</v>
      </c>
      <c r="DK250" s="223" t="str">
        <f t="shared" ca="1" si="428"/>
        <v>-0,165814471185912+0,110793687504338i</v>
      </c>
      <c r="DL250" s="223" t="str">
        <f t="shared" ca="1" si="429"/>
        <v>0,0852644771030558-0,180276590243479i</v>
      </c>
      <c r="DM250" s="223" t="str">
        <f t="shared" ca="1" si="430"/>
        <v>0,0195469083300589+0,198463090825999i</v>
      </c>
      <c r="DN250" s="223" t="str">
        <f t="shared" ca="1" si="431"/>
        <v>-0,118796362126535-0,16017835181751i</v>
      </c>
      <c r="DO250" s="223" t="str">
        <f t="shared" ca="1" si="432"/>
        <v>0,184243168789569+0,0763160192872452i</v>
      </c>
      <c r="DP250" s="223" t="str">
        <f t="shared" ca="1" si="433"/>
        <v>-0,197264912009384+0,0292614855296624i</v>
      </c>
      <c r="DQ250" s="223" t="str">
        <f t="shared" ca="1" si="434"/>
        <v>0,154156348769735-0,126512845906874i</v>
      </c>
      <c r="DR250" s="223" t="str">
        <f t="shared" ca="1" si="435"/>
        <v>-0,0671837094964749+0,187765889404242i</v>
      </c>
      <c r="DS250" s="223" t="str">
        <f t="shared" ca="1" si="436"/>
        <v>-0,0389055692474204-0,195591504741404i</v>
      </c>
      <c r="DT250" s="223" t="str">
        <f t="shared" ca="1" si="437"/>
        <v>0,133924549160367+0,147762969575145i</v>
      </c>
      <c r="DU250" s="223" t="str">
        <f t="shared" ca="1" si="438"/>
        <v>-0,190836265544924-0,0578895482651222i</v>
      </c>
      <c r="DV250" s="223" t="str">
        <f t="shared" ca="1" si="439"/>
        <v>0,193446900406673-0,0484559260413363i</v>
      </c>
      <c r="DW250" s="223" t="str">
        <f t="shared" ca="1" si="440"/>
        <v>-0,141013616444479+0,141013616444377i</v>
      </c>
      <c r="DX250" s="223" t="str">
        <f t="shared" ca="1" si="441"/>
        <v>0,0484559260412788-0,193446900406687i</v>
      </c>
      <c r="DY250" s="223" t="str">
        <f t="shared" ca="1" si="442"/>
        <v>0,0578895482649836+0,190836265544966i</v>
      </c>
      <c r="DZ250" s="223" t="str">
        <f t="shared" ca="1" si="443"/>
        <v>-0,147762969575185-0,133924549160323i</v>
      </c>
      <c r="EA250" s="223" t="str">
        <f t="shared" ca="1" si="444"/>
        <v>0,195591504741416+0,0389055692473624i</v>
      </c>
      <c r="EB250" s="223" t="str">
        <f t="shared" ca="1" si="445"/>
        <v>-0,187765889404222+0,0671837094965306i</v>
      </c>
      <c r="EC250" s="223" t="str">
        <f t="shared" ca="1" si="446"/>
        <v>0,126512845906829-0,154156348769772i</v>
      </c>
      <c r="ED250" s="223" t="str">
        <f t="shared" ca="1" si="447"/>
        <v>-0,029261485529604+0,197264912009393i</v>
      </c>
      <c r="EE250" s="223" t="str">
        <f t="shared" ca="1" si="448"/>
        <v>-0,0763160192872998-0,184243168789546i</v>
      </c>
      <c r="EF250" s="223" t="str">
        <f t="shared" ca="1" si="449"/>
        <v>0,160178351817545+0,118796362126487i</v>
      </c>
      <c r="EG250" s="223" t="str">
        <f t="shared" ca="1" si="450"/>
        <v>-0,198463090826005-0,0195469083300001i</v>
      </c>
      <c r="EH250" s="223" t="str">
        <f t="shared" ca="1" si="451"/>
        <v>0,180276590243541-0,085264477102925i</v>
      </c>
      <c r="EI250" s="223" t="str">
        <f t="shared" ca="1" si="452"/>
        <v>-0,110793687504289+0,165814471185945i</v>
      </c>
      <c r="EJ250" s="223" t="str">
        <f t="shared" ca="1" si="453"/>
        <v>0,0097852409163253-0,199183154673487i</v>
      </c>
      <c r="EK250" s="223" t="str">
        <f t="shared" ca="1" si="454"/>
        <v>0,0940075253251081+0,175875709601189i</v>
      </c>
      <c r="EL250" s="223" t="str">
        <f t="shared" ca="1" si="455"/>
        <v>-0,171051128969515-0,102524101184682i</v>
      </c>
      <c r="EM250" s="223" t="str">
        <f t="shared" ca="1" si="456"/>
        <v>0,199423368854988-6,25406934226991E-15i</v>
      </c>
      <c r="EN250" s="223"/>
      <c r="EO250" s="223"/>
      <c r="EP250" s="223"/>
    </row>
    <row r="251" spans="1:146">
      <c r="A251" s="249">
        <f t="shared" si="323"/>
        <v>2.9492187500000022E-3</v>
      </c>
      <c r="B251" s="248">
        <v>151</v>
      </c>
      <c r="C251" s="247">
        <f t="shared" si="324"/>
        <v>30200</v>
      </c>
      <c r="N251" s="246">
        <f t="shared" ca="1" si="327"/>
        <v>0.59941453308344506</v>
      </c>
      <c r="O251" s="223">
        <f t="shared" ca="1" si="328"/>
        <v>0.19941453308344509</v>
      </c>
      <c r="P251" s="223" t="str">
        <f t="shared" ca="1" si="329"/>
        <v>-0,168476079238154+0,10668630057054i</v>
      </c>
      <c r="Q251" s="223" t="str">
        <f t="shared" ca="1" si="330"/>
        <v>0,0852606993238482-0,180268602800645i</v>
      </c>
      <c r="R251" s="223" t="str">
        <f t="shared" ca="1" si="331"/>
        <v>0,0244104676392753+0,197914842986877i</v>
      </c>
      <c r="S251" s="223" t="str">
        <f t="shared" ca="1" si="332"/>
        <v>-0,126507240552761-0,154149518625957i</v>
      </c>
      <c r="T251" s="223" t="str">
        <f t="shared" ca="1" si="333"/>
        <v>0,189349718782531+0,0625526977984559i</v>
      </c>
      <c r="U251" s="223" t="str">
        <f t="shared" ca="1" si="334"/>
        <v>-0,193438329432137+0,0484537791239499i</v>
      </c>
      <c r="V251" s="223" t="str">
        <f t="shared" ca="1" si="335"/>
        <v>0,137504405770842-0,144425393883819i</v>
      </c>
      <c r="W251" s="223" t="str">
        <f t="shared" ca="1" si="336"/>
        <v>-0,0389038454739401+0,195582838746727i</v>
      </c>
      <c r="X251" s="223" t="str">
        <f t="shared" ca="1" si="337"/>
        <v>-0,0717683006696774-0,186052323349845i</v>
      </c>
      <c r="Y251" s="223" t="str">
        <f t="shared" ca="1" si="338"/>
        <v>0,160171254859321+0,11879109866349i</v>
      </c>
      <c r="Z251" s="223" t="str">
        <f t="shared" ca="1" si="339"/>
        <v>-0,198874210767157-0,0146698431017148i</v>
      </c>
      <c r="AA251" s="223" t="str">
        <f t="shared" ca="1" si="340"/>
        <v>0,17586791714639-0,0940033601712134i</v>
      </c>
      <c r="AB251" s="223" t="str">
        <f t="shared" ca="1" si="341"/>
        <v>-0,0982910628611803+0,173507991073921i</v>
      </c>
      <c r="AC251" s="223" t="str">
        <f t="shared" ca="1" si="342"/>
        <v>-0,0097848073654865-0,199174329545021i</v>
      </c>
      <c r="AD251" s="223" t="str">
        <f t="shared" ca="1" si="343"/>
        <v>0,114824521637206+0,163038293770743i</v>
      </c>
      <c r="AE251" s="223" t="str">
        <f t="shared" ca="1" si="344"/>
        <v>-0,184235005601086-0,0763126379838631i</v>
      </c>
      <c r="AF251" s="223" t="str">
        <f t="shared" ca="1" si="345"/>
        <v>0,196478681014547-0,0340922852222081i</v>
      </c>
      <c r="AG251" s="223" t="str">
        <f t="shared" ca="1" si="346"/>
        <v>-0,147756422700308+0,13391861541883i</v>
      </c>
      <c r="AH251" s="223" t="str">
        <f t="shared" ca="1" si="347"/>
        <v>0,0531863999992497-0,192190954157599i</v>
      </c>
      <c r="AI251" s="223" t="str">
        <f t="shared" ca="1" si="348"/>
        <v>0,0578869833759809+0,190827810238752i</v>
      </c>
      <c r="AJ251" s="223" t="str">
        <f t="shared" ca="1" si="349"/>
        <v>-0,150998448572746-0,130252157500412i</v>
      </c>
      <c r="AK251" s="223" t="str">
        <f t="shared" ca="1" si="350"/>
        <v>0,197256171871739+0,0292601890526278i</v>
      </c>
      <c r="AL251" s="223" t="str">
        <f t="shared" ca="1" si="351"/>
        <v>-0,18230671157395+0,0808110074184258i</v>
      </c>
      <c r="AM251" s="223" t="str">
        <f t="shared" ca="1" si="352"/>
        <v>0,11078877861267-0,165807124510382i</v>
      </c>
      <c r="AN251" s="223" t="str">
        <f t="shared" ca="1" si="353"/>
        <v>-0,00489387762719794+0,199354473154375i</v>
      </c>
      <c r="AO251" s="223" t="str">
        <f t="shared" ca="1" si="354"/>
        <v>-0,102519558690201-0,171043550275521i</v>
      </c>
      <c r="AP251" s="223" t="str">
        <f t="shared" ca="1" si="355"/>
        <v>0,178121906961677+0,0896590333721275i</v>
      </c>
      <c r="AQ251" s="223" t="str">
        <f t="shared" ca="1" si="356"/>
        <v>-0,198454297601109+0,0195460422730212i</v>
      </c>
      <c r="AR251" s="223" t="str">
        <f t="shared" ca="1" si="357"/>
        <v>-0,198454297601109+0,0195460422730212i</v>
      </c>
      <c r="AS251" s="223" t="str">
        <f t="shared" ca="1" si="358"/>
        <v>-0,0671807328148119+0,187757570135942i</v>
      </c>
      <c r="AT251" s="223" t="str">
        <f t="shared" ca="1" si="359"/>
        <v>-0,0436919715038886-0,194569184690155i</v>
      </c>
      <c r="AU251" s="223" t="str">
        <f t="shared" ca="1" si="360"/>
        <v>0,141007368610496+0,14100736861041i</v>
      </c>
      <c r="AV251" s="223" t="str">
        <f t="shared" ca="1" si="361"/>
        <v>-0,194569184690139-0,043691971503964i</v>
      </c>
      <c r="AW251" s="223" t="str">
        <f t="shared" ca="1" si="362"/>
        <v>0,187757570135968-0,0671807328147391i</v>
      </c>
      <c r="AX251" s="223" t="str">
        <f t="shared" ca="1" si="363"/>
        <v>-0,122686120373793+0,157207734773184i</v>
      </c>
      <c r="AY251" s="223" t="str">
        <f t="shared" ca="1" si="364"/>
        <v>0,0195460422729007-0,198454297601121i</v>
      </c>
      <c r="AZ251" s="223" t="str">
        <f t="shared" ca="1" si="365"/>
        <v>0,0896590333720585+0,178121906961711i</v>
      </c>
      <c r="BA251" s="223" t="str">
        <f t="shared" ca="1" si="366"/>
        <v>-0,171043550275522-0,1025195586902i</v>
      </c>
      <c r="BB251" s="223" t="str">
        <f t="shared" ca="1" si="367"/>
        <v>0,199354473154374-0,00489387762725948i</v>
      </c>
      <c r="BC251" s="223" t="str">
        <f t="shared" ca="1" si="368"/>
        <v>-0,165807124510425+0,110788778612605i</v>
      </c>
      <c r="BD251" s="223" t="str">
        <f t="shared" ca="1" si="369"/>
        <v>0,0808110074184394-0,182306711573944i</v>
      </c>
      <c r="BE251" s="223" t="str">
        <f t="shared" ca="1" si="370"/>
        <v>0,0292601890526719+0,197256171871732i</v>
      </c>
      <c r="BF251" s="223" t="str">
        <f t="shared" ca="1" si="371"/>
        <v>-0,130252157500341-0,150998448572808i</v>
      </c>
      <c r="BG251" s="223" t="str">
        <f t="shared" ca="1" si="372"/>
        <v>0,190827810238742+0,0578869833760142i</v>
      </c>
      <c r="BH251" s="223" t="str">
        <f t="shared" ca="1" si="373"/>
        <v>-0,192190954157592+0,0531863999992735i</v>
      </c>
      <c r="BI251" s="223" t="str">
        <f t="shared" ca="1" si="374"/>
        <v>0,133918615418767-0,147756422700364i</v>
      </c>
      <c r="BJ251" s="223" t="str">
        <f t="shared" ca="1" si="375"/>
        <v>-0,0340922852222673+0,196478681014536i</v>
      </c>
      <c r="BK251" s="223" t="str">
        <f t="shared" ca="1" si="376"/>
        <v>-0,0763126379838442-0,184235005601094i</v>
      </c>
      <c r="BL251" s="223" t="str">
        <f t="shared" ca="1" si="377"/>
        <v>0,163038293770769+0,11482452163717i</v>
      </c>
      <c r="BM251" s="223" t="str">
        <f t="shared" ca="1" si="378"/>
        <v>-0,199174329545016-0,00978480736558635i</v>
      </c>
      <c r="BN251" s="223" t="str">
        <f t="shared" ca="1" si="379"/>
        <v>0,173507991073941-0,0982910628611452i</v>
      </c>
      <c r="BO251" s="223" t="str">
        <f t="shared" ca="1" si="380"/>
        <v>-0,0940033601711967+0,175867917146399i</v>
      </c>
      <c r="BP251" s="223" t="str">
        <f t="shared" ca="1" si="381"/>
        <v>-0,0146698431017946-0,198874210767151i</v>
      </c>
      <c r="BQ251" s="223" t="str">
        <f t="shared" ca="1" si="382"/>
        <v>0,118791098663443+0,160171254859355i</v>
      </c>
      <c r="BR251" s="223" t="str">
        <f t="shared" ca="1" si="383"/>
        <v>-0,186052323349845-0,0717683006696768i</v>
      </c>
      <c r="BS251" s="223" t="str">
        <f t="shared" ca="1" si="384"/>
        <v>0,195582838746715-0,038903845473999i</v>
      </c>
      <c r="BT251" s="223" t="str">
        <f t="shared" ca="1" si="385"/>
        <v>-0,144425393883873+0,137504405770785i</v>
      </c>
      <c r="BU251" s="223" t="str">
        <f t="shared" ca="1" si="386"/>
        <v>0,0484537791239678-0,193438329432132i</v>
      </c>
      <c r="BV251" s="223" t="str">
        <f t="shared" ca="1" si="387"/>
        <v>0,062552697798476+0,189349718782524i</v>
      </c>
      <c r="BW251" s="223" t="str">
        <f t="shared" ca="1" si="388"/>
        <v>-0,154149518626008-0,126507240552699i</v>
      </c>
      <c r="BX251" s="223" t="str">
        <f t="shared" ca="1" si="389"/>
        <v>0,19791484298687+0,0244104676393332i</v>
      </c>
      <c r="BY251" s="223" t="str">
        <f t="shared" ca="1" si="390"/>
        <v>-0,180268602800643+0,0852606993238532i</v>
      </c>
      <c r="BZ251" s="223" t="str">
        <f t="shared" ca="1" si="391"/>
        <v>0,106686300570486-0,168476079238188i</v>
      </c>
      <c r="CA251" s="223" t="str">
        <f t="shared" ca="1" si="392"/>
        <v>-7,72958404236145E-14+0,199414533083445i</v>
      </c>
      <c r="CB251" s="223" t="str">
        <f t="shared" ca="1" si="393"/>
        <v>-0,106686300570524-0,168476079238165i</v>
      </c>
      <c r="CC251" s="223" t="str">
        <f t="shared" ca="1" si="394"/>
        <v>0,180268602800662+0,0852606993238137i</v>
      </c>
      <c r="CD251" s="223" t="str">
        <f t="shared" ca="1" si="395"/>
        <v>-0,197914842986865+0,0244104676393764i</v>
      </c>
      <c r="CE251" s="223" t="str">
        <f t="shared" ca="1" si="396"/>
        <v>0,154149518625981-0,126507240552732i</v>
      </c>
      <c r="CF251" s="223" t="str">
        <f t="shared" ca="1" si="397"/>
        <v>-0,0625526977984345+0,189349718782538i</v>
      </c>
      <c r="CG251" s="223" t="str">
        <f t="shared" ca="1" si="398"/>
        <v>-0,0484537791240103-0,193438329432122i</v>
      </c>
      <c r="CH251" s="223" t="str">
        <f t="shared" ca="1" si="399"/>
        <v>0,144425393883766+0,137504405770897i</v>
      </c>
      <c r="CI251" s="223" t="str">
        <f t="shared" ca="1" si="400"/>
        <v>-0,195582838746723-0,0389038454739617i</v>
      </c>
      <c r="CJ251" s="223" t="str">
        <f t="shared" ca="1" si="401"/>
        <v>0,186052323349829-0,0717683006697177i</v>
      </c>
      <c r="CK251" s="223" t="str">
        <f t="shared" ca="1" si="402"/>
        <v>-0,118791098663567+0,160171254859264i</v>
      </c>
      <c r="CL251" s="223" t="str">
        <f t="shared" ca="1" si="403"/>
        <v>0,0146698431017566-0,198874210767154i</v>
      </c>
      <c r="CM251" s="223" t="str">
        <f t="shared" ca="1" si="404"/>
        <v>0,0940033601712354+0,175867917146378i</v>
      </c>
      <c r="CN251" s="223" t="str">
        <f t="shared" ca="1" si="405"/>
        <v>-0,17350799107396-0,0982910628611121i</v>
      </c>
      <c r="CO251" s="223" t="str">
        <f t="shared" ca="1" si="406"/>
        <v>0,199174329545024-0,0097848073654263i</v>
      </c>
      <c r="CP251" s="223" t="str">
        <f t="shared" ca="1" si="407"/>
        <v>-0,16303829377074+0,11482452163721i</v>
      </c>
      <c r="CQ251" s="223" t="str">
        <f t="shared" ca="1" si="408"/>
        <v>0,0763126379838089-0,184235005601109i</v>
      </c>
      <c r="CR251" s="223" t="str">
        <f t="shared" ca="1" si="409"/>
        <v>0,0340922852221096+0,196478681014564i</v>
      </c>
      <c r="CS251" s="223" t="str">
        <f t="shared" ca="1" si="410"/>
        <v>-0,133918615418804-0,147756422700331i</v>
      </c>
      <c r="CT251" s="223" t="str">
        <f t="shared" ca="1" si="411"/>
        <v>0,192190954157604+0,0531863999992314i</v>
      </c>
      <c r="CU251" s="223" t="str">
        <f t="shared" ca="1" si="412"/>
        <v>-0,190827810238728+0,0578869833760614i</v>
      </c>
      <c r="CV251" s="223" t="str">
        <f t="shared" ca="1" si="413"/>
        <v>0,130252157500454-0,15099844857271i</v>
      </c>
      <c r="CW251" s="223" t="str">
        <f t="shared" ca="1" si="414"/>
        <v>-0,0292601890526286+0,197256171871739i</v>
      </c>
      <c r="CX251" s="223" t="str">
        <f t="shared" ca="1" si="415"/>
        <v>-0,0808110074184847-0,182306711573924i</v>
      </c>
      <c r="CY251" s="223" t="str">
        <f t="shared" ca="1" si="416"/>
        <v>0,165807124510342+0,110788778612729i</v>
      </c>
      <c r="CZ251" s="223" t="str">
        <f t="shared" ca="1" si="417"/>
        <v>-0,199354473154375-0,00489387762721571i</v>
      </c>
      <c r="DA251" s="223" t="str">
        <f t="shared" ca="1" si="418"/>
        <v>0,171043550275497-0,102519558690242i</v>
      </c>
      <c r="DB251" s="223" t="str">
        <f t="shared" ca="1" si="419"/>
        <v>-0,0896590333720192+0,178121906961731i</v>
      </c>
      <c r="DC251" s="223" t="str">
        <f t="shared" ca="1" si="420"/>
        <v>-0,0195460422729442-0,198454297601117i</v>
      </c>
      <c r="DD251" s="223" t="str">
        <f t="shared" ca="1" si="421"/>
        <v>0,122686120373832+0,157207734773153i</v>
      </c>
      <c r="DE251" s="223" t="str">
        <f t="shared" ca="1" si="422"/>
        <v>-0,187757570135983-0,0671807328146978i</v>
      </c>
      <c r="DF251" s="223" t="str">
        <f t="shared" ca="1" si="423"/>
        <v>0,194569184690172-0,0436919715038132i</v>
      </c>
      <c r="DG251" s="223" t="str">
        <f t="shared" ca="1" si="424"/>
        <v>-0,141007368610469+0,141007368610437i</v>
      </c>
      <c r="DH251" s="223" t="str">
        <f t="shared" ca="1" si="425"/>
        <v>0,0436919715038459-0,194569184690165i</v>
      </c>
      <c r="DI251" s="223" t="str">
        <f t="shared" ca="1" si="426"/>
        <v>0,0671807328146663+0,187757570135994i</v>
      </c>
      <c r="DJ251" s="223" t="str">
        <f t="shared" ca="1" si="427"/>
        <v>-0,157207734773133-0,122686120373858i</v>
      </c>
      <c r="DK251" s="223" t="str">
        <f t="shared" ca="1" si="428"/>
        <v>0,198454297601114+0,0195460422729776i</v>
      </c>
      <c r="DL251" s="223" t="str">
        <f t="shared" ca="1" si="429"/>
        <v>-0,178121906961659+0,0896590333721614i</v>
      </c>
      <c r="DM251" s="223" t="str">
        <f t="shared" ca="1" si="430"/>
        <v>0,102519558690271-0,17104355027548i</v>
      </c>
      <c r="DN251" s="223" t="str">
        <f t="shared" ca="1" si="431"/>
        <v>0,00489387762718221+0,199354473154375i</v>
      </c>
      <c r="DO251" s="223" t="str">
        <f t="shared" ca="1" si="432"/>
        <v>-0,110788778612701-0,165807124510361i</v>
      </c>
      <c r="DP251" s="223" t="str">
        <f t="shared" ca="1" si="433"/>
        <v>0,182306711573911+0,0808110074185154i</v>
      </c>
      <c r="DQ251" s="223" t="str">
        <f t="shared" ca="1" si="434"/>
        <v>-0,197256171871743+0,0292601890525955i</v>
      </c>
      <c r="DR251" s="223" t="str">
        <f t="shared" ca="1" si="435"/>
        <v>0,150998448572732-0,130252157500428i</v>
      </c>
      <c r="DS251" s="223" t="str">
        <f t="shared" ca="1" si="436"/>
        <v>-0,0578869833758983+0,190827810238778i</v>
      </c>
      <c r="DT251" s="223" t="str">
        <f t="shared" ca="1" si="437"/>
        <v>-0,0531863999991991-0,192190954157613i</v>
      </c>
      <c r="DU251" s="223" t="str">
        <f t="shared" ca="1" si="438"/>
        <v>0,147756422700308+0,133918615418829i</v>
      </c>
      <c r="DV251" s="223" t="str">
        <f t="shared" ca="1" si="439"/>
        <v>-0,196478681014558-0,0340922852221425i</v>
      </c>
      <c r="DW251" s="223" t="str">
        <f t="shared" ca="1" si="440"/>
        <v>0,184235005601122-0,076312637983778i</v>
      </c>
      <c r="DX251" s="223" t="str">
        <f t="shared" ca="1" si="441"/>
        <v>-0,114824521637238+0,163038293770721i</v>
      </c>
      <c r="DY251" s="223" t="str">
        <f t="shared" ca="1" si="442"/>
        <v>0,00978480736545976-0,199174329545023i</v>
      </c>
      <c r="DZ251" s="223" t="str">
        <f t="shared" ca="1" si="443"/>
        <v>0,0982910628612505+0,173507991073881i</v>
      </c>
      <c r="EA251" s="223" t="str">
        <f t="shared" ca="1" si="444"/>
        <v>-0,175867917146363-0,0940033601712649i</v>
      </c>
      <c r="EB251" s="223" t="str">
        <f t="shared" ca="1" si="445"/>
        <v>0,198874210767156-0,0146698431017232i</v>
      </c>
      <c r="EC251" s="223" t="str">
        <f t="shared" ca="1" si="446"/>
        <v>-0,160171254859283+0,11879109866354i</v>
      </c>
      <c r="ED251" s="223" t="str">
        <f t="shared" ca="1" si="447"/>
        <v>0,0717683006697488-0,186052323349817i</v>
      </c>
      <c r="EE251" s="223" t="str">
        <f t="shared" ca="1" si="448"/>
        <v>0,0389038454739288+0,195582838746729i</v>
      </c>
      <c r="EF251" s="223" t="str">
        <f t="shared" ca="1" si="449"/>
        <v>-0,137504405770872-0,144425393883789i</v>
      </c>
      <c r="EG251" s="223" t="str">
        <f t="shared" ca="1" si="450"/>
        <v>0,193438329432163+0,0484537791238448i</v>
      </c>
      <c r="EH251" s="223" t="str">
        <f t="shared" ca="1" si="451"/>
        <v>-0,189349718782547+0,062552697798408i</v>
      </c>
      <c r="EI251" s="223" t="str">
        <f t="shared" ca="1" si="452"/>
        <v>0,126507240552758-0,154149518625959i</v>
      </c>
      <c r="EJ251" s="223" t="str">
        <f t="shared" ca="1" si="453"/>
        <v>-0,0244104676392073+0,197914842986886i</v>
      </c>
      <c r="EK251" s="223" t="str">
        <f t="shared" ca="1" si="454"/>
        <v>-0,0852606993237886-0,180268602800673i</v>
      </c>
      <c r="EL251" s="223" t="str">
        <f t="shared" ca="1" si="455"/>
        <v>0,168476079238147+0,106686300570552i</v>
      </c>
      <c r="EM251" s="223" t="str">
        <f t="shared" ca="1" si="456"/>
        <v>-0,199414533083445+4,94455881106758E-14i</v>
      </c>
      <c r="EN251" s="223"/>
      <c r="EO251" s="223"/>
      <c r="EP251" s="223"/>
    </row>
    <row r="252" spans="1:146">
      <c r="A252" s="249">
        <f t="shared" si="323"/>
        <v>2.9687500000000022E-3</v>
      </c>
      <c r="B252" s="248">
        <v>152</v>
      </c>
      <c r="C252" s="247">
        <f t="shared" si="324"/>
        <v>30400</v>
      </c>
      <c r="N252" s="246">
        <f t="shared" ca="1" si="327"/>
        <v>0.59940505803884603</v>
      </c>
      <c r="O252" s="223">
        <f t="shared" ca="1" si="328"/>
        <v>0.19940505803884603</v>
      </c>
      <c r="P252" s="223" t="str">
        <f t="shared" ca="1" si="329"/>
        <v>-0,165799246298726+0,110783514559929i</v>
      </c>
      <c r="Q252" s="223" t="str">
        <f t="shared" ca="1" si="330"/>
        <v>0,0763090120412654-0,184226251801315i</v>
      </c>
      <c r="R252" s="223" t="str">
        <f t="shared" ca="1" si="331"/>
        <v>0,0389019969844358+0,195573545762454i</v>
      </c>
      <c r="S252" s="223" t="str">
        <f t="shared" ca="1" si="332"/>
        <v>-0,141000668742163-0,141000668742168i</v>
      </c>
      <c r="T252" s="223" t="str">
        <f t="shared" ca="1" si="333"/>
        <v>0,195573545762452+0,0389019969844426i</v>
      </c>
      <c r="U252" s="223" t="str">
        <f t="shared" ca="1" si="334"/>
        <v>-0,184226251801313+0,0763090120412698i</v>
      </c>
      <c r="V252" s="223" t="str">
        <f t="shared" ca="1" si="335"/>
        <v>0,110783514559921-0,165799246298731i</v>
      </c>
      <c r="W252" s="223" t="str">
        <f t="shared" ca="1" si="336"/>
        <v>-6,96216199332724E-15+0,199405058038846i</v>
      </c>
      <c r="X252" s="223" t="str">
        <f t="shared" ca="1" si="337"/>
        <v>-0,110783514559926-0,165799246298728i</v>
      </c>
      <c r="Y252" s="223" t="str">
        <f t="shared" ca="1" si="338"/>
        <v>0,184226251801316+0,0763090120412642i</v>
      </c>
      <c r="Z252" s="223" t="str">
        <f t="shared" ca="1" si="339"/>
        <v>-0,195573545762451+0,0389019969844476i</v>
      </c>
      <c r="AA252" s="223" t="str">
        <f t="shared" ca="1" si="340"/>
        <v>0,141000668742173-0,141000668742157i</v>
      </c>
      <c r="AB252" s="223" t="str">
        <f t="shared" ca="1" si="341"/>
        <v>-0,0389019969844493+0,195573545762451i</v>
      </c>
      <c r="AC252" s="223" t="str">
        <f t="shared" ca="1" si="342"/>
        <v>-0,0763090120412626-0,184226251801316i</v>
      </c>
      <c r="AD252" s="223" t="str">
        <f t="shared" ca="1" si="343"/>
        <v>0,165799246298727+0,110783514559928i</v>
      </c>
      <c r="AE252" s="223" t="str">
        <f t="shared" ca="1" si="344"/>
        <v>-0,199405058038846+5,91169017821075E-15i</v>
      </c>
      <c r="AF252" s="223" t="str">
        <f t="shared" ca="1" si="345"/>
        <v>0,16579924629872-0,110783514559938i</v>
      </c>
      <c r="AG252" s="223" t="str">
        <f t="shared" ca="1" si="346"/>
        <v>-0,0763090120412714+0,184226251801313i</v>
      </c>
      <c r="AH252" s="223" t="str">
        <f t="shared" ca="1" si="347"/>
        <v>-0,0389019969844416-0,195573545762452i</v>
      </c>
      <c r="AI252" s="223" t="str">
        <f t="shared" ca="1" si="348"/>
        <v>0,141000668742167+0,141000668742163i</v>
      </c>
      <c r="AJ252" s="223" t="str">
        <f t="shared" ca="1" si="349"/>
        <v>-0,195573545762454-0,038901996984436i</v>
      </c>
      <c r="AK252" s="223" t="str">
        <f t="shared" ca="1" si="350"/>
        <v>0,184226251801319-0,0763090120412556i</v>
      </c>
      <c r="AL252" s="223" t="str">
        <f t="shared" ca="1" si="351"/>
        <v>-0,110783514559934+0,165799246298722i</v>
      </c>
      <c r="AM252" s="223" t="str">
        <f t="shared" ca="1" si="352"/>
        <v>1,7589008924331E-15-0,199405058038846i</v>
      </c>
      <c r="AN252" s="223" t="str">
        <f t="shared" ca="1" si="353"/>
        <v>0,110783514559931+0,165799246298724i</v>
      </c>
      <c r="AO252" s="223" t="str">
        <f t="shared" ca="1" si="354"/>
        <v>-0,184226251801318-0,0763090120412588i</v>
      </c>
      <c r="AP252" s="223" t="str">
        <f t="shared" ca="1" si="355"/>
        <v>0,195573545762442-0,0389019969844938i</v>
      </c>
      <c r="AQ252" s="223" t="str">
        <f t="shared" ca="1" si="356"/>
        <v>-0,141000668742111+0,141000668742219i</v>
      </c>
      <c r="AR252" s="223" t="str">
        <f t="shared" ca="1" si="357"/>
        <v>-0,141000668742111+0,141000668742219i</v>
      </c>
      <c r="AS252" s="223" t="str">
        <f t="shared" ca="1" si="358"/>
        <v>0,0763090120411948+0,184226251801344i</v>
      </c>
      <c r="AT252" s="223" t="str">
        <f t="shared" ca="1" si="359"/>
        <v>-0,165799246298697-0,110783514559972i</v>
      </c>
      <c r="AU252" s="223" t="str">
        <f t="shared" ca="1" si="360"/>
        <v>0,199405058038846+2,7848647973309E-14i</v>
      </c>
      <c r="AV252" s="223" t="str">
        <f t="shared" ca="1" si="361"/>
        <v>-0,165799246298728+0,110783514559926i</v>
      </c>
      <c r="AW252" s="223" t="str">
        <f t="shared" ca="1" si="362"/>
        <v>0,0763090120412462-0,184226251801323i</v>
      </c>
      <c r="AX252" s="223" t="str">
        <f t="shared" ca="1" si="363"/>
        <v>0,0389019969844876+0,195573545762443i</v>
      </c>
      <c r="AY252" s="223" t="str">
        <f t="shared" ca="1" si="364"/>
        <v>-0,141000668742212-0,141000668742118i</v>
      </c>
      <c r="AZ252" s="223" t="str">
        <f t="shared" ca="1" si="365"/>
        <v>0,19557354576247+0,038901996984351i</v>
      </c>
      <c r="BA252" s="223" t="str">
        <f t="shared" ca="1" si="366"/>
        <v>-0,184226251801347+0,076309012041189i</v>
      </c>
      <c r="BB252" s="223" t="str">
        <f t="shared" ca="1" si="367"/>
        <v>0,11078351455998-0,165799246298692i</v>
      </c>
      <c r="BC252" s="223" t="str">
        <f t="shared" ca="1" si="368"/>
        <v>-3,41023808893196E-14+0,199405058038846i</v>
      </c>
      <c r="BD252" s="223" t="str">
        <f t="shared" ca="1" si="369"/>
        <v>-0,110783514559919-0,165799246298733i</v>
      </c>
      <c r="BE252" s="223" t="str">
        <f t="shared" ca="1" si="370"/>
        <v>0,184226251801321+0,076309012041252i</v>
      </c>
      <c r="BF252" s="223" t="str">
        <f t="shared" ca="1" si="371"/>
        <v>-0,195573545762445+0,0389019969844787i</v>
      </c>
      <c r="BG252" s="223" t="str">
        <f t="shared" ca="1" si="372"/>
        <v>0,141000668742124-0,141000668742206i</v>
      </c>
      <c r="BH252" s="223" t="str">
        <f t="shared" ca="1" si="373"/>
        <v>-0,03890199698436+0,195573545762469i</v>
      </c>
      <c r="BI252" s="223" t="str">
        <f t="shared" ca="1" si="374"/>
        <v>-0,0763090120411806-0,18422625180135i</v>
      </c>
      <c r="BJ252" s="223" t="str">
        <f t="shared" ca="1" si="375"/>
        <v>0,16579924629869+0,110783514559983i</v>
      </c>
      <c r="BK252" s="223" t="str">
        <f t="shared" ca="1" si="376"/>
        <v>-0,199405058038846-4,31898301145968E-14i</v>
      </c>
      <c r="BL252" s="223" t="str">
        <f t="shared" ca="1" si="377"/>
        <v>0,165799246298735-0,110783514559916i</v>
      </c>
      <c r="BM252" s="223" t="str">
        <f t="shared" ca="1" si="378"/>
        <v>-0,0763090120412604+0,184226251801317i</v>
      </c>
      <c r="BN252" s="223" t="str">
        <f t="shared" ca="1" si="379"/>
        <v>-0,0389019969844697-0,195573545762447i</v>
      </c>
      <c r="BO252" s="223" t="str">
        <f t="shared" ca="1" si="380"/>
        <v>0,141000668742203+0,141000668742127i</v>
      </c>
      <c r="BP252" s="223" t="str">
        <f t="shared" ca="1" si="381"/>
        <v>-0,195573545762467-0,0389019969843688i</v>
      </c>
      <c r="BQ252" s="223" t="str">
        <f t="shared" ca="1" si="382"/>
        <v>0,184226251801352-0,0763090120411774i</v>
      </c>
      <c r="BR252" s="223" t="str">
        <f t="shared" ca="1" si="383"/>
        <v>-0,11078351455999+0,165799246298685i</v>
      </c>
      <c r="BS252" s="223" t="str">
        <f t="shared" ca="1" si="384"/>
        <v>5,22772793398738E-14-0,199405058038846i</v>
      </c>
      <c r="BT252" s="223" t="str">
        <f t="shared" ca="1" si="385"/>
        <v>0,110783514559908+0,16579924629874i</v>
      </c>
      <c r="BU252" s="223" t="str">
        <f t="shared" ca="1" si="386"/>
        <v>-0,184226251801314-0,0763090120412688i</v>
      </c>
      <c r="BV252" s="223" t="str">
        <f t="shared" ca="1" si="387"/>
        <v>0,195573545762447-0,0389019969844665i</v>
      </c>
      <c r="BW252" s="223" t="str">
        <f t="shared" ca="1" si="388"/>
        <v>-0,141000668742133+0,141000668742197i</v>
      </c>
      <c r="BX252" s="223" t="str">
        <f t="shared" ca="1" si="389"/>
        <v>0,0389019969843722-0,195573545762466i</v>
      </c>
      <c r="BY252" s="223" t="str">
        <f t="shared" ca="1" si="390"/>
        <v>0,0763090120413523+0,184226251801279i</v>
      </c>
      <c r="BZ252" s="223" t="str">
        <f t="shared" ca="1" si="391"/>
        <v>-0,16579924629868-0,110783514559998i</v>
      </c>
      <c r="CA252" s="223" t="str">
        <f t="shared" ca="1" si="392"/>
        <v>0,199405058038846+5,5697295946618E-14i</v>
      </c>
      <c r="CB252" s="223" t="str">
        <f t="shared" ca="1" si="393"/>
        <v>-0,165799246298745+0,110783514559901i</v>
      </c>
      <c r="CC252" s="223" t="str">
        <f t="shared" ca="1" si="394"/>
        <v>0,076309012041272-0,184226251801312i</v>
      </c>
      <c r="CD252" s="223" t="str">
        <f t="shared" ca="1" si="395"/>
        <v>0,0389019969844575+0,195573545762449i</v>
      </c>
      <c r="CE252" s="223" t="str">
        <f t="shared" ca="1" si="396"/>
        <v>-0,141000668742195-0,141000668742135i</v>
      </c>
      <c r="CF252" s="223" t="str">
        <f t="shared" ca="1" si="397"/>
        <v>0,195573545762463+0,0389019969843867i</v>
      </c>
      <c r="CG252" s="223" t="str">
        <f t="shared" ca="1" si="398"/>
        <v>-0,18422625180128+0,0763090120413491i</v>
      </c>
      <c r="CH252" s="223" t="str">
        <f t="shared" ca="1" si="399"/>
        <v>0,110783514560006-0,165799246298675i</v>
      </c>
      <c r="CI252" s="223" t="str">
        <f t="shared" ca="1" si="400"/>
        <v>-5,91173125533621E-14+0,199405058038846i</v>
      </c>
      <c r="CJ252" s="223" t="str">
        <f t="shared" ca="1" si="401"/>
        <v>-0,110783514559898-0,165799246298747i</v>
      </c>
      <c r="CK252" s="223" t="str">
        <f t="shared" ca="1" si="402"/>
        <v>0,184226251801309+0,0763090120412803i</v>
      </c>
      <c r="CL252" s="223" t="str">
        <f t="shared" ca="1" si="403"/>
        <v>-0,195573545762451+0,0389019969844486i</v>
      </c>
      <c r="CM252" s="223" t="str">
        <f t="shared" ca="1" si="404"/>
        <v>0,141000668742146-0,141000668742184i</v>
      </c>
      <c r="CN252" s="223" t="str">
        <f t="shared" ca="1" si="405"/>
        <v>-0,0389019969843845+0,195573545762464i</v>
      </c>
      <c r="CO252" s="223" t="str">
        <f t="shared" ca="1" si="406"/>
        <v>-0,0763090120413408-0,184226251801284i</v>
      </c>
      <c r="CP252" s="223" t="str">
        <f t="shared" ca="1" si="407"/>
        <v>0,165799246298676+0,110783514560004i</v>
      </c>
      <c r="CQ252" s="223" t="str">
        <f t="shared" ca="1" si="408"/>
        <v>-0,199405058038846-6,82047617786391E-14i</v>
      </c>
      <c r="CR252" s="223" t="str">
        <f t="shared" ca="1" si="409"/>
        <v>0,165799246298752-0,11078351455989i</v>
      </c>
      <c r="CS252" s="223" t="str">
        <f t="shared" ca="1" si="410"/>
        <v>-0,0763090120412887+0,184226251801306i</v>
      </c>
      <c r="CT252" s="223" t="str">
        <f t="shared" ca="1" si="411"/>
        <v>-0,0389019969844398-0,195573545762453i</v>
      </c>
      <c r="CU252" s="223" t="str">
        <f t="shared" ca="1" si="412"/>
        <v>0,141000668742186+0,141000668742144i</v>
      </c>
      <c r="CV252" s="223" t="str">
        <f t="shared" ca="1" si="413"/>
        <v>-0,195573545762462-0,0389019969843933i</v>
      </c>
      <c r="CW252" s="223" t="str">
        <f t="shared" ca="1" si="414"/>
        <v>0,184226251801287-0,0763090120413324i</v>
      </c>
      <c r="CX252" s="223" t="str">
        <f t="shared" ca="1" si="415"/>
        <v>-0,110783514560011+0,165799246298671i</v>
      </c>
      <c r="CY252" s="223" t="str">
        <f t="shared" ca="1" si="416"/>
        <v>7,72922110039163E-14-0,199405058038846i</v>
      </c>
      <c r="CZ252" s="223" t="str">
        <f t="shared" ca="1" si="417"/>
        <v>0,110783514559883+0,165799246298757i</v>
      </c>
      <c r="DA252" s="223" t="str">
        <f t="shared" ca="1" si="418"/>
        <v>-0,184226251801302-0,0763090120412971i</v>
      </c>
      <c r="DB252" s="223" t="str">
        <f t="shared" ca="1" si="419"/>
        <v>0,195573545762452-0,038901996984442i</v>
      </c>
      <c r="DC252" s="223" t="str">
        <f t="shared" ca="1" si="420"/>
        <v>-0,141000668742151+0,141000668742179i</v>
      </c>
      <c r="DD252" s="223" t="str">
        <f t="shared" ca="1" si="421"/>
        <v>0,0389019969844023-0,19557354576246i</v>
      </c>
      <c r="DE252" s="223" t="str">
        <f t="shared" ca="1" si="422"/>
        <v>0,076309012041324+0,184226251801291i</v>
      </c>
      <c r="DF252" s="223" t="str">
        <f t="shared" ca="1" si="423"/>
        <v>-0,165799246298773-0,110783514559859i</v>
      </c>
      <c r="DG252" s="223" t="str">
        <f t="shared" ca="1" si="424"/>
        <v>0,199405058038846+8,63796602291933E-14i</v>
      </c>
      <c r="DH252" s="223" t="str">
        <f t="shared" ca="1" si="425"/>
        <v>-0,165799246298762+0,110783514559875i</v>
      </c>
      <c r="DI252" s="223" t="str">
        <f t="shared" ca="1" si="426"/>
        <v>0,0763090120412951-0,184226251801303i</v>
      </c>
      <c r="DJ252" s="223" t="str">
        <f t="shared" ca="1" si="427"/>
        <v>0,038901996984433+0,195573545762454i</v>
      </c>
      <c r="DK252" s="223" t="str">
        <f t="shared" ca="1" si="428"/>
        <v>-0,141000668742173-0,141000668742157i</v>
      </c>
      <c r="DL252" s="223" t="str">
        <f t="shared" ca="1" si="429"/>
        <v>0,195573545762458+0,0389019969844113i</v>
      </c>
      <c r="DM252" s="223" t="str">
        <f t="shared" ca="1" si="430"/>
        <v>-0,184226251801294+0,0763090120413156i</v>
      </c>
      <c r="DN252" s="223" t="str">
        <f t="shared" ca="1" si="431"/>
        <v>0,110783514559857-0,165799246298774i</v>
      </c>
      <c r="DO252" s="223" t="str">
        <f t="shared" ca="1" si="432"/>
        <v>-9,54671094544705E-14+0,199405058038846i</v>
      </c>
      <c r="DP252" s="223" t="str">
        <f t="shared" ca="1" si="433"/>
        <v>-0,110783514559868-0,165799246298767i</v>
      </c>
      <c r="DQ252" s="223" t="str">
        <f t="shared" ca="1" si="434"/>
        <v>0,184226251801299+0,0763090120413035i</v>
      </c>
      <c r="DR252" s="223" t="str">
        <f t="shared" ca="1" si="435"/>
        <v>-0,195573545762456+0,038901996984424i</v>
      </c>
      <c r="DS252" s="223" t="str">
        <f t="shared" ca="1" si="436"/>
        <v>0,141000668742164-0,141000668742167i</v>
      </c>
      <c r="DT252" s="223" t="str">
        <f t="shared" ca="1" si="437"/>
        <v>-0,0389019969844202+0,195573545762457i</v>
      </c>
      <c r="DU252" s="223" t="str">
        <f t="shared" ca="1" si="438"/>
        <v>-0,0763090120413176-0,184226251801293i</v>
      </c>
      <c r="DV252" s="223" t="str">
        <f t="shared" ca="1" si="439"/>
        <v>0,165799246298769+0,110783514559864i</v>
      </c>
      <c r="DW252" s="223" t="str">
        <f t="shared" ca="1" si="440"/>
        <v>-0,199405058038846-1,04554558679748E-13i</v>
      </c>
      <c r="DX252" s="223" t="str">
        <f t="shared" ca="1" si="441"/>
        <v>0,165799246298766-0,110783514559869i</v>
      </c>
      <c r="DY252" s="223" t="str">
        <f t="shared" ca="1" si="442"/>
        <v>-0,0763090120413118+0,184226251801296i</v>
      </c>
      <c r="DZ252" s="223" t="str">
        <f t="shared" ca="1" si="443"/>
        <v>-0,0389019969844151-0,195573545762458i</v>
      </c>
      <c r="EA252" s="223" t="str">
        <f t="shared" ca="1" si="444"/>
        <v>0,14100066874216+0,14100066874217i</v>
      </c>
      <c r="EB252" s="223" t="str">
        <f t="shared" ca="1" si="445"/>
        <v>-0,195573545762457-0,0389019969844178i</v>
      </c>
      <c r="EC252" s="223" t="str">
        <f t="shared" ca="1" si="446"/>
        <v>0,184226251801297-0,0763090120413093i</v>
      </c>
      <c r="ED252" s="223" t="str">
        <f t="shared" ca="1" si="447"/>
        <v>-0,110783514559872+0,165799246298764i</v>
      </c>
      <c r="EE252" s="223" t="str">
        <f t="shared" ca="1" si="448"/>
        <v>1,02307142667959E-13-0,199405058038846i</v>
      </c>
      <c r="EF252" s="223" t="str">
        <f t="shared" ca="1" si="449"/>
        <v>0,110783514559862+0,165799246298771i</v>
      </c>
      <c r="EG252" s="223" t="str">
        <f t="shared" ca="1" si="450"/>
        <v>-0,184226251801292-0,0763090120413202i</v>
      </c>
      <c r="EH252" s="223" t="str">
        <f t="shared" ca="1" si="451"/>
        <v>0,195573545762459-0,0389019969844063i</v>
      </c>
      <c r="EI252" s="223" t="str">
        <f t="shared" ca="1" si="452"/>
        <v>-0,141000668742177+0,141000668742154i</v>
      </c>
      <c r="EJ252" s="223" t="str">
        <f t="shared" ca="1" si="453"/>
        <v>0,0389019969844268-0,195573545762455i</v>
      </c>
      <c r="EK252" s="223" t="str">
        <f t="shared" ca="1" si="454"/>
        <v>0,0763090120413009+0,1842262518013i</v>
      </c>
      <c r="EL252" s="223" t="str">
        <f t="shared" ca="1" si="455"/>
        <v>-0,165799246298759-0,110783514559879i</v>
      </c>
      <c r="EM252" s="223" t="str">
        <f t="shared" ca="1" si="456"/>
        <v>0,199405058038846-8,12981171368836E-14i</v>
      </c>
      <c r="EN252" s="223"/>
      <c r="EO252" s="223"/>
      <c r="EP252" s="223"/>
    </row>
    <row r="253" spans="1:146">
      <c r="A253" s="249">
        <f t="shared" si="323"/>
        <v>2.9882812500000022E-3</v>
      </c>
      <c r="B253" s="248">
        <v>153</v>
      </c>
      <c r="C253" s="247">
        <f t="shared" si="324"/>
        <v>30600</v>
      </c>
      <c r="N253" s="246">
        <f t="shared" ca="1" si="327"/>
        <v>0.5993949006376349</v>
      </c>
      <c r="O253" s="223">
        <f t="shared" ca="1" si="328"/>
        <v>0.19939490063763488</v>
      </c>
      <c r="P253" s="223" t="str">
        <f t="shared" ca="1" si="329"/>
        <v>-0,163022242581199+0,114813217114098i</v>
      </c>
      <c r="Q253" s="223" t="str">
        <f t="shared" ca="1" si="330"/>
        <v>0,0671741188429689-0,187739085323123i</v>
      </c>
      <c r="R253" s="223" t="str">
        <f t="shared" ca="1" si="331"/>
        <v>0,0531811637754877+0,192172032876215i</v>
      </c>
      <c r="S253" s="223" t="str">
        <f t="shared" ca="1" si="332"/>
        <v>-0,154134342540116-0,126494785860993i</v>
      </c>
      <c r="T253" s="223" t="str">
        <f t="shared" ca="1" si="333"/>
        <v>0,198854631516308+0,0146683988494161i</v>
      </c>
      <c r="U253" s="223" t="str">
        <f t="shared" ca="1" si="334"/>
        <v>-0,171026710965061+0,102509465595943i</v>
      </c>
      <c r="V253" s="223" t="str">
        <f t="shared" ca="1" si="335"/>
        <v>0,0808030515402982-0,182288763400458i</v>
      </c>
      <c r="W253" s="223" t="str">
        <f t="shared" ca="1" si="336"/>
        <v>0,0389000153737708+0,195563583532857i</v>
      </c>
      <c r="X253" s="223" t="str">
        <f t="shared" ca="1" si="337"/>
        <v>-0,144411175142198-0,137490868403475i</v>
      </c>
      <c r="Y253" s="223" t="str">
        <f t="shared" ca="1" si="338"/>
        <v>0,19723675191751+0,0292573083745389i</v>
      </c>
      <c r="Z253" s="223" t="str">
        <f t="shared" ca="1" si="339"/>
        <v>-0,178104370784005+0,0896502064020265i</v>
      </c>
      <c r="AA253" s="223" t="str">
        <f t="shared" ca="1" si="340"/>
        <v>0,0939941055003242-0,175850602874958i</v>
      </c>
      <c r="AB253" s="223" t="str">
        <f t="shared" ca="1" si="341"/>
        <v>0,0244080644183241+0,197895358186197i</v>
      </c>
      <c r="AC253" s="223" t="str">
        <f t="shared" ca="1" si="342"/>
        <v>-0,133905431074036-0,147741876017495i</v>
      </c>
      <c r="AD253" s="223" t="str">
        <f t="shared" ca="1" si="343"/>
        <v>0,194550029270959+0,0436876700106706i</v>
      </c>
      <c r="AE253" s="223" t="str">
        <f t="shared" ca="1" si="344"/>
        <v>-0,184216867586232+0,0763051249721074i</v>
      </c>
      <c r="AF253" s="223" t="str">
        <f t="shared" ca="1" si="345"/>
        <v>0,106675797258767-0,168459492696312i</v>
      </c>
      <c r="AG253" s="223" t="str">
        <f t="shared" ca="1" si="346"/>
        <v>0,0097838440470355+0,199154720747351i</v>
      </c>
      <c r="AH253" s="223" t="str">
        <f t="shared" ca="1" si="347"/>
        <v>-0,122674041872951-0,157192257604647i</v>
      </c>
      <c r="AI253" s="223" t="str">
        <f t="shared" ca="1" si="348"/>
        <v>0,190809023159469+0,0578812843777798i</v>
      </c>
      <c r="AJ253" s="223" t="str">
        <f t="shared" ca="1" si="349"/>
        <v>-0,189331077221986+0,0625465394586677i</v>
      </c>
      <c r="AK253" s="223" t="str">
        <f t="shared" ca="1" si="350"/>
        <v>0,118779403629176-0,160155485930983i</v>
      </c>
      <c r="AL253" s="223" t="str">
        <f t="shared" ca="1" si="351"/>
        <v>-0,0048933958228602+0,19933484662149i</v>
      </c>
      <c r="AM253" s="223" t="str">
        <f t="shared" ca="1" si="352"/>
        <v>-0,110777871410173-0,165790800728278i</v>
      </c>
      <c r="AN253" s="223" t="str">
        <f t="shared" ca="1" si="353"/>
        <v>0,186034006419285+0,0717612350498625i</v>
      </c>
      <c r="AO253" s="223" t="str">
        <f t="shared" ca="1" si="354"/>
        <v>-0,193419285346126+0,0484490088287268i</v>
      </c>
      <c r="AP253" s="223" t="str">
        <f t="shared" ca="1" si="355"/>
        <v>0,130239334120021-0,150983582711054i</v>
      </c>
      <c r="AQ253" s="223" t="str">
        <f t="shared" ca="1" si="356"/>
        <v>-0,0195441179568744+0,198434759690887i</v>
      </c>
      <c r="AR253" s="223" t="str">
        <f t="shared" ca="1" si="357"/>
        <v>-0,0195441179568744+0,198434759690887i</v>
      </c>
      <c r="AS253" s="223" t="str">
        <f t="shared" ca="1" si="358"/>
        <v>0,180250855279793+0,0852523053717343i</v>
      </c>
      <c r="AT253" s="223" t="str">
        <f t="shared" ca="1" si="359"/>
        <v>-0,19645933760461+0,0340889288222725i</v>
      </c>
      <c r="AU253" s="223" t="str">
        <f t="shared" ca="1" si="360"/>
        <v>0,140993486374831-0,140993486374948i</v>
      </c>
      <c r="AV253" s="223" t="str">
        <f t="shared" ca="1" si="361"/>
        <v>-0,0340889288221134+0,196459337604638i</v>
      </c>
      <c r="AW253" s="223" t="str">
        <f t="shared" ca="1" si="362"/>
        <v>-0,085252305371701-0,180250855279809i</v>
      </c>
      <c r="AX253" s="223" t="str">
        <f t="shared" ca="1" si="363"/>
        <v>0,173490909138244+0,098281386064085i</v>
      </c>
      <c r="AY253" s="223" t="str">
        <f t="shared" ca="1" si="364"/>
        <v>-0,198434759690891+0,0195441179568376i</v>
      </c>
      <c r="AZ253" s="223" t="str">
        <f t="shared" ca="1" si="365"/>
        <v>0,150983582711079-0,130239334119993i</v>
      </c>
      <c r="BA253" s="223" t="str">
        <f t="shared" ca="1" si="366"/>
        <v>-0,0484490088287048+0,193419285346132i</v>
      </c>
      <c r="BB253" s="223" t="str">
        <f t="shared" ca="1" si="367"/>
        <v>-0,0717612350498837-0,186034006419277i</v>
      </c>
      <c r="BC253" s="223" t="str">
        <f t="shared" ca="1" si="368"/>
        <v>0,165790800728281+0,110777871410168i</v>
      </c>
      <c r="BD253" s="223" t="str">
        <f t="shared" ca="1" si="369"/>
        <v>-0,199334846621491+0,00489339582284595i</v>
      </c>
      <c r="BE253" s="223" t="str">
        <f t="shared" ca="1" si="370"/>
        <v>0,160155485930995-0,118779403629161i</v>
      </c>
      <c r="BF253" s="223" t="str">
        <f t="shared" ca="1" si="371"/>
        <v>-0,0625465394587054+0,189331077221973i</v>
      </c>
      <c r="BG253" s="223" t="str">
        <f t="shared" ca="1" si="372"/>
        <v>-0,0578812843777445-0,19080902315948i</v>
      </c>
      <c r="BH253" s="223" t="str">
        <f t="shared" ca="1" si="373"/>
        <v>0,157192257604612+0,122674041872996i</v>
      </c>
      <c r="BI253" s="223" t="str">
        <f t="shared" ca="1" si="374"/>
        <v>-0,199154720747349-0,00978384404709219i</v>
      </c>
      <c r="BJ253" s="223" t="str">
        <f t="shared" ca="1" si="375"/>
        <v>0,168459492696352-0,106675797258703i</v>
      </c>
      <c r="BK253" s="223" t="str">
        <f t="shared" ca="1" si="376"/>
        <v>-0,0763051249721756+0,184216867586204i</v>
      </c>
      <c r="BL253" s="223" t="str">
        <f t="shared" ca="1" si="377"/>
        <v>-0,0436876700105793-0,19455002927098i</v>
      </c>
      <c r="BM253" s="223" t="str">
        <f t="shared" ca="1" si="378"/>
        <v>0,147741876017566+0,133905431073957i</v>
      </c>
      <c r="BN253" s="223" t="str">
        <f t="shared" ca="1" si="379"/>
        <v>-0,197895358186207-0,0244080644182439i</v>
      </c>
      <c r="BO253" s="223" t="str">
        <f t="shared" ca="1" si="380"/>
        <v>0,175850602874919-0,0939941055003966i</v>
      </c>
      <c r="BP253" s="223" t="str">
        <f t="shared" ca="1" si="381"/>
        <v>-0,0896502064019709+0,178104370784033i</v>
      </c>
      <c r="BQ253" s="223" t="str">
        <f t="shared" ca="1" si="382"/>
        <v>-0,0292573083746019-0,197236751917501i</v>
      </c>
      <c r="BR253" s="223" t="str">
        <f t="shared" ca="1" si="383"/>
        <v>0,137490868403507+0,144411175142168i</v>
      </c>
      <c r="BS253" s="223" t="str">
        <f t="shared" ca="1" si="384"/>
        <v>-0,195563583532866-0,0389000153737264i</v>
      </c>
      <c r="BT253" s="223" t="str">
        <f t="shared" ca="1" si="385"/>
        <v>0,182288763400448-0,0808030515403219i</v>
      </c>
      <c r="BU253" s="223" t="str">
        <f t="shared" ca="1" si="386"/>
        <v>-0,102509465595925+0,171026710965071i</v>
      </c>
      <c r="BV253" s="223" t="str">
        <f t="shared" ca="1" si="387"/>
        <v>-0,0146683988494181-0,198854631516308i</v>
      </c>
      <c r="BW253" s="223" t="str">
        <f t="shared" ca="1" si="388"/>
        <v>0,126494785860995+0,154134342540114i</v>
      </c>
      <c r="BX253" s="223" t="str">
        <f t="shared" ca="1" si="389"/>
        <v>-0,192172032876211-0,0531811637755035i</v>
      </c>
      <c r="BY253" s="223" t="str">
        <f t="shared" ca="1" si="390"/>
        <v>0,187739085323129-0,0671741188429541i</v>
      </c>
      <c r="BZ253" s="223" t="str">
        <f t="shared" ca="1" si="391"/>
        <v>-0,114813217114118+0,163022242581185i</v>
      </c>
      <c r="CA253" s="223" t="str">
        <f t="shared" ca="1" si="392"/>
        <v>3,41006870009282E-14-0,199394900637635i</v>
      </c>
      <c r="CB253" s="223" t="str">
        <f t="shared" ca="1" si="393"/>
        <v>0,114813217114058+0,163022242581227i</v>
      </c>
      <c r="CC253" s="223" t="str">
        <f t="shared" ca="1" si="394"/>
        <v>-0,187739085323104-0,0671741188430237i</v>
      </c>
      <c r="CD253" s="223" t="str">
        <f t="shared" ca="1" si="395"/>
        <v>0,19217203287623-0,0531811637754323i</v>
      </c>
      <c r="CE253" s="223" t="str">
        <f t="shared" ca="1" si="396"/>
        <v>-0,126494785861052+0,154134342540068i</v>
      </c>
      <c r="CF253" s="223" t="str">
        <f t="shared" ca="1" si="397"/>
        <v>0,0146683988494918-0,198854631516303i</v>
      </c>
      <c r="CG253" s="223" t="str">
        <f t="shared" ca="1" si="398"/>
        <v>0,102509465595862+0,17102671096511i</v>
      </c>
      <c r="CH253" s="223" t="str">
        <f t="shared" ca="1" si="399"/>
        <v>-0,182288763400498-0,0808030515402082i</v>
      </c>
      <c r="CI253" s="223" t="str">
        <f t="shared" ca="1" si="400"/>
        <v>0,195563583532841-0,0389000153738484i</v>
      </c>
      <c r="CJ253" s="223" t="str">
        <f t="shared" ca="1" si="401"/>
        <v>-0,137490868403417+0,144411175142254i</v>
      </c>
      <c r="CK253" s="223" t="str">
        <f t="shared" ca="1" si="402"/>
        <v>0,0292573083744789-0,197236751917519i</v>
      </c>
      <c r="CL253" s="223" t="str">
        <f t="shared" ca="1" si="403"/>
        <v>0,0896502064020821+0,178104370783977i</v>
      </c>
      <c r="CM253" s="223" t="str">
        <f t="shared" ca="1" si="404"/>
        <v>-0,175850602874978-0,0939941055002867i</v>
      </c>
      <c r="CN253" s="223" t="str">
        <f t="shared" ca="1" si="405"/>
        <v>0,197895358186192-0,0244080644183676i</v>
      </c>
      <c r="CO253" s="223" t="str">
        <f t="shared" ca="1" si="406"/>
        <v>-0,147741876017479+0,133905431074054i</v>
      </c>
      <c r="CP253" s="223" t="str">
        <f t="shared" ca="1" si="407"/>
        <v>0,0436876700106459-0,194550029270965i</v>
      </c>
      <c r="CQ253" s="223" t="str">
        <f t="shared" ca="1" si="408"/>
        <v>0,0763051249721126+0,18421686758623i</v>
      </c>
      <c r="CR253" s="223" t="str">
        <f t="shared" ca="1" si="409"/>
        <v>-0,168459492696316-0,106675797258761i</v>
      </c>
      <c r="CS253" s="223" t="str">
        <f t="shared" ca="1" si="410"/>
        <v>0,199154720747352-0,00978384404702407i</v>
      </c>
      <c r="CT253" s="223" t="str">
        <f t="shared" ca="1" si="411"/>
        <v>-0,157192257604654+0,122674041872942i</v>
      </c>
      <c r="CU253" s="223" t="str">
        <f t="shared" ca="1" si="412"/>
        <v>0,0578812843778204-0,190809023159457i</v>
      </c>
      <c r="CV253" s="223" t="str">
        <f t="shared" ca="1" si="413"/>
        <v>0,0625465394586298+0,189331077221998i</v>
      </c>
      <c r="CW253" s="223" t="str">
        <f t="shared" ca="1" si="414"/>
        <v>-0,160155485930948-0,118779403629224i</v>
      </c>
      <c r="CX253" s="223" t="str">
        <f t="shared" ca="1" si="415"/>
        <v>0,199334846621489+0,0048933958229198i</v>
      </c>
      <c r="CY253" s="223" t="str">
        <f t="shared" ca="1" si="416"/>
        <v>-0,165790800728322+0,110777871410107i</v>
      </c>
      <c r="CZ253" s="223" t="str">
        <f t="shared" ca="1" si="417"/>
        <v>0,0717612350499527-0,186034006419251i</v>
      </c>
      <c r="DA253" s="223" t="str">
        <f t="shared" ca="1" si="418"/>
        <v>0,0484490088286333+0,19341928534615i</v>
      </c>
      <c r="DB253" s="223" t="str">
        <f t="shared" ca="1" si="419"/>
        <v>-0,150983582711163-0,130239334119895i</v>
      </c>
      <c r="DC253" s="223" t="str">
        <f t="shared" ca="1" si="420"/>
        <v>0,198434759690903+0,0195441179567081i</v>
      </c>
      <c r="DD253" s="223" t="str">
        <f t="shared" ca="1" si="421"/>
        <v>-0,173490909138186+0,0982813860641883i</v>
      </c>
      <c r="DE253" s="223" t="str">
        <f t="shared" ca="1" si="422"/>
        <v>0,085252305371591-0,180250855279861i</v>
      </c>
      <c r="DF253" s="223" t="str">
        <f t="shared" ca="1" si="423"/>
        <v>0,0340889288222335+0,196459337604617i</v>
      </c>
      <c r="DG253" s="223" t="str">
        <f t="shared" ca="1" si="424"/>
        <v>-0,140993486374919-0,140993486374859i</v>
      </c>
      <c r="DH253" s="223" t="str">
        <f t="shared" ca="1" si="425"/>
        <v>0,196459337604632+0,0340889288221499i</v>
      </c>
      <c r="DI253" s="223" t="str">
        <f t="shared" ca="1" si="426"/>
        <v>-0,180250855279825+0,0852523053716675i</v>
      </c>
      <c r="DJ253" s="223" t="str">
        <f t="shared" ca="1" si="427"/>
        <v>0,0982813860641147-0,173490909138228i</v>
      </c>
      <c r="DK253" s="223" t="str">
        <f t="shared" ca="1" si="428"/>
        <v>0,0195441179568037+0,198434759690894i</v>
      </c>
      <c r="DL253" s="223" t="str">
        <f t="shared" ca="1" si="429"/>
        <v>-0,130239334119967-0,150983582711101i</v>
      </c>
      <c r="DM253" s="223" t="str">
        <f t="shared" ca="1" si="430"/>
        <v>0,193419285346124+0,0484490088287379i</v>
      </c>
      <c r="DN253" s="223" t="str">
        <f t="shared" ca="1" si="431"/>
        <v>-0,186034006419289+0,071761235049852i</v>
      </c>
      <c r="DO253" s="223" t="str">
        <f t="shared" ca="1" si="432"/>
        <v>0,110777871410197-0,165790800728262i</v>
      </c>
      <c r="DP253" s="223" t="str">
        <f t="shared" ca="1" si="433"/>
        <v>0,00489339582281185+0,199334846621492i</v>
      </c>
      <c r="DQ253" s="223" t="str">
        <f t="shared" ca="1" si="434"/>
        <v>-0,118779403629138-0,160155485931012i</v>
      </c>
      <c r="DR253" s="223" t="str">
        <f t="shared" ca="1" si="435"/>
        <v>0,189331077221961+0,0625465394587432i</v>
      </c>
      <c r="DS253" s="223" t="str">
        <f t="shared" ca="1" si="436"/>
        <v>-0,190809023159491+0,0578812843777064i</v>
      </c>
      <c r="DT253" s="223" t="str">
        <f t="shared" ca="1" si="437"/>
        <v>0,122674041873027-0,157192257604588i</v>
      </c>
      <c r="DU253" s="223" t="str">
        <f t="shared" ca="1" si="438"/>
        <v>-0,00978384404713191+0,199154720747347i</v>
      </c>
      <c r="DV253" s="223" t="str">
        <f t="shared" ca="1" si="439"/>
        <v>-0,106675797258842-0,168459492696264i</v>
      </c>
      <c r="DW253" s="223" t="str">
        <f t="shared" ca="1" si="440"/>
        <v>0,184216867586267+0,0763051249720238i</v>
      </c>
      <c r="DX253" s="223" t="str">
        <f t="shared" ca="1" si="441"/>
        <v>-0,194550029270944+0,0436876700107396i</v>
      </c>
      <c r="DY253" s="223" t="str">
        <f t="shared" ca="1" si="442"/>
        <v>0,133905431073983-0,147741876017543i</v>
      </c>
      <c r="DZ253" s="223" t="str">
        <f t="shared" ca="1" si="443"/>
        <v>-0,0244080644182834+0,197895358186202i</v>
      </c>
      <c r="EA253" s="223" t="str">
        <f t="shared" ca="1" si="444"/>
        <v>-0,0939941055003615-0,175850602874938i</v>
      </c>
      <c r="EB253" s="223" t="str">
        <f t="shared" ca="1" si="445"/>
        <v>0,178104370784015+0,0896502064020065i</v>
      </c>
      <c r="EC253" s="223" t="str">
        <f t="shared" ca="1" si="446"/>
        <v>-0,197236751917507+0,0292573083745627i</v>
      </c>
      <c r="ED253" s="223" t="str">
        <f t="shared" ca="1" si="447"/>
        <v>0,144411175142195-0,137490868403478i</v>
      </c>
      <c r="EE253" s="223" t="str">
        <f t="shared" ca="1" si="448"/>
        <v>-0,0389000153737654+0,195563583532858i</v>
      </c>
      <c r="EF253" s="223" t="str">
        <f t="shared" ca="1" si="449"/>
        <v>-0,0808030515402856-0,182288763400464i</v>
      </c>
      <c r="EG253" s="223" t="str">
        <f t="shared" ca="1" si="450"/>
        <v>0,171026710965054+0,102509465595954i</v>
      </c>
      <c r="EH253" s="223" t="str">
        <f t="shared" ca="1" si="451"/>
        <v>-0,198854631516311+0,0146683988493841i</v>
      </c>
      <c r="EI253" s="223" t="str">
        <f t="shared" ca="1" si="452"/>
        <v>0,154134342540136-0,126494785860969i</v>
      </c>
      <c r="EJ253" s="223" t="str">
        <f t="shared" ca="1" si="453"/>
        <v>-0,0531811637755364+0,192172032876201i</v>
      </c>
      <c r="EK253" s="223" t="str">
        <f t="shared" ca="1" si="454"/>
        <v>-0,067174118842922-0,18773908532314i</v>
      </c>
      <c r="EL253" s="223" t="str">
        <f t="shared" ca="1" si="455"/>
        <v>0,163022242581165+0,114813217114146i</v>
      </c>
      <c r="EM253" s="223" t="str">
        <f t="shared" ca="1" si="456"/>
        <v>-0,199394900637635-6,82013740018563E-14i</v>
      </c>
      <c r="EN253" s="223"/>
      <c r="EO253" s="223"/>
      <c r="EP253" s="223"/>
    </row>
    <row r="254" spans="1:146">
      <c r="A254" s="249">
        <f t="shared" si="323"/>
        <v>3.0078125000000022E-3</v>
      </c>
      <c r="B254" s="248">
        <v>154</v>
      </c>
      <c r="C254" s="247">
        <f t="shared" si="324"/>
        <v>30800</v>
      </c>
      <c r="N254" s="246">
        <f t="shared" ca="1" si="327"/>
        <v>0.59938401294644883</v>
      </c>
      <c r="O254" s="223">
        <f t="shared" ca="1" si="328"/>
        <v>0.19938401294644884</v>
      </c>
      <c r="P254" s="223" t="str">
        <f t="shared" ca="1" si="329"/>
        <v>-0,160146740855422+0,11877291783911i</v>
      </c>
      <c r="Q254" s="223" t="str">
        <f t="shared" ca="1" si="330"/>
        <v>0,0578781238478596-0,19079860428861i</v>
      </c>
      <c r="R254" s="223" t="str">
        <f t="shared" ca="1" si="331"/>
        <v>0,067170450890289+0,187728834082101i</v>
      </c>
      <c r="S254" s="223" t="str">
        <f t="shared" ca="1" si="332"/>
        <v>-0,165781747943912-0,110771822533039i</v>
      </c>
      <c r="T254" s="223" t="str">
        <f t="shared" ca="1" si="333"/>
        <v>0,199143846170866-0,00978330981335023i</v>
      </c>
      <c r="U254" s="223" t="str">
        <f t="shared" ca="1" si="334"/>
        <v>-0,154125926241019+0,126487878782821i</v>
      </c>
      <c r="V254" s="223" t="str">
        <f t="shared" ca="1" si="335"/>
        <v>0,0484463633355704-0,193408723945399i</v>
      </c>
      <c r="W254" s="223" t="str">
        <f t="shared" ca="1" si="336"/>
        <v>0,0763009584330796+0,184206808671187i</v>
      </c>
      <c r="X254" s="223" t="str">
        <f t="shared" ca="1" si="337"/>
        <v>-0,171017372280836-0,102503868204022i</v>
      </c>
      <c r="Y254" s="223" t="str">
        <f t="shared" ca="1" si="338"/>
        <v>0,198423924426917-0,0195430507764433i</v>
      </c>
      <c r="Z254" s="223" t="str">
        <f t="shared" ca="1" si="339"/>
        <v>-0,147733808770462+0,133898119347518i</v>
      </c>
      <c r="AA254" s="223" t="str">
        <f t="shared" ca="1" si="340"/>
        <v>0,0388978912905987-0,195552905045602i</v>
      </c>
      <c r="AB254" s="223" t="str">
        <f t="shared" ca="1" si="341"/>
        <v>0,0852476502838313+0,180241012923572i</v>
      </c>
      <c r="AC254" s="223" t="str">
        <f t="shared" ca="1" si="342"/>
        <v>-0,175841000788583-0,0939889730782247i</v>
      </c>
      <c r="AD254" s="223" t="str">
        <f t="shared" ca="1" si="343"/>
        <v>0,197225982069141-0,0292557108184463i</v>
      </c>
      <c r="AE254" s="223" t="str">
        <f t="shared" ca="1" si="344"/>
        <v>-0,140985787614624+0,140985787614617i</v>
      </c>
      <c r="AF254" s="223" t="str">
        <f t="shared" ca="1" si="345"/>
        <v>0,0292557108184539-0,19722598206914i</v>
      </c>
      <c r="AG254" s="223" t="str">
        <f t="shared" ca="1" si="346"/>
        <v>0,0939889730782367+0,175841000788577i</v>
      </c>
      <c r="AH254" s="223" t="str">
        <f t="shared" ca="1" si="347"/>
        <v>-0,180241012923577-0,0852476502838203i</v>
      </c>
      <c r="AI254" s="223" t="str">
        <f t="shared" ca="1" si="348"/>
        <v>0,195552905045604-0,0388978912905913i</v>
      </c>
      <c r="AJ254" s="223" t="str">
        <f t="shared" ca="1" si="349"/>
        <v>-0,133898119347525+0,147733808770456i</v>
      </c>
      <c r="AK254" s="223" t="str">
        <f t="shared" ca="1" si="350"/>
        <v>0,019543050776451-0,198423924426917i</v>
      </c>
      <c r="AL254" s="223" t="str">
        <f t="shared" ca="1" si="351"/>
        <v>0,102503868204017+0,171017372280839i</v>
      </c>
      <c r="AM254" s="223" t="str">
        <f t="shared" ca="1" si="352"/>
        <v>-0,184206808671191-0,0763009584330696i</v>
      </c>
      <c r="AN254" s="223" t="str">
        <f t="shared" ca="1" si="353"/>
        <v>0,193408723945401-0,0484463633355631i</v>
      </c>
      <c r="AO254" s="223" t="str">
        <f t="shared" ca="1" si="354"/>
        <v>-0,126487878782827+0,154125926241014i</v>
      </c>
      <c r="AP254" s="223" t="str">
        <f t="shared" ca="1" si="355"/>
        <v>0,00978330981333878-0,199143846170867i</v>
      </c>
      <c r="AQ254" s="223" t="str">
        <f t="shared" ca="1" si="356"/>
        <v>0,110771822533016+0,165781747943927i</v>
      </c>
      <c r="AR254" s="223" t="str">
        <f t="shared" ca="1" si="357"/>
        <v>0,110771822533016+0,165781747943927i</v>
      </c>
      <c r="AS254" s="223" t="str">
        <f t="shared" ca="1" si="358"/>
        <v>0,190798604288587-0,0578781238479349i</v>
      </c>
      <c r="AT254" s="223" t="str">
        <f t="shared" ca="1" si="359"/>
        <v>-0,118772917839081+0,160146740855444i</v>
      </c>
      <c r="AU254" s="223" t="str">
        <f t="shared" ca="1" si="360"/>
        <v>9,08653337575338E-15-0,199384012946449i</v>
      </c>
      <c r="AV254" s="223" t="str">
        <f t="shared" ca="1" si="361"/>
        <v>0,118772917839068+0,160146740855453i</v>
      </c>
      <c r="AW254" s="223" t="str">
        <f t="shared" ca="1" si="362"/>
        <v>-0,190798604288583-0,0578781238479497i</v>
      </c>
      <c r="AX254" s="223" t="str">
        <f t="shared" ca="1" si="363"/>
        <v>0,187728834082084-0,0671704508903369i</v>
      </c>
      <c r="AY254" s="223" t="str">
        <f t="shared" ca="1" si="364"/>
        <v>-0,110771822533026+0,16578174794392i</v>
      </c>
      <c r="AZ254" s="223" t="str">
        <f t="shared" ca="1" si="365"/>
        <v>-0,00978330981332347-0,199143846170868i</v>
      </c>
      <c r="BA254" s="223" t="str">
        <f t="shared" ca="1" si="366"/>
        <v>0,126487878782769+0,154125926241062i</v>
      </c>
      <c r="BB254" s="223" t="str">
        <f t="shared" ca="1" si="367"/>
        <v>-0,193408723945422-0,0484463633354789i</v>
      </c>
      <c r="BC254" s="223" t="str">
        <f t="shared" ca="1" si="368"/>
        <v>0,184206808671174-0,0763009584331105i</v>
      </c>
      <c r="BD254" s="223" t="str">
        <f t="shared" ca="1" si="369"/>
        <v>-0,10250386820403+0,171017372280832i</v>
      </c>
      <c r="BE254" s="223" t="str">
        <f t="shared" ca="1" si="370"/>
        <v>-0,0195430507763934-0,198423924426922i</v>
      </c>
      <c r="BF254" s="223" t="str">
        <f t="shared" ca="1" si="371"/>
        <v>0,133898119347455+0,147733808770519i</v>
      </c>
      <c r="BG254" s="223" t="str">
        <f t="shared" ca="1" si="372"/>
        <v>-0,195552905045616-0,0388978912905285i</v>
      </c>
      <c r="BH254" s="223" t="str">
        <f t="shared" ca="1" si="373"/>
        <v>0,180241012923568-0,0852476502838396i</v>
      </c>
      <c r="BI254" s="223" t="str">
        <f t="shared" ca="1" si="374"/>
        <v>-0,0939889730782479+0,175841000788571i</v>
      </c>
      <c r="BJ254" s="223" t="str">
        <f t="shared" ca="1" si="375"/>
        <v>-0,0292557108183799-0,197225982069151i</v>
      </c>
      <c r="BK254" s="223" t="str">
        <f t="shared" ca="1" si="376"/>
        <v>0,140985787614681+0,14098578761456i</v>
      </c>
      <c r="BL254" s="223" t="str">
        <f t="shared" ca="1" si="377"/>
        <v>-0,197225982069148-0,0292557108184012i</v>
      </c>
      <c r="BM254" s="223" t="str">
        <f t="shared" ca="1" si="378"/>
        <v>0,175841000788581-0,0939889730782287i</v>
      </c>
      <c r="BN254" s="223" t="str">
        <f t="shared" ca="1" si="379"/>
        <v>-0,0852476502838644+0,180241012923557i</v>
      </c>
      <c r="BO254" s="223" t="str">
        <f t="shared" ca="1" si="380"/>
        <v>-0,0388978912905074-0,195552905045621i</v>
      </c>
      <c r="BP254" s="223" t="str">
        <f t="shared" ca="1" si="381"/>
        <v>0,147733808770505+0,133898119347471i</v>
      </c>
      <c r="BQ254" s="223" t="str">
        <f t="shared" ca="1" si="382"/>
        <v>-0,19842392442692-0,0195430507764206i</v>
      </c>
      <c r="BR254" s="223" t="str">
        <f t="shared" ca="1" si="383"/>
        <v>0,171017372280843-0,102503868204012i</v>
      </c>
      <c r="BS254" s="223" t="str">
        <f t="shared" ca="1" si="384"/>
        <v>-0,0763009584331304+0,184206808671166i</v>
      </c>
      <c r="BT254" s="223" t="str">
        <f t="shared" ca="1" si="385"/>
        <v>-0,0484463633356504-0,193408723945379i</v>
      </c>
      <c r="BU254" s="223" t="str">
        <f t="shared" ca="1" si="386"/>
        <v>0,154125926241048+0,126487878782786i</v>
      </c>
      <c r="BV254" s="223" t="str">
        <f t="shared" ca="1" si="387"/>
        <v>-0,199143846170867-0,00978330981334502i</v>
      </c>
      <c r="BW254" s="223" t="str">
        <f t="shared" ca="1" si="388"/>
        <v>0,165781747943932-0,110771822533008i</v>
      </c>
      <c r="BX254" s="223" t="str">
        <f t="shared" ca="1" si="389"/>
        <v>-0,0671704508903626+0,187728834082075i</v>
      </c>
      <c r="BY254" s="223" t="str">
        <f t="shared" ca="1" si="390"/>
        <v>-0,057878123847929-0,190798604288589i</v>
      </c>
      <c r="BZ254" s="223" t="str">
        <f t="shared" ca="1" si="391"/>
        <v>0,160146740855438+0,118772917839088i</v>
      </c>
      <c r="CA254" s="223" t="str">
        <f t="shared" ca="1" si="392"/>
        <v>-0,199384012946449-1,81730667515068E-14i</v>
      </c>
      <c r="CB254" s="223" t="str">
        <f t="shared" ca="1" si="393"/>
        <v>0,160146740855457-0,118772917839063i</v>
      </c>
      <c r="CC254" s="223" t="str">
        <f t="shared" ca="1" si="394"/>
        <v>-0,0578781238477687+0,190798604288637i</v>
      </c>
      <c r="CD254" s="223" t="str">
        <f t="shared" ca="1" si="395"/>
        <v>-0,0671704508903283-0,187728834082087i</v>
      </c>
      <c r="CE254" s="223" t="str">
        <f t="shared" ca="1" si="396"/>
        <v>0,165781747943912+0,110771822533039i</v>
      </c>
      <c r="CF254" s="223" t="str">
        <f t="shared" ca="1" si="397"/>
        <v>-0,199143846170868+0,00978330981331438i</v>
      </c>
      <c r="CG254" s="223" t="str">
        <f t="shared" ca="1" si="398"/>
        <v>0,154125926241064-0,126487878782766i</v>
      </c>
      <c r="CH254" s="223" t="str">
        <f t="shared" ca="1" si="399"/>
        <v>-0,0484463633354877+0,19340872394542i</v>
      </c>
      <c r="CI254" s="223" t="str">
        <f t="shared" ca="1" si="400"/>
        <v>-0,0763009584331073-0,184206808671175i</v>
      </c>
      <c r="CJ254" s="223" t="str">
        <f t="shared" ca="1" si="401"/>
        <v>0,171017372280827+0,102503868204038i</v>
      </c>
      <c r="CK254" s="223" t="str">
        <f t="shared" ca="1" si="402"/>
        <v>-0,198423924426923+0,01954305077639i</v>
      </c>
      <c r="CL254" s="223" t="str">
        <f t="shared" ca="1" si="403"/>
        <v>0,147733808770529-0,133898119347444i</v>
      </c>
      <c r="CM254" s="223" t="str">
        <f t="shared" ca="1" si="404"/>
        <v>-0,0388978912905319+0,195552905045616i</v>
      </c>
      <c r="CN254" s="223" t="str">
        <f t="shared" ca="1" si="405"/>
        <v>-0,0852476502838315-0,180241012923572i</v>
      </c>
      <c r="CO254" s="223" t="str">
        <f t="shared" ca="1" si="406"/>
        <v>0,175841000788566+0,0939889730782558i</v>
      </c>
      <c r="CP254" s="223" t="str">
        <f t="shared" ca="1" si="407"/>
        <v>-0,197225982069151+0,0292557108183765i</v>
      </c>
      <c r="CQ254" s="223" t="str">
        <f t="shared" ca="1" si="408"/>
        <v>0,140985787614562-0,140985787614678i</v>
      </c>
      <c r="CR254" s="223" t="str">
        <f t="shared" ca="1" si="409"/>
        <v>-0,0292557108184158+0,197225982069146i</v>
      </c>
      <c r="CS254" s="223" t="str">
        <f t="shared" ca="1" si="410"/>
        <v>-0,0939889730782207-0,175841000788585i</v>
      </c>
      <c r="CT254" s="223" t="str">
        <f t="shared" ca="1" si="411"/>
        <v>0,180241012923555+0,0852476502838674i</v>
      </c>
      <c r="CU254" s="223" t="str">
        <f t="shared" ca="1" si="412"/>
        <v>-0,195552905045624+0,0388978912904928i</v>
      </c>
      <c r="CV254" s="223" t="str">
        <f t="shared" ca="1" si="413"/>
        <v>0,133898119347474-0,147733808770502i</v>
      </c>
      <c r="CW254" s="223" t="str">
        <f t="shared" ca="1" si="414"/>
        <v>-0,0195430507764296+0,198423924426919i</v>
      </c>
      <c r="CX254" s="223" t="str">
        <f t="shared" ca="1" si="415"/>
        <v>-0,102503868204004-0,171017372280847i</v>
      </c>
      <c r="CY254" s="223" t="str">
        <f t="shared" ca="1" si="416"/>
        <v>0,184206808671164+0,0763009584331336i</v>
      </c>
      <c r="CZ254" s="223" t="str">
        <f t="shared" ca="1" si="417"/>
        <v>-0,19340872394538+0,048446363335647i</v>
      </c>
      <c r="DA254" s="223" t="str">
        <f t="shared" ca="1" si="418"/>
        <v>0,126487878782797-0,154125926241039i</v>
      </c>
      <c r="DB254" s="223" t="str">
        <f t="shared" ca="1" si="419"/>
        <v>-0,00978330981335409+0,199143846170866i</v>
      </c>
      <c r="DC254" s="223" t="str">
        <f t="shared" ca="1" si="420"/>
        <v>-0,110771822533005-0,165781747943934i</v>
      </c>
      <c r="DD254" s="223" t="str">
        <f t="shared" ca="1" si="421"/>
        <v>0,187728834082071+0,067170450890371i</v>
      </c>
      <c r="DE254" s="223" t="str">
        <f t="shared" ca="1" si="422"/>
        <v>-0,19079860428859+0,0578781238479258i</v>
      </c>
      <c r="DF254" s="223" t="str">
        <f t="shared" ca="1" si="423"/>
        <v>0,118772917839095-0,160146740855433i</v>
      </c>
      <c r="DG254" s="223" t="str">
        <f t="shared" ca="1" si="424"/>
        <v>-2,15927656462283E-14+0,199384012946449i</v>
      </c>
      <c r="DH254" s="223" t="str">
        <f t="shared" ca="1" si="425"/>
        <v>-0,118772917839051-0,160146740855465i</v>
      </c>
      <c r="DI254" s="223" t="str">
        <f t="shared" ca="1" si="426"/>
        <v>0,190798604288636+0,0578781238477718i</v>
      </c>
      <c r="DJ254" s="223" t="str">
        <f t="shared" ca="1" si="427"/>
        <v>-0,18772883408209+0,0671704508903197i</v>
      </c>
      <c r="DK254" s="223" t="str">
        <f t="shared" ca="1" si="428"/>
        <v>0,110771822533042-0,16578174794391i</v>
      </c>
      <c r="DL254" s="223" t="str">
        <f t="shared" ca="1" si="429"/>
        <v>0,00978330981331097+0,199143846170868i</v>
      </c>
      <c r="DM254" s="223" t="str">
        <f t="shared" ca="1" si="430"/>
        <v>-0,126487878782755-0,154125926241073i</v>
      </c>
      <c r="DN254" s="223" t="str">
        <f t="shared" ca="1" si="431"/>
        <v>0,193408723945416+0,048446363335502i</v>
      </c>
      <c r="DO254" s="223" t="str">
        <f t="shared" ca="1" si="432"/>
        <v>-0,184206808671181+0,0763009584330937i</v>
      </c>
      <c r="DP254" s="223" t="str">
        <f t="shared" ca="1" si="433"/>
        <v>0,102503868204041-0,171017372280825i</v>
      </c>
      <c r="DQ254" s="223" t="str">
        <f t="shared" ca="1" si="434"/>
        <v>0,0195430507763753+0,198423924426924i</v>
      </c>
      <c r="DR254" s="223" t="str">
        <f t="shared" ca="1" si="435"/>
        <v>-0,133898119347593-0,147733808770394i</v>
      </c>
      <c r="DS254" s="223" t="str">
        <f t="shared" ca="1" si="436"/>
        <v>0,195552905045613+0,0388978912905463i</v>
      </c>
      <c r="DT254" s="223" t="str">
        <f t="shared" ca="1" si="437"/>
        <v>-0,180241012923574+0,0852476502838283i</v>
      </c>
      <c r="DU254" s="223" t="str">
        <f t="shared" ca="1" si="438"/>
        <v>0,0939889730782588-0,175841000788565i</v>
      </c>
      <c r="DV254" s="223" t="str">
        <f t="shared" ca="1" si="439"/>
        <v>0,0292557108183617+0,197225982069154i</v>
      </c>
      <c r="DW254" s="223" t="str">
        <f t="shared" ca="1" si="440"/>
        <v>-0,140985787614668-0,140985787614573i</v>
      </c>
      <c r="DX254" s="223" t="str">
        <f t="shared" ca="1" si="441"/>
        <v>0,197225982069145+0,0292557108184192i</v>
      </c>
      <c r="DY254" s="223" t="str">
        <f t="shared" ca="1" si="442"/>
        <v>-0,175841000788587+0,0939889730782178i</v>
      </c>
      <c r="DZ254" s="223" t="str">
        <f t="shared" ca="1" si="443"/>
        <v>0,0852476502838807-0,180241012923549i</v>
      </c>
      <c r="EA254" s="223" t="str">
        <f t="shared" ca="1" si="444"/>
        <v>0,0388978912906896+0,195552905045585i</v>
      </c>
      <c r="EB254" s="223" t="str">
        <f t="shared" ca="1" si="445"/>
        <v>-0,147733808770492-0,133898119347485i</v>
      </c>
      <c r="EC254" s="223" t="str">
        <f t="shared" ca="1" si="446"/>
        <v>0,198423924426918+0,019543050776433i</v>
      </c>
      <c r="ED254" s="223" t="str">
        <f t="shared" ca="1" si="447"/>
        <v>-0,171017372280855+0,102503868203991i</v>
      </c>
      <c r="EE254" s="223" t="str">
        <f t="shared" ca="1" si="448"/>
        <v>0,0763009584331471-0,184206808671159i</v>
      </c>
      <c r="EF254" s="223" t="str">
        <f t="shared" ca="1" si="449"/>
        <v>0,0484463633356328+0,193408723945383i</v>
      </c>
      <c r="EG254" s="223" t="str">
        <f t="shared" ca="1" si="450"/>
        <v>-0,154125926241037-0,126487878782799i</v>
      </c>
      <c r="EH254" s="223" t="str">
        <f t="shared" ca="1" si="451"/>
        <v>0,199143846170866+0,00978330981335752i</v>
      </c>
      <c r="EI254" s="223" t="str">
        <f t="shared" ca="1" si="452"/>
        <v>-0,165781747943942+0,110771822532993i</v>
      </c>
      <c r="EJ254" s="223" t="str">
        <f t="shared" ca="1" si="453"/>
        <v>0,0671704508903744-0,18772883408207i</v>
      </c>
      <c r="EK254" s="223" t="str">
        <f t="shared" ca="1" si="454"/>
        <v>0,0578781238479116+0,190798604288594i</v>
      </c>
      <c r="EL254" s="223" t="str">
        <f t="shared" ca="1" si="455"/>
        <v>-0,160146740855431-0,118772917839098i</v>
      </c>
      <c r="EM254" s="223" t="str">
        <f t="shared" ca="1" si="456"/>
        <v>0,199384012946449+3,63461335030136E-14i</v>
      </c>
      <c r="EN254" s="223"/>
      <c r="EO254" s="223"/>
      <c r="EP254" s="223"/>
    </row>
    <row r="255" spans="1:146">
      <c r="A255" s="249">
        <f t="shared" si="323"/>
        <v>3.0273437500000023E-3</v>
      </c>
      <c r="B255" s="248">
        <v>155</v>
      </c>
      <c r="C255" s="247">
        <f t="shared" si="324"/>
        <v>31000</v>
      </c>
      <c r="N255" s="246">
        <f t="shared" ca="1" si="327"/>
        <v>0.59937234154386831</v>
      </c>
      <c r="O255" s="223">
        <f t="shared" ca="1" si="328"/>
        <v>0.19937234154386835</v>
      </c>
      <c r="P255" s="223" t="str">
        <f t="shared" ca="1" si="329"/>
        <v>-0,15717447322366+0,122660162805818i</v>
      </c>
      <c r="Q255" s="223" t="str">
        <f t="shared" ca="1" si="330"/>
        <v>0,0484435274160641-0,193397402320129i</v>
      </c>
      <c r="R255" s="223" t="str">
        <f t="shared" ca="1" si="331"/>
        <v>0,0807939096634943+0,182268139656858i</v>
      </c>
      <c r="S255" s="223" t="str">
        <f t="shared" ca="1" si="332"/>
        <v>-0,175830707530464-0,0939834712171311i</v>
      </c>
      <c r="T255" s="223" t="str">
        <f t="shared" ca="1" si="333"/>
        <v>0,196437110633904-0,0340850720769133i</v>
      </c>
      <c r="U255" s="223" t="str">
        <f t="shared" ca="1" si="334"/>
        <v>-0,133890281312609+0,147725160831577i</v>
      </c>
      <c r="V255" s="223" t="str">
        <f t="shared" ca="1" si="335"/>
        <v>0,0146667392995249-0,198832133547384i</v>
      </c>
      <c r="W255" s="223" t="str">
        <f t="shared" ca="1" si="336"/>
        <v>0,110765338249187+0,165772043527333i</v>
      </c>
      <c r="X255" s="223" t="str">
        <f t="shared" ca="1" si="337"/>
        <v>-0,189309656726722-0,0625394630828847i</v>
      </c>
      <c r="Y255" s="223" t="str">
        <f t="shared" ca="1" si="338"/>
        <v>0,187717844942272-0,0671665189131772i</v>
      </c>
      <c r="Z255" s="223" t="str">
        <f t="shared" ca="1" si="339"/>
        <v>-0,106663728197286+0,16844043356552i</v>
      </c>
      <c r="AA255" s="223" t="str">
        <f t="shared" ca="1" si="340"/>
        <v>-0,0195419067789419-0,19841230922533i</v>
      </c>
      <c r="AB255" s="223" t="str">
        <f t="shared" ca="1" si="341"/>
        <v>0,137475312993667+0,144394836784347i</v>
      </c>
      <c r="AC255" s="223" t="str">
        <f t="shared" ca="1" si="342"/>
        <v>-0,197214436991871-0,0292539982680011i</v>
      </c>
      <c r="AD255" s="223" t="str">
        <f t="shared" ca="1" si="343"/>
        <v>0,173471280764208-0,0982702667275824i</v>
      </c>
      <c r="AE255" s="223" t="str">
        <f t="shared" ca="1" si="344"/>
        <v>-0,0762964919806809+0,184196025701226i</v>
      </c>
      <c r="AF255" s="223" t="str">
        <f t="shared" ca="1" si="345"/>
        <v>-0,0531751469773853-0,192150290961576i</v>
      </c>
      <c r="AG255" s="223" t="str">
        <f t="shared" ca="1" si="346"/>
        <v>0,160137366296964+0,118765965192713i</v>
      </c>
      <c r="AH255" s="223" t="str">
        <f t="shared" ca="1" si="347"/>
        <v>-0,199312294322102+0,00489284219497261i</v>
      </c>
      <c r="AI255" s="223" t="str">
        <f t="shared" ca="1" si="348"/>
        <v>0,154116904124816-0,12648047452341i</v>
      </c>
      <c r="AJ255" s="223" t="str">
        <f t="shared" ca="1" si="349"/>
        <v>-0,0436827272852404+0,194528018315121i</v>
      </c>
      <c r="AK255" s="223" t="str">
        <f t="shared" ca="1" si="350"/>
        <v>-0,0852426601162057-0,180230462100606i</v>
      </c>
      <c r="AL255" s="223" t="str">
        <f t="shared" ca="1" si="351"/>
        <v>0,178084220453237+0,0896400635778877i</v>
      </c>
      <c r="AM255" s="223" t="str">
        <f t="shared" ca="1" si="352"/>
        <v>-0,19554145790575+0,0388956143129095i</v>
      </c>
      <c r="AN255" s="223" t="str">
        <f t="shared" ca="1" si="353"/>
        <v>0,130224599132554-0,150966500765734i</v>
      </c>
      <c r="AO255" s="223" t="str">
        <f t="shared" ca="1" si="354"/>
        <v>-0,00978273712475869+0,199132188827002i</v>
      </c>
      <c r="AP255" s="223" t="str">
        <f t="shared" ca="1" si="355"/>
        <v>-0,114800227403192-0,163003798608684i</v>
      </c>
      <c r="AQ255" s="223" t="str">
        <f t="shared" ca="1" si="356"/>
        <v>0,19078743545271+0,0578747358185146i</v>
      </c>
      <c r="AR255" s="223" t="str">
        <f t="shared" ca="1" si="357"/>
        <v>0,19078743545271+0,0578747358185146i</v>
      </c>
      <c r="AS255" s="223" t="str">
        <f t="shared" ca="1" si="358"/>
        <v>0,102497867903882-0,171007361384951i</v>
      </c>
      <c r="AT255" s="223" t="str">
        <f t="shared" ca="1" si="359"/>
        <v>0,0244053029444153+0,197872968747316i</v>
      </c>
      <c r="AU255" s="223" t="str">
        <f t="shared" ca="1" si="360"/>
        <v>-0,140977534686641-0,140977534686779i</v>
      </c>
      <c r="AV255" s="223" t="str">
        <f t="shared" ca="1" si="361"/>
        <v>0,197872968747316+0,0244053029444091i</v>
      </c>
      <c r="AW255" s="223" t="str">
        <f t="shared" ca="1" si="362"/>
        <v>-0,17100736138495+0,102497867903885i</v>
      </c>
      <c r="AX255" s="223" t="str">
        <f t="shared" ca="1" si="363"/>
        <v>0,071753116143933-0,186012958947274i</v>
      </c>
      <c r="AY255" s="223" t="str">
        <f t="shared" ca="1" si="364"/>
        <v>0,0578747358185206+0,190787435452708i</v>
      </c>
      <c r="AZ255" s="223" t="str">
        <f t="shared" ca="1" si="365"/>
        <v>-0,163003798608686-0,114800227403189i</v>
      </c>
      <c r="BA255" s="223" t="str">
        <f t="shared" ca="1" si="366"/>
        <v>0,199132188827-0,00978273712480174i</v>
      </c>
      <c r="BB255" s="223" t="str">
        <f t="shared" ca="1" si="367"/>
        <v>-0,150966500765758+0,130224599132527i</v>
      </c>
      <c r="BC255" s="223" t="str">
        <f t="shared" ca="1" si="368"/>
        <v>0,0388956143128256-0,195541457905767i</v>
      </c>
      <c r="BD255" s="223" t="str">
        <f t="shared" ca="1" si="369"/>
        <v>0,0896400635778933+0,178084220453234i</v>
      </c>
      <c r="BE255" s="223" t="str">
        <f t="shared" ca="1" si="370"/>
        <v>-0,180230462100573-0,0852426601162743i</v>
      </c>
      <c r="BF255" s="223" t="str">
        <f t="shared" ca="1" si="371"/>
        <v>0,194528018315112-0,0436827272852825i</v>
      </c>
      <c r="BG255" s="223" t="str">
        <f t="shared" ca="1" si="372"/>
        <v>-0,126480474523436+0,154116904124795i</v>
      </c>
      <c r="BH255" s="223" t="str">
        <f t="shared" ca="1" si="373"/>
        <v>0,00489284219488706-0,199312294322104i</v>
      </c>
      <c r="BI255" s="223" t="str">
        <f t="shared" ca="1" si="374"/>
        <v>0,118765965192716+0,160137366296962i</v>
      </c>
      <c r="BJ255" s="223" t="str">
        <f t="shared" ca="1" si="375"/>
        <v>-0,192150290961556-0,0531751469774585i</v>
      </c>
      <c r="BK255" s="223" t="str">
        <f t="shared" ca="1" si="376"/>
        <v>0,184196025701209-0,076296491980722i</v>
      </c>
      <c r="BL255" s="223" t="str">
        <f t="shared" ca="1" si="377"/>
        <v>-0,0982702667276113+0,173471280764192i</v>
      </c>
      <c r="BM255" s="223" t="str">
        <f t="shared" ca="1" si="378"/>
        <v>-0,0292539982681068-0,197214436991855i</v>
      </c>
      <c r="BN255" s="223" t="str">
        <f t="shared" ca="1" si="379"/>
        <v>0,144394836784363+0,137475312993651i</v>
      </c>
      <c r="BO255" s="223" t="str">
        <f t="shared" ca="1" si="380"/>
        <v>-0,198412309225325-0,0195419067789963i</v>
      </c>
      <c r="BP255" s="223" t="str">
        <f t="shared" ca="1" si="381"/>
        <v>0,168440433565485-0,106663728197341i</v>
      </c>
      <c r="BQ255" s="223" t="str">
        <f t="shared" ca="1" si="382"/>
        <v>-0,0671665189131888+0,187717844942267i</v>
      </c>
      <c r="BR255" s="223" t="str">
        <f t="shared" ca="1" si="383"/>
        <v>-0,0625394630827938-0,189309656726752i</v>
      </c>
      <c r="BS255" s="223" t="str">
        <f t="shared" ca="1" si="384"/>
        <v>0,165772043527347+0,110765338249167i</v>
      </c>
      <c r="BT255" s="223" t="str">
        <f t="shared" ca="1" si="385"/>
        <v>-0,198832133547388+0,014666739299471i</v>
      </c>
      <c r="BU255" s="223" t="str">
        <f t="shared" ca="1" si="386"/>
        <v>0,147725160831532-0,133890281312658i</v>
      </c>
      <c r="BV255" s="223" t="str">
        <f t="shared" ca="1" si="387"/>
        <v>-0,0340850720769105+0,196437110633904i</v>
      </c>
      <c r="BW255" s="223" t="str">
        <f t="shared" ca="1" si="388"/>
        <v>-0,0939834712170645-0,1758307075305i</v>
      </c>
      <c r="BX255" s="223" t="str">
        <f t="shared" ca="1" si="389"/>
        <v>0,182268139656877+0,0807939096634532i</v>
      </c>
      <c r="BY255" s="223" t="str">
        <f t="shared" ca="1" si="390"/>
        <v>-0,193397402320138+0,0484435274160282i</v>
      </c>
      <c r="BZ255" s="223" t="str">
        <f t="shared" ca="1" si="391"/>
        <v>0,122660162805751-0,157174473223713i</v>
      </c>
      <c r="CA255" s="223" t="str">
        <f t="shared" ca="1" si="392"/>
        <v>3,41932578682703E-15+0,199372341543868i</v>
      </c>
      <c r="CB255" s="223" t="str">
        <f t="shared" ca="1" si="393"/>
        <v>-0,122660162805761-0,157174473223705i</v>
      </c>
      <c r="CC255" s="223" t="str">
        <f t="shared" ca="1" si="394"/>
        <v>0,193397402320141+0,0484435274160161i</v>
      </c>
      <c r="CD255" s="223" t="str">
        <f t="shared" ca="1" si="395"/>
        <v>-0,182268139656872+0,0807939096634645i</v>
      </c>
      <c r="CE255" s="223" t="str">
        <f t="shared" ca="1" si="396"/>
        <v>0,0939834712170534-0,175830707530506i</v>
      </c>
      <c r="CF255" s="223" t="str">
        <f t="shared" ca="1" si="397"/>
        <v>0,0340850720769173+0,196437110633903i</v>
      </c>
      <c r="CG255" s="223" t="str">
        <f t="shared" ca="1" si="398"/>
        <v>-0,147725160831537-0,133890281312653i</v>
      </c>
      <c r="CH255" s="223" t="str">
        <f t="shared" ca="1" si="399"/>
        <v>0,198832133547388+0,0146667392994642i</v>
      </c>
      <c r="CI255" s="223" t="str">
        <f t="shared" ca="1" si="400"/>
        <v>-0,16577204352734+0,110765338249177i</v>
      </c>
      <c r="CJ255" s="223" t="str">
        <f t="shared" ca="1" si="401"/>
        <v>0,0625394630829756-0,189309656726692i</v>
      </c>
      <c r="CK255" s="223" t="str">
        <f t="shared" ca="1" si="402"/>
        <v>0,0671665189132006+0,187717844942263i</v>
      </c>
      <c r="CL255" s="223" t="str">
        <f t="shared" ca="1" si="403"/>
        <v>-0,168440433565489-0,106663728197335i</v>
      </c>
      <c r="CM255" s="223" t="str">
        <f t="shared" ca="1" si="404"/>
        <v>0,198412309225324-0,0195419067790031i</v>
      </c>
      <c r="CN255" s="223" t="str">
        <f t="shared" ca="1" si="405"/>
        <v>-0,144394836784354+0,13747531299366i</v>
      </c>
      <c r="CO255" s="223" t="str">
        <f t="shared" ca="1" si="406"/>
        <v>0,0292539982680944-0,197214436991857i</v>
      </c>
      <c r="CP255" s="223" t="str">
        <f t="shared" ca="1" si="407"/>
        <v>0,0982702667276223+0,173471280764186i</v>
      </c>
      <c r="CQ255" s="223" t="str">
        <f t="shared" ca="1" si="408"/>
        <v>-0,184196025701212-0,0762964919807156i</v>
      </c>
      <c r="CR255" s="223" t="str">
        <f t="shared" ca="1" si="409"/>
        <v>0,192150290961554-0,0531751469774651i</v>
      </c>
      <c r="CS255" s="223" t="str">
        <f t="shared" ca="1" si="410"/>
        <v>-0,118765965192706+0,16013736629697i</v>
      </c>
      <c r="CT255" s="223" t="str">
        <f t="shared" ca="1" si="411"/>
        <v>-0,00489284219489956-0,199312294322103i</v>
      </c>
      <c r="CU255" s="223" t="str">
        <f t="shared" ca="1" si="412"/>
        <v>0,126480474523446+0,154116904124787i</v>
      </c>
      <c r="CV255" s="223" t="str">
        <f t="shared" ca="1" si="413"/>
        <v>-0,194528018315113-0,0436827272852759i</v>
      </c>
      <c r="CW255" s="223" t="str">
        <f t="shared" ca="1" si="414"/>
        <v>0,180230462100571-0,0852426601162805i</v>
      </c>
      <c r="CX255" s="223" t="str">
        <f t="shared" ca="1" si="415"/>
        <v>-0,0896400635778871+0,178084220453237i</v>
      </c>
      <c r="CY255" s="223" t="str">
        <f t="shared" ca="1" si="416"/>
        <v>-0,0388956143128379-0,195541457905764i</v>
      </c>
      <c r="CZ255" s="223" t="str">
        <f t="shared" ca="1" si="417"/>
        <v>0,150966500765766+0,130224599132517i</v>
      </c>
      <c r="DA255" s="223" t="str">
        <f t="shared" ca="1" si="418"/>
        <v>-0,199132188827-0,0097827371247949i</v>
      </c>
      <c r="DB255" s="223" t="str">
        <f t="shared" ca="1" si="419"/>
        <v>0,163003798608799-0,114800227403028i</v>
      </c>
      <c r="DC255" s="223" t="str">
        <f t="shared" ca="1" si="420"/>
        <v>-0,057874735818514+0,19078743545271i</v>
      </c>
      <c r="DD255" s="223" t="str">
        <f t="shared" ca="1" si="421"/>
        <v>-0,0717531161439448-0,186012958947269i</v>
      </c>
      <c r="DE255" s="223" t="str">
        <f t="shared" ca="1" si="422"/>
        <v>0,171007361384956+0,102497867903874i</v>
      </c>
      <c r="DF255" s="223" t="str">
        <f t="shared" ca="1" si="423"/>
        <v>-0,197872968747315+0,0244053029444187i</v>
      </c>
      <c r="DG255" s="223" t="str">
        <f t="shared" ca="1" si="424"/>
        <v>0,140977534686778-0,140977534686641i</v>
      </c>
      <c r="DH255" s="223" t="str">
        <f t="shared" ca="1" si="425"/>
        <v>-0,0244053029444085+0,197872968747317i</v>
      </c>
      <c r="DI255" s="223" t="str">
        <f t="shared" ca="1" si="426"/>
        <v>-0,102497867903892-0,171007361384945i</v>
      </c>
      <c r="DJ255" s="223" t="str">
        <f t="shared" ca="1" si="427"/>
        <v>0,186012958947277+0,0717531161439246i</v>
      </c>
      <c r="DK255" s="223" t="str">
        <f t="shared" ca="1" si="428"/>
        <v>-0,190787435452707+0,0578747358185238i</v>
      </c>
      <c r="DL255" s="223" t="str">
        <f t="shared" ca="1" si="429"/>
        <v>0,114800227403186-0,163003798608688i</v>
      </c>
      <c r="DM255" s="223" t="str">
        <f t="shared" ca="1" si="430"/>
        <v>0,00978273712480515+0,199132188827i</v>
      </c>
      <c r="DN255" s="223" t="str">
        <f t="shared" ca="1" si="431"/>
        <v>-0,130224599132534-0,150966500765752i</v>
      </c>
      <c r="DO255" s="223" t="str">
        <f t="shared" ca="1" si="432"/>
        <v>0,195541457905769+0,0388956143128168i</v>
      </c>
      <c r="DP255" s="223" t="str">
        <f t="shared" ca="1" si="433"/>
        <v>-0,178084220453233+0,0896400635778963i</v>
      </c>
      <c r="DQ255" s="223" t="str">
        <f t="shared" ca="1" si="434"/>
        <v>0,0852426601162713-0,180230462100575i</v>
      </c>
      <c r="DR255" s="223" t="str">
        <f t="shared" ca="1" si="435"/>
        <v>0,0436827272852859+0,194528018315111i</v>
      </c>
      <c r="DS255" s="223" t="str">
        <f t="shared" ca="1" si="436"/>
        <v>-0,154116904124801-0,126480474523429i</v>
      </c>
      <c r="DT255" s="223" t="str">
        <f t="shared" ca="1" si="437"/>
        <v>0,199312294322104+0,00489284219488929i</v>
      </c>
      <c r="DU255" s="223" t="str">
        <f t="shared" ca="1" si="438"/>
        <v>-0,160137366296957+0,118765965192724i</v>
      </c>
      <c r="DV255" s="223" t="str">
        <f t="shared" ca="1" si="439"/>
        <v>0,0531751469774553-0,192150290961557i</v>
      </c>
      <c r="DW255" s="223" t="str">
        <f t="shared" ca="1" si="440"/>
        <v>0,0762964919807252+0,184196025701208i</v>
      </c>
      <c r="DX255" s="223" t="str">
        <f t="shared" ca="1" si="441"/>
        <v>-0,17347128076419-0,0982702667276133i</v>
      </c>
      <c r="DY255" s="223" t="str">
        <f t="shared" ca="1" si="442"/>
        <v>0,197214436991884-0,029253998267914i</v>
      </c>
      <c r="DZ255" s="223" t="str">
        <f t="shared" ca="1" si="443"/>
        <v>-0,137475312993644+0,144394836784369i</v>
      </c>
      <c r="EA255" s="223" t="str">
        <f t="shared" ca="1" si="444"/>
        <v>0,0195419067789929-0,198412309225325i</v>
      </c>
      <c r="EB255" s="223" t="str">
        <f t="shared" ca="1" si="445"/>
        <v>0,106663728197344+0,168440433565483i</v>
      </c>
      <c r="EC255" s="223" t="str">
        <f t="shared" ca="1" si="446"/>
        <v>-0,187717844942267-0,0671665189131908i</v>
      </c>
      <c r="ED255" s="223" t="str">
        <f t="shared" ca="1" si="447"/>
        <v>0,189309656726749-0,0625394630828024i</v>
      </c>
      <c r="EE255" s="223" t="str">
        <f t="shared" ca="1" si="448"/>
        <v>-0,11076533824916+0,165772043527352i</v>
      </c>
      <c r="EF255" s="223" t="str">
        <f t="shared" ca="1" si="449"/>
        <v>-0,0146667392994745-0,198832133547388i</v>
      </c>
      <c r="EG255" s="223" t="str">
        <f t="shared" ca="1" si="450"/>
        <v>0,133890281312661+0,14772516083153i</v>
      </c>
      <c r="EH255" s="223" t="str">
        <f t="shared" ca="1" si="451"/>
        <v>-0,196437110633905-0,0340850720769073i</v>
      </c>
      <c r="EI255" s="223" t="str">
        <f t="shared" ca="1" si="452"/>
        <v>0,175830707530495-0,0939834712170725i</v>
      </c>
      <c r="EJ255" s="223" t="str">
        <f t="shared" ca="1" si="453"/>
        <v>-0,0807939096634448+0,18226813965688i</v>
      </c>
      <c r="EK255" s="223" t="str">
        <f t="shared" ca="1" si="454"/>
        <v>-0,0484435274160314-0,193397402320137i</v>
      </c>
      <c r="EL255" s="223" t="str">
        <f t="shared" ca="1" si="455"/>
        <v>0,157174473223715+0,122660162805748i</v>
      </c>
      <c r="EM255" s="223" t="str">
        <f t="shared" ca="1" si="456"/>
        <v>-0,199372341543868+6,83865157365404E-15i</v>
      </c>
      <c r="EN255" s="223"/>
      <c r="EO255" s="223"/>
      <c r="EP255" s="223"/>
    </row>
    <row r="256" spans="1:146">
      <c r="A256" s="249">
        <f t="shared" si="323"/>
        <v>3.0468750000000023E-3</v>
      </c>
      <c r="B256" s="248">
        <v>156</v>
      </c>
      <c r="C256" s="247">
        <f t="shared" si="324"/>
        <v>31200</v>
      </c>
      <c r="N256" s="246">
        <f t="shared" ca="1" si="327"/>
        <v>0.59935982677467614</v>
      </c>
      <c r="O256" s="223">
        <f t="shared" ca="1" si="328"/>
        <v>0.19935982677467612</v>
      </c>
      <c r="P256" s="223" t="str">
        <f t="shared" ca="1" si="329"/>
        <v>-0,154107230077409+0,126472535237882i</v>
      </c>
      <c r="Q256" s="223" t="str">
        <f t="shared" ca="1" si="330"/>
        <v>0,0388931728025515-0,19552918360434i</v>
      </c>
      <c r="R256" s="223" t="str">
        <f t="shared" ca="1" si="331"/>
        <v>0,0939775717957819+0,17581967048939i</v>
      </c>
      <c r="S256" s="223" t="str">
        <f t="shared" ca="1" si="332"/>
        <v>-0,184184463562116-0,0762917027858504i</v>
      </c>
      <c r="T256" s="223" t="str">
        <f t="shared" ca="1" si="333"/>
        <v>0,190775459565274-0,0578711029727921i</v>
      </c>
      <c r="U256" s="223" t="str">
        <f t="shared" ca="1" si="334"/>
        <v>-0,110758385415948+0,165761637877047i</v>
      </c>
      <c r="V256" s="223" t="str">
        <f t="shared" ca="1" si="335"/>
        <v>-0,0195406801170455-0,198399854718173i</v>
      </c>
      <c r="W256" s="223" t="str">
        <f t="shared" ca="1" si="336"/>
        <v>0,140968685408551+0,140968685408547i</v>
      </c>
      <c r="X256" s="223" t="str">
        <f t="shared" ca="1" si="337"/>
        <v>-0,198399854718172-0,019540680117059i</v>
      </c>
      <c r="Y256" s="223" t="str">
        <f t="shared" ca="1" si="338"/>
        <v>0,165761637877043-0,110758385415954i</v>
      </c>
      <c r="Z256" s="223" t="str">
        <f t="shared" ca="1" si="339"/>
        <v>-0,0578711029727853+0,190775459565276i</v>
      </c>
      <c r="AA256" s="223" t="str">
        <f t="shared" ca="1" si="340"/>
        <v>-0,0762917027858386-0,184184463562121i</v>
      </c>
      <c r="AB256" s="223" t="str">
        <f t="shared" ca="1" si="341"/>
        <v>0,175819670489392+0,0939775717957766i</v>
      </c>
      <c r="AC256" s="223" t="str">
        <f t="shared" ca="1" si="342"/>
        <v>-0,195529183604342+0,0388931728025415i</v>
      </c>
      <c r="AD256" s="223" t="str">
        <f t="shared" ca="1" si="343"/>
        <v>0,126472535237884-0,154107230077408i</v>
      </c>
      <c r="AE256" s="223" t="str">
        <f t="shared" ca="1" si="344"/>
        <v>6,25227114576355E-15+0,199359826774676i</v>
      </c>
      <c r="AF256" s="223" t="str">
        <f t="shared" ca="1" si="345"/>
        <v>-0,126472535237877-0,154107230077413i</v>
      </c>
      <c r="AG256" s="223" t="str">
        <f t="shared" ca="1" si="346"/>
        <v>0,195529183604341+0,0388931728025487i</v>
      </c>
      <c r="AH256" s="223" t="str">
        <f t="shared" ca="1" si="347"/>
        <v>-0,175819670489397+0,093977571795769i</v>
      </c>
      <c r="AI256" s="223" t="str">
        <f t="shared" ca="1" si="348"/>
        <v>0,076291702785844-0,184184463562118i</v>
      </c>
      <c r="AJ256" s="223" t="str">
        <f t="shared" ca="1" si="349"/>
        <v>0,0578711029727973+0,190775459565272i</v>
      </c>
      <c r="AK256" s="223" t="str">
        <f t="shared" ca="1" si="350"/>
        <v>-0,16576163787704-0,110758385415959i</v>
      </c>
      <c r="AL256" s="223" t="str">
        <f t="shared" ca="1" si="351"/>
        <v>0,198399854718172-0,0195406801170517i</v>
      </c>
      <c r="AM256" s="223" t="str">
        <f t="shared" ca="1" si="352"/>
        <v>-0,140968685408555+0,140968685408542i</v>
      </c>
      <c r="AN256" s="223" t="str">
        <f t="shared" ca="1" si="353"/>
        <v>0,0195406801170528-0,198399854718172i</v>
      </c>
      <c r="AO256" s="223" t="str">
        <f t="shared" ca="1" si="354"/>
        <v>0,110758385415958+0,16576163787704i</v>
      </c>
      <c r="AP256" s="223" t="str">
        <f t="shared" ca="1" si="355"/>
        <v>-0,190775459565266-0,0578711029728174i</v>
      </c>
      <c r="AQ256" s="223" t="str">
        <f t="shared" ca="1" si="356"/>
        <v>0,184184463562096-0,076291702785898i</v>
      </c>
      <c r="AR256" s="223" t="str">
        <f t="shared" ca="1" si="357"/>
        <v>0,184184463562096-0,076291702785898i</v>
      </c>
      <c r="AS256" s="223" t="str">
        <f t="shared" ca="1" si="358"/>
        <v>-0,0388931728025865-0,195529183604333i</v>
      </c>
      <c r="AT256" s="223" t="str">
        <f t="shared" ca="1" si="359"/>
        <v>0,154107230077361+0,126472535237941i</v>
      </c>
      <c r="AU256" s="223" t="str">
        <f t="shared" ca="1" si="360"/>
        <v>-0,199359826774676+1,25045422915271E-14i</v>
      </c>
      <c r="AV256" s="223" t="str">
        <f t="shared" ca="1" si="361"/>
        <v>0,154107230077472-0,126472535237805i</v>
      </c>
      <c r="AW256" s="223" t="str">
        <f t="shared" ca="1" si="362"/>
        <v>-0,0388931728025648+0,195529183604337i</v>
      </c>
      <c r="AX256" s="223" t="str">
        <f t="shared" ca="1" si="363"/>
        <v>-0,0939775717958469-0,175819670489355i</v>
      </c>
      <c r="AY256" s="223" t="str">
        <f t="shared" ca="1" si="364"/>
        <v>0,184184463562106+0,0762917027858749i</v>
      </c>
      <c r="AZ256" s="223" t="str">
        <f t="shared" ca="1" si="365"/>
        <v>-0,190775459565259+0,0578711029728414i</v>
      </c>
      <c r="BA256" s="223" t="str">
        <f t="shared" ca="1" si="366"/>
        <v>0,110758385416005-0,165761637877008i</v>
      </c>
      <c r="BB256" s="223" t="str">
        <f t="shared" ca="1" si="367"/>
        <v>0,0195406801170805+0,19839985471817i</v>
      </c>
      <c r="BC256" s="223" t="str">
        <f t="shared" ca="1" si="368"/>
        <v>-0,140968685408491-0,140968685408607i</v>
      </c>
      <c r="BD256" s="223" t="str">
        <f t="shared" ca="1" si="369"/>
        <v>0,198399854718173+0,0195406801170465i</v>
      </c>
      <c r="BE256" s="223" t="str">
        <f t="shared" ca="1" si="370"/>
        <v>-0,165761637876993+0,110758385416029i</v>
      </c>
      <c r="BF256" s="223" t="str">
        <f t="shared" ca="1" si="371"/>
        <v>0,057871102972814-0,190775459565267i</v>
      </c>
      <c r="BG256" s="223" t="str">
        <f t="shared" ca="1" si="372"/>
        <v>0,0762917027859064+0,184184463562093i</v>
      </c>
      <c r="BH256" s="223" t="str">
        <f t="shared" ca="1" si="373"/>
        <v>-0,175819670489371-0,0939775717958168i</v>
      </c>
      <c r="BI256" s="223" t="str">
        <f t="shared" ca="1" si="374"/>
        <v>0,195529183604332-0,0388931728025927i</v>
      </c>
      <c r="BJ256" s="223" t="str">
        <f t="shared" ca="1" si="375"/>
        <v>-0,126472535237936+0,154107230077365i</v>
      </c>
      <c r="BK256" s="223" t="str">
        <f t="shared" ca="1" si="376"/>
        <v>-2,15898869716335E-14-0,199359826774676i</v>
      </c>
      <c r="BL256" s="223" t="str">
        <f t="shared" ca="1" si="377"/>
        <v>0,126472535237812+0,154107230077467i</v>
      </c>
      <c r="BM256" s="223" t="str">
        <f t="shared" ca="1" si="378"/>
        <v>-0,195529183604339-0,0388931728025558i</v>
      </c>
      <c r="BN256" s="223" t="str">
        <f t="shared" ca="1" si="379"/>
        <v>0,175819670489353-0,0939775717958499i</v>
      </c>
      <c r="BO256" s="223" t="str">
        <f t="shared" ca="1" si="380"/>
        <v>-0,0762917027858717+0,184184463562107i</v>
      </c>
      <c r="BP256" s="223" t="str">
        <f t="shared" ca="1" si="381"/>
        <v>-0,0578711029728499-0,190775459565256i</v>
      </c>
      <c r="BQ256" s="223" t="str">
        <f t="shared" ca="1" si="382"/>
        <v>0,165761637877014+0,110758385415998i</v>
      </c>
      <c r="BR256" s="223" t="str">
        <f t="shared" ca="1" si="383"/>
        <v>-0,198399854718169+0,0195406801170839i</v>
      </c>
      <c r="BS256" s="223" t="str">
        <f t="shared" ca="1" si="384"/>
        <v>0,140968685408605-0,140968685408493i</v>
      </c>
      <c r="BT256" s="223" t="str">
        <f t="shared" ca="1" si="385"/>
        <v>-0,0195406801170375+0,198399854718174i</v>
      </c>
      <c r="BU256" s="223" t="str">
        <f t="shared" ca="1" si="386"/>
        <v>-0,110758385416036-0,165761637876988i</v>
      </c>
      <c r="BV256" s="223" t="str">
        <f t="shared" ca="1" si="387"/>
        <v>0,19077545956527+0,0578711029728055i</v>
      </c>
      <c r="BW256" s="223" t="str">
        <f t="shared" ca="1" si="388"/>
        <v>-0,184184463562091+0,0762917027859096i</v>
      </c>
      <c r="BX256" s="223" t="str">
        <f t="shared" ca="1" si="389"/>
        <v>0,0939775717958138-0,175819670489372i</v>
      </c>
      <c r="BY256" s="223" t="str">
        <f t="shared" ca="1" si="390"/>
        <v>0,0388931728026017+0,19552918360433i</v>
      </c>
      <c r="BZ256" s="223" t="str">
        <f t="shared" ca="1" si="391"/>
        <v>-0,15410723007737-0,126472535237929i</v>
      </c>
      <c r="CA256" s="223" t="str">
        <f t="shared" ca="1" si="392"/>
        <v>0,199359826774676-2,50090845830543E-14i</v>
      </c>
      <c r="CB256" s="223" t="str">
        <f t="shared" ca="1" si="393"/>
        <v>-0,154107230077465+0,126472535237815i</v>
      </c>
      <c r="CC256" s="223" t="str">
        <f t="shared" ca="1" si="394"/>
        <v>0,0388931728025527-0,19552918360434i</v>
      </c>
      <c r="CD256" s="223" t="str">
        <f t="shared" ca="1" si="395"/>
        <v>0,0939775717958529+0,175819670489352i</v>
      </c>
      <c r="CE256" s="223" t="str">
        <f t="shared" ca="1" si="396"/>
        <v>-0,184184463562108-0,0762917027858685i</v>
      </c>
      <c r="CF256" s="223" t="str">
        <f t="shared" ca="1" si="397"/>
        <v>0,190775459565255-0,0578711029728533i</v>
      </c>
      <c r="CG256" s="223" t="str">
        <f t="shared" ca="1" si="398"/>
        <v>-0,110758385415995+0,165761637877015i</v>
      </c>
      <c r="CH256" s="223" t="str">
        <f t="shared" ca="1" si="399"/>
        <v>-0,0195406801170929-0,198399854718168i</v>
      </c>
      <c r="CI256" s="223" t="str">
        <f t="shared" ca="1" si="400"/>
        <v>0,1409686854085+0,140968685408598i</v>
      </c>
      <c r="CJ256" s="223" t="str">
        <f t="shared" ca="1" si="401"/>
        <v>-0,198399854718175-0,0195406801170285i</v>
      </c>
      <c r="CK256" s="223" t="str">
        <f t="shared" ca="1" si="402"/>
        <v>0,165761637877093-0,110758385415879i</v>
      </c>
      <c r="CL256" s="223" t="str">
        <f t="shared" ca="1" si="403"/>
        <v>-0,0578711029728021+0,190775459565271i</v>
      </c>
      <c r="CM256" s="223" t="str">
        <f t="shared" ca="1" si="404"/>
        <v>-0,076291702785918-0,184184463562088i</v>
      </c>
      <c r="CN256" s="223" t="str">
        <f t="shared" ca="1" si="405"/>
        <v>0,175819670489377+0,0939775717958059i</v>
      </c>
      <c r="CO256" s="223" t="str">
        <f t="shared" ca="1" si="406"/>
        <v>-0,195529183604328+0,0388931728026105i</v>
      </c>
      <c r="CP256" s="223" t="str">
        <f t="shared" ca="1" si="407"/>
        <v>0,126472535237922-0,154107230077376i</v>
      </c>
      <c r="CQ256" s="223" t="str">
        <f t="shared" ca="1" si="408"/>
        <v>2,84282821944751E-14+0,199359826774676i</v>
      </c>
      <c r="CR256" s="223" t="str">
        <f t="shared" ca="1" si="409"/>
        <v>-0,126472535237817-0,154107230077462i</v>
      </c>
      <c r="CS256" s="223" t="str">
        <f t="shared" ca="1" si="410"/>
        <v>0,195529183604342+0,0388931728025437i</v>
      </c>
      <c r="CT256" s="223" t="str">
        <f t="shared" ca="1" si="411"/>
        <v>-0,175819670489345+0,0939775717958659i</v>
      </c>
      <c r="CU256" s="223" t="str">
        <f t="shared" ca="1" si="412"/>
        <v>0,076291702785855-0,184184463562114i</v>
      </c>
      <c r="CV256" s="223" t="str">
        <f t="shared" ca="1" si="413"/>
        <v>0,0578711029728565+0,190775459565254i</v>
      </c>
      <c r="CW256" s="223" t="str">
        <f t="shared" ca="1" si="414"/>
        <v>-0,165761637877017-0,110758385415992i</v>
      </c>
      <c r="CX256" s="223" t="str">
        <f t="shared" ca="1" si="415"/>
        <v>0,198399854718168-0,0195406801170963i</v>
      </c>
      <c r="CY256" s="223" t="str">
        <f t="shared" ca="1" si="416"/>
        <v>-0,140968685408596+0,140968685408502i</v>
      </c>
      <c r="CZ256" s="223" t="str">
        <f t="shared" ca="1" si="417"/>
        <v>0,019540680117025-0,198399854718175i</v>
      </c>
      <c r="DA256" s="223" t="str">
        <f t="shared" ca="1" si="418"/>
        <v>0,110758385415882+0,165761637877091i</v>
      </c>
      <c r="DB256" s="223" t="str">
        <f t="shared" ca="1" si="419"/>
        <v>-0,190775459565272-0,0578711029727989i</v>
      </c>
      <c r="DC256" s="223" t="str">
        <f t="shared" ca="1" si="420"/>
        <v>0,184184463562086-0,0762917027859212i</v>
      </c>
      <c r="DD256" s="223" t="str">
        <f t="shared" ca="1" si="421"/>
        <v>-0,0939775717958029+0,175819670489378i</v>
      </c>
      <c r="DE256" s="223" t="str">
        <f t="shared" ca="1" si="422"/>
        <v>-0,0388931728026139-0,195529183604328i</v>
      </c>
      <c r="DF256" s="223" t="str">
        <f t="shared" ca="1" si="423"/>
        <v>0,154107230077378+0,12647253523792i</v>
      </c>
      <c r="DG256" s="223" t="str">
        <f t="shared" ca="1" si="424"/>
        <v>-0,199359826774676+4,31797739432669E-14i</v>
      </c>
      <c r="DH256" s="223" t="str">
        <f t="shared" ca="1" si="425"/>
        <v>0,154107230077453-0,126472535237829i</v>
      </c>
      <c r="DI256" s="223" t="str">
        <f t="shared" ca="1" si="426"/>
        <v>-0,0388931728025403+0,195529183604342i</v>
      </c>
      <c r="DJ256" s="223" t="str">
        <f t="shared" ca="1" si="427"/>
        <v>-0,093977571795689-0,175819670489439i</v>
      </c>
      <c r="DK256" s="223" t="str">
        <f t="shared" ca="1" si="428"/>
        <v>0,184184463562115+0,0762917027858518i</v>
      </c>
      <c r="DL256" s="223" t="str">
        <f t="shared" ca="1" si="429"/>
        <v>-0,19077545956525+0,0578711029728707i</v>
      </c>
      <c r="DM256" s="223" t="str">
        <f t="shared" ca="1" si="430"/>
        <v>0,11075838541598-0,165761637877026i</v>
      </c>
      <c r="DN256" s="223" t="str">
        <f t="shared" ca="1" si="431"/>
        <v>0,0195406801170997+0,198399854718168i</v>
      </c>
      <c r="DO256" s="223" t="str">
        <f t="shared" ca="1" si="432"/>
        <v>-0,140968685408505-0,140968685408593i</v>
      </c>
      <c r="DP256" s="223" t="str">
        <f t="shared" ca="1" si="433"/>
        <v>0,198399854718175+0,0195406801170217i</v>
      </c>
      <c r="DQ256" s="223" t="str">
        <f t="shared" ca="1" si="434"/>
        <v>-0,165761637877089+0,110758385415885i</v>
      </c>
      <c r="DR256" s="223" t="str">
        <f t="shared" ca="1" si="435"/>
        <v>0,0578711029727847-0,190775459565276i</v>
      </c>
      <c r="DS256" s="223" t="str">
        <f t="shared" ca="1" si="436"/>
        <v>0,0762917027859244+0,184184463562085i</v>
      </c>
      <c r="DT256" s="223" t="str">
        <f t="shared" ca="1" si="437"/>
        <v>-0,17581967048938-0,0939775717957999i</v>
      </c>
      <c r="DU256" s="223" t="str">
        <f t="shared" ca="1" si="438"/>
        <v>0,195529183604327-0,0388931728026172i</v>
      </c>
      <c r="DV256" s="223" t="str">
        <f t="shared" ca="1" si="439"/>
        <v>-0,126472535237917+0,154107230077381i</v>
      </c>
      <c r="DW256" s="223" t="str">
        <f t="shared" ca="1" si="440"/>
        <v>-4,65989715546877E-14-0,199359826774676i</v>
      </c>
      <c r="DX256" s="223" t="str">
        <f t="shared" ca="1" si="441"/>
        <v>0,126472535237831+0,154107230077451i</v>
      </c>
      <c r="DY256" s="223" t="str">
        <f t="shared" ca="1" si="442"/>
        <v>-0,195529183604345-0,0388931728025257i</v>
      </c>
      <c r="DZ256" s="223" t="str">
        <f t="shared" ca="1" si="443"/>
        <v>0,175819670489432-0,093977571795702i</v>
      </c>
      <c r="EA256" s="223" t="str">
        <f t="shared" ca="1" si="444"/>
        <v>-0,0762917027858486+0,184184463562117i</v>
      </c>
      <c r="EB256" s="223" t="str">
        <f t="shared" ca="1" si="445"/>
        <v>-0,0578711029728739-0,190775459565249i</v>
      </c>
      <c r="EC256" s="223" t="str">
        <f t="shared" ca="1" si="446"/>
        <v>0,165761637877027+0,110758385415977i</v>
      </c>
      <c r="ED256" s="223" t="str">
        <f t="shared" ca="1" si="447"/>
        <v>-0,198399854718166+0,0195406801171144i</v>
      </c>
      <c r="EE256" s="223" t="str">
        <f t="shared" ca="1" si="448"/>
        <v>0,140968685408583-0,140968685408515i</v>
      </c>
      <c r="EF256" s="223" t="str">
        <f t="shared" ca="1" si="449"/>
        <v>-0,0195406801170182+0,198399854718176i</v>
      </c>
      <c r="EG256" s="223" t="str">
        <f t="shared" ca="1" si="450"/>
        <v>-0,110758385415888-0,165761637877087i</v>
      </c>
      <c r="EH256" s="223" t="str">
        <f t="shared" ca="1" si="451"/>
        <v>0,190775459565277+0,0578711029727815i</v>
      </c>
      <c r="EI256" s="223" t="str">
        <f t="shared" ca="1" si="452"/>
        <v>-0,184184463562158+0,0762917027857495i</v>
      </c>
      <c r="EJ256" s="223" t="str">
        <f t="shared" ca="1" si="453"/>
        <v>0,0939775717957867-0,175819670489387i</v>
      </c>
      <c r="EK256" s="223" t="str">
        <f t="shared" ca="1" si="454"/>
        <v>0,0388931728026206+0,195529183604326i</v>
      </c>
      <c r="EL256" s="223" t="str">
        <f t="shared" ca="1" si="455"/>
        <v>-0,154107230077383-0,126472535237914i</v>
      </c>
      <c r="EM256" s="223" t="str">
        <f t="shared" ca="1" si="456"/>
        <v>0,199359826774676-5,00181691661086E-14i</v>
      </c>
      <c r="EN256" s="223"/>
      <c r="EO256" s="223"/>
      <c r="EP256" s="223"/>
    </row>
    <row r="257" spans="1:146">
      <c r="A257" s="249">
        <f t="shared" si="323"/>
        <v>3.0664062500000023E-3</v>
      </c>
      <c r="B257" s="248">
        <v>157</v>
      </c>
      <c r="C257" s="247">
        <f t="shared" si="324"/>
        <v>31400</v>
      </c>
      <c r="N257" s="246">
        <f t="shared" ca="1" si="327"/>
        <v>0.5993464018751431</v>
      </c>
      <c r="O257" s="223">
        <f t="shared" ca="1" si="328"/>
        <v>0.19934640187514305</v>
      </c>
      <c r="P257" s="223" t="str">
        <f t="shared" ca="1" si="329"/>
        <v>-0,150946859019095+0,130207656045393i</v>
      </c>
      <c r="Q257" s="223" t="str">
        <f t="shared" ca="1" si="330"/>
        <v>0,0292501921281092-0,197188778080891i</v>
      </c>
      <c r="R257" s="223" t="str">
        <f t="shared" ca="1" si="331"/>
        <v>0,106649850536259+0,168418518343915i</v>
      </c>
      <c r="S257" s="223" t="str">
        <f t="shared" ca="1" si="332"/>
        <v>-0,190762612737406-0,0578672059301686i</v>
      </c>
      <c r="T257" s="223" t="str">
        <f t="shared" ca="1" si="333"/>
        <v>0,182244425358649-0,0807833978380583i</v>
      </c>
      <c r="U257" s="223" t="str">
        <f t="shared" ca="1" si="334"/>
        <v>-0,0852315694787147+0,180207012917814i</v>
      </c>
      <c r="V257" s="223" t="str">
        <f t="shared" ca="1" si="335"/>
        <v>-0,0531682285368154-0,192125290929703i</v>
      </c>
      <c r="W257" s="223" t="str">
        <f t="shared" ca="1" si="336"/>
        <v>0,165750475481028+0,1107509269414i</v>
      </c>
      <c r="X257" s="223" t="str">
        <f t="shared" ca="1" si="337"/>
        <v>-0,197847224156969+0,0244021276520749i</v>
      </c>
      <c r="Y257" s="223" t="str">
        <f t="shared" ca="1" si="338"/>
        <v>0,133872861295786-0,147705940804848i</v>
      </c>
      <c r="Z257" s="223" t="str">
        <f t="shared" ca="1" si="339"/>
        <v>-0,00489220560364647+0,199286362465919i</v>
      </c>
      <c r="AA257" s="223" t="str">
        <f t="shared" ca="1" si="340"/>
        <v>-0,126464018571782-0,154096852489731i</v>
      </c>
      <c r="AB257" s="223" t="str">
        <f t="shared" ca="1" si="341"/>
        <v>0,196411552858259+0,0340806373821443i</v>
      </c>
      <c r="AC257" s="223" t="str">
        <f t="shared" ca="1" si="342"/>
        <v>-0,170985112188926+0,10248453224905i</v>
      </c>
      <c r="AD257" s="223" t="str">
        <f t="shared" ca="1" si="343"/>
        <v>0,0625313262824446-0,189285026280275i</v>
      </c>
      <c r="AE257" s="223" t="str">
        <f t="shared" ca="1" si="344"/>
        <v>0,0762865652992119+0,184172060572213i</v>
      </c>
      <c r="AF257" s="223" t="str">
        <f t="shared" ca="1" si="345"/>
        <v>-0,178061050510763-0,0896284008089481i</v>
      </c>
      <c r="AG257" s="223" t="str">
        <f t="shared" ca="1" si="346"/>
        <v>0,193372240030766-0,0484372245906992i</v>
      </c>
      <c r="AH257" s="223" t="str">
        <f t="shared" ca="1" si="347"/>
        <v>-0,11478529112938+0,16298259072953i</v>
      </c>
      <c r="AI257" s="223" t="str">
        <f t="shared" ca="1" si="348"/>
        <v>-0,0195393642467864-0,1983864944632i</v>
      </c>
      <c r="AJ257" s="223" t="str">
        <f t="shared" ca="1" si="349"/>
        <v>0,144376050054937+0,137457426540367i</v>
      </c>
      <c r="AK257" s="223" t="str">
        <f t="shared" ca="1" si="350"/>
        <v>-0,199106280403743-0,00978146432554884i</v>
      </c>
      <c r="AL257" s="223" t="str">
        <f t="shared" ca="1" si="351"/>
        <v>0,157154023778487-0,122644203902168i</v>
      </c>
      <c r="AM257" s="223" t="str">
        <f t="shared" ca="1" si="352"/>
        <v>-0,0388905537345861+0,195516016660486i</v>
      </c>
      <c r="AN257" s="223" t="str">
        <f t="shared" ca="1" si="353"/>
        <v>-0,0982574811117742-0,173448710995889i</v>
      </c>
      <c r="AO257" s="223" t="str">
        <f t="shared" ca="1" si="354"/>
        <v>0,187693421601131+0,0671577801019831i</v>
      </c>
      <c r="AP257" s="223" t="str">
        <f t="shared" ca="1" si="355"/>
        <v>-0,185988757423105+0,0717437805860224i</v>
      </c>
      <c r="AQ257" s="223" t="str">
        <f t="shared" ca="1" si="356"/>
        <v>0,0939712433420284-0,175807830784978i</v>
      </c>
      <c r="AR257" s="223" t="str">
        <f t="shared" ca="1" si="357"/>
        <v>0,0939712433420284-0,175807830784978i</v>
      </c>
      <c r="AS257" s="223" t="str">
        <f t="shared" ca="1" si="358"/>
        <v>-0,160116531359691-0,11875051295008i</v>
      </c>
      <c r="AT257" s="223" t="str">
        <f t="shared" ca="1" si="359"/>
        <v>0,19880626416331-0,0146648310591786i</v>
      </c>
      <c r="AU257" s="223" t="str">
        <f t="shared" ca="1" si="360"/>
        <v>-0,140959192571106+0,140959192570999i</v>
      </c>
      <c r="AV257" s="223" t="str">
        <f t="shared" ca="1" si="361"/>
        <v>0,0146648310591322-0,198806264163313i</v>
      </c>
      <c r="AW257" s="223" t="str">
        <f t="shared" ca="1" si="362"/>
        <v>0,118750512950117+0,160116531359663i</v>
      </c>
      <c r="AX257" s="223" t="str">
        <f t="shared" ca="1" si="363"/>
        <v>-0,194502708925113-0,0436770438715685i</v>
      </c>
      <c r="AY257" s="223" t="str">
        <f t="shared" ca="1" si="364"/>
        <v>0,175807830785051-0,093971243341892i</v>
      </c>
      <c r="AZ257" s="223" t="str">
        <f t="shared" ca="1" si="365"/>
        <v>-0,071743780585979+0,185988757423122i</v>
      </c>
      <c r="BA257" s="223" t="str">
        <f t="shared" ca="1" si="366"/>
        <v>-0,0671577801020242-0,187693421601116i</v>
      </c>
      <c r="BB257" s="223" t="str">
        <f t="shared" ca="1" si="367"/>
        <v>0,173448710995842+0,0982574811118569i</v>
      </c>
      <c r="BC257" s="223" t="str">
        <f t="shared" ca="1" si="368"/>
        <v>-0,195516016660496+0,0388905537345345i</v>
      </c>
      <c r="BD257" s="223" t="str">
        <f t="shared" ca="1" si="369"/>
        <v>0,122644203902165-0,15715402377849i</v>
      </c>
      <c r="BE257" s="223" t="str">
        <f t="shared" ca="1" si="370"/>
        <v>0,00978146432561237+0,19910628040374i</v>
      </c>
      <c r="BF257" s="223" t="str">
        <f t="shared" ca="1" si="371"/>
        <v>-0,1374574265403-0,144376050055i</v>
      </c>
      <c r="BG257" s="223" t="str">
        <f t="shared" ca="1" si="372"/>
        <v>0,198386494463197+0,0195393642468219i</v>
      </c>
      <c r="BH257" s="223" t="str">
        <f t="shared" ca="1" si="373"/>
        <v>-0,162982590729517+0,114785291129399i</v>
      </c>
      <c r="BI257" s="223" t="str">
        <f t="shared" ca="1" si="374"/>
        <v>0,0484372245906155-0,193372240030787i</v>
      </c>
      <c r="BJ257" s="223" t="str">
        <f t="shared" ca="1" si="375"/>
        <v>0,0896284008088809+0,178061050510797i</v>
      </c>
      <c r="BK257" s="223" t="str">
        <f t="shared" ca="1" si="376"/>
        <v>-0,184172060572208-0,0762865652992251i</v>
      </c>
      <c r="BL257" s="223" t="str">
        <f t="shared" ca="1" si="377"/>
        <v>0,189285026280261-0,0625313262824889i</v>
      </c>
      <c r="BM257" s="223" t="str">
        <f t="shared" ca="1" si="378"/>
        <v>-0,102484532248975+0,170985112188971i</v>
      </c>
      <c r="BN257" s="223" t="str">
        <f t="shared" ca="1" si="379"/>
        <v>-0,034080637382091-0,196411552858269i</v>
      </c>
      <c r="BO257" s="223" t="str">
        <f t="shared" ca="1" si="380"/>
        <v>0,154096852489735+0,126464018571777i</v>
      </c>
      <c r="BP257" s="223" t="str">
        <f t="shared" ca="1" si="381"/>
        <v>-0,199286362465918+0,00489220560369447i</v>
      </c>
      <c r="BQ257" s="223" t="str">
        <f t="shared" ca="1" si="382"/>
        <v>0,147705940804911-0,133872861295716i</v>
      </c>
      <c r="BR257" s="223" t="str">
        <f t="shared" ca="1" si="383"/>
        <v>-0,0244021276521074+0,197847224156965i</v>
      </c>
      <c r="BS257" s="223" t="str">
        <f t="shared" ca="1" si="384"/>
        <v>-0,110750926941408-0,165750475481023i</v>
      </c>
      <c r="BT257" s="223" t="str">
        <f t="shared" ca="1" si="385"/>
        <v>0,19212529092972+0,0531682285367534i</v>
      </c>
      <c r="BU257" s="223" t="str">
        <f t="shared" ca="1" si="386"/>
        <v>-0,180207012917845+0,0852315694786492i</v>
      </c>
      <c r="BV257" s="223" t="str">
        <f t="shared" ca="1" si="387"/>
        <v>0,0807833978380733-0,182244425358642i</v>
      </c>
      <c r="BW257" s="223" t="str">
        <f t="shared" ca="1" si="388"/>
        <v>0,0578672059301925+0,190762612737399i</v>
      </c>
      <c r="BX257" s="223" t="str">
        <f t="shared" ca="1" si="389"/>
        <v>-0,168418518343961-0,106649850536187i</v>
      </c>
      <c r="BY257" s="223" t="str">
        <f t="shared" ca="1" si="390"/>
        <v>0,1971887780809-0,0292501921280458i</v>
      </c>
      <c r="BZ257" s="223" t="str">
        <f t="shared" ca="1" si="391"/>
        <v>-0,1302076560454+0,150946859019089i</v>
      </c>
      <c r="CA257" s="223" t="str">
        <f t="shared" ca="1" si="392"/>
        <v>-4,65959200306076E-14-0,199346401875143i</v>
      </c>
      <c r="CB257" s="223" t="str">
        <f t="shared" ca="1" si="393"/>
        <v>0,130207656045316+0,150946859019162i</v>
      </c>
      <c r="CC257" s="223" t="str">
        <f t="shared" ca="1" si="394"/>
        <v>-0,197188778080884-0,0292501921281553i</v>
      </c>
      <c r="CD257" s="223" t="str">
        <f t="shared" ca="1" si="395"/>
        <v>0,168418518343914-0,106649850536261i</v>
      </c>
      <c r="CE257" s="223" t="str">
        <f t="shared" ca="1" si="396"/>
        <v>-0,0578672059301034+0,190762612737426i</v>
      </c>
      <c r="CF257" s="223" t="str">
        <f t="shared" ca="1" si="397"/>
        <v>-0,0807833978379772-0,182244425358685i</v>
      </c>
      <c r="CG257" s="223" t="str">
        <f t="shared" ca="1" si="398"/>
        <v>0,1802070129178+0,0852315694787442i</v>
      </c>
      <c r="CH257" s="223" t="str">
        <f t="shared" ca="1" si="399"/>
        <v>-0,192125290929697+0,0531682285368377i</v>
      </c>
      <c r="CI257" s="223" t="str">
        <f t="shared" ca="1" si="400"/>
        <v>0,110750926941325-0,165750475481077i</v>
      </c>
      <c r="CJ257" s="223" t="str">
        <f t="shared" ca="1" si="401"/>
        <v>0,0244021276519976+0,197847224156978i</v>
      </c>
      <c r="CK257" s="223" t="str">
        <f t="shared" ca="1" si="402"/>
        <v>-0,147705940804841-0,133872861295794i</v>
      </c>
      <c r="CL257" s="223" t="str">
        <f t="shared" ca="1" si="403"/>
        <v>0,19928636246592+0,0048922056036013i</v>
      </c>
      <c r="CM257" s="223" t="str">
        <f t="shared" ca="1" si="404"/>
        <v>-0,15409685248968+0,126464018571845i</v>
      </c>
      <c r="CN257" s="223" t="str">
        <f t="shared" ca="1" si="405"/>
        <v>0,0340806373822003-0,19641155285825i</v>
      </c>
      <c r="CO257" s="223" t="str">
        <f t="shared" ca="1" si="406"/>
        <v>0,10248453224906+0,17098511218892i</v>
      </c>
      <c r="CP257" s="223" t="str">
        <f t="shared" ca="1" si="407"/>
        <v>-0,18928502628029-0,0625313262824004i</v>
      </c>
      <c r="CQ257" s="223" t="str">
        <f t="shared" ca="1" si="408"/>
        <v>0,184172060572248-0,076286565299128i</v>
      </c>
      <c r="CR257" s="223" t="str">
        <f t="shared" ca="1" si="409"/>
        <v>-0,0896284008089798+0,178061050510747i</v>
      </c>
      <c r="CS257" s="223" t="str">
        <f t="shared" ca="1" si="410"/>
        <v>-0,0484372245907004-0,193372240030766i</v>
      </c>
      <c r="CT257" s="223" t="str">
        <f t="shared" ca="1" si="411"/>
        <v>0,16298259072957+0,114785291129323i</v>
      </c>
      <c r="CU257" s="223" t="str">
        <f t="shared" ca="1" si="412"/>
        <v>-0,198386494463207+0,0195393642467172i</v>
      </c>
      <c r="CV257" s="223" t="str">
        <f t="shared" ca="1" si="413"/>
        <v>0,137457426540377-0,144376050054928i</v>
      </c>
      <c r="CW257" s="223" t="str">
        <f t="shared" ca="1" si="414"/>
        <v>-0,00978146432552494+0,199106280403744i</v>
      </c>
      <c r="CX257" s="223" t="str">
        <f t="shared" ca="1" si="415"/>
        <v>-0,122644203902239-0,157154023778433i</v>
      </c>
      <c r="CY257" s="223" t="str">
        <f t="shared" ca="1" si="416"/>
        <v>0,195516016660474+0,0388905537346431i</v>
      </c>
      <c r="CZ257" s="223" t="str">
        <f t="shared" ca="1" si="417"/>
        <v>-0,173448710995894+0,0982574811117655i</v>
      </c>
      <c r="DA257" s="223" t="str">
        <f t="shared" ca="1" si="418"/>
        <v>0,0671577801019418-0,187693421601145i</v>
      </c>
      <c r="DB257" s="223" t="str">
        <f t="shared" ca="1" si="419"/>
        <v>0,0717437805858809+0,18598875742316i</v>
      </c>
      <c r="DC257" s="223" t="str">
        <f t="shared" ca="1" si="420"/>
        <v>-0,175807830784998-0,0939712433419897i</v>
      </c>
      <c r="DD257" s="223" t="str">
        <f t="shared" ca="1" si="421"/>
        <v>0,194502708925091-0,043677043871665i</v>
      </c>
      <c r="DE257" s="223" t="str">
        <f t="shared" ca="1" si="422"/>
        <v>-0,118750512950043+0,160116531359719i</v>
      </c>
      <c r="DF257" s="223" t="str">
        <f t="shared" ca="1" si="423"/>
        <v>-0,0146648310590274-0,198806264163321i</v>
      </c>
      <c r="DG257" s="223" t="str">
        <f t="shared" ca="1" si="424"/>
        <v>0,14095919257103+0,140959192571075i</v>
      </c>
      <c r="DH257" s="223" t="str">
        <f t="shared" ca="1" si="425"/>
        <v>-0,198806264163316-0,0146648310590914i</v>
      </c>
      <c r="DI257" s="223" t="str">
        <f t="shared" ca="1" si="426"/>
        <v>0,160116531359636-0,118750512950155i</v>
      </c>
      <c r="DJ257" s="223" t="str">
        <f t="shared" ca="1" si="427"/>
        <v>-0,0436770438717166+0,19450270892508i</v>
      </c>
      <c r="DK257" s="223" t="str">
        <f t="shared" ca="1" si="428"/>
        <v>-0,0939712433419331-0,175807830785029i</v>
      </c>
      <c r="DL257" s="223" t="str">
        <f t="shared" ca="1" si="429"/>
        <v>0,185988757423137+0,0717437805859407i</v>
      </c>
      <c r="DM257" s="223" t="str">
        <f t="shared" ca="1" si="430"/>
        <v>-0,187693421601098+0,0671577801020734i</v>
      </c>
      <c r="DN257" s="223" t="str">
        <f t="shared" ca="1" si="431"/>
        <v>0,0982574811118213-0,173448710995862i</v>
      </c>
      <c r="DO257" s="223" t="str">
        <f t="shared" ca="1" si="432"/>
        <v>0,0388905537345801+0,195516016660487i</v>
      </c>
      <c r="DP257" s="223" t="str">
        <f t="shared" ca="1" si="433"/>
        <v>-0,157154023778519-0,122644203902128i</v>
      </c>
      <c r="DQ257" s="223" t="str">
        <f t="shared" ca="1" si="434"/>
        <v>0,199106280403748-0,00978146432546085i</v>
      </c>
      <c r="DR257" s="223" t="str">
        <f t="shared" ca="1" si="435"/>
        <v>-0,144376050054972+0,13745742654033i</v>
      </c>
      <c r="DS257" s="223" t="str">
        <f t="shared" ca="1" si="436"/>
        <v>0,0195393642467698-0,198386494463202i</v>
      </c>
      <c r="DT257" s="223" t="str">
        <f t="shared" ca="1" si="437"/>
        <v>0,114785291129437+0,16298259072949i</v>
      </c>
      <c r="DU257" s="223" t="str">
        <f t="shared" ca="1" si="438"/>
        <v>-0,19337224003075-0,0484372245907626i</v>
      </c>
      <c r="DV257" s="223" t="str">
        <f t="shared" ca="1" si="439"/>
        <v>0,178061050510776-0,0896284008089226i</v>
      </c>
      <c r="DW257" s="223" t="str">
        <f t="shared" ca="1" si="440"/>
        <v>-0,0762865652991769+0,184172060572228i</v>
      </c>
      <c r="DX257" s="223" t="str">
        <f t="shared" ca="1" si="441"/>
        <v>-0,0625313262825332-0,189285026280246i</v>
      </c>
      <c r="DY257" s="223" t="str">
        <f t="shared" ca="1" si="442"/>
        <v>0,170985112188893+0,102484532249105i</v>
      </c>
      <c r="DZ257" s="223" t="str">
        <f t="shared" ca="1" si="443"/>
        <v>-0,196411552858261+0,0340806373821369i</v>
      </c>
      <c r="EA257" s="223" t="str">
        <f t="shared" ca="1" si="444"/>
        <v>0,126464018571745-0,154096852489761i</v>
      </c>
      <c r="EB257" s="223" t="str">
        <f t="shared" ca="1" si="445"/>
        <v>0,00489220560374106+0,199286362465917i</v>
      </c>
      <c r="EC257" s="223" t="str">
        <f t="shared" ca="1" si="446"/>
        <v>-0,133872861295747-0,147705940804884i</v>
      </c>
      <c r="ED257" s="223" t="str">
        <f t="shared" ca="1" si="447"/>
        <v>0,197847224156971+0,0244021276520612i</v>
      </c>
      <c r="EE257" s="223" t="str">
        <f t="shared" ca="1" si="448"/>
        <v>-0,165750475481+0,110750926941441i</v>
      </c>
      <c r="EF257" s="223" t="str">
        <f t="shared" ca="1" si="449"/>
        <v>0,0531682285368995-0,19212529092968i</v>
      </c>
      <c r="EG257" s="223" t="str">
        <f t="shared" ca="1" si="450"/>
        <v>0,0852315694786862+0,180207012917827i</v>
      </c>
      <c r="EH257" s="223" t="str">
        <f t="shared" ca="1" si="451"/>
        <v>-0,182244425358663-0,0807833978380254i</v>
      </c>
      <c r="EI257" s="223" t="str">
        <f t="shared" ca="1" si="452"/>
        <v>0,190762612737385-0,0578672059302371i</v>
      </c>
      <c r="EJ257" s="223" t="str">
        <f t="shared" ca="1" si="453"/>
        <v>-0,106649850536315+0,16841851834388i</v>
      </c>
      <c r="EK257" s="223" t="str">
        <f t="shared" ca="1" si="454"/>
        <v>-0,0292501921280919-0,197188778080893i</v>
      </c>
      <c r="EL257" s="223" t="str">
        <f t="shared" ca="1" si="455"/>
        <v>0,150946859019124+0,13020765604536i</v>
      </c>
      <c r="EM257" s="223" t="str">
        <f t="shared" ca="1" si="456"/>
        <v>-0,199346401875143-1,10775718302092E-13i</v>
      </c>
      <c r="EN257" s="223"/>
      <c r="EO257" s="223"/>
      <c r="EP257" s="223"/>
    </row>
    <row r="258" spans="1:146">
      <c r="A258" s="249">
        <f t="shared" si="323"/>
        <v>3.0859375000000023E-3</v>
      </c>
      <c r="B258" s="248">
        <v>158</v>
      </c>
      <c r="C258" s="247">
        <f t="shared" si="324"/>
        <v>31600</v>
      </c>
      <c r="N258" s="246">
        <f t="shared" ca="1" si="327"/>
        <v>0.59933199194295317</v>
      </c>
      <c r="O258" s="223">
        <f t="shared" ca="1" si="328"/>
        <v>0.1993319919429532</v>
      </c>
      <c r="P258" s="223" t="str">
        <f t="shared" ca="1" si="329"/>
        <v>-0,147695263749377+0,133863184176784i</v>
      </c>
      <c r="Q258" s="223" t="str">
        <f t="shared" ca="1" si="330"/>
        <v>0,0195379518264436-0,198372153918772i</v>
      </c>
      <c r="R258" s="223" t="str">
        <f t="shared" ca="1" si="331"/>
        <v>0,118741928963508+0,160104957193619i</v>
      </c>
      <c r="S258" s="223" t="str">
        <f t="shared" ca="1" si="332"/>
        <v>-0,195501883611104-0,0388877424962678i</v>
      </c>
      <c r="T258" s="223" t="str">
        <f t="shared" ca="1" si="333"/>
        <v>0,170972752377815-0,102477124063373i</v>
      </c>
      <c r="U258" s="223" t="str">
        <f t="shared" ca="1" si="334"/>
        <v>-0,0578630229476502+0,190748823292059i</v>
      </c>
      <c r="V258" s="223" t="str">
        <f t="shared" ca="1" si="335"/>
        <v>-0,0852254084388126-0,180193986493399i</v>
      </c>
      <c r="W258" s="223" t="str">
        <f t="shared" ca="1" si="336"/>
        <v>0,184158747530799+0,076281050856901i</v>
      </c>
      <c r="X258" s="223" t="str">
        <f t="shared" ca="1" si="337"/>
        <v>-0,187679854014998+0,0671529255420385i</v>
      </c>
      <c r="Y258" s="223" t="str">
        <f t="shared" ca="1" si="338"/>
        <v>0,0939644505469357-0,175795122359405i</v>
      </c>
      <c r="Z258" s="223" t="str">
        <f t="shared" ca="1" si="339"/>
        <v>0,0484337232627721+0,193358261946188i</v>
      </c>
      <c r="AA258" s="223" t="str">
        <f t="shared" ca="1" si="340"/>
        <v>-0,1657384940603-0,11074292121201i</v>
      </c>
      <c r="AB258" s="223" t="str">
        <f t="shared" ca="1" si="341"/>
        <v>0,197174524114459-0,0292480777519189i</v>
      </c>
      <c r="AC258" s="223" t="str">
        <f t="shared" ca="1" si="342"/>
        <v>-0,126454877007573+0,154085713461518i</v>
      </c>
      <c r="AD258" s="223" t="str">
        <f t="shared" ca="1" si="343"/>
        <v>-0,00978075726368903-0,199091887828948i</v>
      </c>
      <c r="AE258" s="223" t="str">
        <f t="shared" ca="1" si="344"/>
        <v>0,140949003210283+0,140949003210286i</v>
      </c>
      <c r="AF258" s="223" t="str">
        <f t="shared" ca="1" si="345"/>
        <v>-0,199091887828948-0,00978075726369601i</v>
      </c>
      <c r="AG258" s="223" t="str">
        <f t="shared" ca="1" si="346"/>
        <v>0,154085713461522-0,126454877007568i</v>
      </c>
      <c r="AH258" s="223" t="str">
        <f t="shared" ca="1" si="347"/>
        <v>-0,0292480777519245+0,197174524114458i</v>
      </c>
      <c r="AI258" s="223" t="str">
        <f t="shared" ca="1" si="348"/>
        <v>-0,110742921212005-0,165738494060303i</v>
      </c>
      <c r="AJ258" s="223" t="str">
        <f t="shared" ca="1" si="349"/>
        <v>0,193358261946187+0,0484337232627789i</v>
      </c>
      <c r="AK258" s="223" t="str">
        <f t="shared" ca="1" si="350"/>
        <v>-0,175795122359408+0,0939644505469295i</v>
      </c>
      <c r="AL258" s="223" t="str">
        <f t="shared" ca="1" si="351"/>
        <v>0,0671529255420465-0,187679854014995i</v>
      </c>
      <c r="AM258" s="223" t="str">
        <f t="shared" ca="1" si="352"/>
        <v>0,0762810508568958+0,184158747530801i</v>
      </c>
      <c r="AN258" s="223" t="str">
        <f t="shared" ca="1" si="353"/>
        <v>-0,180193986493396-0,0852254084388182i</v>
      </c>
      <c r="AO258" s="223" t="str">
        <f t="shared" ca="1" si="354"/>
        <v>0,190748823292084-0,0578630229475677i</v>
      </c>
      <c r="AP258" s="223" t="str">
        <f t="shared" ca="1" si="355"/>
        <v>-0,10247712406343+0,170972752377781i</v>
      </c>
      <c r="AQ258" s="223" t="str">
        <f t="shared" ca="1" si="356"/>
        <v>-0,0388877424962233-0,195501883611113i</v>
      </c>
      <c r="AR258" s="223" t="str">
        <f t="shared" ca="1" si="357"/>
        <v>-0,0388877424962233-0,195501883611113i</v>
      </c>
      <c r="AS258" s="223" t="str">
        <f t="shared" ca="1" si="358"/>
        <v>-0,198372153918773+0,0195379518264367i</v>
      </c>
      <c r="AT258" s="223" t="str">
        <f t="shared" ca="1" si="359"/>
        <v>0,133863184176775-0,147695263749385i</v>
      </c>
      <c r="AU258" s="223" t="str">
        <f t="shared" ca="1" si="360"/>
        <v>3,4089755409041E-14+0,199331991942953i</v>
      </c>
      <c r="AV258" s="223" t="str">
        <f t="shared" ca="1" si="361"/>
        <v>-0,133863184176823-0,147695263749341i</v>
      </c>
      <c r="AW258" s="223" t="str">
        <f t="shared" ca="1" si="362"/>
        <v>0,198372153918779+0,0195379518263716i</v>
      </c>
      <c r="AX258" s="223" t="str">
        <f t="shared" ca="1" si="363"/>
        <v>-0,160104957193565+0,118741928963582i</v>
      </c>
      <c r="AY258" s="223" t="str">
        <f t="shared" ca="1" si="364"/>
        <v>0,0388877424963537-0,195501883611087i</v>
      </c>
      <c r="AZ258" s="223" t="str">
        <f t="shared" ca="1" si="365"/>
        <v>0,102477124063314+0,17097275237785i</v>
      </c>
      <c r="BA258" s="223" t="str">
        <f t="shared" ca="1" si="366"/>
        <v>-0,190748823292047-0,0578630229476922i</v>
      </c>
      <c r="BB258" s="223" t="str">
        <f t="shared" ca="1" si="367"/>
        <v>0,180193986493409-0,0852254084387903i</v>
      </c>
      <c r="BC258" s="223" t="str">
        <f t="shared" ca="1" si="368"/>
        <v>-0,0762810508569062+0,184158747530796i</v>
      </c>
      <c r="BD258" s="223" t="str">
        <f t="shared" ca="1" si="369"/>
        <v>-0,067152925542052-0,187679854014993i</v>
      </c>
      <c r="BE258" s="223" t="str">
        <f t="shared" ca="1" si="370"/>
        <v>0,17579512235942+0,093964450546907i</v>
      </c>
      <c r="BF258" s="223" t="str">
        <f t="shared" ca="1" si="371"/>
        <v>-0,193358261946175+0,0484337232628232i</v>
      </c>
      <c r="BG258" s="223" t="str">
        <f t="shared" ca="1" si="372"/>
        <v>0,110742921211951-0,16573849406034i</v>
      </c>
      <c r="BH258" s="223" t="str">
        <f t="shared" ca="1" si="373"/>
        <v>0,0292480777520086+0,197174524114445i</v>
      </c>
      <c r="BI258" s="223" t="str">
        <f t="shared" ca="1" si="374"/>
        <v>-0,154085713461462-0,126454877007642i</v>
      </c>
      <c r="BJ258" s="223" t="str">
        <f t="shared" ca="1" si="375"/>
        <v>0,199091887828951-0,00978075726362546i</v>
      </c>
      <c r="BK258" s="223" t="str">
        <f t="shared" ca="1" si="376"/>
        <v>-0,140949003210318+0,14094900321025i</v>
      </c>
      <c r="BL258" s="223" t="str">
        <f t="shared" ca="1" si="377"/>
        <v>0,00978075726372136-0,199091887828946i</v>
      </c>
      <c r="BM258" s="223" t="str">
        <f t="shared" ca="1" si="378"/>
        <v>0,126454877007564+0,154085713461526i</v>
      </c>
      <c r="BN258" s="223" t="str">
        <f t="shared" ca="1" si="379"/>
        <v>-0,197174524114459-0,0292480777519132i</v>
      </c>
      <c r="BO258" s="223" t="str">
        <f t="shared" ca="1" si="380"/>
        <v>0,165738494060286-0,110742921212031i</v>
      </c>
      <c r="BP258" s="223" t="str">
        <f t="shared" ca="1" si="381"/>
        <v>-0,0484337232627295+0,193358261946199i</v>
      </c>
      <c r="BQ258" s="223" t="str">
        <f t="shared" ca="1" si="382"/>
        <v>-0,093964450546997-0,175795122359372i</v>
      </c>
      <c r="BR258" s="223" t="str">
        <f t="shared" ca="1" si="383"/>
        <v>0,187679854015028+0,0671529255419558i</v>
      </c>
      <c r="BS258" s="223" t="str">
        <f t="shared" ca="1" si="384"/>
        <v>-0,184158747530833+0,0762810508568175i</v>
      </c>
      <c r="BT258" s="223" t="str">
        <f t="shared" ca="1" si="385"/>
        <v>0,085225408438877-0,180193986493368i</v>
      </c>
      <c r="BU258" s="223" t="str">
        <f t="shared" ca="1" si="386"/>
        <v>0,0578630229476004+0,190748823292074i</v>
      </c>
      <c r="BV258" s="223" t="str">
        <f t="shared" ca="1" si="387"/>
        <v>-0,170972752377798-0,102477124063401i</v>
      </c>
      <c r="BW258" s="223" t="str">
        <f t="shared" ca="1" si="388"/>
        <v>0,195501883611106-0,038887742496254i</v>
      </c>
      <c r="BX258" s="223" t="str">
        <f t="shared" ca="1" si="389"/>
        <v>-0,118741928963504+0,160104957193623i</v>
      </c>
      <c r="BY258" s="223" t="str">
        <f t="shared" ca="1" si="390"/>
        <v>-0,0195379518264678-0,19837215391877i</v>
      </c>
      <c r="BZ258" s="223" t="str">
        <f t="shared" ca="1" si="391"/>
        <v>0,14769526374941+0,133863184176747i</v>
      </c>
      <c r="CA258" s="223" t="str">
        <f t="shared" ca="1" si="392"/>
        <v>-0,199331991942953+6,81795108180819E-14i</v>
      </c>
      <c r="CB258" s="223" t="str">
        <f t="shared" ca="1" si="393"/>
        <v>0,147695263749318-0,133863184176848i</v>
      </c>
      <c r="CC258" s="223" t="str">
        <f t="shared" ca="1" si="394"/>
        <v>-0,0195379518265351+0,198372153918763i</v>
      </c>
      <c r="CD258" s="223" t="str">
        <f t="shared" ca="1" si="395"/>
        <v>-0,118741928963445-0,160104957193666i</v>
      </c>
      <c r="CE258" s="223" t="str">
        <f t="shared" ca="1" si="396"/>
        <v>0,195501883611094+0,0388877424963148i</v>
      </c>
      <c r="CF258" s="223" t="str">
        <f t="shared" ca="1" si="397"/>
        <v>-0,17097275237783+0,102477124063348i</v>
      </c>
      <c r="CG258" s="223" t="str">
        <f t="shared" ca="1" si="398"/>
        <v>0,0578630229476596-0,190748823292056i</v>
      </c>
      <c r="CH258" s="223" t="str">
        <f t="shared" ca="1" si="399"/>
        <v>0,085225408438821+0,180193986493395i</v>
      </c>
      <c r="CI258" s="223" t="str">
        <f t="shared" ca="1" si="400"/>
        <v>-0,18415874753081-0,0762810508568747i</v>
      </c>
      <c r="CJ258" s="223" t="str">
        <f t="shared" ca="1" si="401"/>
        <v>0,187679854014982-0,0671529255420841i</v>
      </c>
      <c r="CK258" s="223" t="str">
        <f t="shared" ca="1" si="402"/>
        <v>-0,0939644505468769+0,175795122359436i</v>
      </c>
      <c r="CL258" s="223" t="str">
        <f t="shared" ca="1" si="403"/>
        <v>-0,0484337232628563-0,193358261946167i</v>
      </c>
      <c r="CM258" s="223" t="str">
        <f t="shared" ca="1" si="404"/>
        <v>0,165738494060251+0,110742921212082i</v>
      </c>
      <c r="CN258" s="223" t="str">
        <f t="shared" ca="1" si="405"/>
        <v>-0,197174524114469+0,029248077751852i</v>
      </c>
      <c r="CO258" s="223" t="str">
        <f t="shared" ca="1" si="406"/>
        <v>0,126454877007611-0,154085713461487i</v>
      </c>
      <c r="CP258" s="223" t="str">
        <f t="shared" ca="1" si="407"/>
        <v>0,00978075726365951+0,199091887828949i</v>
      </c>
      <c r="CQ258" s="223" t="str">
        <f t="shared" ca="1" si="408"/>
        <v>-0,140949003210275-0,140949003210294i</v>
      </c>
      <c r="CR258" s="223" t="str">
        <f t="shared" ca="1" si="409"/>
        <v>0,199091887828948+0,00978075726368731i</v>
      </c>
      <c r="CS258" s="223" t="str">
        <f t="shared" ca="1" si="410"/>
        <v>-0,154085713461505+0,12645487700759i</v>
      </c>
      <c r="CT258" s="223" t="str">
        <f t="shared" ca="1" si="411"/>
        <v>0,0292480777518795-0,197174524114465i</v>
      </c>
      <c r="CU258" s="223" t="str">
        <f t="shared" ca="1" si="412"/>
        <v>0,110742921212059+0,165738494060267i</v>
      </c>
      <c r="CV258" s="223" t="str">
        <f t="shared" ca="1" si="413"/>
        <v>-0,193358261946207-0,0484337232626964i</v>
      </c>
      <c r="CW258" s="223" t="str">
        <f t="shared" ca="1" si="414"/>
        <v>0,175795122359449-0,0939644505468523i</v>
      </c>
      <c r="CX258" s="223" t="str">
        <f t="shared" ca="1" si="415"/>
        <v>-0,0671529255421102+0,187679854014972i</v>
      </c>
      <c r="CY258" s="223" t="str">
        <f t="shared" ca="1" si="416"/>
        <v>-0,076281050856849-0,18415874753082i</v>
      </c>
      <c r="CZ258" s="223" t="str">
        <f t="shared" ca="1" si="417"/>
        <v>0,180193986493383+0,0852254084388461i</v>
      </c>
      <c r="DA258" s="223" t="str">
        <f t="shared" ca="1" si="418"/>
        <v>-0,190748823292065+0,0578630229476328i</v>
      </c>
      <c r="DB258" s="223" t="str">
        <f t="shared" ca="1" si="419"/>
        <v>0,102477124063372-0,170972752377816i</v>
      </c>
      <c r="DC258" s="223" t="str">
        <f t="shared" ca="1" si="420"/>
        <v>0,0388877424962875+0,1955018836111i</v>
      </c>
      <c r="DD258" s="223" t="str">
        <f t="shared" ca="1" si="421"/>
        <v>-0,160104957193643-0,118741928963477i</v>
      </c>
      <c r="DE258" s="223" t="str">
        <f t="shared" ca="1" si="422"/>
        <v>0,198372153918767-0,0195379518265017i</v>
      </c>
      <c r="DF258" s="223" t="str">
        <f t="shared" ca="1" si="423"/>
        <v>-0,133863184176726+0,147695263749429i</v>
      </c>
      <c r="DG258" s="223" t="str">
        <f t="shared" ca="1" si="424"/>
        <v>9,60181922043957E-14-0,199331991942953i</v>
      </c>
      <c r="DH258" s="223" t="str">
        <f t="shared" ca="1" si="425"/>
        <v>0,133863184176727+0,147695263749429i</v>
      </c>
      <c r="DI258" s="223" t="str">
        <f t="shared" ca="1" si="426"/>
        <v>-0,198372153918767-0,0195379518265011i</v>
      </c>
      <c r="DJ258" s="223" t="str">
        <f t="shared" ca="1" si="427"/>
        <v>0,160104957193643-0,118741928963477i</v>
      </c>
      <c r="DK258" s="223" t="str">
        <f t="shared" ca="1" si="428"/>
        <v>-0,0388877424962869+0,1955018836111i</v>
      </c>
      <c r="DL258" s="223" t="str">
        <f t="shared" ca="1" si="429"/>
        <v>-0,102477124063372-0,170972752377815i</v>
      </c>
      <c r="DM258" s="223" t="str">
        <f t="shared" ca="1" si="430"/>
        <v>0,190748823292065+0,0578630229476324i</v>
      </c>
      <c r="DN258" s="223" t="str">
        <f t="shared" ca="1" si="431"/>
        <v>-0,180193986493383+0,0852254084388467i</v>
      </c>
      <c r="DO258" s="223" t="str">
        <f t="shared" ca="1" si="432"/>
        <v>0,0762810508568484-0,18415874753082i</v>
      </c>
      <c r="DP258" s="223" t="str">
        <f t="shared" ca="1" si="433"/>
        <v>0,0671529255421108+0,187679854014972i</v>
      </c>
      <c r="DQ258" s="223" t="str">
        <f t="shared" ca="1" si="434"/>
        <v>-0,175795122359449-0,0939644505468517i</v>
      </c>
      <c r="DR258" s="223" t="str">
        <f t="shared" ca="1" si="435"/>
        <v>0,193358261946207-0,0484337232626968i</v>
      </c>
      <c r="DS258" s="223" t="str">
        <f t="shared" ca="1" si="436"/>
        <v>-0,110742921212059+0,165738494060267i</v>
      </c>
      <c r="DT258" s="223" t="str">
        <f t="shared" ca="1" si="437"/>
        <v>-0,0292480777518801-0,197174524114464i</v>
      </c>
      <c r="DU258" s="223" t="str">
        <f t="shared" ca="1" si="438"/>
        <v>0,154085713461505+0,126454877007589i</v>
      </c>
      <c r="DV258" s="223" t="str">
        <f t="shared" ca="1" si="439"/>
        <v>-0,199091887828948+0,00978075726368791i</v>
      </c>
      <c r="DW258" s="223" t="str">
        <f t="shared" ca="1" si="440"/>
        <v>0,140949003210274-0,140949003210295i</v>
      </c>
      <c r="DX258" s="223" t="str">
        <f t="shared" ca="1" si="441"/>
        <v>-0,00978075726365893+0,199091887828949i</v>
      </c>
      <c r="DY258" s="223" t="str">
        <f t="shared" ca="1" si="442"/>
        <v>-0,126454877007612-0,154085713461486i</v>
      </c>
      <c r="DZ258" s="223" t="str">
        <f t="shared" ca="1" si="443"/>
        <v>0,197174524114469+0,0292480777518514i</v>
      </c>
      <c r="EA258" s="223" t="str">
        <f t="shared" ca="1" si="444"/>
        <v>-0,165738494060251+0,110742921212083i</v>
      </c>
      <c r="EB258" s="223" t="str">
        <f t="shared" ca="1" si="445"/>
        <v>0,0484337232628557-0,193358261946167i</v>
      </c>
      <c r="EC258" s="223" t="str">
        <f t="shared" ca="1" si="446"/>
        <v>0,0939644505468775+0,175795122359436i</v>
      </c>
      <c r="ED258" s="223" t="str">
        <f t="shared" ca="1" si="447"/>
        <v>-0,187679854014982-0,0671529255420835i</v>
      </c>
      <c r="EE258" s="223" t="str">
        <f t="shared" ca="1" si="448"/>
        <v>0,184158747530809-0,0762810508568753i</v>
      </c>
      <c r="EF258" s="223" t="str">
        <f t="shared" ca="1" si="449"/>
        <v>-0,0852254084388206+0,180193986493395i</v>
      </c>
      <c r="EG258" s="223" t="str">
        <f t="shared" ca="1" si="450"/>
        <v>-0,0578630229476602-0,190748823292056i</v>
      </c>
      <c r="EH258" s="223" t="str">
        <f t="shared" ca="1" si="451"/>
        <v>0,17097275237783+0,102477124063347i</v>
      </c>
      <c r="EI258" s="223" t="str">
        <f t="shared" ca="1" si="452"/>
        <v>-0,195501883611094+0,0388877424963154i</v>
      </c>
      <c r="EJ258" s="223" t="str">
        <f t="shared" ca="1" si="453"/>
        <v>0,118741928963445-0,160104957193667i</v>
      </c>
      <c r="EK258" s="223" t="str">
        <f t="shared" ca="1" si="454"/>
        <v>0,0195379518265413+0,198372153918763i</v>
      </c>
      <c r="EL258" s="223" t="str">
        <f t="shared" ca="1" si="455"/>
        <v>-0,147695263749319-0,133863184176848i</v>
      </c>
      <c r="EM258" s="223" t="str">
        <f t="shared" ca="1" si="456"/>
        <v>0,199331991942953+6,75937927505409E-14i</v>
      </c>
      <c r="EN258" s="223"/>
      <c r="EO258" s="223"/>
      <c r="EP258" s="223"/>
    </row>
    <row r="259" spans="1:146">
      <c r="A259" s="249">
        <f t="shared" si="323"/>
        <v>3.1054687500000023E-3</v>
      </c>
      <c r="B259" s="248">
        <v>159</v>
      </c>
      <c r="C259" s="247">
        <f t="shared" si="324"/>
        <v>31800</v>
      </c>
      <c r="N259" s="246">
        <f t="shared" ca="1" si="327"/>
        <v>0.59931651271884001</v>
      </c>
      <c r="O259" s="223">
        <f t="shared" ca="1" si="328"/>
        <v>0.19931651271884004</v>
      </c>
      <c r="P259" s="223" t="str">
        <f t="shared" ca="1" si="329"/>
        <v>-0,144354402920679+0,137436816755241i</v>
      </c>
      <c r="Q259" s="223" t="str">
        <f t="shared" ca="1" si="330"/>
        <v>0,00977999773416527-0,199076427250238i</v>
      </c>
      <c r="R259" s="223" t="str">
        <f t="shared" ca="1" si="331"/>
        <v>0,130188133260195+0,15092422668553i</v>
      </c>
      <c r="S259" s="223" t="str">
        <f t="shared" ca="1" si="332"/>
        <v>-0,198356749231355-0,0195364345971581i</v>
      </c>
      <c r="T259" s="223" t="str">
        <f t="shared" ca="1" si="333"/>
        <v>0,157130460768885-0,122625815149003i</v>
      </c>
      <c r="U259" s="223" t="str">
        <f t="shared" ca="1" si="334"/>
        <v>-0,0292458064780292+0,197159212429572i</v>
      </c>
      <c r="V259" s="223" t="str">
        <f t="shared" ca="1" si="335"/>
        <v>-0,114768080708347-0,162958153809258i</v>
      </c>
      <c r="W259" s="223" t="str">
        <f t="shared" ca="1" si="336"/>
        <v>0,195486701815943+0,038884722649444i</v>
      </c>
      <c r="X259" s="223" t="str">
        <f t="shared" ca="1" si="337"/>
        <v>-0,168393266383655+0,106633859908768i</v>
      </c>
      <c r="Y259" s="223" t="str">
        <f t="shared" ca="1" si="338"/>
        <v>0,0484299621181172-0,193343246615022i</v>
      </c>
      <c r="Z259" s="223" t="str">
        <f t="shared" ca="1" si="339"/>
        <v>0,0982427488006636+0,173422704829815i</v>
      </c>
      <c r="AA259" s="223" t="str">
        <f t="shared" ca="1" si="340"/>
        <v>-0,190734010598142-0,0578585295660654i</v>
      </c>
      <c r="AB259" s="223" t="str">
        <f t="shared" ca="1" si="341"/>
        <v>0,178034352790015-0,0896149623056327i</v>
      </c>
      <c r="AC259" s="223" t="str">
        <f t="shared" ca="1" si="342"/>
        <v>-0,0671477107484982+0,1876652796434i</v>
      </c>
      <c r="AD259" s="223" t="str">
        <f t="shared" ca="1" si="343"/>
        <v>-0,0807712855170804-0,182217100400368i</v>
      </c>
      <c r="AE259" s="223" t="str">
        <f t="shared" ca="1" si="344"/>
        <v>0,184144446592459+0,0762751272142938i</v>
      </c>
      <c r="AF259" s="223" t="str">
        <f t="shared" ca="1" si="345"/>
        <v>-0,185960871055532+0,0717330236269701i</v>
      </c>
      <c r="AG259" s="223" t="str">
        <f t="shared" ca="1" si="346"/>
        <v>0,0852187902176975-0,180179993440536i</v>
      </c>
      <c r="AH259" s="223" t="str">
        <f t="shared" ca="1" si="347"/>
        <v>0,0625219505998743+0,189256645684072i</v>
      </c>
      <c r="AI259" s="223" t="str">
        <f t="shared" ca="1" si="348"/>
        <v>-0,175781470902502-0,0939571536912027i</v>
      </c>
      <c r="AJ259" s="223" t="str">
        <f t="shared" ca="1" si="349"/>
        <v>0,19209648447623-0,0531602567175232i</v>
      </c>
      <c r="AK259" s="223" t="str">
        <f t="shared" ca="1" si="350"/>
        <v>-0,102469166151774+0,170959475404435i</v>
      </c>
      <c r="AL259" s="223" t="str">
        <f t="shared" ca="1" si="351"/>
        <v>-0,043670495120432-0,194473546011626i</v>
      </c>
      <c r="AM259" s="223" t="str">
        <f t="shared" ca="1" si="352"/>
        <v>0,165725623555827+0,110734321415863i</v>
      </c>
      <c r="AN259" s="223" t="str">
        <f t="shared" ca="1" si="353"/>
        <v>-0,196382103740804+0,0340755274755316i</v>
      </c>
      <c r="AO259" s="223" t="str">
        <f t="shared" ca="1" si="354"/>
        <v>0,118732708000446-0,160092524164248i</v>
      </c>
      <c r="AP259" s="223" t="str">
        <f t="shared" ca="1" si="355"/>
        <v>0,0243984689002819+0,19781755978103i</v>
      </c>
      <c r="AQ259" s="223" t="str">
        <f t="shared" ca="1" si="356"/>
        <v>-0,154073747859471-0,126445057091749i</v>
      </c>
      <c r="AR259" s="223" t="str">
        <f t="shared" ca="1" si="357"/>
        <v>-0,154073747859471-0,126445057091749i</v>
      </c>
      <c r="AS259" s="223" t="str">
        <f t="shared" ca="1" si="358"/>
        <v>-0,133852788965238+0,147683794400832i</v>
      </c>
      <c r="AT259" s="223" t="str">
        <f t="shared" ca="1" si="359"/>
        <v>-0,00489147208698045-0,199256482311672i</v>
      </c>
      <c r="AU259" s="223" t="str">
        <f t="shared" ca="1" si="360"/>
        <v>0,140938057745906+0,140938057745987i</v>
      </c>
      <c r="AV259" s="223" t="str">
        <f t="shared" ca="1" si="361"/>
        <v>-0,19925648231167-0,00489147208709177i</v>
      </c>
      <c r="AW259" s="223" t="str">
        <f t="shared" ca="1" si="362"/>
        <v>0,147683794400908-0,133852788965153i</v>
      </c>
      <c r="AX259" s="223" t="str">
        <f t="shared" ca="1" si="363"/>
        <v>-0,0146626322764666+0,198776455992969i</v>
      </c>
      <c r="AY259" s="223" t="str">
        <f t="shared" ca="1" si="364"/>
        <v>-0,126445057091819-0,154073747859414i</v>
      </c>
      <c r="AZ259" s="223" t="str">
        <f t="shared" ca="1" si="365"/>
        <v>0,197817559781041+0,0243984689001956i</v>
      </c>
      <c r="BA259" s="223" t="str">
        <f t="shared" ca="1" si="366"/>
        <v>-0,160092524164195+0,118732708000518i</v>
      </c>
      <c r="BB259" s="223" t="str">
        <f t="shared" ca="1" si="367"/>
        <v>0,0340755274754878-0,196382103740811i</v>
      </c>
      <c r="BC259" s="223" t="str">
        <f t="shared" ca="1" si="368"/>
        <v>0,110734321415886+0,165725623555812i</v>
      </c>
      <c r="BD259" s="223" t="str">
        <f t="shared" ca="1" si="369"/>
        <v>-0,194473546011627-0,0436704951204274i</v>
      </c>
      <c r="BE259" s="223" t="str">
        <f t="shared" ca="1" si="370"/>
        <v>0,170959475404431-0,10246916615178i</v>
      </c>
      <c r="BF259" s="223" t="str">
        <f t="shared" ca="1" si="371"/>
        <v>-0,0531602567175378+0,192096484476226i</v>
      </c>
      <c r="BG259" s="223" t="str">
        <f t="shared" ca="1" si="372"/>
        <v>-0,0939571536911744-0,175781470902517i</v>
      </c>
      <c r="BH259" s="223" t="str">
        <f t="shared" ca="1" si="373"/>
        <v>0,189256645684057+0,0625219505999207i</v>
      </c>
      <c r="BI259" s="223" t="str">
        <f t="shared" ca="1" si="374"/>
        <v>-0,180179993440558+0,0852187902176506i</v>
      </c>
      <c r="BJ259" s="223" t="str">
        <f t="shared" ca="1" si="375"/>
        <v>0,0717330236270371-0,185960871055506i</v>
      </c>
      <c r="BK259" s="223" t="str">
        <f t="shared" ca="1" si="376"/>
        <v>0,0762751272142067+0,184144446592495i</v>
      </c>
      <c r="BL259" s="223" t="str">
        <f t="shared" ca="1" si="377"/>
        <v>-0,182217100400331-0,0807712855171639i</v>
      </c>
      <c r="BM259" s="223" t="str">
        <f t="shared" ca="1" si="378"/>
        <v>0,18766527964337-0,0671477107485827i</v>
      </c>
      <c r="BN259" s="223" t="str">
        <f t="shared" ca="1" si="379"/>
        <v>-0,0896149623055727+0,178034352790045i</v>
      </c>
      <c r="BO259" s="223" t="str">
        <f t="shared" ca="1" si="380"/>
        <v>-0,057858529566131-0,190734010598122i</v>
      </c>
      <c r="BP259" s="223" t="str">
        <f t="shared" ca="1" si="381"/>
        <v>0,173422704829838+0,0982427488006237i</v>
      </c>
      <c r="BQ259" s="223" t="str">
        <f t="shared" ca="1" si="382"/>
        <v>-0,193343246615015+0,0484299621181451i</v>
      </c>
      <c r="BR259" s="223" t="str">
        <f t="shared" ca="1" si="383"/>
        <v>0,106633859908764-0,168393266383658i</v>
      </c>
      <c r="BS259" s="223" t="str">
        <f t="shared" ca="1" si="384"/>
        <v>0,0388847226494522+0,195486701815941i</v>
      </c>
      <c r="BT259" s="223" t="str">
        <f t="shared" ca="1" si="385"/>
        <v>-0,162958153809249-0,11476808070836i</v>
      </c>
      <c r="BU259" s="223" t="str">
        <f t="shared" ca="1" si="386"/>
        <v>0,197159212429577-0,0292458064779969i</v>
      </c>
      <c r="BV259" s="223" t="str">
        <f t="shared" ca="1" si="387"/>
        <v>-0,122625815149026+0,157130460768867i</v>
      </c>
      <c r="BW259" s="223" t="str">
        <f t="shared" ca="1" si="388"/>
        <v>-0,0195364345971054-0,19835674923136i</v>
      </c>
      <c r="BX259" s="223" t="str">
        <f t="shared" ca="1" si="389"/>
        <v>0,150924226685484+0,130188133260249i</v>
      </c>
      <c r="BY259" s="223" t="str">
        <f t="shared" ca="1" si="390"/>
        <v>-0,199076427250242+0,0097799977340797i</v>
      </c>
      <c r="BZ259" s="223" t="str">
        <f t="shared" ca="1" si="391"/>
        <v>0,137436816755312-0,144354402920612i</v>
      </c>
      <c r="CA259" s="223" t="str">
        <f t="shared" ca="1" si="392"/>
        <v>8,97594989736589E-14+0,19931651271884i</v>
      </c>
      <c r="CB259" s="223" t="str">
        <f t="shared" ca="1" si="393"/>
        <v>-0,137436816755294-0,144354402920629i</v>
      </c>
      <c r="CC259" s="223" t="str">
        <f t="shared" ca="1" si="394"/>
        <v>0,199076427250241+0,00977999773410974i</v>
      </c>
      <c r="CD259" s="223" t="str">
        <f t="shared" ca="1" si="395"/>
        <v>-0,1509242266855+0,13018813326023i</v>
      </c>
      <c r="CE259" s="223" t="str">
        <f t="shared" ca="1" si="396"/>
        <v>0,0195364345971297-0,198356749231357i</v>
      </c>
      <c r="CF259" s="223" t="str">
        <f t="shared" ca="1" si="397"/>
        <v>0,122625815149011+0,157130460768878i</v>
      </c>
      <c r="CG259" s="223" t="str">
        <f t="shared" ca="1" si="398"/>
        <v>-0,197159212429573-0,0292458064780266i</v>
      </c>
      <c r="CH259" s="223" t="str">
        <f t="shared" ca="1" si="399"/>
        <v>0,162958153809267-0,114768080708335i</v>
      </c>
      <c r="CI259" s="223" t="str">
        <f t="shared" ca="1" si="400"/>
        <v>-0,0388847226494763+0,195486701815936i</v>
      </c>
      <c r="CJ259" s="223" t="str">
        <f t="shared" ca="1" si="401"/>
        <v>-0,106633859908743-0,168393266383671i</v>
      </c>
      <c r="CK259" s="223" t="str">
        <f t="shared" ca="1" si="402"/>
        <v>0,193343246615011+0,0484299621181634i</v>
      </c>
      <c r="CL259" s="223" t="str">
        <f t="shared" ca="1" si="403"/>
        <v>-0,173422704829853+0,0982427488005976i</v>
      </c>
      <c r="CM259" s="223" t="str">
        <f t="shared" ca="1" si="404"/>
        <v>0,0578585295661545-0,190734010598115i</v>
      </c>
      <c r="CN259" s="223" t="str">
        <f t="shared" ca="1" si="405"/>
        <v>0,089614962305551+0,178034352790056i</v>
      </c>
      <c r="CO259" s="223" t="str">
        <f t="shared" ca="1" si="406"/>
        <v>-0,187665279643428-0,0671477107484188i</v>
      </c>
      <c r="CP259" s="223" t="str">
        <f t="shared" ca="1" si="407"/>
        <v>0,182217100400341-0,0807712855171416i</v>
      </c>
      <c r="CQ259" s="223" t="str">
        <f t="shared" ca="1" si="408"/>
        <v>-0,0762751272142292+0,184144446592485i</v>
      </c>
      <c r="CR259" s="223" t="str">
        <f t="shared" ca="1" si="409"/>
        <v>-0,0717330236270196-0,185960871055512i</v>
      </c>
      <c r="CS259" s="223" t="str">
        <f t="shared" ca="1" si="410"/>
        <v>0,180179993440545+0,0852187902176777i</v>
      </c>
      <c r="CT259" s="223" t="str">
        <f t="shared" ca="1" si="411"/>
        <v>-0,189256645684064+0,0625219505998976i</v>
      </c>
      <c r="CU259" s="223" t="str">
        <f t="shared" ca="1" si="412"/>
        <v>0,0939571536911959-0,175781470902506i</v>
      </c>
      <c r="CV259" s="223" t="str">
        <f t="shared" ca="1" si="413"/>
        <v>0,0531602567175142+0,192096484476233i</v>
      </c>
      <c r="CW259" s="223" t="str">
        <f t="shared" ca="1" si="414"/>
        <v>-0,170959475404416-0,102469166151806i</v>
      </c>
      <c r="CX259" s="223" t="str">
        <f t="shared" ca="1" si="415"/>
        <v>0,194473546011633-0,0436704951203982i</v>
      </c>
      <c r="CY259" s="223" t="str">
        <f t="shared" ca="1" si="416"/>
        <v>-0,110734321415906+0,165725623555799i</v>
      </c>
      <c r="CZ259" s="223" t="str">
        <f t="shared" ca="1" si="417"/>
        <v>-0,0340755274754637-0,196382103740816i</v>
      </c>
      <c r="DA259" s="223" t="str">
        <f t="shared" ca="1" si="418"/>
        <v>0,160092524164183+0,118732708000533i</v>
      </c>
      <c r="DB259" s="223" t="str">
        <f t="shared" ca="1" si="419"/>
        <v>-0,197817559781045+0,0243984689001657i</v>
      </c>
      <c r="DC259" s="223" t="str">
        <f t="shared" ca="1" si="420"/>
        <v>0,12644505709168-0,154073747859528i</v>
      </c>
      <c r="DD259" s="223" t="str">
        <f t="shared" ca="1" si="421"/>
        <v>0,0146626322764479+0,19877645599297i</v>
      </c>
      <c r="DE259" s="223" t="str">
        <f t="shared" ca="1" si="422"/>
        <v>-0,147683794400888-0,133852788965175i</v>
      </c>
      <c r="DF259" s="223" t="str">
        <f t="shared" ca="1" si="423"/>
        <v>0,19925648231167-0,00489147208706736i</v>
      </c>
      <c r="DG259" s="223" t="str">
        <f t="shared" ca="1" si="424"/>
        <v>-0,140938057745924+0,14093805774597i</v>
      </c>
      <c r="DH259" s="223" t="str">
        <f t="shared" ca="1" si="425"/>
        <v>0,00489147208700204-0,199256482311672i</v>
      </c>
      <c r="DI259" s="223" t="str">
        <f t="shared" ca="1" si="426"/>
        <v>0,133852788965215+0,147683794400852i</v>
      </c>
      <c r="DJ259" s="223" t="str">
        <f t="shared" ca="1" si="427"/>
        <v>-0,198776455992975-0,0146626322763827i</v>
      </c>
      <c r="DK259" s="223" t="str">
        <f t="shared" ca="1" si="428"/>
        <v>0,154073747859486-0,12644505709173i</v>
      </c>
      <c r="DL259" s="223" t="str">
        <f t="shared" ca="1" si="429"/>
        <v>-0,0243984689003032+0,197817559781028i</v>
      </c>
      <c r="DM259" s="223" t="str">
        <f t="shared" ca="1" si="430"/>
        <v>-0,118732708000431-0,160092524164259i</v>
      </c>
      <c r="DN259" s="223" t="str">
        <f t="shared" ca="1" si="431"/>
        <v>0,196382103740792+0,0340755274756004i</v>
      </c>
      <c r="DO259" s="223" t="str">
        <f t="shared" ca="1" si="432"/>
        <v>-0,165725623555876+0,110734321415791i</v>
      </c>
      <c r="DP259" s="223" t="str">
        <f t="shared" ca="1" si="433"/>
        <v>0,0436704951203453-0,194473546011645i</v>
      </c>
      <c r="DQ259" s="223" t="str">
        <f t="shared" ca="1" si="434"/>
        <v>0,102469166151852+0,170959475404388i</v>
      </c>
      <c r="DR259" s="223" t="str">
        <f t="shared" ca="1" si="435"/>
        <v>-0,19209648447625-0,0531602567174512i</v>
      </c>
      <c r="DS259" s="223" t="str">
        <f t="shared" ca="1" si="436"/>
        <v>0,175781470902475-0,0939571536912535i</v>
      </c>
      <c r="DT259" s="223" t="str">
        <f t="shared" ca="1" si="437"/>
        <v>-0,0625219505998356+0,189256645684085i</v>
      </c>
      <c r="DU259" s="223" t="str">
        <f t="shared" ca="1" si="438"/>
        <v>-0,0852187902177266-0,180179993440522i</v>
      </c>
      <c r="DV259" s="223" t="str">
        <f t="shared" ca="1" si="439"/>
        <v>0,185960871055536+0,0717330236269586i</v>
      </c>
      <c r="DW259" s="223" t="str">
        <f t="shared" ca="1" si="440"/>
        <v>-0,18414444659246+0,0762751272142896i</v>
      </c>
      <c r="DX259" s="223" t="str">
        <f t="shared" ca="1" si="441"/>
        <v>0,080771285517082-0,182217100400367i</v>
      </c>
      <c r="DY259" s="223" t="str">
        <f t="shared" ca="1" si="442"/>
        <v>0,0671477107484699+0,18766527964341i</v>
      </c>
      <c r="DZ259" s="223" t="str">
        <f t="shared" ca="1" si="443"/>
        <v>-0,178034352789994-0,0896149623056747i</v>
      </c>
      <c r="EA259" s="223" t="str">
        <f t="shared" ca="1" si="444"/>
        <v>0,190734010598156-0,0578585295660217i</v>
      </c>
      <c r="EB259" s="223" t="str">
        <f t="shared" ca="1" si="445"/>
        <v>-0,0982427488007182+0,173422704829784i</v>
      </c>
      <c r="EC259" s="223" t="str">
        <f t="shared" ca="1" si="446"/>
        <v>-0,0484299621180398-0,193343246615041i</v>
      </c>
      <c r="ED259" s="223" t="str">
        <f t="shared" ca="1" si="447"/>
        <v>0,168393266383597+0,106633859908861i</v>
      </c>
      <c r="EE259" s="223" t="str">
        <f t="shared" ca="1" si="448"/>
        <v>-0,195486701815924+0,0388847226495403i</v>
      </c>
      <c r="EF259" s="223" t="str">
        <f t="shared" ca="1" si="449"/>
        <v>0,114768080708282-0,162958153809304i</v>
      </c>
      <c r="EG259" s="223" t="str">
        <f t="shared" ca="1" si="450"/>
        <v>0,02924580647808+0,197159212429565i</v>
      </c>
      <c r="EH259" s="223" t="str">
        <f t="shared" ca="1" si="451"/>
        <v>-0,157130460768918-0,12262581514896i</v>
      </c>
      <c r="EI259" s="223" t="str">
        <f t="shared" ca="1" si="452"/>
        <v>0,198356749231351-0,0195364345971947i</v>
      </c>
      <c r="EJ259" s="223" t="str">
        <f t="shared" ca="1" si="453"/>
        <v>-0,130188133260181+0,150924226685542i</v>
      </c>
      <c r="EK259" s="223" t="str">
        <f t="shared" ca="1" si="454"/>
        <v>-0,0097799977341637-0,199076427250238i</v>
      </c>
      <c r="EL259" s="223" t="str">
        <f t="shared" ca="1" si="455"/>
        <v>0,14435440292067+0,137436816755251i</v>
      </c>
      <c r="EM259" s="223" t="str">
        <f t="shared" ca="1" si="456"/>
        <v>-0,19931651271884-2,44179783830288E-14i</v>
      </c>
      <c r="EN259" s="223"/>
      <c r="EO259" s="223"/>
      <c r="EP259" s="223"/>
    </row>
    <row r="260" spans="1:146">
      <c r="A260" s="249">
        <f t="shared" si="323"/>
        <v>3.1250000000000023E-3</v>
      </c>
      <c r="B260" s="248">
        <v>160</v>
      </c>
      <c r="C260" s="247">
        <f t="shared" si="324"/>
        <v>32000</v>
      </c>
      <c r="N260" s="246">
        <f t="shared" ca="1" si="327"/>
        <v>0.59929986913890343</v>
      </c>
      <c r="O260" s="223">
        <f t="shared" ca="1" si="328"/>
        <v>0.19929986913890338</v>
      </c>
      <c r="P260" s="223" t="str">
        <f t="shared" ca="1" si="329"/>
        <v>-0,14092628895771+0,14092628895771i</v>
      </c>
      <c r="Q260" s="223" t="str">
        <f t="shared" ca="1" si="330"/>
        <v>5,92084510139453E-16-0,199299869138903i</v>
      </c>
      <c r="R260" s="223" t="str">
        <f t="shared" ca="1" si="331"/>
        <v>0,140926288957707+0,140926288957714i</v>
      </c>
      <c r="S260" s="223" t="str">
        <f t="shared" ca="1" si="332"/>
        <v>-0,199299869138903+6,60444006372333E-15i</v>
      </c>
      <c r="T260" s="223" t="str">
        <f t="shared" ca="1" si="333"/>
        <v>0,140926288957711-0,140926288957709i</v>
      </c>
      <c r="U260" s="223" t="str">
        <f t="shared" ca="1" si="334"/>
        <v>-9,74187645723884E-15+0,199299869138903i</v>
      </c>
      <c r="V260" s="223" t="str">
        <f t="shared" ca="1" si="335"/>
        <v>-0,140926288957711-0,140926288957709i</v>
      </c>
      <c r="W260" s="223" t="str">
        <f t="shared" ca="1" si="336"/>
        <v>0,199299869138903+6,6166702681954E-15i</v>
      </c>
      <c r="X260" s="223" t="str">
        <f t="shared" ca="1" si="337"/>
        <v>-0,140926288957706+0,140926288957714i</v>
      </c>
      <c r="Y260" s="223" t="str">
        <f t="shared" ca="1" si="338"/>
        <v>2,78340870787903E-15-0,199299869138903i</v>
      </c>
      <c r="Z260" s="223" t="str">
        <f t="shared" ca="1" si="339"/>
        <v>0,140926288957716+0,140926288957704i</v>
      </c>
      <c r="AA260" s="223" t="str">
        <f t="shared" ca="1" si="340"/>
        <v>-0,199299869138903+3,41797481164405E-16i</v>
      </c>
      <c r="AB260" s="223" t="str">
        <f t="shared" ca="1" si="341"/>
        <v>0,140926288957716-0,140926288957704i</v>
      </c>
      <c r="AC260" s="223" t="str">
        <f t="shared" ca="1" si="342"/>
        <v>3,46700367020785E-15+0,199299869138903i</v>
      </c>
      <c r="AD260" s="223" t="str">
        <f t="shared" ca="1" si="343"/>
        <v>-0,140926288957707-0,140926288957714i</v>
      </c>
      <c r="AE260" s="223" t="str">
        <f t="shared" ca="1" si="344"/>
        <v>0,199299869138903-6,59220985925129E-15i</v>
      </c>
      <c r="AF260" s="223" t="str">
        <f t="shared" ca="1" si="345"/>
        <v>-0,14092628895771+0,14092628895771i</v>
      </c>
      <c r="AG260" s="223" t="str">
        <f t="shared" ca="1" si="346"/>
        <v>8,69202360480151E-15-0,199299869138903i</v>
      </c>
      <c r="AH260" s="223" t="str">
        <f t="shared" ca="1" si="347"/>
        <v>0,140926288957712+0,140926288957708i</v>
      </c>
      <c r="AI260" s="223" t="str">
        <f t="shared" ca="1" si="348"/>
        <v>-0,199299869138903-5,56681741575808E-15i</v>
      </c>
      <c r="AJ260" s="223" t="str">
        <f t="shared" ca="1" si="349"/>
        <v>0,140926288957706-0,140926288957714i</v>
      </c>
      <c r="AK260" s="223" t="str">
        <f t="shared" ca="1" si="350"/>
        <v>-2,44161122671464E-15+0,199299869138903i</v>
      </c>
      <c r="AL260" s="223" t="str">
        <f t="shared" ca="1" si="351"/>
        <v>-0,140926288957702-0,140926288957718i</v>
      </c>
      <c r="AM260" s="223" t="str">
        <f t="shared" ca="1" si="352"/>
        <v>0,199299869138903-6,8359496232881E-16i</v>
      </c>
      <c r="AN260" s="223" t="str">
        <f t="shared" ca="1" si="353"/>
        <v>-0,140926288957716+0,140926288957705i</v>
      </c>
      <c r="AO260" s="223" t="str">
        <f t="shared" ca="1" si="354"/>
        <v>5,56678500355541E-14-0,199299869138903i</v>
      </c>
      <c r="AP260" s="223" t="str">
        <f t="shared" ca="1" si="355"/>
        <v>0,140926288957777+0,140926288957643i</v>
      </c>
      <c r="AQ260" s="223" t="str">
        <f t="shared" ca="1" si="356"/>
        <v>-0,199299869138903+4,65851081316998E-14i</v>
      </c>
      <c r="AR260" s="223" t="str">
        <f t="shared" ca="1" si="357"/>
        <v>-0,199299869138903+4,65851081316998E-14i</v>
      </c>
      <c r="AS260" s="223" t="str">
        <f t="shared" ca="1" si="358"/>
        <v>-4,94174376574672E-14+0,199299869138903i</v>
      </c>
      <c r="AT260" s="223" t="str">
        <f t="shared" ca="1" si="359"/>
        <v>-0,140926288957641-0,140926288957779i</v>
      </c>
      <c r="AU260" s="223" t="str">
        <f t="shared" ca="1" si="360"/>
        <v>0,199299869138903-5,28355205097868E-14i</v>
      </c>
      <c r="AV260" s="223" t="str">
        <f t="shared" ca="1" si="361"/>
        <v>-0,140926288957705+0,140926288957716i</v>
      </c>
      <c r="AW260" s="223" t="str">
        <f t="shared" ca="1" si="362"/>
        <v>4,03348037942885E-14-0,199299869138903i</v>
      </c>
      <c r="AX260" s="223" t="str">
        <f t="shared" ca="1" si="363"/>
        <v>0,140926288957648+0,140926288957773i</v>
      </c>
      <c r="AY260" s="223" t="str">
        <f t="shared" ca="1" si="364"/>
        <v>-0,199299869138903+6,19181543729654E-14i</v>
      </c>
      <c r="AZ260" s="223" t="str">
        <f t="shared" ca="1" si="365"/>
        <v>0,1409262889577-0,14092628895772i</v>
      </c>
      <c r="BA260" s="223" t="str">
        <f t="shared" ca="1" si="366"/>
        <v>-3,40843914162016E-14+0,199299869138903i</v>
      </c>
      <c r="BB260" s="223" t="str">
        <f t="shared" ca="1" si="367"/>
        <v>-0,140926288957652-0,140926288957768i</v>
      </c>
      <c r="BC260" s="223" t="str">
        <f t="shared" ca="1" si="368"/>
        <v>0,199299869138903-6,81685667510522E-14i</v>
      </c>
      <c r="BD260" s="223" t="str">
        <f t="shared" ca="1" si="369"/>
        <v>-0,140926288957696+0,140926288957724i</v>
      </c>
      <c r="BE260" s="223" t="str">
        <f t="shared" ca="1" si="370"/>
        <v>2,78339790381148E-14-0,199299869138903i</v>
      </c>
      <c r="BF260" s="223" t="str">
        <f t="shared" ca="1" si="371"/>
        <v>0,140926288957656+0,140926288957764i</v>
      </c>
      <c r="BG260" s="223" t="str">
        <f t="shared" ca="1" si="372"/>
        <v>-0,199299869138903+7,44189791291391E-14i</v>
      </c>
      <c r="BH260" s="223" t="str">
        <f t="shared" ca="1" si="373"/>
        <v>0,140926288957691-0,140926288957729i</v>
      </c>
      <c r="BI260" s="223" t="str">
        <f t="shared" ca="1" si="374"/>
        <v>-2,15835666600279E-14+0,199299869138903i</v>
      </c>
      <c r="BJ260" s="223" t="str">
        <f t="shared" ca="1" si="375"/>
        <v>-0,140926288957661-0,140926288957759i</v>
      </c>
      <c r="BK260" s="223" t="str">
        <f t="shared" ca="1" si="376"/>
        <v>0,199299869138903-8,06693915072259E-14i</v>
      </c>
      <c r="BL260" s="223" t="str">
        <f t="shared" ca="1" si="377"/>
        <v>-0,140926288957687+0,140926288957733i</v>
      </c>
      <c r="BM260" s="223" t="str">
        <f t="shared" ca="1" si="378"/>
        <v>1,5333154281941E-14-0,199299869138903i</v>
      </c>
      <c r="BN260" s="223" t="str">
        <f t="shared" ca="1" si="379"/>
        <v>0,140926288957665+0,140926288957755i</v>
      </c>
      <c r="BO260" s="223" t="str">
        <f t="shared" ca="1" si="380"/>
        <v>-0,199299869138903+8,69198038853129E-14i</v>
      </c>
      <c r="BP260" s="223" t="str">
        <f t="shared" ca="1" si="381"/>
        <v>0,140926288957682-0,140926288957738i</v>
      </c>
      <c r="BQ260" s="223" t="str">
        <f t="shared" ca="1" si="382"/>
        <v>-9,08274190385415E-15+0,199299869138903i</v>
      </c>
      <c r="BR260" s="223" t="str">
        <f t="shared" ca="1" si="383"/>
        <v>-0,14092628895767-0,14092628895775i</v>
      </c>
      <c r="BS260" s="223" t="str">
        <f t="shared" ca="1" si="384"/>
        <v>0,199299869138903-9,31702162633998E-14i</v>
      </c>
      <c r="BT260" s="223" t="str">
        <f t="shared" ca="1" si="385"/>
        <v>-0,140926288957678+0,140926288957742i</v>
      </c>
      <c r="BU260" s="223" t="str">
        <f t="shared" ca="1" si="386"/>
        <v>2,83232952576727E-15-0,199299869138903i</v>
      </c>
      <c r="BV260" s="223" t="str">
        <f t="shared" ca="1" si="387"/>
        <v>0,140926288957674+0,140926288957746i</v>
      </c>
      <c r="BW260" s="223" t="str">
        <f t="shared" ca="1" si="388"/>
        <v>-0,199299869138903-9,88348753149342E-14i</v>
      </c>
      <c r="BX260" s="223" t="str">
        <f t="shared" ca="1" si="389"/>
        <v>0,140926288957674-0,140926288957746i</v>
      </c>
      <c r="BY260" s="223" t="str">
        <f t="shared" ca="1" si="390"/>
        <v>3,41808285231961E-15+0,199299869138903i</v>
      </c>
      <c r="BZ260" s="223" t="str">
        <f t="shared" ca="1" si="391"/>
        <v>-0,140926288957679-0,140926288957742i</v>
      </c>
      <c r="CA260" s="223" t="str">
        <f t="shared" ca="1" si="392"/>
        <v>0,199299869138903+9,25844629368474E-14i</v>
      </c>
      <c r="CB260" s="223" t="str">
        <f t="shared" ca="1" si="393"/>
        <v>-0,140926288957669+0,140926288957751i</v>
      </c>
      <c r="CC260" s="223" t="str">
        <f t="shared" ca="1" si="394"/>
        <v>-1,53329382005899E-14-0,199299869138903i</v>
      </c>
      <c r="CD260" s="223" t="str">
        <f t="shared" ca="1" si="395"/>
        <v>0,140926288957683+0,140926288957737i</v>
      </c>
      <c r="CE260" s="223" t="str">
        <f t="shared" ca="1" si="396"/>
        <v>-0,199299869138903-8,06696075885771E-14i</v>
      </c>
      <c r="CF260" s="223" t="str">
        <f t="shared" ca="1" si="397"/>
        <v>0,140926288957661-0,140926288957759i</v>
      </c>
      <c r="CG260" s="223" t="str">
        <f t="shared" ca="1" si="398"/>
        <v>1,59189076084933E-14+0,199299869138903i</v>
      </c>
      <c r="CH260" s="223" t="str">
        <f t="shared" ca="1" si="399"/>
        <v>-0,140926288957691-0,140926288957729i</v>
      </c>
      <c r="CI260" s="223" t="str">
        <f t="shared" ca="1" si="400"/>
        <v>0,199299869138903+8,00836381806737E-14i</v>
      </c>
      <c r="CJ260" s="223" t="str">
        <f t="shared" ca="1" si="401"/>
        <v>-0,140926288957661+0,14092628895776i</v>
      </c>
      <c r="CK260" s="223" t="str">
        <f t="shared" ca="1" si="402"/>
        <v>-2,78337629567638E-14-0,199299869138903i</v>
      </c>
      <c r="CL260" s="223" t="str">
        <f t="shared" ca="1" si="403"/>
        <v>0,140926288957692+0,140926288957728i</v>
      </c>
      <c r="CM260" s="223" t="str">
        <f t="shared" ca="1" si="404"/>
        <v>-0,199299869138903-6,81687828324032E-14i</v>
      </c>
      <c r="CN260" s="223" t="str">
        <f t="shared" ca="1" si="405"/>
        <v>0,140926288957652-0,140926288957768i</v>
      </c>
      <c r="CO260" s="223" t="str">
        <f t="shared" ca="1" si="406"/>
        <v>2,84197323646672E-14+0,199299869138903i</v>
      </c>
      <c r="CP260" s="223" t="str">
        <f t="shared" ca="1" si="407"/>
        <v>-0,1409262889577-0,14092628895772i</v>
      </c>
      <c r="CQ260" s="223" t="str">
        <f t="shared" ca="1" si="408"/>
        <v>0,199299869138903+6,75828134244998E-14i</v>
      </c>
      <c r="CR260" s="223" t="str">
        <f t="shared" ca="1" si="409"/>
        <v>-0,140926288957652+0,140926288957769i</v>
      </c>
      <c r="CS260" s="223" t="str">
        <f t="shared" ca="1" si="410"/>
        <v>-4,03345877129375E-14-0,199299869138903i</v>
      </c>
      <c r="CT260" s="223" t="str">
        <f t="shared" ca="1" si="411"/>
        <v>0,140926288957701+0,14092628895772i</v>
      </c>
      <c r="CU260" s="223" t="str">
        <f t="shared" ca="1" si="412"/>
        <v>-0,199299869138903-5,56679580762296E-14i</v>
      </c>
      <c r="CV260" s="223" t="str">
        <f t="shared" ca="1" si="413"/>
        <v>0,140926288957787-0,140926288957633i</v>
      </c>
      <c r="CW260" s="223" t="str">
        <f t="shared" ca="1" si="414"/>
        <v>4,09205571208408E-14+0,199299869138903i</v>
      </c>
      <c r="CX260" s="223" t="str">
        <f t="shared" ca="1" si="415"/>
        <v>-0,140926288957709-0,140926288957711i</v>
      </c>
      <c r="CY260" s="223" t="str">
        <f t="shared" ca="1" si="416"/>
        <v>0,199299869138903+5,50819886683262E-14i</v>
      </c>
      <c r="CZ260" s="223" t="str">
        <f t="shared" ca="1" si="417"/>
        <v>-0,140926288957643+0,140926288957777i</v>
      </c>
      <c r="DA260" s="223" t="str">
        <f t="shared" ca="1" si="418"/>
        <v>-5,28354124691111E-14-0,199299869138903i</v>
      </c>
      <c r="DB260" s="223" t="str">
        <f t="shared" ca="1" si="419"/>
        <v>0,14092628895771+0,140926288957711i</v>
      </c>
      <c r="DC260" s="223" t="str">
        <f t="shared" ca="1" si="420"/>
        <v>-0,199299869138903-4,31671333200559E-14i</v>
      </c>
      <c r="DD260" s="223" t="str">
        <f t="shared" ca="1" si="421"/>
        <v>0,140926288957779-0,140926288957642i</v>
      </c>
      <c r="DE260" s="223" t="str">
        <f t="shared" ca="1" si="422"/>
        <v>5,34213818770147E-14+0,199299869138903i</v>
      </c>
      <c r="DF260" s="223" t="str">
        <f t="shared" ca="1" si="423"/>
        <v>-0,140926288957718-0,140926288957702i</v>
      </c>
      <c r="DG260" s="223" t="str">
        <f t="shared" ca="1" si="424"/>
        <v>0,199299869138903+4,25811639121523E-14i</v>
      </c>
      <c r="DH260" s="223" t="str">
        <f t="shared" ca="1" si="425"/>
        <v>-0,14092628895777+0,14092628895765i</v>
      </c>
      <c r="DI260" s="223" t="str">
        <f t="shared" ca="1" si="426"/>
        <v>-6,5336237225285E-14-0,199299869138903i</v>
      </c>
      <c r="DJ260" s="223" t="str">
        <f t="shared" ca="1" si="427"/>
        <v>0,140926288957718+0,140926288957702i</v>
      </c>
      <c r="DK260" s="223" t="str">
        <f t="shared" ca="1" si="428"/>
        <v>-0,199299869138903-3,0666308563882E-14i</v>
      </c>
      <c r="DL260" s="223" t="str">
        <f t="shared" ca="1" si="429"/>
        <v>0,14092628895777-0,14092628895765i</v>
      </c>
      <c r="DM260" s="223" t="str">
        <f t="shared" ca="1" si="430"/>
        <v>7,72510925735553E-14+0,199299869138903i</v>
      </c>
      <c r="DN260" s="223" t="str">
        <f t="shared" ca="1" si="431"/>
        <v>-0,140926288957727-0,140926288957693i</v>
      </c>
      <c r="DO260" s="223" t="str">
        <f t="shared" ca="1" si="432"/>
        <v>0,199299869138903+1,87514532156117E-14i</v>
      </c>
      <c r="DP260" s="223" t="str">
        <f t="shared" ca="1" si="433"/>
        <v>-0,140926288957761+0,140926288957659i</v>
      </c>
      <c r="DQ260" s="223" t="str">
        <f t="shared" ca="1" si="434"/>
        <v>-7,78370619814587E-14-0,199299869138903i</v>
      </c>
      <c r="DR260" s="223" t="str">
        <f t="shared" ca="1" si="435"/>
        <v>0,140926288957735+0,140926288957685i</v>
      </c>
      <c r="DS260" s="223" t="str">
        <f t="shared" ca="1" si="436"/>
        <v>-0,199299869138903-1,81654838077083E-14i</v>
      </c>
      <c r="DT260" s="223" t="str">
        <f t="shared" ca="1" si="437"/>
        <v>0,140926288957753-0,140926288957667i</v>
      </c>
      <c r="DU260" s="223" t="str">
        <f t="shared" ca="1" si="438"/>
        <v>8,9751917329729E-14+0,199299869138903i</v>
      </c>
      <c r="DV260" s="223" t="str">
        <f t="shared" ca="1" si="439"/>
        <v>-0,140926288957736-0,140926288957684i</v>
      </c>
      <c r="DW260" s="223" t="str">
        <f t="shared" ca="1" si="440"/>
        <v>0,199299869138903+6,25062845943798E-15i</v>
      </c>
      <c r="DX260" s="223" t="str">
        <f t="shared" ca="1" si="441"/>
        <v>-0,140926288957752+0,140926288957668i</v>
      </c>
      <c r="DY260" s="223" t="str">
        <f t="shared" ca="1" si="442"/>
        <v>1,02253174248605E-13-0,199299869138903i</v>
      </c>
      <c r="DZ260" s="223" t="str">
        <f t="shared" ca="1" si="443"/>
        <v>0,140926288957744+0,140926288957676i</v>
      </c>
      <c r="EA260" s="223" t="str">
        <f t="shared" ca="1" si="444"/>
        <v>-0,199299869138903-5,66465905153455E-15i</v>
      </c>
      <c r="EB260" s="223" t="str">
        <f t="shared" ca="1" si="445"/>
        <v>0,140926288957744-0,140926288957676i</v>
      </c>
      <c r="EC260" s="223" t="str">
        <f t="shared" ca="1" si="446"/>
        <v>-1,01667204840702E-13+0,199299869138903i</v>
      </c>
      <c r="ED260" s="223" t="str">
        <f t="shared" ca="1" si="447"/>
        <v>-0,140926288957744-0,140926288957676i</v>
      </c>
      <c r="EE260" s="223" t="str">
        <f t="shared" ca="1" si="448"/>
        <v>0,199299869138903-6,25019629673578E-15i</v>
      </c>
      <c r="EF260" s="223" t="str">
        <f t="shared" ca="1" si="449"/>
        <v>-0,140926288957744+0,140926288957677i</v>
      </c>
      <c r="EG260" s="223" t="str">
        <f t="shared" ca="1" si="450"/>
        <v>8,97523494924312E-14-0,199299869138903i</v>
      </c>
      <c r="EH260" s="223" t="str">
        <f t="shared" ca="1" si="451"/>
        <v>0,140926288957753+0,140926288957667i</v>
      </c>
      <c r="EI260" s="223" t="str">
        <f t="shared" ca="1" si="452"/>
        <v>-0,199299869138903+6,8361657046392E-15i</v>
      </c>
      <c r="EJ260" s="223" t="str">
        <f t="shared" ca="1" si="453"/>
        <v>0,140926288957735-0,140926288957685i</v>
      </c>
      <c r="EK260" s="223" t="str">
        <f t="shared" ca="1" si="454"/>
        <v>-8,91663800845278E-14+0,199299869138903i</v>
      </c>
      <c r="EL260" s="223" t="str">
        <f t="shared" ca="1" si="455"/>
        <v>-0,140926288957753-0,140926288957667i</v>
      </c>
      <c r="EM260" s="223" t="str">
        <f t="shared" ca="1" si="456"/>
        <v>0,199299869138903-1,87510210529095E-14i</v>
      </c>
      <c r="EN260" s="223"/>
      <c r="EO260" s="223"/>
      <c r="EP260" s="223"/>
    </row>
    <row r="261" spans="1:146">
      <c r="A261" s="249">
        <f t="shared" si="323"/>
        <v>3.1445312500000024E-3</v>
      </c>
      <c r="B261" s="248">
        <v>161</v>
      </c>
      <c r="C261" s="247">
        <f t="shared" si="324"/>
        <v>32200</v>
      </c>
      <c r="N261" s="246">
        <f t="shared" ca="1" si="327"/>
        <v>0.59928195360582637</v>
      </c>
      <c r="O261" s="223">
        <f t="shared" ca="1" si="328"/>
        <v>0.19928195360582635</v>
      </c>
      <c r="P261" s="223" t="str">
        <f t="shared" ca="1" si="329"/>
        <v>-0,137412986845629+0,144329373583889i</v>
      </c>
      <c r="Q261" s="223" t="str">
        <f t="shared" ca="1" si="330"/>
        <v>-0,00977830199886151-0,199041909765189i</v>
      </c>
      <c r="R261" s="223" t="str">
        <f t="shared" ca="1" si="331"/>
        <v>0,150898058219422+0,130165560186106i</v>
      </c>
      <c r="S261" s="223" t="str">
        <f t="shared" ca="1" si="332"/>
        <v>-0,198322356529917+0,0195330472117219i</v>
      </c>
      <c r="T261" s="223" t="str">
        <f t="shared" ca="1" si="333"/>
        <v>0,122604553290921-0,157103216215609i</v>
      </c>
      <c r="U261" s="223" t="str">
        <f t="shared" ca="1" si="334"/>
        <v>0,0292407356029803+0,197125027366774i</v>
      </c>
      <c r="V261" s="223" t="str">
        <f t="shared" ca="1" si="335"/>
        <v>-0,162929898803304-0,114748181287983i</v>
      </c>
      <c r="W261" s="223" t="str">
        <f t="shared" ca="1" si="336"/>
        <v>0,195452806746594-0,0388779805009647i</v>
      </c>
      <c r="X261" s="223" t="str">
        <f t="shared" ca="1" si="337"/>
        <v>-0,106615370865569+0,168364068993808i</v>
      </c>
      <c r="Y261" s="223" t="str">
        <f t="shared" ca="1" si="338"/>
        <v>-0,0484215649386144-0,193309723195318i</v>
      </c>
      <c r="Z261" s="223" t="str">
        <f t="shared" ca="1" si="339"/>
        <v>0,173392635395157+0,0982257146763363i</v>
      </c>
      <c r="AA261" s="223" t="str">
        <f t="shared" ca="1" si="340"/>
        <v>-0,190700939588932+0,0578484975850988i</v>
      </c>
      <c r="AB261" s="223" t="str">
        <f t="shared" ca="1" si="341"/>
        <v>0,0895994241368755-0,178003483750445i</v>
      </c>
      <c r="AC261" s="223" t="str">
        <f t="shared" ca="1" si="342"/>
        <v>0,067136068133988+0,187632740715642i</v>
      </c>
      <c r="AD261" s="223" t="str">
        <f t="shared" ca="1" si="343"/>
        <v>-0,182185506122106-0,0807572807367025i</v>
      </c>
      <c r="AE261" s="223" t="str">
        <f t="shared" ca="1" si="344"/>
        <v>0,184112518135286-0,0762619020143i</v>
      </c>
      <c r="AF261" s="223" t="str">
        <f t="shared" ca="1" si="345"/>
        <v>-0,0717205859737329+0,185928627651955i</v>
      </c>
      <c r="AG261" s="223" t="str">
        <f t="shared" ca="1" si="346"/>
        <v>-0,0852040142929062-0,180148752372391i</v>
      </c>
      <c r="AH261" s="223" t="str">
        <f t="shared" ca="1" si="347"/>
        <v>0,189223830832365+0,062511110037171i</v>
      </c>
      <c r="AI261" s="223" t="str">
        <f t="shared" ca="1" si="348"/>
        <v>-0,175750992485864+0,0939408626380905i</v>
      </c>
      <c r="AJ261" s="223" t="str">
        <f t="shared" ca="1" si="349"/>
        <v>0,0531510393612032-0,19206317723025i</v>
      </c>
      <c r="AK261" s="223" t="str">
        <f t="shared" ca="1" si="350"/>
        <v>0,102451399216932+0,17092983306447i</v>
      </c>
      <c r="AL261" s="223" t="str">
        <f t="shared" ca="1" si="351"/>
        <v>-0,194439826611445-0,0436629231759138i</v>
      </c>
      <c r="AM261" s="223" t="str">
        <f t="shared" ca="1" si="352"/>
        <v>0,165696888703528-0,110715121401394i</v>
      </c>
      <c r="AN261" s="223" t="str">
        <f t="shared" ca="1" si="353"/>
        <v>-0,0340696191842926+0,196348053419411i</v>
      </c>
      <c r="AO261" s="223" t="str">
        <f t="shared" ca="1" si="354"/>
        <v>-0,118712121160932-0,160064766024341i</v>
      </c>
      <c r="AP261" s="223" t="str">
        <f t="shared" ca="1" si="355"/>
        <v>0,197783260568629+0,0243942384959326i</v>
      </c>
      <c r="AQ261" s="223" t="str">
        <f t="shared" ca="1" si="356"/>
        <v>-0,154047033303793+0,126423133022619i</v>
      </c>
      <c r="AR261" s="223" t="str">
        <f t="shared" ca="1" si="357"/>
        <v>-0,154047033303793+0,126423133022619i</v>
      </c>
      <c r="AS261" s="223" t="str">
        <f t="shared" ca="1" si="358"/>
        <v>0,133829580483348+0,147658187787219i</v>
      </c>
      <c r="AT261" s="223" t="str">
        <f t="shared" ca="1" si="359"/>
        <v>-0,199221933607218-0,00489062396388704i</v>
      </c>
      <c r="AU261" s="223" t="str">
        <f t="shared" ca="1" si="360"/>
        <v>0,140913620762808-0,140913620762758i</v>
      </c>
      <c r="AV261" s="223" t="str">
        <f t="shared" ca="1" si="361"/>
        <v>0,00489062396401707+0,199221933607214i</v>
      </c>
      <c r="AW261" s="223" t="str">
        <f t="shared" ca="1" si="362"/>
        <v>-0,147658187787172-0,133829580483401i</v>
      </c>
      <c r="AX261" s="223" t="str">
        <f t="shared" ca="1" si="363"/>
        <v>0,198741990519382-0,0146600899502175i</v>
      </c>
      <c r="AY261" s="223" t="str">
        <f t="shared" ca="1" si="364"/>
        <v>-0,12642313302252+0,154047033303874i</v>
      </c>
      <c r="AZ261" s="223" t="str">
        <f t="shared" ca="1" si="365"/>
        <v>-0,0243942384958592-0,197783260568638i</v>
      </c>
      <c r="BA261" s="223" t="str">
        <f t="shared" ca="1" si="366"/>
        <v>0,160064766024418+0,118712121160827i</v>
      </c>
      <c r="BB261" s="223" t="str">
        <f t="shared" ca="1" si="367"/>
        <v>-0,196348053419413+0,0340696191842812i</v>
      </c>
      <c r="BC261" s="223" t="str">
        <f t="shared" ca="1" si="368"/>
        <v>0,110715121401467-0,165696888703479i</v>
      </c>
      <c r="BD261" s="223" t="str">
        <f t="shared" ca="1" si="369"/>
        <v>0,0436629231759413+0,194439826611439i</v>
      </c>
      <c r="BE261" s="223" t="str">
        <f t="shared" ca="1" si="370"/>
        <v>-0,170929833064435-0,102451399216991i</v>
      </c>
      <c r="BF261" s="223" t="str">
        <f t="shared" ca="1" si="371"/>
        <v>0,192063177230238-0,0531510393612494i</v>
      </c>
      <c r="BG261" s="223" t="str">
        <f t="shared" ca="1" si="372"/>
        <v>-0,0939408626381158+0,17575099248585i</v>
      </c>
      <c r="BH261" s="223" t="str">
        <f t="shared" ca="1" si="373"/>
        <v>-0,0625111100372541-0,189223830832337i</v>
      </c>
      <c r="BI261" s="223" t="str">
        <f t="shared" ca="1" si="374"/>
        <v>0,180148752372395+0,085204014292896i</v>
      </c>
      <c r="BJ261" s="223" t="str">
        <f t="shared" ca="1" si="375"/>
        <v>-0,18592862765198+0,0717205859736665i</v>
      </c>
      <c r="BK261" s="223" t="str">
        <f t="shared" ca="1" si="376"/>
        <v>0,0762619020142532-0,184112518135305i</v>
      </c>
      <c r="BL261" s="223" t="str">
        <f t="shared" ca="1" si="377"/>
        <v>0,080757280736674+0,182185506122119i</v>
      </c>
      <c r="BM261" s="223" t="str">
        <f t="shared" ca="1" si="378"/>
        <v>-0,187632740715672-0,0671360681339029i</v>
      </c>
      <c r="BN261" s="223" t="str">
        <f t="shared" ca="1" si="379"/>
        <v>0,178003483750441-0,0895994241368829i</v>
      </c>
      <c r="BO261" s="223" t="str">
        <f t="shared" ca="1" si="380"/>
        <v>-0,0578484975851871+0,190700939588905i</v>
      </c>
      <c r="BP261" s="223" t="str">
        <f t="shared" ca="1" si="381"/>
        <v>-0,098225714676362-0,173392635395142i</v>
      </c>
      <c r="BQ261" s="223" t="str">
        <f t="shared" ca="1" si="382"/>
        <v>0,193309723195305+0,0484215649386654i</v>
      </c>
      <c r="BR261" s="223" t="str">
        <f t="shared" ca="1" si="383"/>
        <v>-0,168364068993771+0,106615370865627i</v>
      </c>
      <c r="BS261" s="223" t="str">
        <f t="shared" ca="1" si="384"/>
        <v>0,0388779805009775-0,195452806746591i</v>
      </c>
      <c r="BT261" s="223" t="str">
        <f t="shared" ca="1" si="385"/>
        <v>0,11474818128791+0,162929898803355i</v>
      </c>
      <c r="BU261" s="223" t="str">
        <f t="shared" ca="1" si="386"/>
        <v>-0,197125027366778-0,0292407356029532i</v>
      </c>
      <c r="BV261" s="223" t="str">
        <f t="shared" ca="1" si="387"/>
        <v>0,157103216215639-0,122604553290882i</v>
      </c>
      <c r="BW261" s="223" t="str">
        <f t="shared" ca="1" si="388"/>
        <v>-0,0195330472116749+0,198322356529921i</v>
      </c>
      <c r="BX261" s="223" t="str">
        <f t="shared" ca="1" si="389"/>
        <v>-0,130165560186084-0,150898058219441i</v>
      </c>
      <c r="BY261" s="223" t="str">
        <f t="shared" ca="1" si="390"/>
        <v>0,199041909765194+0,00977830199877048i</v>
      </c>
      <c r="BZ261" s="223" t="str">
        <f t="shared" ca="1" si="391"/>
        <v>-0,14432937358388+0,137412986845638i</v>
      </c>
      <c r="CA261" s="223" t="str">
        <f t="shared" ca="1" si="392"/>
        <v>7,09946002643552E-14-0,199281953605826i</v>
      </c>
      <c r="CB261" s="223" t="str">
        <f t="shared" ca="1" si="393"/>
        <v>0,144329373583923+0,137412986845593i</v>
      </c>
      <c r="CC261" s="223" t="str">
        <f t="shared" ca="1" si="394"/>
        <v>-0,199041909765191+0,00977830199882666i</v>
      </c>
      <c r="CD261" s="223" t="str">
        <f t="shared" ca="1" si="395"/>
        <v>0,130165560186037-0,150898058219481i</v>
      </c>
      <c r="CE261" s="223" t="str">
        <f t="shared" ca="1" si="396"/>
        <v>0,0195330472117309+0,198322356529916i</v>
      </c>
      <c r="CF261" s="223" t="str">
        <f t="shared" ca="1" si="397"/>
        <v>-0,157103216215552-0,122604553290994i</v>
      </c>
      <c r="CG261" s="223" t="str">
        <f t="shared" ca="1" si="398"/>
        <v>0,19712502736677-0,0292407356030088i</v>
      </c>
      <c r="CH261" s="223" t="str">
        <f t="shared" ca="1" si="399"/>
        <v>-0,114748181288026+0,162929898803274i</v>
      </c>
      <c r="CI261" s="223" t="str">
        <f t="shared" ca="1" si="400"/>
        <v>-0,0388779805010327-0,19545280674658i</v>
      </c>
      <c r="CJ261" s="223" t="str">
        <f t="shared" ca="1" si="401"/>
        <v>0,168364068993802+0,10661537086558i</v>
      </c>
      <c r="CK261" s="223" t="str">
        <f t="shared" ca="1" si="402"/>
        <v>-0,193309723195341+0,0484215649385221i</v>
      </c>
      <c r="CL261" s="223" t="str">
        <f t="shared" ca="1" si="403"/>
        <v>0,098225714676313-0,17339263539517i</v>
      </c>
      <c r="CM261" s="223" t="str">
        <f t="shared" ca="1" si="404"/>
        <v>0,0578484975850458+0,190700939588948i</v>
      </c>
      <c r="CN261" s="223" t="str">
        <f t="shared" ca="1" si="405"/>
        <v>-0,178003483750467-0,0895994241368327i</v>
      </c>
      <c r="CO261" s="223" t="str">
        <f t="shared" ca="1" si="406"/>
        <v>0,187632740715653-0,0671360681339559i</v>
      </c>
      <c r="CP261" s="223" t="str">
        <f t="shared" ca="1" si="407"/>
        <v>-0,0807572807366226+0,182185506122142i</v>
      </c>
      <c r="CQ261" s="223" t="str">
        <f t="shared" ca="1" si="408"/>
        <v>-0,0762619020143052-0,184112518135284i</v>
      </c>
      <c r="CR261" s="223" t="str">
        <f t="shared" ca="1" si="409"/>
        <v>0,185928627651931+0,0717205859737936i</v>
      </c>
      <c r="CS261" s="223" t="str">
        <f t="shared" ca="1" si="410"/>
        <v>-0,180148752372371+0,0852040142929469i</v>
      </c>
      <c r="CT261" s="223" t="str">
        <f t="shared" ca="1" si="411"/>
        <v>0,0625111100372061-0,189223830832353i</v>
      </c>
      <c r="CU261" s="223" t="str">
        <f t="shared" ca="1" si="412"/>
        <v>0,0939408626381654+0,175750992485824i</v>
      </c>
      <c r="CV261" s="223" t="str">
        <f t="shared" ca="1" si="413"/>
        <v>-0,192063177230251-0,0531510393612006i</v>
      </c>
      <c r="CW261" s="223" t="str">
        <f t="shared" ca="1" si="414"/>
        <v>0,170929833064505-0,102451399216874i</v>
      </c>
      <c r="CX261" s="223" t="str">
        <f t="shared" ca="1" si="415"/>
        <v>-0,0436629231758919+0,19443982661145i</v>
      </c>
      <c r="CY261" s="223" t="str">
        <f t="shared" ca="1" si="416"/>
        <v>-0,110715121401354-0,165696888703555i</v>
      </c>
      <c r="CZ261" s="223" t="str">
        <f t="shared" ca="1" si="417"/>
        <v>0,196348053419422+0,0340696191842312i</v>
      </c>
      <c r="DA261" s="223" t="str">
        <f t="shared" ca="1" si="418"/>
        <v>-0,160064766024381+0,118712121160877i</v>
      </c>
      <c r="DB261" s="223" t="str">
        <f t="shared" ca="1" si="419"/>
        <v>0,0243942384960001-0,197783260568621i</v>
      </c>
      <c r="DC261" s="223" t="str">
        <f t="shared" ca="1" si="420"/>
        <v>0,126423133022568+0,154047033303835i</v>
      </c>
      <c r="DD261" s="223" t="str">
        <f t="shared" ca="1" si="421"/>
        <v>-0,198741990519372-0,0146600899503591i</v>
      </c>
      <c r="DE261" s="223" t="str">
        <f t="shared" ca="1" si="422"/>
        <v>0,14765818778713-0,133829580483447i</v>
      </c>
      <c r="DF261" s="223" t="str">
        <f t="shared" ca="1" si="423"/>
        <v>-0,00489062396395517+0,199221933607216i</v>
      </c>
      <c r="DG261" s="223" t="str">
        <f t="shared" ca="1" si="424"/>
        <v>-0,140913620762852-0,140913620762714i</v>
      </c>
      <c r="DH261" s="223" t="str">
        <f t="shared" ca="1" si="425"/>
        <v>0,199221933607216-0,0048906239639461i</v>
      </c>
      <c r="DI261" s="223" t="str">
        <f t="shared" ca="1" si="426"/>
        <v>-0,133829580483453+0,147658187787124i</v>
      </c>
      <c r="DJ261" s="223" t="str">
        <f t="shared" ca="1" si="427"/>
        <v>-0,0146600899503501-0,198741990519372i</v>
      </c>
      <c r="DK261" s="223" t="str">
        <f t="shared" ca="1" si="428"/>
        <v>0,154047033303829+0,126423133022575i</v>
      </c>
      <c r="DL261" s="223" t="str">
        <f t="shared" ca="1" si="429"/>
        <v>-0,197783260568622+0,0243942384959911i</v>
      </c>
      <c r="DM261" s="223" t="str">
        <f t="shared" ca="1" si="430"/>
        <v>0,118712121160885-0,160064766024376i</v>
      </c>
      <c r="DN261" s="223" t="str">
        <f t="shared" ca="1" si="431"/>
        <v>0,0340696191842112+0,196348053419425i</v>
      </c>
      <c r="DO261" s="223" t="str">
        <f t="shared" ca="1" si="432"/>
        <v>-0,16569688870355-0,110715121401362i</v>
      </c>
      <c r="DP261" s="223" t="str">
        <f t="shared" ca="1" si="433"/>
        <v>0,194439826611455-0,043662923175872i</v>
      </c>
      <c r="DQ261" s="223" t="str">
        <f t="shared" ca="1" si="434"/>
        <v>-0,102451399216881+0,1709298330645i</v>
      </c>
      <c r="DR261" s="223" t="str">
        <f t="shared" ca="1" si="435"/>
        <v>-0,0531510393611809-0,192063177230257i</v>
      </c>
      <c r="DS261" s="223" t="str">
        <f t="shared" ca="1" si="436"/>
        <v>0,175750992485814+0,0939408626381834i</v>
      </c>
      <c r="DT261" s="223" t="str">
        <f t="shared" ca="1" si="437"/>
        <v>-0,18922383083236+0,0625111100371868i</v>
      </c>
      <c r="DU261" s="223" t="str">
        <f t="shared" ca="1" si="438"/>
        <v>0,0852040142929654-0,180148752372363i</v>
      </c>
      <c r="DV261" s="223" t="str">
        <f t="shared" ca="1" si="439"/>
        <v>0,0717205859737853+0,185928627651934i</v>
      </c>
      <c r="DW261" s="223" t="str">
        <f t="shared" ca="1" si="440"/>
        <v>-0,184112518135276-0,076261902014324i</v>
      </c>
      <c r="DX261" s="223" t="str">
        <f t="shared" ca="1" si="441"/>
        <v>0,182185506122146-0,0807572807366143i</v>
      </c>
      <c r="DY261" s="223" t="str">
        <f t="shared" ca="1" si="442"/>
        <v>-0,0671360681339751+0,187632740715646i</v>
      </c>
      <c r="DZ261" s="223" t="str">
        <f t="shared" ca="1" si="443"/>
        <v>-0,0895994241368145-0,178003483750476i</v>
      </c>
      <c r="EA261" s="223" t="str">
        <f t="shared" ca="1" si="444"/>
        <v>0,190700939588942+0,0578484975850653i</v>
      </c>
      <c r="EB261" s="223" t="str">
        <f t="shared" ca="1" si="445"/>
        <v>-0,17339263539518+0,0982257146762952i</v>
      </c>
      <c r="EC261" s="223" t="str">
        <f t="shared" ca="1" si="446"/>
        <v>0,0484215649385419-0,193309723195336i</v>
      </c>
      <c r="ED261" s="223" t="str">
        <f t="shared" ca="1" si="447"/>
        <v>0,106615370865563+0,168364068993812i</v>
      </c>
      <c r="EE261" s="223" t="str">
        <f t="shared" ca="1" si="448"/>
        <v>-0,195452806746579-0,0388779805010417i</v>
      </c>
      <c r="EF261" s="223" t="str">
        <f t="shared" ca="1" si="449"/>
        <v>0,162929898803285-0,114748181288009i</v>
      </c>
      <c r="EG261" s="223" t="str">
        <f t="shared" ca="1" si="450"/>
        <v>-0,0292407356030178+0,197125027366768i</v>
      </c>
      <c r="EH261" s="223" t="str">
        <f t="shared" ca="1" si="451"/>
        <v>-0,122604553290978-0,157103216215565i</v>
      </c>
      <c r="EI261" s="223" t="str">
        <f t="shared" ca="1" si="452"/>
        <v>0,198322356529915+0,0195330472117399i</v>
      </c>
      <c r="EJ261" s="223" t="str">
        <f t="shared" ca="1" si="453"/>
        <v>-0,150898058219487+0,13016556018603i</v>
      </c>
      <c r="EK261" s="223" t="str">
        <f t="shared" ca="1" si="454"/>
        <v>0,00977830199883575-0,199041909765191i</v>
      </c>
      <c r="EL261" s="223" t="str">
        <f t="shared" ca="1" si="455"/>
        <v>0,137412986845587+0,144329373583929i</v>
      </c>
      <c r="EM261" s="223" t="str">
        <f t="shared" ca="1" si="456"/>
        <v>-0,199281953605826+6,19124155551794E-14i</v>
      </c>
      <c r="EN261" s="223"/>
      <c r="EO261" s="223"/>
      <c r="EP261" s="223"/>
    </row>
    <row r="262" spans="1:146">
      <c r="A262" s="249">
        <f t="shared" si="323"/>
        <v>3.1640625000000024E-3</v>
      </c>
      <c r="B262" s="248">
        <v>162</v>
      </c>
      <c r="C262" s="247">
        <f t="shared" si="324"/>
        <v>32400</v>
      </c>
      <c r="N262" s="246">
        <f t="shared" ca="1" si="327"/>
        <v>0.5992626439136064</v>
      </c>
      <c r="O262" s="223">
        <f t="shared" ca="1" si="328"/>
        <v>0.19926264391360632</v>
      </c>
      <c r="P262" s="223" t="str">
        <f t="shared" ca="1" si="329"/>
        <v>-0,133816612886675+0,147643880248991i</v>
      </c>
      <c r="Q262" s="223" t="str">
        <f t="shared" ca="1" si="330"/>
        <v>-0,0195311545309184-0,198303139819142i</v>
      </c>
      <c r="R262" s="223" t="str">
        <f t="shared" ca="1" si="331"/>
        <v>0,160049256334149+0,118700618390666i</v>
      </c>
      <c r="S262" s="223" t="str">
        <f t="shared" ca="1" si="332"/>
        <v>-0,195433868084697+0,0388742133668851i</v>
      </c>
      <c r="T262" s="223" t="str">
        <f t="shared" ca="1" si="333"/>
        <v>0,102441472051183-0,170913270588996i</v>
      </c>
      <c r="U262" s="223" t="str">
        <f t="shared" ca="1" si="334"/>
        <v>0,0578428922773334+0,190682461365574i</v>
      </c>
      <c r="V262" s="223" t="str">
        <f t="shared" ca="1" si="335"/>
        <v>-0,180131296617372-0,0851957583356422i</v>
      </c>
      <c r="W262" s="223" t="str">
        <f t="shared" ca="1" si="336"/>
        <v>0,184094678305862-0,0762545125150095i</v>
      </c>
      <c r="X262" s="223" t="str">
        <f t="shared" ca="1" si="337"/>
        <v>-0,0671295628946083+0,187614559789531i</v>
      </c>
      <c r="Y262" s="223" t="str">
        <f t="shared" ca="1" si="338"/>
        <v>-0,0939317601121914-0,175733962857686i</v>
      </c>
      <c r="Z262" s="223" t="str">
        <f t="shared" ca="1" si="339"/>
        <v>0,193290992190374+0,0484168730661293i</v>
      </c>
      <c r="AA262" s="223" t="str">
        <f t="shared" ca="1" si="340"/>
        <v>-0,165680833281225+0,110704393511187i</v>
      </c>
      <c r="AB262" s="223" t="str">
        <f t="shared" ca="1" si="341"/>
        <v>0,0292379022826665-0,197105926672817i</v>
      </c>
      <c r="AC262" s="223" t="str">
        <f t="shared" ca="1" si="342"/>
        <v>0,126410883083476+0,154032106709921i</v>
      </c>
      <c r="AD262" s="223" t="str">
        <f t="shared" ca="1" si="343"/>
        <v>-0,199022623332339-0,00977735451717953i</v>
      </c>
      <c r="AE262" s="223" t="str">
        <f t="shared" ca="1" si="344"/>
        <v>0,140899966748473-0,14089996674847i</v>
      </c>
      <c r="AF262" s="223" t="str">
        <f t="shared" ca="1" si="345"/>
        <v>0,00977735451717325+0,199022623332339i</v>
      </c>
      <c r="AG262" s="223" t="str">
        <f t="shared" ca="1" si="346"/>
        <v>-0,154032106709917-0,12641088308348i</v>
      </c>
      <c r="AH262" s="223" t="str">
        <f t="shared" ca="1" si="347"/>
        <v>0,197105926672815-0,0292379022826813i</v>
      </c>
      <c r="AI262" s="223" t="str">
        <f t="shared" ca="1" si="348"/>
        <v>-0,110704393511191+0,165680833281222i</v>
      </c>
      <c r="AJ262" s="223" t="str">
        <f t="shared" ca="1" si="349"/>
        <v>-0,0484168730661245-0,193290992190375i</v>
      </c>
      <c r="AK262" s="223" t="str">
        <f t="shared" ca="1" si="350"/>
        <v>0,175733962857683+0,093931760112197i</v>
      </c>
      <c r="AL262" s="223" t="str">
        <f t="shared" ca="1" si="351"/>
        <v>-0,187614559789533+0,0671295628946024i</v>
      </c>
      <c r="AM262" s="223" t="str">
        <f t="shared" ca="1" si="352"/>
        <v>0,0762545125149964-0,184094678305868i</v>
      </c>
      <c r="AN262" s="223" t="str">
        <f t="shared" ca="1" si="353"/>
        <v>0,0851957583356555+0,180131296617365i</v>
      </c>
      <c r="AO262" s="223" t="str">
        <f t="shared" ca="1" si="354"/>
        <v>-0,190682461365566-0,0578428922773571i</v>
      </c>
      <c r="AP262" s="223" t="str">
        <f t="shared" ca="1" si="355"/>
        <v>0,170913270588967-0,102441472051231i</v>
      </c>
      <c r="AQ262" s="223" t="str">
        <f t="shared" ca="1" si="356"/>
        <v>-0,0388742133669499+0,195433868084684i</v>
      </c>
      <c r="AR262" s="223" t="str">
        <f t="shared" ca="1" si="357"/>
        <v>-0,0388742133669499+0,195433868084684i</v>
      </c>
      <c r="AS262" s="223" t="str">
        <f t="shared" ca="1" si="358"/>
        <v>0,198303139819133+0,019531154531011i</v>
      </c>
      <c r="AT262" s="223" t="str">
        <f t="shared" ca="1" si="359"/>
        <v>-0,147643880248997+0,133816612886668i</v>
      </c>
      <c r="AU262" s="223" t="str">
        <f t="shared" ca="1" si="360"/>
        <v>-7,44051007579074E-14-0,199262643913606i</v>
      </c>
      <c r="AV262" s="223" t="str">
        <f t="shared" ca="1" si="361"/>
        <v>0,147643880248962+0,133816612886707i</v>
      </c>
      <c r="AW262" s="223" t="str">
        <f t="shared" ca="1" si="362"/>
        <v>-0,198303139819138+0,019531154530959i</v>
      </c>
      <c r="AX262" s="223" t="str">
        <f t="shared" ca="1" si="363"/>
        <v>0,118700618390719-0,16004925633411i</v>
      </c>
      <c r="AY262" s="223" t="str">
        <f t="shared" ca="1" si="364"/>
        <v>0,0388742133668987+0,195433868084694i</v>
      </c>
      <c r="AZ262" s="223" t="str">
        <f t="shared" ca="1" si="365"/>
        <v>-0,170913270589044-0,102441472051103i</v>
      </c>
      <c r="BA262" s="223" t="str">
        <f t="shared" ca="1" si="366"/>
        <v>0,190682461365581-0,0578428922773097i</v>
      </c>
      <c r="BB262" s="223" t="str">
        <f t="shared" ca="1" si="367"/>
        <v>-0,0851957583355928+0,180131296617395i</v>
      </c>
      <c r="BC262" s="223" t="str">
        <f t="shared" ca="1" si="368"/>
        <v>-0,0762545125149508-0,184094678305887i</v>
      </c>
      <c r="BD262" s="223" t="str">
        <f t="shared" ca="1" si="369"/>
        <v>0,187614559789543+0,0671295628945743i</v>
      </c>
      <c r="BE262" s="223" t="str">
        <f t="shared" ca="1" si="370"/>
        <v>-0,175733962857725+0,0939317601121183i</v>
      </c>
      <c r="BF262" s="223" t="str">
        <f t="shared" ca="1" si="371"/>
        <v>0,0484168730661313-0,193290992190373i</v>
      </c>
      <c r="BG262" s="223" t="str">
        <f t="shared" ca="1" si="372"/>
        <v>0,110704393511251+0,165680833281182i</v>
      </c>
      <c r="BH262" s="223" t="str">
        <f t="shared" ca="1" si="373"/>
        <v>-0,19710592667281-0,0292379022827134i</v>
      </c>
      <c r="BI262" s="223" t="str">
        <f t="shared" ca="1" si="374"/>
        <v>0,154032106709887-0,126410883083517i</v>
      </c>
      <c r="BJ262" s="223" t="str">
        <f t="shared" ca="1" si="375"/>
        <v>-0,00977735451724523+0,199022623332336i</v>
      </c>
      <c r="BK262" s="223" t="str">
        <f t="shared" ca="1" si="376"/>
        <v>-0,140899966748479-0,140899966748464i</v>
      </c>
      <c r="BL262" s="223" t="str">
        <f t="shared" ca="1" si="377"/>
        <v>0,199022623332335-0,00977735451726737i</v>
      </c>
      <c r="BM262" s="223" t="str">
        <f t="shared" ca="1" si="378"/>
        <v>-0,1264108830835+0,154032106709901i</v>
      </c>
      <c r="BN262" s="223" t="str">
        <f t="shared" ca="1" si="379"/>
        <v>-0,0292379022827353-0,197105926672807i</v>
      </c>
      <c r="BO262" s="223" t="str">
        <f t="shared" ca="1" si="380"/>
        <v>0,165680833281197+0,110704393511228i</v>
      </c>
      <c r="BP262" s="223" t="str">
        <f t="shared" ca="1" si="381"/>
        <v>-0,193290992190366+0,0484168730661582i</v>
      </c>
      <c r="BQ262" s="223" t="str">
        <f t="shared" ca="1" si="382"/>
        <v>0,0939317601122688-0,175733962857644i</v>
      </c>
      <c r="BR262" s="223" t="str">
        <f t="shared" ca="1" si="383"/>
        <v>0,0671295628946006+0,187614559789534i</v>
      </c>
      <c r="BS262" s="223" t="str">
        <f t="shared" ca="1" si="384"/>
        <v>-0,184094678305897-0,0762545125149251i</v>
      </c>
      <c r="BT262" s="223" t="str">
        <f t="shared" ca="1" si="385"/>
        <v>0,180131296617385-0,0851957583356129i</v>
      </c>
      <c r="BU262" s="223" t="str">
        <f t="shared" ca="1" si="386"/>
        <v>-0,0578428922772886+0,190682461365587i</v>
      </c>
      <c r="BV262" s="223" t="str">
        <f t="shared" ca="1" si="387"/>
        <v>-0,102441472051122-0,170913270589032i</v>
      </c>
      <c r="BW262" s="223" t="str">
        <f t="shared" ca="1" si="388"/>
        <v>0,195433868084698+0,038874213366877i</v>
      </c>
      <c r="BX262" s="223" t="str">
        <f t="shared" ca="1" si="389"/>
        <v>-0,160049256334097+0,118700618390737i</v>
      </c>
      <c r="BY262" s="223" t="str">
        <f t="shared" ca="1" si="390"/>
        <v>0,0195311545309369-0,19830313981914i</v>
      </c>
      <c r="BZ262" s="223" t="str">
        <f t="shared" ca="1" si="391"/>
        <v>0,133816612886724+0,147643880248947i</v>
      </c>
      <c r="CA262" s="223" t="str">
        <f t="shared" ca="1" si="392"/>
        <v>-0,199262643913606-4,94082722818153E-14i</v>
      </c>
      <c r="CB262" s="223" t="str">
        <f t="shared" ca="1" si="393"/>
        <v>0,133816612886654-0,14764388024901i</v>
      </c>
      <c r="CC262" s="223" t="str">
        <f t="shared" ca="1" si="394"/>
        <v>0,0195311545308329+0,19830313981915i</v>
      </c>
      <c r="CD262" s="223" t="str">
        <f t="shared" ca="1" si="395"/>
        <v>-0,160049256334156-0,118700618390657i</v>
      </c>
      <c r="CE262" s="223" t="str">
        <f t="shared" ca="1" si="396"/>
        <v>0,19543386808468-0,0388742133669688i</v>
      </c>
      <c r="CF262" s="223" t="str">
        <f t="shared" ca="1" si="397"/>
        <v>-0,102441472051212+0,170913270588979i</v>
      </c>
      <c r="CG262" s="223" t="str">
        <f t="shared" ca="1" si="398"/>
        <v>-0,0578428922773836-0,190682461365558i</v>
      </c>
      <c r="CH262" s="223" t="str">
        <f t="shared" ca="1" si="399"/>
        <v>0,180131296617343+0,0851957583357022i</v>
      </c>
      <c r="CI262" s="223" t="str">
        <f t="shared" ca="1" si="400"/>
        <v>-0,184094678305859+0,0762545125150169i</v>
      </c>
      <c r="CJ262" s="223" t="str">
        <f t="shared" ca="1" si="401"/>
        <v>0,0671295628946936-0,187614559789501i</v>
      </c>
      <c r="CK262" s="223" t="str">
        <f t="shared" ca="1" si="402"/>
        <v>0,0939317601121865+0,175733962857688i</v>
      </c>
      <c r="CL262" s="223" t="str">
        <f t="shared" ca="1" si="403"/>
        <v>-0,19329099219039-0,0484168730660617i</v>
      </c>
      <c r="CM262" s="223" t="str">
        <f t="shared" ca="1" si="404"/>
        <v>0,165680833281252-0,110704393511146i</v>
      </c>
      <c r="CN262" s="223" t="str">
        <f t="shared" ca="1" si="405"/>
        <v>-0,0292379022826426+0,197105926672821i</v>
      </c>
      <c r="CO262" s="223" t="str">
        <f t="shared" ca="1" si="406"/>
        <v>-0,126410883083419-0,154032106709968i</v>
      </c>
      <c r="CP262" s="223" t="str">
        <f t="shared" ca="1" si="407"/>
        <v>0,19902262333234+0,00977735451716807i</v>
      </c>
      <c r="CQ262" s="223" t="str">
        <f t="shared" ca="1" si="408"/>
        <v>-0,140899966748413+0,14089996674853i</v>
      </c>
      <c r="CR262" s="223" t="str">
        <f t="shared" ca="1" si="409"/>
        <v>-0,00977735451714087-0,199022623332341i</v>
      </c>
      <c r="CS262" s="223" t="str">
        <f t="shared" ca="1" si="410"/>
        <v>0,15403210670995+0,12641088308344i</v>
      </c>
      <c r="CT262" s="223" t="str">
        <f t="shared" ca="1" si="411"/>
        <v>-0,197105926672825+0,0292379022826157i</v>
      </c>
      <c r="CU262" s="223" t="str">
        <f t="shared" ca="1" si="412"/>
        <v>0,110704393511168-0,165680833281237i</v>
      </c>
      <c r="CV262" s="223" t="str">
        <f t="shared" ca="1" si="413"/>
        <v>0,0484168730660354+0,193290992190397i</v>
      </c>
      <c r="CW262" s="223" t="str">
        <f t="shared" ca="1" si="414"/>
        <v>-0,175733962857681-0,0939317601122006i</v>
      </c>
      <c r="CX262" s="223" t="str">
        <f t="shared" ca="1" si="415"/>
        <v>0,18761455978951-0,0671295628946679i</v>
      </c>
      <c r="CY262" s="223" t="str">
        <f t="shared" ca="1" si="416"/>
        <v>-0,076254512515042+0,184094678305849i</v>
      </c>
      <c r="CZ262" s="223" t="str">
        <f t="shared" ca="1" si="417"/>
        <v>-0,0851957583356775-0,180131296617355i</v>
      </c>
      <c r="DA262" s="223" t="str">
        <f t="shared" ca="1" si="418"/>
        <v>0,190682461365551+0,0578428922774097i</v>
      </c>
      <c r="DB262" s="223" t="str">
        <f t="shared" ca="1" si="419"/>
        <v>-0,170913270588993+0,102441472051188i</v>
      </c>
      <c r="DC262" s="223" t="str">
        <f t="shared" ca="1" si="420"/>
        <v>0,0388742133668068-0,195433868084712i</v>
      </c>
      <c r="DD262" s="223" t="str">
        <f t="shared" ca="1" si="421"/>
        <v>0,118700618390635+0,160049256334172i</v>
      </c>
      <c r="DE262" s="223" t="str">
        <f t="shared" ca="1" si="422"/>
        <v>-0,198303139819147-0,01953115453086i</v>
      </c>
      <c r="DF262" s="223" t="str">
        <f t="shared" ca="1" si="423"/>
        <v>0,147643880249028-0,133816612886634i</v>
      </c>
      <c r="DG262" s="223" t="str">
        <f t="shared" ca="1" si="424"/>
        <v>2,21651359932688E-14+0,199262643913606i</v>
      </c>
      <c r="DH262" s="223" t="str">
        <f t="shared" ca="1" si="425"/>
        <v>-0,147643880248929-0,133816612886744i</v>
      </c>
      <c r="DI262" s="223" t="str">
        <f t="shared" ca="1" si="426"/>
        <v>0,198303139819142-0,0195311545309154i</v>
      </c>
      <c r="DJ262" s="223" t="str">
        <f t="shared" ca="1" si="427"/>
        <v>-0,118700618390599+0,160049256334199i</v>
      </c>
      <c r="DK262" s="223" t="str">
        <f t="shared" ca="1" si="428"/>
        <v>-0,0388742133668502-0,195433868084704i</v>
      </c>
      <c r="DL262" s="223" t="str">
        <f t="shared" ca="1" si="429"/>
        <v>0,170913270589015+0,10244147205115i</v>
      </c>
      <c r="DM262" s="223" t="str">
        <f t="shared" ca="1" si="430"/>
        <v>-0,190682461365597+0,0578428922772571i</v>
      </c>
      <c r="DN262" s="223" t="str">
        <f t="shared" ca="1" si="431"/>
        <v>0,0851957583356374-0,180131296617374i</v>
      </c>
      <c r="DO262" s="223" t="str">
        <f t="shared" ca="1" si="432"/>
        <v>0,0762545125150831+0,184094678305832i</v>
      </c>
      <c r="DP262" s="223" t="str">
        <f t="shared" ca="1" si="433"/>
        <v>-0,187614559789525-0,0671295628946261i</v>
      </c>
      <c r="DQ262" s="223" t="str">
        <f t="shared" ca="1" si="434"/>
        <v>0,175733962857654-0,0939317601122496i</v>
      </c>
      <c r="DR262" s="223" t="str">
        <f t="shared" ca="1" si="435"/>
        <v>-0,0484168730661791+0,193290992190361i</v>
      </c>
      <c r="DS262" s="223" t="str">
        <f t="shared" ca="1" si="436"/>
        <v>-0,110704393511205-0,165680833281213i</v>
      </c>
      <c r="DT262" s="223" t="str">
        <f t="shared" ca="1" si="437"/>
        <v>0,197105926672803+0,0292379022827622i</v>
      </c>
      <c r="DU262" s="223" t="str">
        <f t="shared" ca="1" si="438"/>
        <v>-0,154032106709915+0,126410883083483i</v>
      </c>
      <c r="DV262" s="223" t="str">
        <f t="shared" ca="1" si="439"/>
        <v>0,0097773545170966-0,199022623332343i</v>
      </c>
      <c r="DW262" s="223" t="str">
        <f t="shared" ca="1" si="440"/>
        <v>0,140899966748444+0,140899966748499i</v>
      </c>
      <c r="DX262" s="223" t="str">
        <f t="shared" ca="1" si="441"/>
        <v>-0,199022623332337+0,00977735451722367i</v>
      </c>
      <c r="DY262" s="223" t="str">
        <f t="shared" ca="1" si="442"/>
        <v>0,126410883083542-0,154032106709866i</v>
      </c>
      <c r="DZ262" s="223" t="str">
        <f t="shared" ca="1" si="443"/>
        <v>0,0292379022826865+0,197105926672814i</v>
      </c>
      <c r="EA262" s="223" t="str">
        <f t="shared" ca="1" si="444"/>
        <v>-0,165680833281277-0,110704393511109i</v>
      </c>
      <c r="EB262" s="223" t="str">
        <f t="shared" ca="1" si="445"/>
        <v>0,193290992190379-0,0484168730661048i</v>
      </c>
      <c r="EC262" s="223" t="str">
        <f t="shared" ca="1" si="446"/>
        <v>-0,0939317601121374+0,175733962857714i</v>
      </c>
      <c r="ED262" s="223" t="str">
        <f t="shared" ca="1" si="447"/>
        <v>-0,0671295628945539-0,18761455978955i</v>
      </c>
      <c r="EE262" s="223" t="str">
        <f t="shared" ca="1" si="448"/>
        <v>0,184094678305876+0,0762545125149759i</v>
      </c>
      <c r="EF262" s="223" t="str">
        <f t="shared" ca="1" si="449"/>
        <v>-0,180131296617407+0,0851957583355681i</v>
      </c>
      <c r="EG262" s="223" t="str">
        <f t="shared" ca="1" si="450"/>
        <v>0,0578428922773304-0,190682461365574i</v>
      </c>
      <c r="EH262" s="223" t="str">
        <f t="shared" ca="1" si="451"/>
        <v>0,10244147205125+0,170913270588956i</v>
      </c>
      <c r="EI262" s="223" t="str">
        <f t="shared" ca="1" si="452"/>
        <v>-0,195433868084689-0,0388742133669254i</v>
      </c>
      <c r="EJ262" s="223" t="str">
        <f t="shared" ca="1" si="453"/>
        <v>0,160049256334123-0,118700618390702i</v>
      </c>
      <c r="EK262" s="223" t="str">
        <f t="shared" ca="1" si="454"/>
        <v>-0,0195311545309917+0,198303139819134i</v>
      </c>
      <c r="EL262" s="223" t="str">
        <f t="shared" ca="1" si="455"/>
        <v>-0,133816612886687-0,14764388024898i</v>
      </c>
      <c r="EM262" s="223" t="str">
        <f t="shared" ca="1" si="456"/>
        <v>0,199262643913606+9,88165445636308E-14i</v>
      </c>
      <c r="EN262" s="223"/>
      <c r="EO262" s="223"/>
      <c r="EP262" s="223"/>
    </row>
    <row r="263" spans="1:146">
      <c r="A263" s="249">
        <f t="shared" si="323"/>
        <v>3.1835937500000024E-3</v>
      </c>
      <c r="B263" s="248">
        <v>163</v>
      </c>
      <c r="C263" s="247">
        <f t="shared" si="324"/>
        <v>32600</v>
      </c>
      <c r="N263" s="246">
        <f t="shared" ca="1" si="327"/>
        <v>0.59924180074216782</v>
      </c>
      <c r="O263" s="223">
        <f t="shared" ca="1" si="328"/>
        <v>0.19924180074216774</v>
      </c>
      <c r="P263" s="223" t="str">
        <f t="shared" ca="1" si="329"/>
        <v>-0,130139333425992+0,150867654115851i</v>
      </c>
      <c r="Q263" s="223" t="str">
        <f t="shared" ca="1" si="330"/>
        <v>-0,029234843954238-0,197085309097236i</v>
      </c>
      <c r="R263" s="223" t="str">
        <f t="shared" ca="1" si="331"/>
        <v>0,168330145703797+0,106593889179072i</v>
      </c>
      <c r="S263" s="223" t="str">
        <f t="shared" ca="1" si="332"/>
        <v>-0,1906625156941+0,0578368418240364i</v>
      </c>
      <c r="T263" s="223" t="str">
        <f t="shared" ca="1" si="333"/>
        <v>0,0807410091374693-0,182148797982432i</v>
      </c>
      <c r="U263" s="223" t="str">
        <f t="shared" ca="1" si="334"/>
        <v>0,0851868467315328+0,180112454613555i</v>
      </c>
      <c r="V263" s="223" t="str">
        <f t="shared" ca="1" si="335"/>
        <v>-0,192024478861287-0,0531403300802012i</v>
      </c>
      <c r="W263" s="223" t="str">
        <f t="shared" ca="1" si="336"/>
        <v>0,165663502817553-0,110692813665568i</v>
      </c>
      <c r="X263" s="223" t="str">
        <f t="shared" ca="1" si="337"/>
        <v>-0,0243893233567512+0,197743409673196i</v>
      </c>
      <c r="Y263" s="223" t="str">
        <f t="shared" ca="1" si="338"/>
        <v>-0,133802615468245-0,147628436477661i</v>
      </c>
      <c r="Z263" s="223" t="str">
        <f t="shared" ca="1" si="339"/>
        <v>0,19918179283685-0,00488963856333452i</v>
      </c>
      <c r="AA263" s="223" t="str">
        <f t="shared" ca="1" si="340"/>
        <v>-0,126397660315507+0,154015994720508i</v>
      </c>
      <c r="AB263" s="223" t="str">
        <f t="shared" ca="1" si="341"/>
        <v>-0,0340627545748881-0,19630849170057i</v>
      </c>
      <c r="AC263" s="223" t="str">
        <f t="shared" ca="1" si="342"/>
        <v>0,170895392804528+0,102430756519553i</v>
      </c>
      <c r="AD263" s="223" t="str">
        <f t="shared" ca="1" si="343"/>
        <v>-0,18918570455679+0,0624985148170148i</v>
      </c>
      <c r="AE263" s="223" t="str">
        <f t="shared" ca="1" si="344"/>
        <v>0,0762465361786205-0,184075421726378i</v>
      </c>
      <c r="AF263" s="223" t="str">
        <f t="shared" ca="1" si="345"/>
        <v>0,0895813709544671+0,177967618236857i</v>
      </c>
      <c r="AG263" s="223" t="str">
        <f t="shared" ca="1" si="346"/>
        <v>-0,19327077366266-0,0484118085885912i</v>
      </c>
      <c r="AH263" s="223" t="str">
        <f t="shared" ca="1" si="347"/>
        <v>0,16289707043177-0,114725060940183i</v>
      </c>
      <c r="AI263" s="223" t="str">
        <f t="shared" ca="1" si="348"/>
        <v>-0,0195291115428681+0,19828239701327i</v>
      </c>
      <c r="AJ263" s="223" t="str">
        <f t="shared" ca="1" si="349"/>
        <v>-0,13738529981815-0,144300292989511i</v>
      </c>
      <c r="AK263" s="223" t="str">
        <f t="shared" ca="1" si="350"/>
        <v>0,199001805267414-0,00977633179121404i</v>
      </c>
      <c r="AL263" s="223" t="str">
        <f t="shared" ca="1" si="351"/>
        <v>-0,122579849980753+0,15707156184898i</v>
      </c>
      <c r="AM263" s="223" t="str">
        <f t="shared" ca="1" si="352"/>
        <v>-0,0388701470658526-0,195413425408954i</v>
      </c>
      <c r="AN263" s="223" t="str">
        <f t="shared" ca="1" si="353"/>
        <v>0,173357698910854+0,098205923402387i</v>
      </c>
      <c r="AO263" s="223" t="str">
        <f t="shared" ca="1" si="354"/>
        <v>-0,187594935025137+0,0671225410417121i</v>
      </c>
      <c r="AP263" s="223" t="str">
        <f t="shared" ca="1" si="355"/>
        <v>0,071706135157457-0,185891165319286i</v>
      </c>
      <c r="AQ263" s="223" t="str">
        <f t="shared" ca="1" si="356"/>
        <v>0,0939219347091828+0,175715580821581i</v>
      </c>
      <c r="AR263" s="223" t="str">
        <f t="shared" ca="1" si="357"/>
        <v>0,0939219347091828+0,175715580821581i</v>
      </c>
      <c r="AS263" s="223" t="str">
        <f t="shared" ca="1" si="358"/>
        <v>0,160032514941825-0,118688202127997i</v>
      </c>
      <c r="AT263" s="223" t="str">
        <f t="shared" ca="1" si="359"/>
        <v>-0,014657136122473+0,198701946451636i</v>
      </c>
      <c r="AU263" s="223" t="str">
        <f t="shared" ca="1" si="360"/>
        <v>-0,140885228400596-0,140885228400616i</v>
      </c>
      <c r="AV263" s="223" t="str">
        <f t="shared" ca="1" si="361"/>
        <v>0,198701946451639-0,0146571361224425i</v>
      </c>
      <c r="AW263" s="223" t="str">
        <f t="shared" ca="1" si="362"/>
        <v>-0,11868820212786+0,160032514941926i</v>
      </c>
      <c r="AX263" s="223" t="str">
        <f t="shared" ca="1" si="363"/>
        <v>-0,043654125633633-0,19440064937686i</v>
      </c>
      <c r="AY263" s="223" t="str">
        <f t="shared" ca="1" si="364"/>
        <v>0,175715580821567+0,0939219347092097i</v>
      </c>
      <c r="AZ263" s="223" t="str">
        <f t="shared" ca="1" si="365"/>
        <v>-0,185891165319296+0,0717061351574311i</v>
      </c>
      <c r="BA263" s="223" t="str">
        <f t="shared" ca="1" si="366"/>
        <v>0,0671225410415545-0,187594935025193i</v>
      </c>
      <c r="BB263" s="223" t="str">
        <f t="shared" ca="1" si="367"/>
        <v>0,0982059234023604+0,173357698910869i</v>
      </c>
      <c r="BC263" s="223" t="str">
        <f t="shared" ca="1" si="368"/>
        <v>-0,195413425408948-0,0388701470658799i</v>
      </c>
      <c r="BD263" s="223" t="str">
        <f t="shared" ca="1" si="369"/>
        <v>0,157071561848962-0,122579849980776i</v>
      </c>
      <c r="BE263" s="223" t="str">
        <f t="shared" ca="1" si="370"/>
        <v>-0,00977633179114285+0,199001805267418i</v>
      </c>
      <c r="BF263" s="223" t="str">
        <f t="shared" ca="1" si="371"/>
        <v>-0,144300292989465-0,137385299818198i</v>
      </c>
      <c r="BG263" s="223" t="str">
        <f t="shared" ca="1" si="372"/>
        <v>0,198282397013273-0,0195291115428376i</v>
      </c>
      <c r="BH263" s="223" t="str">
        <f t="shared" ca="1" si="373"/>
        <v>-0,114725060940157+0,162897070431788i</v>
      </c>
      <c r="BI263" s="223" t="str">
        <f t="shared" ca="1" si="374"/>
        <v>-0,0484118085886575-0,193270773662644i</v>
      </c>
      <c r="BJ263" s="223" t="str">
        <f t="shared" ca="1" si="375"/>
        <v>0,177967618236826+0,0895813709545299i</v>
      </c>
      <c r="BK263" s="223" t="str">
        <f t="shared" ca="1" si="376"/>
        <v>-0,184075421726389+0,0762465361785948i</v>
      </c>
      <c r="BL263" s="223" t="str">
        <f t="shared" ca="1" si="377"/>
        <v>0,0624985148169875-0,189185704556799i</v>
      </c>
      <c r="BM263" s="223" t="str">
        <f t="shared" ca="1" si="378"/>
        <v>0,102430756519615+0,17089539280449i</v>
      </c>
      <c r="BN263" s="223" t="str">
        <f t="shared" ca="1" si="379"/>
        <v>-0,196308491700558-0,0340627545749559i</v>
      </c>
      <c r="BO263" s="223" t="str">
        <f t="shared" ca="1" si="380"/>
        <v>0,154015994720527-0,126397660315483i</v>
      </c>
      <c r="BP263" s="223" t="str">
        <f t="shared" ca="1" si="381"/>
        <v>-0,00488963856330288+0,19918179283685i</v>
      </c>
      <c r="BQ263" s="223" t="str">
        <f t="shared" ca="1" si="382"/>
        <v>-0,147628436477708-0,133802615468193i</v>
      </c>
      <c r="BR263" s="223" t="str">
        <f t="shared" ca="1" si="383"/>
        <v>0,197743409673205-0,0243893233566801i</v>
      </c>
      <c r="BS263" s="223" t="str">
        <f t="shared" ca="1" si="384"/>
        <v>-0,110692813665592+0,165663502817538i</v>
      </c>
      <c r="BT263" s="223" t="str">
        <f t="shared" ca="1" si="385"/>
        <v>-0,0531403300802297-0,192024478861279i</v>
      </c>
      <c r="BU263" s="223" t="str">
        <f t="shared" ca="1" si="386"/>
        <v>0,180112454613586+0,085186846731467i</v>
      </c>
      <c r="BV263" s="223" t="str">
        <f t="shared" ca="1" si="387"/>
        <v>-0,182148797982459+0,0807410091374071i</v>
      </c>
      <c r="BW263" s="223" t="str">
        <f t="shared" ca="1" si="388"/>
        <v>0,0578368418240657-0,190662515694092i</v>
      </c>
      <c r="BX263" s="223" t="str">
        <f t="shared" ca="1" si="389"/>
        <v>0,106593889179099+0,168330145703779i</v>
      </c>
      <c r="BY263" s="223" t="str">
        <f t="shared" ca="1" si="390"/>
        <v>-0,197085309097246-0,029234843954169i</v>
      </c>
      <c r="BZ263" s="223" t="str">
        <f t="shared" ca="1" si="391"/>
        <v>0,150867654115904-0,130139333425931i</v>
      </c>
      <c r="CA263" s="223" t="str">
        <f t="shared" ca="1" si="392"/>
        <v>-2,78259124796321E-14+0,199241800742168i</v>
      </c>
      <c r="CB263" s="223" t="str">
        <f t="shared" ca="1" si="393"/>
        <v>-0,150867654115864-0,130139333425977i</v>
      </c>
      <c r="CC263" s="223" t="str">
        <f t="shared" ca="1" si="394"/>
        <v>0,197085309097226-0,0292348439543043i</v>
      </c>
      <c r="CD263" s="223" t="str">
        <f t="shared" ca="1" si="395"/>
        <v>-0,106593889179146+0,16833014570375i</v>
      </c>
      <c r="CE263" s="223" t="str">
        <f t="shared" ca="1" si="396"/>
        <v>-0,0578368418240071-0,190662515694109i</v>
      </c>
      <c r="CF263" s="223" t="str">
        <f t="shared" ca="1" si="397"/>
        <v>0,182148797982435+0,0807410091374631i</v>
      </c>
      <c r="CG263" s="223" t="str">
        <f t="shared" ca="1" si="398"/>
        <v>-0,180112454613528+0,085186846731591i</v>
      </c>
      <c r="CH263" s="223" t="str">
        <f t="shared" ca="1" si="399"/>
        <v>0,0531403300802886-0,192024478861263i</v>
      </c>
      <c r="CI263" s="223" t="str">
        <f t="shared" ca="1" si="400"/>
        <v>0,110692813665541+0,165663502817572i</v>
      </c>
      <c r="CJ263" s="223" t="str">
        <f t="shared" ca="1" si="401"/>
        <v>-0,197743409673198-0,0243893233567353i</v>
      </c>
      <c r="CK263" s="223" t="str">
        <f t="shared" ca="1" si="402"/>
        <v>0,147628436477612-0,133802615468299i</v>
      </c>
      <c r="CL263" s="223" t="str">
        <f t="shared" ca="1" si="403"/>
        <v>0,00488963856324159+0,199181792836852i</v>
      </c>
      <c r="CM263" s="223" t="str">
        <f t="shared" ca="1" si="404"/>
        <v>-0,154015994720492-0,126397660315526i</v>
      </c>
      <c r="CN263" s="223" t="str">
        <f t="shared" ca="1" si="405"/>
        <v>0,196308491700567-0,0340627545749011i</v>
      </c>
      <c r="CO263" s="223" t="str">
        <f t="shared" ca="1" si="406"/>
        <v>-0,102430756519493+0,170895392804564i</v>
      </c>
      <c r="CP263" s="223" t="str">
        <f t="shared" ca="1" si="407"/>
        <v>-0,0624985148169347-0,189185704556816i</v>
      </c>
      <c r="CQ263" s="223" t="str">
        <f t="shared" ca="1" si="408"/>
        <v>0,184075421726368+0,0762465361786462i</v>
      </c>
      <c r="CR263" s="223" t="str">
        <f t="shared" ca="1" si="409"/>
        <v>-0,177967618236853+0,0895813709544751i</v>
      </c>
      <c r="CS263" s="223" t="str">
        <f t="shared" ca="1" si="410"/>
        <v>0,0484118085885248-0,193270773662677i</v>
      </c>
      <c r="CT263" s="223" t="str">
        <f t="shared" ca="1" si="411"/>
        <v>0,114725060940112+0,16289707043182i</v>
      </c>
      <c r="CU263" s="223" t="str">
        <f t="shared" ca="1" si="412"/>
        <v>-0,198282397013267-0,0195291115428986i</v>
      </c>
      <c r="CV263" s="223" t="str">
        <f t="shared" ca="1" si="413"/>
        <v>0,144300292989507-0,137385299818154i</v>
      </c>
      <c r="CW263" s="223" t="str">
        <f t="shared" ca="1" si="414"/>
        <v>0,00977633179127957+0,199001805267411i</v>
      </c>
      <c r="CX263" s="223" t="str">
        <f t="shared" ca="1" si="415"/>
        <v>-0,157071561848924-0,122579849980824i</v>
      </c>
      <c r="CY263" s="223" t="str">
        <f t="shared" ca="1" si="416"/>
        <v>0,19541342540896-0,0388701470658197i</v>
      </c>
      <c r="CZ263" s="223" t="str">
        <f t="shared" ca="1" si="417"/>
        <v>-0,0982059234024187+0,173357698910836i</v>
      </c>
      <c r="DA263" s="223" t="str">
        <f t="shared" ca="1" si="418"/>
        <v>-0,0671225410416886-0,187594935025145i</v>
      </c>
      <c r="DB263" s="223" t="str">
        <f t="shared" ca="1" si="419"/>
        <v>0,185891165319274+0,0717061351574883i</v>
      </c>
      <c r="DC263" s="223" t="str">
        <f t="shared" ca="1" si="420"/>
        <v>-0,175715580821593+0,0939219347091607i</v>
      </c>
      <c r="DD263" s="223" t="str">
        <f t="shared" ca="1" si="421"/>
        <v>0,0436541256336874-0,194400649376847i</v>
      </c>
      <c r="DE263" s="223" t="str">
        <f t="shared" ca="1" si="422"/>
        <v>0,118688202127975+0,160032514941841i</v>
      </c>
      <c r="DF263" s="223" t="str">
        <f t="shared" ca="1" si="423"/>
        <v>-0,198701946451634-0,014657136122498i</v>
      </c>
      <c r="DG263" s="223" t="str">
        <f t="shared" ca="1" si="424"/>
        <v>0,140885228400635-0,140885228400576i</v>
      </c>
      <c r="DH263" s="223" t="str">
        <f t="shared" ca="1" si="425"/>
        <v>0,0146571361224147+0,198701946451641i</v>
      </c>
      <c r="DI263" s="223" t="str">
        <f t="shared" ca="1" si="426"/>
        <v>-0,160032514941906-0,118688202127887i</v>
      </c>
      <c r="DJ263" s="223" t="str">
        <f t="shared" ca="1" si="427"/>
        <v>0,194400649376823-0,0436541256337938i</v>
      </c>
      <c r="DK263" s="223" t="str">
        <f t="shared" ca="1" si="428"/>
        <v>-0,0939219347092344+0,175715580821554i</v>
      </c>
      <c r="DL263" s="223" t="str">
        <f t="shared" ca="1" si="429"/>
        <v>-0,0717061351573999-0,185891165319308i</v>
      </c>
      <c r="DM263" s="223" t="str">
        <f t="shared" ca="1" si="430"/>
        <v>0,187594935025182+0,067122541041586i</v>
      </c>
      <c r="DN263" s="223" t="str">
        <f t="shared" ca="1" si="431"/>
        <v>-0,173357698910882+0,0982059234023362i</v>
      </c>
      <c r="DO263" s="223" t="str">
        <f t="shared" ca="1" si="432"/>
        <v>0,0388701470659127-0,195413425408942i</v>
      </c>
      <c r="DP263" s="223" t="str">
        <f t="shared" ca="1" si="433"/>
        <v>0,122579849980749+0,157071561848982i</v>
      </c>
      <c r="DQ263" s="223" t="str">
        <f t="shared" ca="1" si="434"/>
        <v>-0,199001805267416-0,00977633179117064i</v>
      </c>
      <c r="DR263" s="223" t="str">
        <f t="shared" ca="1" si="435"/>
        <v>0,137385299818223-0,144300292989442i</v>
      </c>
      <c r="DS263" s="223" t="str">
        <f t="shared" ca="1" si="436"/>
        <v>0,0195291115428042+0,198282397013276i</v>
      </c>
      <c r="DT263" s="223" t="str">
        <f t="shared" ca="1" si="437"/>
        <v>-0,162897070431772-0,11472506094018i</v>
      </c>
      <c r="DU263" s="223" t="str">
        <f t="shared" ca="1" si="438"/>
        <v>0,19327077366265-0,0484118085886306i</v>
      </c>
      <c r="DV263" s="223" t="str">
        <f t="shared" ca="1" si="439"/>
        <v>-0,0895813709545498+0,177967618236816i</v>
      </c>
      <c r="DW263" s="223" t="str">
        <f t="shared" ca="1" si="440"/>
        <v>-0,0762465361785691-0,184075421726399i</v>
      </c>
      <c r="DX263" s="223" t="str">
        <f t="shared" ca="1" si="441"/>
        <v>0,18918570455679+0,062498514817014i</v>
      </c>
      <c r="DY263" s="223" t="str">
        <f t="shared" ca="1" si="442"/>
        <v>-0,170895392804507+0,102430756519586i</v>
      </c>
      <c r="DZ263" s="223" t="str">
        <f t="shared" ca="1" si="443"/>
        <v>0,0340627545747937-0,196308491700586i</v>
      </c>
      <c r="EA263" s="223" t="str">
        <f t="shared" ca="1" si="444"/>
        <v>0,126397660315461+0,154015994720545i</v>
      </c>
      <c r="EB263" s="223" t="str">
        <f t="shared" ca="1" si="445"/>
        <v>-0,199181792836849-0,00488963856333637i</v>
      </c>
      <c r="EC263" s="223" t="str">
        <f t="shared" ca="1" si="446"/>
        <v>0,133802615468218-0,147628436477685i</v>
      </c>
      <c r="ED263" s="223" t="str">
        <f t="shared" ca="1" si="447"/>
        <v>0,0243893233568548+0,197743409673183i</v>
      </c>
      <c r="EE263" s="223" t="str">
        <f t="shared" ca="1" si="448"/>
        <v>-0,165663502817519-0,110692813665619i</v>
      </c>
      <c r="EF263" s="223" t="str">
        <f t="shared" ca="1" si="449"/>
        <v>0,192024478861288-0,0531403300801974i</v>
      </c>
      <c r="EG263" s="223" t="str">
        <f t="shared" ca="1" si="450"/>
        <v>-0,0851868467314923+0,180112454613574i</v>
      </c>
      <c r="EH263" s="223" t="str">
        <f t="shared" ca="1" si="451"/>
        <v>-0,0807410091373764-0,182148797982473i</v>
      </c>
      <c r="EI263" s="223" t="str">
        <f t="shared" ca="1" si="452"/>
        <v>0,190662515694082+0,0578368418240978i</v>
      </c>
      <c r="EJ263" s="223" t="str">
        <f t="shared" ca="1" si="453"/>
        <v>-0,168330145703794+0,106593889179076i</v>
      </c>
      <c r="EK263" s="223" t="str">
        <f t="shared" ca="1" si="454"/>
        <v>0,0292348439541965-0,197085309097242i</v>
      </c>
      <c r="EL263" s="223" t="str">
        <f t="shared" ca="1" si="455"/>
        <v>0,13013933342606+0,150867654115793i</v>
      </c>
      <c r="EM263" s="223" t="str">
        <f t="shared" ca="1" si="456"/>
        <v>-0,199241800742168-5,5651824959264E-14i</v>
      </c>
      <c r="EN263" s="223"/>
      <c r="EO263" s="223"/>
      <c r="EP263" s="223"/>
    </row>
    <row r="264" spans="1:146">
      <c r="A264" s="249">
        <f t="shared" si="323"/>
        <v>3.2031250000000024E-3</v>
      </c>
      <c r="B264" s="248">
        <v>164</v>
      </c>
      <c r="C264" s="247">
        <f t="shared" si="324"/>
        <v>32800</v>
      </c>
      <c r="N264" s="246">
        <f t="shared" ca="1" si="327"/>
        <v>0.59921926461450403</v>
      </c>
      <c r="O264" s="223">
        <f t="shared" ca="1" si="328"/>
        <v>0.19921926461450404</v>
      </c>
      <c r="P264" s="223" t="str">
        <f t="shared" ca="1" si="329"/>
        <v>-0,126383363547462+0,153998574058249i</v>
      </c>
      <c r="Q264" s="223" t="str">
        <f t="shared" ca="1" si="330"/>
        <v>-0,038865750485459-0,195391322306662i</v>
      </c>
      <c r="R264" s="223" t="str">
        <f t="shared" ca="1" si="331"/>
        <v>0,175695705731376+0,0939113112521466i</v>
      </c>
      <c r="S264" s="223" t="str">
        <f t="shared" ca="1" si="332"/>
        <v>-0,18405460105929+0,0762379119759291i</v>
      </c>
      <c r="T264" s="223" t="str">
        <f t="shared" ca="1" si="333"/>
        <v>0,057830299931495-0,190640949964526i</v>
      </c>
      <c r="U264" s="223" t="str">
        <f t="shared" ca="1" si="334"/>
        <v>0,110680293263868+0,165644764712224i</v>
      </c>
      <c r="V264" s="223" t="str">
        <f t="shared" ca="1" si="335"/>
        <v>-0,198259969403222-0,0195269026160634i</v>
      </c>
      <c r="W264" s="223" t="str">
        <f t="shared" ca="1" si="336"/>
        <v>0,140869292951911-0,140869292951915i</v>
      </c>
      <c r="X264" s="223" t="str">
        <f t="shared" ca="1" si="337"/>
        <v>0,0195269026160717+0,198259969403221i</v>
      </c>
      <c r="Y264" s="223" t="str">
        <f t="shared" ca="1" si="338"/>
        <v>-0,165644764712217-0,110680293263878i</v>
      </c>
      <c r="Z264" s="223" t="str">
        <f t="shared" ca="1" si="339"/>
        <v>0,19064094996453-0,0578302999314834i</v>
      </c>
      <c r="AA264" s="223" t="str">
        <f t="shared" ca="1" si="340"/>
        <v>-0,0762379119759228+0,184054601059292i</v>
      </c>
      <c r="AB264" s="223" t="str">
        <f t="shared" ca="1" si="341"/>
        <v>-0,0939113112521536-0,175695705731372i</v>
      </c>
      <c r="AC264" s="223" t="str">
        <f t="shared" ca="1" si="342"/>
        <v>0,195391322306661+0,038865750485463i</v>
      </c>
      <c r="AD264" s="223" t="str">
        <f t="shared" ca="1" si="343"/>
        <v>-0,153998574058254+0,126383363547455i</v>
      </c>
      <c r="AE264" s="223" t="str">
        <f t="shared" ca="1" si="344"/>
        <v>-6,93122456083101E-15-0,199219264614504i</v>
      </c>
      <c r="AF264" s="223" t="str">
        <f t="shared" ca="1" si="345"/>
        <v>0,153998574058251+0,126383363547459i</v>
      </c>
      <c r="AG264" s="223" t="str">
        <f t="shared" ca="1" si="346"/>
        <v>-0,195391322306662+0,0388657504854598i</v>
      </c>
      <c r="AH264" s="223" t="str">
        <f t="shared" ca="1" si="347"/>
        <v>0,0939113112521576-0,17569570573137i</v>
      </c>
      <c r="AI264" s="223" t="str">
        <f t="shared" ca="1" si="348"/>
        <v>0,0762379119759186+0,184054601059294i</v>
      </c>
      <c r="AJ264" s="223" t="str">
        <f t="shared" ca="1" si="349"/>
        <v>-0,190640949964528-0,057830299931489i</v>
      </c>
      <c r="AK264" s="223" t="str">
        <f t="shared" ca="1" si="350"/>
        <v>0,16564476471222-0,110680293263874i</v>
      </c>
      <c r="AL264" s="223" t="str">
        <f t="shared" ca="1" si="351"/>
        <v>-0,0195269026160748+0,198259969403221i</v>
      </c>
      <c r="AM264" s="223" t="str">
        <f t="shared" ca="1" si="352"/>
        <v>-0,140869292951906-0,14086929295192i</v>
      </c>
      <c r="AN264" s="223" t="str">
        <f t="shared" ca="1" si="353"/>
        <v>0,198259969403222-0,0195269026160589i</v>
      </c>
      <c r="AO264" s="223" t="str">
        <f t="shared" ca="1" si="354"/>
        <v>-0,110680293263871+0,165644764712222i</v>
      </c>
      <c r="AP264" s="223" t="str">
        <f t="shared" ca="1" si="355"/>
        <v>-0,0578302999315089-0,190640949964522i</v>
      </c>
      <c r="AQ264" s="223" t="str">
        <f t="shared" ca="1" si="356"/>
        <v>0,184054601059303+0,0762379119758966i</v>
      </c>
      <c r="AR264" s="223" t="str">
        <f t="shared" ca="1" si="357"/>
        <v>0,184054601059303+0,0762379119758966i</v>
      </c>
      <c r="AS264" s="223" t="str">
        <f t="shared" ca="1" si="358"/>
        <v>0,0388657504853979-0,195391322306674i</v>
      </c>
      <c r="AT264" s="223" t="str">
        <f t="shared" ca="1" si="359"/>
        <v>0,126383363547523+0,153998574058198i</v>
      </c>
      <c r="AU264" s="223" t="str">
        <f t="shared" ca="1" si="360"/>
        <v>-0,199219264614504+9,31325778470328E-14i</v>
      </c>
      <c r="AV264" s="223" t="str">
        <f t="shared" ca="1" si="361"/>
        <v>0,12638336354753-0,153998574058193i</v>
      </c>
      <c r="AW264" s="223" t="str">
        <f t="shared" ca="1" si="362"/>
        <v>0,0388657504853889+0,195391322306676i</v>
      </c>
      <c r="AX264" s="223" t="str">
        <f t="shared" ca="1" si="363"/>
        <v>-0,175695705731347-0,0939113112522014i</v>
      </c>
      <c r="AY264" s="223" t="str">
        <f t="shared" ca="1" si="364"/>
        <v>0,184054601059308-0,0762379119758857i</v>
      </c>
      <c r="AZ264" s="223" t="str">
        <f t="shared" ca="1" si="365"/>
        <v>-0,0578302999315203+0,190640949964519i</v>
      </c>
      <c r="BA264" s="223" t="str">
        <f t="shared" ca="1" si="366"/>
        <v>-0,110680293263863-0,165644764712227i</v>
      </c>
      <c r="BB264" s="223" t="str">
        <f t="shared" ca="1" si="367"/>
        <v>0,198259969403222+0,0195269026160679i</v>
      </c>
      <c r="BC264" s="223" t="str">
        <f t="shared" ca="1" si="368"/>
        <v>-0,140869292951899+0,140869292951927i</v>
      </c>
      <c r="BD264" s="223" t="str">
        <f t="shared" ca="1" si="369"/>
        <v>-0,019526902616108-0,198259969403218i</v>
      </c>
      <c r="BE264" s="223" t="str">
        <f t="shared" ca="1" si="370"/>
        <v>0,165644764712249+0,11068029326383i</v>
      </c>
      <c r="BF264" s="223" t="str">
        <f t="shared" ca="1" si="371"/>
        <v>-0,190640949964509+0,0578302999315535i</v>
      </c>
      <c r="BG264" s="223" t="str">
        <f t="shared" ca="1" si="372"/>
        <v>0,0762379119758536-0,184054601059321i</v>
      </c>
      <c r="BH264" s="223" t="str">
        <f t="shared" ca="1" si="373"/>
        <v>0,0939113112522371+0,175695705731327i</v>
      </c>
      <c r="BI264" s="223" t="str">
        <f t="shared" ca="1" si="374"/>
        <v>-0,195391322306645-0,0388657504855437i</v>
      </c>
      <c r="BJ264" s="223" t="str">
        <f t="shared" ca="1" si="375"/>
        <v>0,153998574058296-0,126383363547404i</v>
      </c>
      <c r="BK264" s="223" t="str">
        <f t="shared" ca="1" si="376"/>
        <v>-5,84764550428777E-14+0,199219264614504i</v>
      </c>
      <c r="BL264" s="223" t="str">
        <f t="shared" ca="1" si="377"/>
        <v>-0,153998574058222-0,126383363547494i</v>
      </c>
      <c r="BM264" s="223" t="str">
        <f t="shared" ca="1" si="378"/>
        <v>0,195391322306667-0,0388657504854345i</v>
      </c>
      <c r="BN264" s="223" t="str">
        <f t="shared" ca="1" si="379"/>
        <v>-0,0939113112521604+0,175695705731369i</v>
      </c>
      <c r="BO264" s="223" t="str">
        <f t="shared" ca="1" si="380"/>
        <v>-0,0762379119759339-0,184054601059288i</v>
      </c>
      <c r="BP264" s="223" t="str">
        <f t="shared" ca="1" si="381"/>
        <v>0,190640949964534+0,0578302999314702i</v>
      </c>
      <c r="BQ264" s="223" t="str">
        <f t="shared" ca="1" si="382"/>
        <v>-0,165644764712201+0,110680293263902i</v>
      </c>
      <c r="BR264" s="223" t="str">
        <f t="shared" ca="1" si="383"/>
        <v>0,0195269026160216-0,198259969403226i</v>
      </c>
      <c r="BS264" s="223" t="str">
        <f t="shared" ca="1" si="384"/>
        <v>0,14086929295196+0,140869292951866i</v>
      </c>
      <c r="BT264" s="223" t="str">
        <f t="shared" ca="1" si="385"/>
        <v>-0,198259969403213+0,0195269026161544i</v>
      </c>
      <c r="BU264" s="223" t="str">
        <f t="shared" ca="1" si="386"/>
        <v>0,110680293263961-0,165644764712162i</v>
      </c>
      <c r="BV264" s="223" t="str">
        <f t="shared" ca="1" si="387"/>
        <v>0,0578302999314085+0,190640949964553i</v>
      </c>
      <c r="BW264" s="223" t="str">
        <f t="shared" ca="1" si="388"/>
        <v>-0,184054601059263-0,0762379119759937i</v>
      </c>
      <c r="BX264" s="223" t="str">
        <f t="shared" ca="1" si="389"/>
        <v>0,175695705731399-0,0939113112521034i</v>
      </c>
      <c r="BY264" s="223" t="str">
        <f t="shared" ca="1" si="390"/>
        <v>-0,0388657504854981+0,195391322306654i</v>
      </c>
      <c r="BZ264" s="223" t="str">
        <f t="shared" ca="1" si="391"/>
        <v>-0,126383363547444-0,153998574058263i</v>
      </c>
      <c r="CA264" s="223" t="str">
        <f t="shared" ca="1" si="392"/>
        <v>0,199219264614504+6,24801406754918E-15i</v>
      </c>
      <c r="CB264" s="223" t="str">
        <f t="shared" ca="1" si="393"/>
        <v>-0,126383363547454+0,153998574058255i</v>
      </c>
      <c r="CC264" s="223" t="str">
        <f t="shared" ca="1" si="394"/>
        <v>-0,0388657504854859-0,195391322306657i</v>
      </c>
      <c r="CD264" s="223" t="str">
        <f t="shared" ca="1" si="395"/>
        <v>0,175695705731393+0,0939113112521144i</v>
      </c>
      <c r="CE264" s="223" t="str">
        <f t="shared" ca="1" si="396"/>
        <v>-0,184054601059272+0,0762379119759718i</v>
      </c>
      <c r="CF264" s="223" t="str">
        <f t="shared" ca="1" si="397"/>
        <v>0,0578302999314312-0,190640949964546i</v>
      </c>
      <c r="CG264" s="223" t="str">
        <f t="shared" ca="1" si="398"/>
        <v>0,110680293263941+0,165644764712175i</v>
      </c>
      <c r="CH264" s="223" t="str">
        <f t="shared" ca="1" si="399"/>
        <v>-0,198259969403212-0,0195269026161668i</v>
      </c>
      <c r="CI264" s="223" t="str">
        <f t="shared" ca="1" si="400"/>
        <v>0,140869292951977-0,140869292951849i</v>
      </c>
      <c r="CJ264" s="223" t="str">
        <f t="shared" ca="1" si="401"/>
        <v>0,0195269026159979+0,198259969403228i</v>
      </c>
      <c r="CK264" s="223" t="str">
        <f t="shared" ca="1" si="402"/>
        <v>-0,165644764712188-0,110680293263922i</v>
      </c>
      <c r="CL264" s="223" t="str">
        <f t="shared" ca="1" si="403"/>
        <v>0,190640949964539-0,0578302999314529i</v>
      </c>
      <c r="CM264" s="223" t="str">
        <f t="shared" ca="1" si="404"/>
        <v>-0,0762379119759506+0,184054601059281i</v>
      </c>
      <c r="CN264" s="223" t="str">
        <f t="shared" ca="1" si="405"/>
        <v>-0,0939113112521444-0,175695705731377i</v>
      </c>
      <c r="CO264" s="223" t="str">
        <f t="shared" ca="1" si="406"/>
        <v>0,195391322306663+0,0388657504854524i</v>
      </c>
      <c r="CP264" s="223" t="str">
        <f t="shared" ca="1" si="407"/>
        <v>-0,153998574058234+0,12638336354748i</v>
      </c>
      <c r="CQ264" s="223" t="str">
        <f t="shared" ca="1" si="408"/>
        <v>-4,03182748559672E-14-0,199219264614504i</v>
      </c>
      <c r="CR264" s="223" t="str">
        <f t="shared" ca="1" si="409"/>
        <v>0,153998574058285+0,126383363547418i</v>
      </c>
      <c r="CS264" s="223" t="str">
        <f t="shared" ca="1" si="410"/>
        <v>-0,195391322306647+0,0388657504855315i</v>
      </c>
      <c r="CT264" s="223" t="str">
        <f t="shared" ca="1" si="411"/>
        <v>0,0939113112520733-0,175695705731415i</v>
      </c>
      <c r="CU264" s="223" t="str">
        <f t="shared" ca="1" si="412"/>
        <v>0,0762379119760251+0,18405460105925i</v>
      </c>
      <c r="CV264" s="223" t="str">
        <f t="shared" ca="1" si="413"/>
        <v>-0,190640949964504-0,0578302999315709i</v>
      </c>
      <c r="CW264" s="223" t="str">
        <f t="shared" ca="1" si="414"/>
        <v>0,165644764712256-0,110680293263819i</v>
      </c>
      <c r="CX264" s="223" t="str">
        <f t="shared" ca="1" si="415"/>
        <v>-0,0195269026161205+0,198259969403216i</v>
      </c>
      <c r="CY264" s="223" t="str">
        <f t="shared" ca="1" si="416"/>
        <v>-0,14086929295189-0,140869292951936i</v>
      </c>
      <c r="CZ264" s="223" t="str">
        <f t="shared" ca="1" si="417"/>
        <v>0,198259969403224-0,0195269026160442i</v>
      </c>
      <c r="DA264" s="223" t="str">
        <f t="shared" ca="1" si="418"/>
        <v>-0,110680293263883+0,165644764712214i</v>
      </c>
      <c r="DB264" s="223" t="str">
        <f t="shared" ca="1" si="419"/>
        <v>-0,0578302999314975-0,190640949964526i</v>
      </c>
      <c r="DC264" s="223" t="str">
        <f t="shared" ca="1" si="420"/>
        <v>0,184054601059299+0,0762379119759076i</v>
      </c>
      <c r="DD264" s="223" t="str">
        <f t="shared" ca="1" si="421"/>
        <v>-0,175695705731355+0,0939113112521855i</v>
      </c>
      <c r="DE264" s="223" t="str">
        <f t="shared" ca="1" si="422"/>
        <v>0,0388657504854068-0,195391322306672i</v>
      </c>
      <c r="DF264" s="223" t="str">
        <f t="shared" ca="1" si="423"/>
        <v>0,126383363547516+0,153998574058204i</v>
      </c>
      <c r="DG264" s="223" t="str">
        <f t="shared" ca="1" si="424"/>
        <v>-0,199219264614504+8,68845637794837E-14i</v>
      </c>
      <c r="DH264" s="223" t="str">
        <f t="shared" ca="1" si="425"/>
        <v>0,126383363547539-0,153998574058185i</v>
      </c>
      <c r="DI264" s="223" t="str">
        <f t="shared" ca="1" si="426"/>
        <v>0,0388657504853773+0,195391322306678i</v>
      </c>
      <c r="DJ264" s="223" t="str">
        <f t="shared" ca="1" si="427"/>
        <v>-0,175695705731341-0,093911311252212i</v>
      </c>
      <c r="DK264" s="223" t="str">
        <f t="shared" ca="1" si="428"/>
        <v>0,18405460105931-0,0762379119758799i</v>
      </c>
      <c r="DL264" s="223" t="str">
        <f t="shared" ca="1" si="429"/>
        <v>-0,0578302999315262+0,190640949964517i</v>
      </c>
      <c r="DM264" s="223" t="str">
        <f t="shared" ca="1" si="430"/>
        <v>-0,110680293263858-0,16564476471223i</v>
      </c>
      <c r="DN264" s="223" t="str">
        <f t="shared" ca="1" si="431"/>
        <v>0,198259969403221+0,0195269026160741i</v>
      </c>
      <c r="DO264" s="223" t="str">
        <f t="shared" ca="1" si="432"/>
        <v>-0,140869292951903+0,140869292951923i</v>
      </c>
      <c r="DP264" s="223" t="str">
        <f t="shared" ca="1" si="433"/>
        <v>-0,0195269026161018-0,198259969403218i</v>
      </c>
      <c r="DQ264" s="223" t="str">
        <f t="shared" ca="1" si="434"/>
        <v>0,165644764712246+0,110680293263835i</v>
      </c>
      <c r="DR264" s="223" t="str">
        <f t="shared" ca="1" si="435"/>
        <v>-0,190640949964512+0,0578302999315422i</v>
      </c>
      <c r="DS264" s="223" t="str">
        <f t="shared" ca="1" si="436"/>
        <v>0,0762379119758646-0,184054601059316i</v>
      </c>
      <c r="DT264" s="223" t="str">
        <f t="shared" ca="1" si="437"/>
        <v>0,0939113112522265+0,175695705731333i</v>
      </c>
      <c r="DU264" s="223" t="str">
        <f t="shared" ca="1" si="438"/>
        <v>-0,195391322306644-0,0388657504855499i</v>
      </c>
      <c r="DV264" s="223" t="str">
        <f t="shared" ca="1" si="439"/>
        <v>0,153998574058304-0,126383363547395i</v>
      </c>
      <c r="DW264" s="223" t="str">
        <f t="shared" ca="1" si="440"/>
        <v>-7,03866211622392E-14+0,199219264614504i</v>
      </c>
      <c r="DX264" s="223" t="str">
        <f t="shared" ca="1" si="441"/>
        <v>-0,153998574058215-0,126383363547503i</v>
      </c>
      <c r="DY264" s="223" t="str">
        <f t="shared" ca="1" si="442"/>
        <v>0,195391322306669-0,038865750485423i</v>
      </c>
      <c r="DZ264" s="223" t="str">
        <f t="shared" ca="1" si="443"/>
        <v>-0,0939113112521709+0,175695705731363i</v>
      </c>
      <c r="EA264" s="223" t="str">
        <f t="shared" ca="1" si="444"/>
        <v>-0,0762379119759229-0,184054601059292i</v>
      </c>
      <c r="EB264" s="223" t="str">
        <f t="shared" ca="1" si="445"/>
        <v>0,19064094996453+0,0578302999314818i</v>
      </c>
      <c r="EC264" s="223" t="str">
        <f t="shared" ca="1" si="446"/>
        <v>-0,165644764712204+0,110680293263897i</v>
      </c>
      <c r="ED264" s="223" t="str">
        <f t="shared" ca="1" si="447"/>
        <v>0,0195269026160278-0,198259969403226i</v>
      </c>
      <c r="EE264" s="223" t="str">
        <f t="shared" ca="1" si="448"/>
        <v>0,140869292951956+0,14086929295187i</v>
      </c>
      <c r="EF264" s="223" t="str">
        <f t="shared" ca="1" si="449"/>
        <v>-0,198259969403214+0,0195269026161482i</v>
      </c>
      <c r="EG264" s="223" t="str">
        <f t="shared" ca="1" si="450"/>
        <v>0,110680293263796-0,165644764712272i</v>
      </c>
      <c r="EH264" s="223" t="str">
        <f t="shared" ca="1" si="451"/>
        <v>0,0578302999314023+0,190640949964555i</v>
      </c>
      <c r="EI264" s="223" t="str">
        <f t="shared" ca="1" si="452"/>
        <v>-0,18405460105926-0,0762379119759994i</v>
      </c>
      <c r="EJ264" s="223" t="str">
        <f t="shared" ca="1" si="453"/>
        <v>0,175695705731402-0,0939113112520978i</v>
      </c>
      <c r="EK264" s="223" t="str">
        <f t="shared" ca="1" si="454"/>
        <v>-0,0388657504855042+0,195391322306653i</v>
      </c>
      <c r="EL264" s="223" t="str">
        <f t="shared" ca="1" si="455"/>
        <v>-0,126383363547439-0,153998574058267i</v>
      </c>
      <c r="EM264" s="223" t="str">
        <f t="shared" ca="1" si="456"/>
        <v>0,199219264614504+1,24960281350984E-14i</v>
      </c>
      <c r="EN264" s="223"/>
      <c r="EO264" s="223"/>
      <c r="EP264" s="223"/>
    </row>
    <row r="265" spans="1:146">
      <c r="A265" s="249">
        <f t="shared" si="323"/>
        <v>3.2226562500000024E-3</v>
      </c>
      <c r="B265" s="248">
        <v>165</v>
      </c>
      <c r="C265" s="247">
        <f t="shared" si="324"/>
        <v>33000</v>
      </c>
      <c r="N265" s="246">
        <f t="shared" ca="1" si="327"/>
        <v>0.59919485217706758</v>
      </c>
      <c r="O265" s="223">
        <f t="shared" ca="1" si="328"/>
        <v>0.19919485217706759</v>
      </c>
      <c r="P265" s="223" t="str">
        <f t="shared" ca="1" si="329"/>
        <v>-0,122550965740371+0,157034550115401i</v>
      </c>
      <c r="Q265" s="223" t="str">
        <f t="shared" ca="1" si="330"/>
        <v>-0,0484004010177868-0,193225232087223i</v>
      </c>
      <c r="R265" s="223" t="str">
        <f t="shared" ca="1" si="331"/>
        <v>0,1821058771462+0,0807219836392606i</v>
      </c>
      <c r="S265" s="223" t="str">
        <f t="shared" ca="1" si="332"/>
        <v>-0,17567417588368+0,0938998033088119i</v>
      </c>
      <c r="T265" s="223" t="str">
        <f t="shared" ca="1" si="333"/>
        <v>0,0340547281595135-0,196262234329036i</v>
      </c>
      <c r="U265" s="223" t="str">
        <f t="shared" ca="1" si="334"/>
        <v>0,133771086738944+0,147593649885507i</v>
      </c>
      <c r="V265" s="223" t="str">
        <f t="shared" ca="1" si="335"/>
        <v>-0,198655125095713+0,0146536823716963i</v>
      </c>
      <c r="W265" s="223" t="str">
        <f t="shared" ca="1" si="336"/>
        <v>0,110666730440325-0,165624466512325i</v>
      </c>
      <c r="X265" s="223" t="str">
        <f t="shared" ca="1" si="337"/>
        <v>0,0624837879093962+0,189141125571192i</v>
      </c>
      <c r="Y265" s="223" t="str">
        <f t="shared" ca="1" si="338"/>
        <v>-0,187550730882325-0,0671067245464224i</v>
      </c>
      <c r="Z265" s="223" t="str">
        <f t="shared" ca="1" si="339"/>
        <v>0,168290481041186-0,10656877180849i</v>
      </c>
      <c r="AA265" s="223" t="str">
        <f t="shared" ca="1" si="340"/>
        <v>-0,0195245097787685+0,198235674518343i</v>
      </c>
      <c r="AB265" s="223" t="str">
        <f t="shared" ca="1" si="341"/>
        <v>-0,144266290628189-0,137352926878996i</v>
      </c>
      <c r="AC265" s="223" t="str">
        <f t="shared" ca="1" si="342"/>
        <v>0,197038868679462-0,0292279551690066i</v>
      </c>
      <c r="AD265" s="223" t="str">
        <f t="shared" ca="1" si="343"/>
        <v>-0,0981827825395547+0,17331684957509i</v>
      </c>
      <c r="AE265" s="223" t="str">
        <f t="shared" ca="1" si="344"/>
        <v>-0,0762285697405805-0,184032046908003i</v>
      </c>
      <c r="AF265" s="223" t="str">
        <f t="shared" ca="1" si="345"/>
        <v>0,191979230957919+0,0531278082989468i</v>
      </c>
      <c r="AG265" s="223" t="str">
        <f t="shared" ca="1" si="346"/>
        <v>-0,159994805500791+0,118660234900357i</v>
      </c>
      <c r="AH265" s="223" t="str">
        <f t="shared" ca="1" si="347"/>
        <v>0,00488848638785884-0,19913485841178i</v>
      </c>
      <c r="AI265" s="223" t="str">
        <f t="shared" ca="1" si="348"/>
        <v>0,153979702988924+0,126367876461095i</v>
      </c>
      <c r="AJ265" s="223" t="str">
        <f t="shared" ca="1" si="349"/>
        <v>-0,194354841561873+0,0436438391448685i</v>
      </c>
      <c r="AK265" s="223" t="str">
        <f t="shared" ca="1" si="350"/>
        <v>0,0851667736334047-0,180070013613373i</v>
      </c>
      <c r="AL265" s="223" t="str">
        <f t="shared" ca="1" si="351"/>
        <v>0,0895602623476767+0,177925682637609i</v>
      </c>
      <c r="AM265" s="223" t="str">
        <f t="shared" ca="1" si="352"/>
        <v>-0,195367378947364-0,0388609878551847i</v>
      </c>
      <c r="AN265" s="223" t="str">
        <f t="shared" ca="1" si="353"/>
        <v>0,15083210424707-0,130108667898203i</v>
      </c>
      <c r="AO265" s="223" t="str">
        <f t="shared" ca="1" si="354"/>
        <v>0,0097740281342404+0,19895491325392i</v>
      </c>
      <c r="AP265" s="223" t="str">
        <f t="shared" ca="1" si="355"/>
        <v>-0,162858685997886-0,114698027571906i</v>
      </c>
      <c r="AQ265" s="223" t="str">
        <f t="shared" ca="1" si="356"/>
        <v>0,190617588718428-0,0578232133750458i</v>
      </c>
      <c r="AR265" s="223" t="str">
        <f t="shared" ca="1" si="357"/>
        <v>0,190617588718428-0,0578232133750458i</v>
      </c>
      <c r="AS265" s="223" t="str">
        <f t="shared" ca="1" si="358"/>
        <v>-0,102406620133429-0,170855123677024i</v>
      </c>
      <c r="AT265" s="223" t="str">
        <f t="shared" ca="1" si="359"/>
        <v>0,197696814183158+0,0243835763511784i</v>
      </c>
      <c r="AU265" s="223" t="str">
        <f t="shared" ca="1" si="360"/>
        <v>-0,140852030751851+0,140852030751862i</v>
      </c>
      <c r="AV265" s="223" t="str">
        <f t="shared" ca="1" si="361"/>
        <v>-0,0243835763511907-0,197696814183156i</v>
      </c>
      <c r="AW265" s="223" t="str">
        <f t="shared" ca="1" si="362"/>
        <v>0,170855123677029+0,102406620133421i</v>
      </c>
      <c r="AX265" s="223" t="str">
        <f t="shared" ca="1" si="363"/>
        <v>-0,185847362646173+0,0716892386017987i</v>
      </c>
      <c r="AY265" s="223" t="str">
        <f t="shared" ca="1" si="364"/>
        <v>0,0578232133750339-0,190617588718431i</v>
      </c>
      <c r="AZ265" s="223" t="str">
        <f t="shared" ca="1" si="365"/>
        <v>0,114698027571752+0,162858685997995i</v>
      </c>
      <c r="BA265" s="223" t="str">
        <f t="shared" ca="1" si="366"/>
        <v>-0,198954913253921-0,00977402813423073i</v>
      </c>
      <c r="BB265" s="223" t="str">
        <f t="shared" ca="1" si="367"/>
        <v>0,130108667898194-0,150832104247078i</v>
      </c>
      <c r="BC265" s="223" t="str">
        <f t="shared" ca="1" si="368"/>
        <v>0,0388609878552357+0,195367378947354i</v>
      </c>
      <c r="BD265" s="223" t="str">
        <f t="shared" ca="1" si="369"/>
        <v>-0,177925682637622-0,0895602623476504i</v>
      </c>
      <c r="BE265" s="223" t="str">
        <f t="shared" ca="1" si="370"/>
        <v>0,180070013613368-0,0851667736334135i</v>
      </c>
      <c r="BF265" s="223" t="str">
        <f t="shared" ca="1" si="371"/>
        <v>-0,0436438391448563+0,194354841561875i</v>
      </c>
      <c r="BG265" s="223" t="str">
        <f t="shared" ca="1" si="372"/>
        <v>-0,126367876461089-0,153979702988929i</v>
      </c>
      <c r="BH265" s="223" t="str">
        <f t="shared" ca="1" si="373"/>
        <v>0,19913485841178-0,00488848638782888i</v>
      </c>
      <c r="BI265" s="223" t="str">
        <f t="shared" ca="1" si="374"/>
        <v>-0,118660234900397+0,159994805500761i</v>
      </c>
      <c r="BJ265" s="223" t="str">
        <f t="shared" ca="1" si="375"/>
        <v>-0,0531278082988825-0,191979230957937i</v>
      </c>
      <c r="BK265" s="223" t="str">
        <f t="shared" ca="1" si="376"/>
        <v>0,184032046907969+0,0762285697406604i</v>
      </c>
      <c r="BL265" s="223" t="str">
        <f t="shared" ca="1" si="377"/>
        <v>-0,173316849575046+0,0981827825396322i</v>
      </c>
      <c r="BM265" s="223" t="str">
        <f t="shared" ca="1" si="378"/>
        <v>0,0292279551689341-0,197038868679473i</v>
      </c>
      <c r="BN265" s="223" t="str">
        <f t="shared" ca="1" si="379"/>
        <v>0,137352926879034+0,144266290628153i</v>
      </c>
      <c r="BO265" s="223" t="str">
        <f t="shared" ca="1" si="380"/>
        <v>-0,19823567451834+0,0195245097787992i</v>
      </c>
      <c r="BP265" s="223" t="str">
        <f t="shared" ca="1" si="381"/>
        <v>0,106568771808482-0,168290481041191i</v>
      </c>
      <c r="BQ265" s="223" t="str">
        <f t="shared" ca="1" si="382"/>
        <v>0,0671067245464168+0,187550730882327i</v>
      </c>
      <c r="BR265" s="223" t="str">
        <f t="shared" ca="1" si="383"/>
        <v>-0,189141125571183-0,0624837879094219i</v>
      </c>
      <c r="BS265" s="223" t="str">
        <f t="shared" ca="1" si="384"/>
        <v>0,165624466512352-0,110666730440285i</v>
      </c>
      <c r="BT265" s="223" t="str">
        <f t="shared" ca="1" si="385"/>
        <v>-0,0146536823717664+0,198655125095708i</v>
      </c>
      <c r="BU265" s="223" t="str">
        <f t="shared" ca="1" si="386"/>
        <v>-0,147593649885463-0,133771086738993i</v>
      </c>
      <c r="BV265" s="223" t="str">
        <f t="shared" ca="1" si="387"/>
        <v>0,196262234329051-0,0340547281594274i</v>
      </c>
      <c r="BW265" s="223" t="str">
        <f t="shared" ca="1" si="388"/>
        <v>-0,0938998033087328+0,175674175883723i</v>
      </c>
      <c r="BX265" s="223" t="str">
        <f t="shared" ca="1" si="389"/>
        <v>-0,0807219836393282-0,18210587714617i</v>
      </c>
      <c r="BY265" s="223" t="str">
        <f t="shared" ca="1" si="390"/>
        <v>0,193225232087235+0,04840040101774i</v>
      </c>
      <c r="BZ265" s="223" t="str">
        <f t="shared" ca="1" si="391"/>
        <v>-0,157034550115383+0,122550965740393i</v>
      </c>
      <c r="CA265" s="223" t="str">
        <f t="shared" ca="1" si="392"/>
        <v>-1,53248588245582E-14-0,199194852177068i</v>
      </c>
      <c r="CB265" s="223" t="str">
        <f t="shared" ca="1" si="393"/>
        <v>0,157034550115395+0,122550965740378i</v>
      </c>
      <c r="CC265" s="223" t="str">
        <f t="shared" ca="1" si="394"/>
        <v>-0,193225232087229+0,0484004010177641i</v>
      </c>
      <c r="CD265" s="223" t="str">
        <f t="shared" ca="1" si="395"/>
        <v>0,0807219836393001-0,182105877146182i</v>
      </c>
      <c r="CE265" s="223" t="str">
        <f t="shared" ca="1" si="396"/>
        <v>0,0938998033087499+0,175674175883713i</v>
      </c>
      <c r="CF265" s="223" t="str">
        <f t="shared" ca="1" si="397"/>
        <v>-0,196262234329021-0,0340547281595979i</v>
      </c>
      <c r="CG265" s="223" t="str">
        <f t="shared" ca="1" si="398"/>
        <v>0,147593649885583-0,133771086738861i</v>
      </c>
      <c r="CH265" s="223" t="str">
        <f t="shared" ca="1" si="399"/>
        <v>0,0146536823717913+0,198655125095706i</v>
      </c>
      <c r="CI265" s="223" t="str">
        <f t="shared" ca="1" si="400"/>
        <v>-0,165624466512362-0,110666730440269i</v>
      </c>
      <c r="CJ265" s="223" t="str">
        <f t="shared" ca="1" si="401"/>
        <v>0,189141125571176-0,0624837879094456i</v>
      </c>
      <c r="CK265" s="223" t="str">
        <f t="shared" ca="1" si="402"/>
        <v>-0,067106724546388+0,187550730882338i</v>
      </c>
      <c r="CL265" s="223" t="str">
        <f t="shared" ca="1" si="403"/>
        <v>-0,106568771808498-0,168290481041181i</v>
      </c>
      <c r="CM265" s="223" t="str">
        <f t="shared" ca="1" si="404"/>
        <v>0,198235674518343+0,0195245097787744i</v>
      </c>
      <c r="CN265" s="223" t="str">
        <f t="shared" ca="1" si="405"/>
        <v>-0,13735292687902+0,144266290628166i</v>
      </c>
      <c r="CO265" s="223" t="str">
        <f t="shared" ca="1" si="406"/>
        <v>-0,0292279551689588-0,197038868679469i</v>
      </c>
      <c r="CP265" s="223" t="str">
        <f t="shared" ca="1" si="407"/>
        <v>0,173316849575058+0,0981827825396102i</v>
      </c>
      <c r="CQ265" s="223" t="str">
        <f t="shared" ca="1" si="408"/>
        <v>-0,184032046908038+0,0762285697404953i</v>
      </c>
      <c r="CR265" s="223" t="str">
        <f t="shared" ca="1" si="409"/>
        <v>0,053127808298853-0,191979230957945i</v>
      </c>
      <c r="CS265" s="223" t="str">
        <f t="shared" ca="1" si="410"/>
        <v>0,118660234900413+0,159994805500749i</v>
      </c>
      <c r="CT265" s="223" t="str">
        <f t="shared" ca="1" si="411"/>
        <v>-0,199134858411781-0,0048884863878039i</v>
      </c>
      <c r="CU265" s="223" t="str">
        <f t="shared" ca="1" si="412"/>
        <v>0,126367876461074-0,153979702988941i</v>
      </c>
      <c r="CV265" s="223" t="str">
        <f t="shared" ca="1" si="413"/>
        <v>0,0436438391448808+0,19435484156187i</v>
      </c>
      <c r="CW265" s="223" t="str">
        <f t="shared" ca="1" si="414"/>
        <v>-0,180070013613379-0,085166773633391i</v>
      </c>
      <c r="CX265" s="223" t="str">
        <f t="shared" ca="1" si="415"/>
        <v>0,177925682637613-0,0895602623476677i</v>
      </c>
      <c r="CY265" s="223" t="str">
        <f t="shared" ca="1" si="416"/>
        <v>-0,0388609878552112+0,195367378947359i</v>
      </c>
      <c r="CZ265" s="223" t="str">
        <f t="shared" ca="1" si="417"/>
        <v>-0,130108667898217-0,150832104247058i</v>
      </c>
      <c r="DA265" s="223" t="str">
        <f t="shared" ca="1" si="418"/>
        <v>0,19895491325392-0,00977402813425004i</v>
      </c>
      <c r="DB265" s="223" t="str">
        <f t="shared" ca="1" si="419"/>
        <v>-0,114698027571893+0,162858685997895i</v>
      </c>
      <c r="DC265" s="223" t="str">
        <f t="shared" ca="1" si="420"/>
        <v>-0,0578232133748628-0,190617588718483i</v>
      </c>
      <c r="DD265" s="223" t="str">
        <f t="shared" ca="1" si="421"/>
        <v>0,185847362646182+0,0716892386017754i</v>
      </c>
      <c r="DE265" s="223" t="str">
        <f t="shared" ca="1" si="422"/>
        <v>-0,170855123677019+0,102406620133438i</v>
      </c>
      <c r="DF265" s="223" t="str">
        <f t="shared" ca="1" si="423"/>
        <v>0,024383576351166-0,197696814183159i</v>
      </c>
      <c r="DG265" s="223" t="str">
        <f t="shared" ca="1" si="424"/>
        <v>0,140852030751865+0,140852030751848i</v>
      </c>
      <c r="DH265" s="223" t="str">
        <f t="shared" ca="1" si="425"/>
        <v>-0,197696814183155+0,0243835763512003i</v>
      </c>
      <c r="DI265" s="223" t="str">
        <f t="shared" ca="1" si="426"/>
        <v>0,102406620133408-0,170855123677037i</v>
      </c>
      <c r="DJ265" s="223" t="str">
        <f t="shared" ca="1" si="427"/>
        <v>0,0716892386018076+0,18584736264617i</v>
      </c>
      <c r="DK265" s="223" t="str">
        <f t="shared" ca="1" si="428"/>
        <v>-0,190617588718434-0,0578232133750247i</v>
      </c>
      <c r="DL265" s="223" t="str">
        <f t="shared" ca="1" si="429"/>
        <v>0,162858685997986-0,114698027571764i</v>
      </c>
      <c r="DM265" s="223" t="str">
        <f t="shared" ca="1" si="430"/>
        <v>-0,00977402813441899+0,198954913253911i</v>
      </c>
      <c r="DN265" s="223" t="str">
        <f t="shared" ca="1" si="431"/>
        <v>-0,15083210424708-0,130108667898191i</v>
      </c>
      <c r="DO265" s="223" t="str">
        <f t="shared" ca="1" si="432"/>
        <v>0,195367378947352-0,0388609878552453i</v>
      </c>
      <c r="DP265" s="223" t="str">
        <f t="shared" ca="1" si="433"/>
        <v>-0,0895602623476368+0,177925682637629i</v>
      </c>
      <c r="DQ265" s="223" t="str">
        <f t="shared" ca="1" si="434"/>
        <v>-0,0851667736334222-0,180070013613364i</v>
      </c>
      <c r="DR265" s="223" t="str">
        <f t="shared" ca="1" si="435"/>
        <v>0,194354841561878+0,043643839144847i</v>
      </c>
      <c r="DS265" s="223" t="str">
        <f t="shared" ca="1" si="436"/>
        <v>-0,153979702988919+0,126367876461101i</v>
      </c>
      <c r="DT265" s="223" t="str">
        <f t="shared" ca="1" si="437"/>
        <v>-0,00488848638783854-0,19913485841178i</v>
      </c>
      <c r="DU265" s="223" t="str">
        <f t="shared" ca="1" si="438"/>
        <v>0,15999480550077+0,118660234900385i</v>
      </c>
      <c r="DV265" s="223" t="str">
        <f t="shared" ca="1" si="439"/>
        <v>-0,191979230957936+0,0531278082988864i</v>
      </c>
      <c r="DW265" s="223" t="str">
        <f t="shared" ca="1" si="440"/>
        <v>0,0762285697406514-0,184032046907973i</v>
      </c>
      <c r="DX265" s="223" t="str">
        <f t="shared" ca="1" si="441"/>
        <v>0,098182782539473+0,173316849575136i</v>
      </c>
      <c r="DY265" s="223" t="str">
        <f t="shared" ca="1" si="442"/>
        <v>-0,197038868679474-0,0292279551689246i</v>
      </c>
      <c r="DZ265" s="223" t="str">
        <f t="shared" ca="1" si="443"/>
        <v>0,144266290628142-0,137352926879045i</v>
      </c>
      <c r="EA265" s="223" t="str">
        <f t="shared" ca="1" si="444"/>
        <v>0,0195245097788089+0,19823567451834i</v>
      </c>
      <c r="EB265" s="223" t="str">
        <f t="shared" ca="1" si="445"/>
        <v>-0,168290481041199-0,106568771808469i</v>
      </c>
      <c r="EC265" s="223" t="str">
        <f t="shared" ca="1" si="446"/>
        <v>0,187550730882326-0,0671067245464206i</v>
      </c>
      <c r="ED265" s="223" t="str">
        <f t="shared" ca="1" si="447"/>
        <v>-0,0624837879094127+0,189141125571187i</v>
      </c>
      <c r="EE265" s="223" t="str">
        <f t="shared" ca="1" si="448"/>
        <v>-0,110666730440298-0,165624466512343i</v>
      </c>
      <c r="EF265" s="223" t="str">
        <f t="shared" ca="1" si="449"/>
        <v>0,198655125095708+0,0146536823717568i</v>
      </c>
      <c r="EG265" s="223" t="str">
        <f t="shared" ca="1" si="450"/>
        <v>-0,133771086738986+0,147593649885469i</v>
      </c>
      <c r="EH265" s="223" t="str">
        <f t="shared" ca="1" si="451"/>
        <v>-0,0340547281594425-0,196262234329048i</v>
      </c>
      <c r="EI265" s="223" t="str">
        <f t="shared" ca="1" si="452"/>
        <v>0,175674175883634+0,0938998033088989i</v>
      </c>
      <c r="EJ265" s="223" t="str">
        <f t="shared" ca="1" si="453"/>
        <v>-0,182105877146168+0,0807219836393317i</v>
      </c>
      <c r="EK265" s="223" t="str">
        <f t="shared" ca="1" si="454"/>
        <v>0,0484004010177306-0,193225232087237i</v>
      </c>
      <c r="EL265" s="223" t="str">
        <f t="shared" ca="1" si="455"/>
        <v>0,122550965740397+0,157034550115381i</v>
      </c>
      <c r="EM265" s="223" t="str">
        <f t="shared" ca="1" si="456"/>
        <v>-0,199194852177068+3,06497176491164E-14i</v>
      </c>
      <c r="EN265" s="223"/>
      <c r="EO265" s="223"/>
      <c r="EP265" s="223"/>
    </row>
    <row r="266" spans="1:146">
      <c r="A266" s="249">
        <f t="shared" si="323"/>
        <v>3.2421875000000024E-3</v>
      </c>
      <c r="B266" s="248">
        <v>166</v>
      </c>
      <c r="C266" s="247">
        <f t="shared" si="324"/>
        <v>33200</v>
      </c>
      <c r="N266" s="246">
        <f t="shared" ca="1" si="327"/>
        <v>0.59916835162145221</v>
      </c>
      <c r="O266" s="223">
        <f t="shared" ca="1" si="328"/>
        <v>0.19916835162145222</v>
      </c>
      <c r="P266" s="223" t="str">
        <f t="shared" ca="1" si="329"/>
        <v>-0,118644448537804+0,159973520054935i</v>
      </c>
      <c r="Q266" s="223" t="str">
        <f t="shared" ca="1" si="330"/>
        <v>-0,0578155206697373-0,190592229267863i</v>
      </c>
      <c r="R266" s="223" t="str">
        <f t="shared" ca="1" si="331"/>
        <v>0,187525779441464+0,067097796778119i</v>
      </c>
      <c r="S266" s="223" t="str">
        <f t="shared" ca="1" si="332"/>
        <v>-0,165602432105621+0,110652007520468i</v>
      </c>
      <c r="T266" s="223" t="str">
        <f t="shared" ca="1" si="333"/>
        <v>0,00977272781369304-0,19892844461938i</v>
      </c>
      <c r="U266" s="223" t="str">
        <f t="shared" ca="1" si="334"/>
        <v>0,153959217782411+0,126351064686589i</v>
      </c>
      <c r="V266" s="223" t="str">
        <f t="shared" ca="1" si="335"/>
        <v>-0,193199525720051+0,0483939619080086i</v>
      </c>
      <c r="W266" s="223" t="str">
        <f t="shared" ca="1" si="336"/>
        <v>0,0762184284169955-0,18400756358707i</v>
      </c>
      <c r="X266" s="223" t="str">
        <f t="shared" ca="1" si="337"/>
        <v>0,102392996125035+0,17083239339231i</v>
      </c>
      <c r="Y266" s="223" t="str">
        <f t="shared" ca="1" si="338"/>
        <v>-0,198209301570146-0,019521912270093i</v>
      </c>
      <c r="Z266" s="223" t="str">
        <f t="shared" ca="1" si="339"/>
        <v>0,133753290053505-0,147574014269008i</v>
      </c>
      <c r="AA266" s="223" t="str">
        <f t="shared" ca="1" si="340"/>
        <v>0,0388558178532595+0,195341387592494i</v>
      </c>
      <c r="AB266" s="223" t="str">
        <f t="shared" ca="1" si="341"/>
        <v>-0,180046057394836-0,0851554431858694i</v>
      </c>
      <c r="AC266" s="223" t="str">
        <f t="shared" ca="1" si="342"/>
        <v>0,175650804480167-0,0938873110333679i</v>
      </c>
      <c r="AD266" s="223" t="str">
        <f t="shared" ca="1" si="343"/>
        <v>-0,0292240667299174+0,197012654952345i</v>
      </c>
      <c r="AE266" s="223" t="str">
        <f t="shared" ca="1" si="344"/>
        <v>-0,140833292029274-0,140833292029277i</v>
      </c>
      <c r="AF266" s="223" t="str">
        <f t="shared" ca="1" si="345"/>
        <v>0,197012654952345-0,0292240667299146i</v>
      </c>
      <c r="AG266" s="223" t="str">
        <f t="shared" ca="1" si="346"/>
        <v>-0,0938873110333715+0,175650804480166i</v>
      </c>
      <c r="AH266" s="223" t="str">
        <f t="shared" ca="1" si="347"/>
        <v>-0,0851554431858645-0,180046057394838i</v>
      </c>
      <c r="AI266" s="223" t="str">
        <f t="shared" ca="1" si="348"/>
        <v>0,195341387592497+0,0388558178532428i</v>
      </c>
      <c r="AJ266" s="223" t="str">
        <f t="shared" ca="1" si="349"/>
        <v>-0,147574014269011+0,133753290053502i</v>
      </c>
      <c r="AK266" s="223" t="str">
        <f t="shared" ca="1" si="350"/>
        <v>-0,0195219122700903-0,198209301570147i</v>
      </c>
      <c r="AL266" s="223" t="str">
        <f t="shared" ca="1" si="351"/>
        <v>0,170832393392308+0,102392996125038i</v>
      </c>
      <c r="AM266" s="223" t="str">
        <f t="shared" ca="1" si="352"/>
        <v>-0,184007563587071+0,0762184284169929i</v>
      </c>
      <c r="AN266" s="223" t="str">
        <f t="shared" ca="1" si="353"/>
        <v>0,0483939619079359-0,193199525720069i</v>
      </c>
      <c r="AO266" s="223" t="str">
        <f t="shared" ca="1" si="354"/>
        <v>0,126351064686618+0,153959217782387i</v>
      </c>
      <c r="AP266" s="223" t="str">
        <f t="shared" ca="1" si="355"/>
        <v>-0,198928444619381+0,00977272781366978i</v>
      </c>
      <c r="AQ266" s="223" t="str">
        <f t="shared" ca="1" si="356"/>
        <v>0,110652007520522-0,165602432105585i</v>
      </c>
      <c r="AR266" s="223" t="str">
        <f t="shared" ca="1" si="357"/>
        <v>0,110652007520522-0,165602432105585i</v>
      </c>
      <c r="AS266" s="223" t="str">
        <f t="shared" ca="1" si="358"/>
        <v>-0,190592229267869-0,0578155206697169i</v>
      </c>
      <c r="AT266" s="223" t="str">
        <f t="shared" ca="1" si="359"/>
        <v>0,159973520054954-0,118644448537779i</v>
      </c>
      <c r="AU266" s="223" t="str">
        <f t="shared" ca="1" si="360"/>
        <v>-8,34466616303591E-14+0,199168351621452i</v>
      </c>
      <c r="AV266" s="223" t="str">
        <f t="shared" ca="1" si="361"/>
        <v>-0,159973520054974-0,118644448537752i</v>
      </c>
      <c r="AW266" s="223" t="str">
        <f t="shared" ca="1" si="362"/>
        <v>0,190592229267859-0,0578155206697496i</v>
      </c>
      <c r="AX266" s="223" t="str">
        <f t="shared" ca="1" si="363"/>
        <v>-0,0670977967781614+0,187525779441449i</v>
      </c>
      <c r="AY266" s="223" t="str">
        <f t="shared" ca="1" si="364"/>
        <v>-0,110652007520383-0,165602432105678i</v>
      </c>
      <c r="AZ266" s="223" t="str">
        <f t="shared" ca="1" si="365"/>
        <v>0,198928444619383+0,00977272781363576i</v>
      </c>
      <c r="BA266" s="223" t="str">
        <f t="shared" ca="1" si="366"/>
        <v>-0,126351064686594+0,153959217782407i</v>
      </c>
      <c r="BB266" s="223" t="str">
        <f t="shared" ca="1" si="367"/>
        <v>-0,0483939619079662-0,193199525720062i</v>
      </c>
      <c r="BC266" s="223" t="str">
        <f t="shared" ca="1" si="368"/>
        <v>0,184007563587107+0,0762184284169064i</v>
      </c>
      <c r="BD266" s="223" t="str">
        <f t="shared" ca="1" si="369"/>
        <v>-0,170832393392291+0,102392996125067i</v>
      </c>
      <c r="BE266" s="223" t="str">
        <f t="shared" ca="1" si="370"/>
        <v>0,0195219122700986-0,198209301570146i</v>
      </c>
      <c r="BF266" s="223" t="str">
        <f t="shared" ca="1" si="371"/>
        <v>0,147574014268966+0,133753290053552i</v>
      </c>
      <c r="BG266" s="223" t="str">
        <f t="shared" ca="1" si="372"/>
        <v>-0,195341387592479+0,0388558178533344i</v>
      </c>
      <c r="BH266" s="223" t="str">
        <f t="shared" ca="1" si="373"/>
        <v>0,0851554431858388-0,18004605739485i</v>
      </c>
      <c r="BI266" s="223" t="str">
        <f t="shared" ca="1" si="374"/>
        <v>0,0938873110333468+0,175650804480179i</v>
      </c>
      <c r="BJ266" s="223" t="str">
        <f t="shared" ca="1" si="375"/>
        <v>-0,197012654952336-0,029224066729979i</v>
      </c>
      <c r="BK266" s="223" t="str">
        <f t="shared" ca="1" si="376"/>
        <v>0,140833292029222-0,140833292029329i</v>
      </c>
      <c r="BL266" s="223" t="str">
        <f t="shared" ca="1" si="377"/>
        <v>0,0292240667299274+0,197012654952344i</v>
      </c>
      <c r="BM266" s="223" t="str">
        <f t="shared" ca="1" si="378"/>
        <v>-0,175650804480154-0,0938873110333928i</v>
      </c>
      <c r="BN266" s="223" t="str">
        <f t="shared" ca="1" si="379"/>
        <v>0,180046057394873-0,0851554431857916i</v>
      </c>
      <c r="BO266" s="223" t="str">
        <f t="shared" ca="1" si="380"/>
        <v>-0,0388558178531858+0,195341387592508i</v>
      </c>
      <c r="BP266" s="223" t="str">
        <f t="shared" ca="1" si="381"/>
        <v>-0,133753290053513-0,147574014269001i</v>
      </c>
      <c r="BQ266" s="223" t="str">
        <f t="shared" ca="1" si="382"/>
        <v>0,198209301570151-0,0195219122700467i</v>
      </c>
      <c r="BR266" s="223" t="str">
        <f t="shared" ca="1" si="383"/>
        <v>-0,102392996125107+0,170832393392267i</v>
      </c>
      <c r="BS266" s="223" t="str">
        <f t="shared" ca="1" si="384"/>
        <v>-0,0762184284170413-0,184007563587051i</v>
      </c>
      <c r="BT266" s="223" t="str">
        <f t="shared" ca="1" si="385"/>
        <v>0,193199525720049+0,0483939619080168i</v>
      </c>
      <c r="BU266" s="223" t="str">
        <f t="shared" ca="1" si="386"/>
        <v>-0,15395921778244+0,126351064686554i</v>
      </c>
      <c r="BV266" s="223" t="str">
        <f t="shared" ca="1" si="387"/>
        <v>-0,0097727278135836-0,198928444619386i</v>
      </c>
      <c r="BW266" s="223" t="str">
        <f t="shared" ca="1" si="388"/>
        <v>0,165602432105649+0,110652007520426i</v>
      </c>
      <c r="BX266" s="223" t="str">
        <f t="shared" ca="1" si="389"/>
        <v>-0,187525779441467+0,0670977967781122i</v>
      </c>
      <c r="BY266" s="223" t="str">
        <f t="shared" ca="1" si="390"/>
        <v>0,057815520669794-0,190592229267846i</v>
      </c>
      <c r="BZ266" s="223" t="str">
        <f t="shared" ca="1" si="391"/>
        <v>0,118644448537869+0,159973520054887i</v>
      </c>
      <c r="CA266" s="223" t="str">
        <f t="shared" ca="1" si="392"/>
        <v>-0,199168351621452+3,689205736991E-14i</v>
      </c>
      <c r="CB266" s="223" t="str">
        <f t="shared" ca="1" si="393"/>
        <v>0,118644448537819-0,159973520054924i</v>
      </c>
      <c r="CC266" s="223" t="str">
        <f t="shared" ca="1" si="394"/>
        <v>0,0578155206696644+0,190592229267885i</v>
      </c>
      <c r="CD266" s="223" t="str">
        <f t="shared" ca="1" si="395"/>
        <v>-0,187525779441488-0,0670977967780532i</v>
      </c>
      <c r="CE266" s="223" t="str">
        <f t="shared" ca="1" si="396"/>
        <v>0,165602432105611-0,110652007520483i</v>
      </c>
      <c r="CF266" s="223" t="str">
        <f t="shared" ca="1" si="397"/>
        <v>-0,00977272781371909+0,198928444619379i</v>
      </c>
      <c r="CG266" s="223" t="str">
        <f t="shared" ca="1" si="398"/>
        <v>-0,153959217782354-0,126351064686659i</v>
      </c>
      <c r="CH266" s="223" t="str">
        <f t="shared" ca="1" si="399"/>
        <v>0,193199525720034-0,0483939619080773i</v>
      </c>
      <c r="CI266" s="223" t="str">
        <f t="shared" ca="1" si="400"/>
        <v>-0,0762184284169887+0,184007563587073i</v>
      </c>
      <c r="CJ266" s="223" t="str">
        <f t="shared" ca="1" si="401"/>
        <v>-0,102392996124996-0,170832393392334i</v>
      </c>
      <c r="CK266" s="223" t="str">
        <f t="shared" ca="1" si="402"/>
        <v>0,198209301570138+0,0195219122701817i</v>
      </c>
      <c r="CL266" s="223" t="str">
        <f t="shared" ca="1" si="403"/>
        <v>-0,133753290053467+0,147574014269043i</v>
      </c>
      <c r="CM266" s="223" t="str">
        <f t="shared" ca="1" si="404"/>
        <v>-0,0388558178532471-0,195341387592496i</v>
      </c>
      <c r="CN266" s="223" t="str">
        <f t="shared" ca="1" si="405"/>
        <v>0,180046057394817+0,0851554431859091i</v>
      </c>
      <c r="CO266" s="223" t="str">
        <f t="shared" ca="1" si="406"/>
        <v>-0,175650804480122+0,0938873110334528i</v>
      </c>
      <c r="CP266" s="223" t="str">
        <f t="shared" ca="1" si="407"/>
        <v>0,0292240667298656-0,197012654952353i</v>
      </c>
      <c r="CQ266" s="223" t="str">
        <f t="shared" ca="1" si="408"/>
        <v>0,140833292029266+0,140833292029285i</v>
      </c>
      <c r="CR266" s="223" t="str">
        <f t="shared" ca="1" si="409"/>
        <v>-0,197012654952355+0,0292240667298505i</v>
      </c>
      <c r="CS266" s="223" t="str">
        <f t="shared" ca="1" si="410"/>
        <v>0,0938873110332867-0,175650804480211i</v>
      </c>
      <c r="CT266" s="223" t="str">
        <f t="shared" ca="1" si="411"/>
        <v>0,0851554431858953+0,180046057394824i</v>
      </c>
      <c r="CU266" s="223" t="str">
        <f t="shared" ca="1" si="412"/>
        <v>-0,195341387592491-0,0388558178532732i</v>
      </c>
      <c r="CV266" s="223" t="str">
        <f t="shared" ca="1" si="413"/>
        <v>0,147574014269053-0,133753290053456i</v>
      </c>
      <c r="CW266" s="223" t="str">
        <f t="shared" ca="1" si="414"/>
        <v>0,0195219122701664+0,198209301570139i</v>
      </c>
      <c r="CX266" s="223" t="str">
        <f t="shared" ca="1" si="415"/>
        <v>-0,170832393392326-0,102392996125009i</v>
      </c>
      <c r="CY266" s="223" t="str">
        <f t="shared" ca="1" si="416"/>
        <v>0,184007563587083-0,0762184284169642i</v>
      </c>
      <c r="CZ266" s="223" t="str">
        <f t="shared" ca="1" si="417"/>
        <v>-0,0483939619080923+0,19319952572003i</v>
      </c>
      <c r="DA266" s="223" t="str">
        <f t="shared" ca="1" si="418"/>
        <v>-0,126351064686638-0,153959217782371i</v>
      </c>
      <c r="DB266" s="223" t="str">
        <f t="shared" ca="1" si="419"/>
        <v>0,19892844461938-0,0097727278137038i</v>
      </c>
      <c r="DC266" s="223" t="str">
        <f t="shared" ca="1" si="420"/>
        <v>-0,110652007520496+0,165602432105602i</v>
      </c>
      <c r="DD266" s="223" t="str">
        <f t="shared" ca="1" si="421"/>
        <v>-0,0670977967780281-0,187525779441497i</v>
      </c>
      <c r="DE266" s="223" t="str">
        <f t="shared" ca="1" si="422"/>
        <v>0,190592229267877+0,0578155206696899i</v>
      </c>
      <c r="DF266" s="223" t="str">
        <f t="shared" ca="1" si="423"/>
        <v>-0,159973520054933+0,118644448537807i</v>
      </c>
      <c r="DG266" s="223" t="str">
        <f t="shared" ca="1" si="424"/>
        <v>5,22153092779665E-14-0,199168351621452i</v>
      </c>
      <c r="DH266" s="223" t="str">
        <f t="shared" ca="1" si="425"/>
        <v>0,159973520054871+0,118644448537891i</v>
      </c>
      <c r="DI266" s="223" t="str">
        <f t="shared" ca="1" si="426"/>
        <v>-0,190592229267852+0,0578155206697741i</v>
      </c>
      <c r="DJ266" s="223" t="str">
        <f t="shared" ca="1" si="427"/>
        <v>0,0670977967781265-0,187525779441461i</v>
      </c>
      <c r="DK266" s="223" t="str">
        <f t="shared" ca="1" si="428"/>
        <v>0,110652007520409+0,16560243210566i</v>
      </c>
      <c r="DL266" s="223" t="str">
        <f t="shared" ca="1" si="429"/>
        <v>-0,198928444619385-0,00977272781360455i</v>
      </c>
      <c r="DM266" s="223" t="str">
        <f t="shared" ca="1" si="430"/>
        <v>0,12635106468657-0,153959217782427i</v>
      </c>
      <c r="DN266" s="223" t="str">
        <f t="shared" ca="1" si="431"/>
        <v>0,0483939619080021+0,193199525720053i</v>
      </c>
      <c r="DO266" s="223" t="str">
        <f t="shared" ca="1" si="432"/>
        <v>-0,184007563587043-0,0762184284170606i</v>
      </c>
      <c r="DP266" s="223" t="str">
        <f t="shared" ca="1" si="433"/>
        <v>0,170832393392275-0,102392996125094i</v>
      </c>
      <c r="DQ266" s="223" t="str">
        <f t="shared" ca="1" si="434"/>
        <v>-0,0195219122700675+0,198209301570149i</v>
      </c>
      <c r="DR266" s="223" t="str">
        <f t="shared" ca="1" si="435"/>
        <v>-0,14757401426899-0,133753290053525i</v>
      </c>
      <c r="DS266" s="223" t="str">
        <f t="shared" ca="1" si="436"/>
        <v>0,195341387592511-0,0388558178531707i</v>
      </c>
      <c r="DT266" s="223" t="str">
        <f t="shared" ca="1" si="437"/>
        <v>-0,0851554431858055+0,180046057394866i</v>
      </c>
      <c r="DU266" s="223" t="str">
        <f t="shared" ca="1" si="438"/>
        <v>-0,0938873110333743-0,175650804480164i</v>
      </c>
      <c r="DV266" s="223" t="str">
        <f t="shared" ca="1" si="439"/>
        <v>0,19701265495234+0,0292240667299537i</v>
      </c>
      <c r="DW266" s="223" t="str">
        <f t="shared" ca="1" si="440"/>
        <v>-0,14083329202934+0,140833292029211i</v>
      </c>
      <c r="DX266" s="223" t="str">
        <f t="shared" ca="1" si="441"/>
        <v>-0,0292240667299638-0,197012654952338i</v>
      </c>
      <c r="DY266" s="223" t="str">
        <f t="shared" ca="1" si="442"/>
        <v>0,175650804480169+0,0938873110333651i</v>
      </c>
      <c r="DZ266" s="223" t="str">
        <f t="shared" ca="1" si="443"/>
        <v>-0,180046057394862+0,0851554431858147i</v>
      </c>
      <c r="EA266" s="223" t="str">
        <f t="shared" ca="1" si="444"/>
        <v>0,0388558178531607-0,195341387592513i</v>
      </c>
      <c r="EB266" s="223" t="str">
        <f t="shared" ca="1" si="445"/>
        <v>0,13375329005354+0,147574014268976i</v>
      </c>
      <c r="EC266" s="223" t="str">
        <f t="shared" ca="1" si="446"/>
        <v>-0,198209301570148+0,0195219122700777i</v>
      </c>
      <c r="ED266" s="223" t="str">
        <f t="shared" ca="1" si="447"/>
        <v>0,102392996125085-0,17083239339228i</v>
      </c>
      <c r="EE266" s="223" t="str">
        <f t="shared" ca="1" si="448"/>
        <v>0,0762184284170701+0,184007563587039i</v>
      </c>
      <c r="EF266" s="223" t="str">
        <f t="shared" ca="1" si="449"/>
        <v>-0,193199525720058-0,0483939619079811i</v>
      </c>
      <c r="EG266" s="223" t="str">
        <f t="shared" ca="1" si="450"/>
        <v>0,15395921778242-0,126351064686578i</v>
      </c>
      <c r="EH266" s="223" t="str">
        <f t="shared" ca="1" si="451"/>
        <v>0,00977272781361479+0,198928444619384i</v>
      </c>
      <c r="EI266" s="223" t="str">
        <f t="shared" ca="1" si="452"/>
        <v>-0,165602432105666-0,1106520075204i</v>
      </c>
      <c r="EJ266" s="223" t="str">
        <f t="shared" ca="1" si="453"/>
        <v>0,187525779441454-0,0670977967781469i</v>
      </c>
      <c r="EK266" s="223" t="str">
        <f t="shared" ca="1" si="454"/>
        <v>-0,0578155206697751+0,190592229267851i</v>
      </c>
      <c r="EL266" s="223" t="str">
        <f t="shared" ca="1" si="455"/>
        <v>-0,118644448537744-0,15997352005498i</v>
      </c>
      <c r="EM266" s="223" t="str">
        <f t="shared" ca="1" si="456"/>
        <v>0,199168351621452-7,378411473982E-14i</v>
      </c>
      <c r="EN266" s="223"/>
      <c r="EO266" s="223"/>
      <c r="EP266" s="223"/>
    </row>
    <row r="267" spans="1:146">
      <c r="A267" s="249">
        <f t="shared" si="323"/>
        <v>3.2617187500000025E-3</v>
      </c>
      <c r="B267" s="248">
        <v>167</v>
      </c>
      <c r="C267" s="247">
        <f t="shared" si="324"/>
        <v>33400</v>
      </c>
      <c r="N267" s="246">
        <f t="shared" ca="1" si="327"/>
        <v>0.59913951700700929</v>
      </c>
      <c r="O267" s="223">
        <f t="shared" ca="1" si="328"/>
        <v>0.19913951700700927</v>
      </c>
      <c r="P267" s="223" t="str">
        <f t="shared" ca="1" si="329"/>
        <v>-0,11466616512763+0,162813444803272i</v>
      </c>
      <c r="Q267" s="223" t="str">
        <f t="shared" ca="1" si="330"/>
        <v>-0,0670880826890897-0,187498630381362i</v>
      </c>
      <c r="R267" s="223" t="str">
        <f t="shared" ca="1" si="331"/>
        <v>0,19192590024542+0,053113049703159i</v>
      </c>
      <c r="S267" s="223" t="str">
        <f t="shared" ca="1" si="332"/>
        <v>-0,153936928324029+0,126332772200833i</v>
      </c>
      <c r="T267" s="223" t="str">
        <f t="shared" ca="1" si="333"/>
        <v>-0,0146496116640759-0,198599939858694i</v>
      </c>
      <c r="U267" s="223" t="str">
        <f t="shared" ca="1" si="334"/>
        <v>0,170807661118548+0,102378172170616i</v>
      </c>
      <c r="V267" s="223" t="str">
        <f t="shared" ca="1" si="335"/>
        <v>-0,1820552891939+0,0806995595422337i</v>
      </c>
      <c r="W267" s="223" t="str">
        <f t="shared" ca="1" si="336"/>
        <v>0,0388501924990279-0,195313107027085i</v>
      </c>
      <c r="X267" s="223" t="str">
        <f t="shared" ca="1" si="337"/>
        <v>0,137314771035689+0,144226214292691i</v>
      </c>
      <c r="Y267" s="223" t="str">
        <f t="shared" ca="1" si="338"/>
        <v>-0,196984132429067+0,0292198358132437i</v>
      </c>
      <c r="Z267" s="223" t="str">
        <f t="shared" ca="1" si="339"/>
        <v>0,0895353830282911-0,177876255919002i</v>
      </c>
      <c r="AA267" s="223" t="str">
        <f t="shared" ca="1" si="340"/>
        <v>0,0938737184902091+0,175625374620543i</v>
      </c>
      <c r="AB267" s="223" t="str">
        <f t="shared" ca="1" si="341"/>
        <v>-0,197641895159328-0,0243768027356803i</v>
      </c>
      <c r="AC267" s="223" t="str">
        <f t="shared" ca="1" si="342"/>
        <v>0,133733925909962-0,147552649228991i</v>
      </c>
      <c r="AD267" s="223" t="str">
        <f t="shared" ca="1" si="343"/>
        <v>0,0436317151404754+0,194300850918583i</v>
      </c>
      <c r="AE267" s="223" t="str">
        <f t="shared" ca="1" si="344"/>
        <v>-0,183980923876956-0,0762073938877759i</v>
      </c>
      <c r="AF267" s="223" t="str">
        <f t="shared" ca="1" si="345"/>
        <v>0,168243730925473-0,106539167624222i</v>
      </c>
      <c r="AG267" s="223" t="str">
        <f t="shared" ca="1" si="346"/>
        <v>-0,00977131296621979+0,198899644737493i</v>
      </c>
      <c r="AH267" s="223" t="str">
        <f t="shared" ca="1" si="347"/>
        <v>-0,156990926831759-0,122516921795687i</v>
      </c>
      <c r="AI267" s="223" t="str">
        <f t="shared" ca="1" si="348"/>
        <v>0,190564636262235-0,0578071504229959i</v>
      </c>
      <c r="AJ267" s="223" t="str">
        <f t="shared" ca="1" si="349"/>
        <v>-0,0624664302769538+0,189088583267841i</v>
      </c>
      <c r="AK267" s="223" t="str">
        <f t="shared" ca="1" si="350"/>
        <v>-0,11862727177803-0,159950359875451i</v>
      </c>
      <c r="AL267" s="223" t="str">
        <f t="shared" ca="1" si="351"/>
        <v>0,19907953990764-0,00488712839481825i</v>
      </c>
      <c r="AM267" s="223" t="str">
        <f t="shared" ca="1" si="352"/>
        <v>-0,110635987866996+0,165578456999934i</v>
      </c>
      <c r="AN267" s="223" t="str">
        <f t="shared" ca="1" si="353"/>
        <v>-0,0716693237488293-0,185795735330955i</v>
      </c>
      <c r="AO267" s="223" t="str">
        <f t="shared" ca="1" si="354"/>
        <v>0,193171555242853+0,0483869556682632i</v>
      </c>
      <c r="AP267" s="223" t="str">
        <f t="shared" ca="1" si="355"/>
        <v>-0,150790203966698+0,130072524467955i</v>
      </c>
      <c r="AQ267" s="223" t="str">
        <f t="shared" ca="1" si="356"/>
        <v>-0,0195190859836117-0,198180605802256i</v>
      </c>
      <c r="AR267" s="223" t="str">
        <f t="shared" ca="1" si="357"/>
        <v>-0,0195190859836117-0,198180605802256i</v>
      </c>
      <c r="AS267" s="223" t="str">
        <f t="shared" ca="1" si="358"/>
        <v>-0,180019991212111+0,0851431147995923i</v>
      </c>
      <c r="AT267" s="223" t="str">
        <f t="shared" ca="1" si="359"/>
        <v>0,0340452679544188-0,196207713823124i</v>
      </c>
      <c r="AU267" s="223" t="str">
        <f t="shared" ca="1" si="360"/>
        <v>0,140812902877887+0,140812902877853i</v>
      </c>
      <c r="AV267" s="223" t="str">
        <f t="shared" ca="1" si="361"/>
        <v>-0,196207713823148+0,0340452679542756i</v>
      </c>
      <c r="AW267" s="223" t="str">
        <f t="shared" ca="1" si="362"/>
        <v>0,0851431147995445-0,180019991212133i</v>
      </c>
      <c r="AX267" s="223" t="str">
        <f t="shared" ca="1" si="363"/>
        <v>0,0981555079342383+0,173268703163487i</v>
      </c>
      <c r="AY267" s="223" t="str">
        <f t="shared" ca="1" si="364"/>
        <v>-0,198180605802261-0,0195190859835592i</v>
      </c>
      <c r="AZ267" s="223" t="str">
        <f t="shared" ca="1" si="365"/>
        <v>0,130072524467917-0,15079020396673i</v>
      </c>
      <c r="BA267" s="223" t="str">
        <f t="shared" ca="1" si="366"/>
        <v>0,0483869556681196+0,193171555242889i</v>
      </c>
      <c r="BB267" s="223" t="str">
        <f t="shared" ca="1" si="367"/>
        <v>-0,185795735330975-0,0716693237487776i</v>
      </c>
      <c r="BC267" s="223" t="str">
        <f t="shared" ca="1" si="368"/>
        <v>0,165578456999971-0,110635987866941i</v>
      </c>
      <c r="BD267" s="223" t="str">
        <f t="shared" ca="1" si="369"/>
        <v>-0,00488712839476547+0,199079539907641i</v>
      </c>
      <c r="BE267" s="223" t="str">
        <f t="shared" ca="1" si="370"/>
        <v>-0,159950359875424-0,118627271778067i</v>
      </c>
      <c r="BF267" s="223" t="str">
        <f t="shared" ca="1" si="371"/>
        <v>0,18908858326782-0,0624664302770201i</v>
      </c>
      <c r="BG267" s="223" t="str">
        <f t="shared" ca="1" si="372"/>
        <v>-0,0578071504229995+0,190564636262234i</v>
      </c>
      <c r="BH267" s="223" t="str">
        <f t="shared" ca="1" si="373"/>
        <v>-0,122516921795603-0,156990926831824i</v>
      </c>
      <c r="BI267" s="223" t="str">
        <f t="shared" ca="1" si="374"/>
        <v>0,198899644737493-0,00977131296623295i</v>
      </c>
      <c r="BJ267" s="223" t="str">
        <f t="shared" ca="1" si="375"/>
        <v>-0,106539167624278+0,168243730925437i</v>
      </c>
      <c r="BK267" s="223" t="str">
        <f t="shared" ca="1" si="376"/>
        <v>-0,0762073938878038-0,183980923876944i</v>
      </c>
      <c r="BL267" s="223" t="str">
        <f t="shared" ca="1" si="377"/>
        <v>0,194300850918572+0,0436317151405232i</v>
      </c>
      <c r="BM267" s="223" t="str">
        <f t="shared" ca="1" si="378"/>
        <v>-0,147552649228941+0,133733925910018i</v>
      </c>
      <c r="BN267" s="223" t="str">
        <f t="shared" ca="1" si="379"/>
        <v>-0,0243768027356554-0,197641895159331i</v>
      </c>
      <c r="BO267" s="223" t="str">
        <f t="shared" ca="1" si="380"/>
        <v>0,175625374620586+0,0938737184901277i</v>
      </c>
      <c r="BP267" s="223" t="str">
        <f t="shared" ca="1" si="381"/>
        <v>-0,177876255918996+0,0895353830283028i</v>
      </c>
      <c r="BQ267" s="223" t="str">
        <f t="shared" ca="1" si="382"/>
        <v>0,02921983581333-0,196984132429054i</v>
      </c>
      <c r="BR267" s="223" t="str">
        <f t="shared" ca="1" si="383"/>
        <v>0,144226214292711+0,137314771035667i</v>
      </c>
      <c r="BS267" s="223" t="str">
        <f t="shared" ca="1" si="384"/>
        <v>-0,195313107027093+0,0388501924989839i</v>
      </c>
      <c r="BT267" s="223" t="str">
        <f t="shared" ca="1" si="385"/>
        <v>0,0806995595421841-0,182055289193922i</v>
      </c>
      <c r="BU267" s="223" t="str">
        <f t="shared" ca="1" si="386"/>
        <v>0,102378172170594+0,170807661118561i</v>
      </c>
      <c r="BV267" s="223" t="str">
        <f t="shared" ca="1" si="387"/>
        <v>-0,1985999398587-0,0146496116639844i</v>
      </c>
      <c r="BW267" s="223" t="str">
        <f t="shared" ca="1" si="388"/>
        <v>0,12633277220084-0,153936928324024i</v>
      </c>
      <c r="BX267" s="223" t="str">
        <f t="shared" ca="1" si="389"/>
        <v>0,0531130497030736+0,191925900245443i</v>
      </c>
      <c r="BY267" s="223" t="str">
        <f t="shared" ca="1" si="390"/>
        <v>-0,187498630381372-0,0670880826890622i</v>
      </c>
      <c r="BZ267" s="223" t="str">
        <f t="shared" ca="1" si="391"/>
        <v>0,162813444803306-0,114666165127581i</v>
      </c>
      <c r="CA267" s="223" t="str">
        <f t="shared" ca="1" si="392"/>
        <v>4,71330599935772E-14+0,199139517007009i</v>
      </c>
      <c r="CB267" s="223" t="str">
        <f t="shared" ca="1" si="393"/>
        <v>-0,162813444803256-0,114666165127653i</v>
      </c>
      <c r="CC267" s="223" t="str">
        <f t="shared" ca="1" si="394"/>
        <v>0,187498630381337-0,0670880826891615i</v>
      </c>
      <c r="CD267" s="223" t="str">
        <f t="shared" ca="1" si="395"/>
        <v>-0,0531130497031681+0,191925900245417i</v>
      </c>
      <c r="CE267" s="223" t="str">
        <f t="shared" ca="1" si="396"/>
        <v>-0,126332772200764-0,153936928324086i</v>
      </c>
      <c r="CF267" s="223" t="str">
        <f t="shared" ca="1" si="397"/>
        <v>0,198599939858693-0,0146496116640897i</v>
      </c>
      <c r="CG267" s="223" t="str">
        <f t="shared" ca="1" si="398"/>
        <v>-0,102378172170673+0,170807661118514i</v>
      </c>
      <c r="CH267" s="223" t="str">
        <f t="shared" ca="1" si="399"/>
        <v>-0,0806995595422859-0,182055289193876i</v>
      </c>
      <c r="CI267" s="223" t="str">
        <f t="shared" ca="1" si="400"/>
        <v>0,195313107027076+0,0388501924990691i</v>
      </c>
      <c r="CJ267" s="223" t="str">
        <f t="shared" ca="1" si="401"/>
        <v>-0,144226214292643+0,13731477103574i</v>
      </c>
      <c r="CK267" s="223" t="str">
        <f t="shared" ca="1" si="402"/>
        <v>-0,029219835813233-0,196984132429068i</v>
      </c>
      <c r="CL267" s="223" t="str">
        <f t="shared" ca="1" si="403"/>
        <v>0,177876255918951+0,0895353830283907i</v>
      </c>
      <c r="CM267" s="223" t="str">
        <f t="shared" ca="1" si="404"/>
        <v>-0,175625374620536+0,0938737184902207i</v>
      </c>
      <c r="CN267" s="223" t="str">
        <f t="shared" ca="1" si="405"/>
        <v>0,0243768027357472-0,197641895159319i</v>
      </c>
      <c r="CO267" s="223" t="str">
        <f t="shared" ca="1" si="406"/>
        <v>0,147552649229015+0,133733925909935i</v>
      </c>
      <c r="CP267" s="223" t="str">
        <f t="shared" ca="1" si="407"/>
        <v>-0,194300850918592+0,043631715140433i</v>
      </c>
      <c r="CQ267" s="223" t="str">
        <f t="shared" ca="1" si="408"/>
        <v>0,0762073938877114-0,183980923876983i</v>
      </c>
      <c r="CR267" s="223" t="str">
        <f t="shared" ca="1" si="409"/>
        <v>0,106539167624195+0,16824373092549i</v>
      </c>
      <c r="CS267" s="223" t="str">
        <f t="shared" ca="1" si="410"/>
        <v>-0,198899644737488-0,00977131296633101i</v>
      </c>
      <c r="CT267" s="223" t="str">
        <f t="shared" ca="1" si="411"/>
        <v>0,122516921795676-0,156990926831767i</v>
      </c>
      <c r="CU267" s="223" t="str">
        <f t="shared" ca="1" si="412"/>
        <v>0,0578071504229109+0,190564636262261i</v>
      </c>
      <c r="CV267" s="223" t="str">
        <f t="shared" ca="1" si="413"/>
        <v>-0,189088583267853-0,06246643027692i</v>
      </c>
      <c r="CW267" s="223" t="str">
        <f t="shared" ca="1" si="414"/>
        <v>0,159950359875479-0,118627271777993i</v>
      </c>
      <c r="CX267" s="223" t="str">
        <f t="shared" ca="1" si="415"/>
        <v>0,00488712839486536+0,199079539907639i</v>
      </c>
      <c r="CY267" s="223" t="str">
        <f t="shared" ca="1" si="416"/>
        <v>-0,165578456999922-0,110635987867013i</v>
      </c>
      <c r="CZ267" s="223" t="str">
        <f t="shared" ca="1" si="417"/>
        <v>0,185795735330937-0,0716693237488759i</v>
      </c>
      <c r="DA267" s="223" t="str">
        <f t="shared" ca="1" si="418"/>
        <v>-0,0483869556682148+0,193171555242865i</v>
      </c>
      <c r="DB267" s="223" t="str">
        <f t="shared" ca="1" si="419"/>
        <v>-0,130072524467842-0,150790203966794i</v>
      </c>
      <c r="DC267" s="223" t="str">
        <f t="shared" ca="1" si="420"/>
        <v>0,198180605802251-0,0195190859836642i</v>
      </c>
      <c r="DD267" s="223" t="str">
        <f t="shared" ca="1" si="421"/>
        <v>-0,0981555079343188+0,173268703163441i</v>
      </c>
      <c r="DE267" s="223" t="str">
        <f t="shared" ca="1" si="422"/>
        <v>-0,0851431147996451-0,180019991212086i</v>
      </c>
      <c r="DF267" s="223" t="str">
        <f t="shared" ca="1" si="423"/>
        <v>0,196207713823134+0,0340452679543613i</v>
      </c>
      <c r="DG267" s="223" t="str">
        <f t="shared" ca="1" si="424"/>
        <v>-0,140812902877816+0,140812902877924i</v>
      </c>
      <c r="DH267" s="223" t="str">
        <f t="shared" ca="1" si="425"/>
        <v>-0,0340452679543222-0,19620771382314i</v>
      </c>
      <c r="DI267" s="223" t="str">
        <f t="shared" ca="1" si="426"/>
        <v>0,180019991212069+0,0851431147996811i</v>
      </c>
      <c r="DJ267" s="223" t="str">
        <f t="shared" ca="1" si="427"/>
        <v>-0,173268703163461+0,0981555079342843i</v>
      </c>
      <c r="DK267" s="223" t="str">
        <f t="shared" ca="1" si="428"/>
        <v>0,0195190859837038-0,198180605802247i</v>
      </c>
      <c r="DL267" s="223" t="str">
        <f t="shared" ca="1" si="429"/>
        <v>0,150790203966769+0,130072524467872i</v>
      </c>
      <c r="DM267" s="223" t="str">
        <f t="shared" ca="1" si="430"/>
        <v>-0,193171555242874+0,0483869556681764i</v>
      </c>
      <c r="DN267" s="223" t="str">
        <f t="shared" ca="1" si="431"/>
        <v>0,0716693237487335-0,185795735330992i</v>
      </c>
      <c r="DO267" s="223" t="str">
        <f t="shared" ca="1" si="432"/>
        <v>0,11063598786698+0,165578456999944i</v>
      </c>
      <c r="DP267" s="223" t="str">
        <f t="shared" ca="1" si="433"/>
        <v>-0,199079539907637-0,00488712839491638i</v>
      </c>
      <c r="DQ267" s="223" t="str">
        <f t="shared" ca="1" si="434"/>
        <v>0,118627271778025-0,159950359875455i</v>
      </c>
      <c r="DR267" s="223" t="str">
        <f t="shared" ca="1" si="435"/>
        <v>0,0624664302768821+0,189088583267865i</v>
      </c>
      <c r="DS267" s="223" t="str">
        <f t="shared" ca="1" si="436"/>
        <v>-0,19056463626225-0,0578071504229489i</v>
      </c>
      <c r="DT267" s="223" t="str">
        <f t="shared" ca="1" si="437"/>
        <v>0,156990926831791-0,122516921795645i</v>
      </c>
      <c r="DU267" s="223" t="str">
        <f t="shared" ca="1" si="438"/>
        <v>0,00977131296628003+0,19889964473749i</v>
      </c>
      <c r="DV267" s="223" t="str">
        <f t="shared" ca="1" si="439"/>
        <v>-0,168243730925462-0,106539167624238i</v>
      </c>
      <c r="DW267" s="223" t="str">
        <f t="shared" ca="1" si="440"/>
        <v>0,183980923876924-0,0762073938878526i</v>
      </c>
      <c r="DX267" s="223" t="str">
        <f t="shared" ca="1" si="441"/>
        <v>-0,0436317151404717+0,194300850918584i</v>
      </c>
      <c r="DY267" s="223" t="str">
        <f t="shared" ca="1" si="442"/>
        <v>-0,133733925909906-0,147552649229042i</v>
      </c>
      <c r="DZ267" s="223" t="str">
        <f t="shared" ca="1" si="443"/>
        <v>0,197641895159324-0,0243768027357078i</v>
      </c>
      <c r="EA267" s="223" t="str">
        <f t="shared" ca="1" si="444"/>
        <v>-0,0938737184902557+0,175625374620518i</v>
      </c>
      <c r="EB267" s="223" t="str">
        <f t="shared" ca="1" si="445"/>
        <v>-0,0895353830283552-0,177876255918969i</v>
      </c>
      <c r="EC267" s="223" t="str">
        <f t="shared" ca="1" si="446"/>
        <v>0,196984132429062+0,0292198358132722i</v>
      </c>
      <c r="ED267" s="223" t="str">
        <f t="shared" ca="1" si="447"/>
        <v>-0,137314771035629+0,144226214292748i</v>
      </c>
      <c r="EE267" s="223" t="str">
        <f t="shared" ca="1" si="448"/>
        <v>-0,0388501924990303-0,195313107027084i</v>
      </c>
      <c r="EF267" s="223" t="str">
        <f t="shared" ca="1" si="449"/>
        <v>0,18205528919386+0,0806995595423221i</v>
      </c>
      <c r="EG267" s="223" t="str">
        <f t="shared" ca="1" si="450"/>
        <v>-0,170807661118534+0,102378172170639i</v>
      </c>
      <c r="EH267" s="223" t="str">
        <f t="shared" ca="1" si="451"/>
        <v>0,0146496116641293-0,19859993985869i</v>
      </c>
      <c r="EI267" s="223" t="str">
        <f t="shared" ca="1" si="452"/>
        <v>0,153936928324061+0,126332772200795i</v>
      </c>
      <c r="EJ267" s="223" t="str">
        <f t="shared" ca="1" si="453"/>
        <v>-0,191925900245427+0,0531130497031297i</v>
      </c>
      <c r="EK267" s="223" t="str">
        <f t="shared" ca="1" si="454"/>
        <v>0,0670880826890072-0,187498630381392i</v>
      </c>
      <c r="EL267" s="223" t="str">
        <f t="shared" ca="1" si="455"/>
        <v>0,114666165127629+0,162813444803272i</v>
      </c>
      <c r="EM267" s="223" t="str">
        <f t="shared" ca="1" si="456"/>
        <v>-0,199139517007009-8,68502156443406E-14i</v>
      </c>
      <c r="EN267" s="223"/>
      <c r="EO267" s="223"/>
      <c r="EP267" s="223"/>
    </row>
    <row r="268" spans="1:146">
      <c r="A268" s="249">
        <f t="shared" si="323"/>
        <v>3.2812500000000025E-3</v>
      </c>
      <c r="B268" s="248">
        <v>168</v>
      </c>
      <c r="C268" s="247">
        <f t="shared" si="324"/>
        <v>33600</v>
      </c>
      <c r="N268" s="246">
        <f t="shared" ca="1" si="327"/>
        <v>0.59910806116416837</v>
      </c>
      <c r="O268" s="223">
        <f t="shared" ca="1" si="328"/>
        <v>0.19910806116416832</v>
      </c>
      <c r="P268" s="223" t="str">
        <f t="shared" ca="1" si="329"/>
        <v>-0,110618511937059+0,165552302422482i</v>
      </c>
      <c r="Q268" s="223" t="str">
        <f t="shared" ca="1" si="330"/>
        <v>-0,0761953562578626-0,18395186246758i</v>
      </c>
      <c r="R268" s="223" t="str">
        <f t="shared" ca="1" si="331"/>
        <v>0,195282255599442+0,0388440557685267i</v>
      </c>
      <c r="S268" s="223" t="str">
        <f t="shared" ca="1" si="332"/>
        <v>-0,140790660238091+0,140790660238087i</v>
      </c>
      <c r="T268" s="223" t="str">
        <f t="shared" ca="1" si="333"/>
        <v>-0,0388440557685211-0,195282255599443i</v>
      </c>
      <c r="U268" s="223" t="str">
        <f t="shared" ca="1" si="334"/>
        <v>0,183951862467579+0,076195356257866i</v>
      </c>
      <c r="V268" s="223" t="str">
        <f t="shared" ca="1" si="335"/>
        <v>-0,165552302422485+0,110618511937054i</v>
      </c>
      <c r="W268" s="223" t="str">
        <f t="shared" ca="1" si="336"/>
        <v>5,56143827360029E-15-0,199108061164168i</v>
      </c>
      <c r="X268" s="223" t="str">
        <f t="shared" ca="1" si="337"/>
        <v>0,165552302422479+0,110618511937064i</v>
      </c>
      <c r="Y268" s="223" t="str">
        <f t="shared" ca="1" si="338"/>
        <v>-0,183951862467583+0,0761953562578558i</v>
      </c>
      <c r="Z268" s="223" t="str">
        <f t="shared" ca="1" si="339"/>
        <v>0,0388440557685327-0,195282255599441i</v>
      </c>
      <c r="AA268" s="223" t="str">
        <f t="shared" ca="1" si="340"/>
        <v>0,140790660238083+0,140790660238095i</v>
      </c>
      <c r="AB268" s="223" t="str">
        <f t="shared" ca="1" si="341"/>
        <v>-0,195282255599444+0,038844055768515i</v>
      </c>
      <c r="AC268" s="223" t="str">
        <f t="shared" ca="1" si="342"/>
        <v>0,0761953562578529-0,183951862467584i</v>
      </c>
      <c r="AD268" s="223" t="str">
        <f t="shared" ca="1" si="343"/>
        <v>0,110618511937049+0,165552302422489i</v>
      </c>
      <c r="AE268" s="223" t="str">
        <f t="shared" ca="1" si="344"/>
        <v>-0,199108061164168+8,68359356160626E-15i</v>
      </c>
      <c r="AF268" s="223" t="str">
        <f t="shared" ca="1" si="345"/>
        <v>0,110618511937052-0,165552302422487i</v>
      </c>
      <c r="AG268" s="223" t="str">
        <f t="shared" ca="1" si="346"/>
        <v>0,0761953562578676+0,183951862467578i</v>
      </c>
      <c r="AH268" s="223" t="str">
        <f t="shared" ca="1" si="347"/>
        <v>-0,195282255599444-0,0388440557685173i</v>
      </c>
      <c r="AI268" s="223" t="str">
        <f t="shared" ca="1" si="348"/>
        <v>0,140790660238085-0,140790660238093i</v>
      </c>
      <c r="AJ268" s="223" t="str">
        <f t="shared" ca="1" si="349"/>
        <v>0,0388440557685289+0,195282255599441i</v>
      </c>
      <c r="AK268" s="223" t="str">
        <f t="shared" ca="1" si="350"/>
        <v>-0,183951862467582-0,0761953562578592i</v>
      </c>
      <c r="AL268" s="223" t="str">
        <f t="shared" ca="1" si="351"/>
        <v>0,16555230242248-0,110618511937062i</v>
      </c>
      <c r="AM268" s="223" t="str">
        <f t="shared" ca="1" si="352"/>
        <v>3,12215528800597E-15+0,199108061164168i</v>
      </c>
      <c r="AN268" s="223" t="str">
        <f t="shared" ca="1" si="353"/>
        <v>-0,165552302422473-0,110618511937073i</v>
      </c>
      <c r="AO268" s="223" t="str">
        <f t="shared" ca="1" si="354"/>
        <v>0,183951862467558-0,0761953562579174i</v>
      </c>
      <c r="AP268" s="223" t="str">
        <f t="shared" ca="1" si="355"/>
        <v>-0,0388440557685838+0,195282255599431i</v>
      </c>
      <c r="AQ268" s="223" t="str">
        <f t="shared" ca="1" si="356"/>
        <v>-0,140790660238104-0,140790660238075i</v>
      </c>
      <c r="AR268" s="223" t="str">
        <f t="shared" ca="1" si="357"/>
        <v>-0,140790660238104-0,140790660238075i</v>
      </c>
      <c r="AS268" s="223" t="str">
        <f t="shared" ca="1" si="358"/>
        <v>-0,0761953562578827+0,183951862467572i</v>
      </c>
      <c r="AT268" s="223" t="str">
        <f t="shared" ca="1" si="359"/>
        <v>-0,110618511937107-0,16555230242245i</v>
      </c>
      <c r="AU268" s="223" t="str">
        <f t="shared" ca="1" si="360"/>
        <v>0,199108061164168+6,18586933120148E-14i</v>
      </c>
      <c r="AV268" s="223" t="str">
        <f t="shared" ca="1" si="361"/>
        <v>-0,110618511937043+0,165552302422493i</v>
      </c>
      <c r="AW268" s="223" t="str">
        <f t="shared" ca="1" si="362"/>
        <v>-0,0761953562579488-0,183951862467545i</v>
      </c>
      <c r="AX268" s="223" t="str">
        <f t="shared" ca="1" si="363"/>
        <v>0,195282255599438+0,0388440557685478i</v>
      </c>
      <c r="AY268" s="223" t="str">
        <f t="shared" ca="1" si="364"/>
        <v>-0,140790660238053+0,140790660238126i</v>
      </c>
      <c r="AZ268" s="223" t="str">
        <f t="shared" ca="1" si="365"/>
        <v>-0,0388440557684598-0,195282255599455i</v>
      </c>
      <c r="BA268" s="223" t="str">
        <f t="shared" ca="1" si="366"/>
        <v>0,183951862467586+0,0761953562578487i</v>
      </c>
      <c r="BB268" s="223" t="str">
        <f t="shared" ca="1" si="367"/>
        <v>-0,165552302422433+0,110618511937133i</v>
      </c>
      <c r="BC268" s="223" t="str">
        <f t="shared" ca="1" si="368"/>
        <v>2,78071913680015E-14-0,199108061164168i</v>
      </c>
      <c r="BD268" s="223" t="str">
        <f t="shared" ca="1" si="369"/>
        <v>0,165552302422512+0,110618511937014i</v>
      </c>
      <c r="BE268" s="223" t="str">
        <f t="shared" ca="1" si="370"/>
        <v>-0,183951862467607+0,0761953562577973i</v>
      </c>
      <c r="BF268" s="223" t="str">
        <f t="shared" ca="1" si="371"/>
        <v>0,0388440557685144-0,195282255599444i</v>
      </c>
      <c r="BG268" s="223" t="str">
        <f t="shared" ca="1" si="372"/>
        <v>0,14079066023815+0,140790660238029i</v>
      </c>
      <c r="BH268" s="223" t="str">
        <f t="shared" ca="1" si="373"/>
        <v>-0,195282255599449+0,0388440557684933i</v>
      </c>
      <c r="BI268" s="223" t="str">
        <f t="shared" ca="1" si="374"/>
        <v>0,0761953562578172-0,183951862467599i</v>
      </c>
      <c r="BJ268" s="223" t="str">
        <f t="shared" ca="1" si="375"/>
        <v>0,110618511936996+0,165552302422524i</v>
      </c>
      <c r="BK268" s="223" t="str">
        <f t="shared" ca="1" si="376"/>
        <v>-0,199108061164168+6,24431057601193E-15i</v>
      </c>
      <c r="BL268" s="223" t="str">
        <f t="shared" ca="1" si="377"/>
        <v>0,110618511936986-0,165552302422531i</v>
      </c>
      <c r="BM268" s="223" t="str">
        <f t="shared" ca="1" si="378"/>
        <v>0,0761953562578288+0,183951862467594i</v>
      </c>
      <c r="BN268" s="223" t="str">
        <f t="shared" ca="1" si="379"/>
        <v>-0,195282255599451-0,0388440557684809i</v>
      </c>
      <c r="BO268" s="223" t="str">
        <f t="shared" ca="1" si="380"/>
        <v>0,140790660238145-0,140790660238034i</v>
      </c>
      <c r="BP268" s="223" t="str">
        <f t="shared" ca="1" si="381"/>
        <v>0,0388440557685265+0,195282255599442i</v>
      </c>
      <c r="BQ268" s="223" t="str">
        <f t="shared" ca="1" si="382"/>
        <v>-0,183951862467612-0,0761953562577857i</v>
      </c>
      <c r="BR268" s="223" t="str">
        <f t="shared" ca="1" si="383"/>
        <v>0,165552302422505-0,110618511937025i</v>
      </c>
      <c r="BS268" s="223" t="str">
        <f t="shared" ca="1" si="384"/>
        <v>4,02958125200252E-14+0,199108061164168i</v>
      </c>
      <c r="BT268" s="223" t="str">
        <f t="shared" ca="1" si="385"/>
        <v>-0,165552302422436-0,110618511937127i</v>
      </c>
      <c r="BU268" s="223" t="str">
        <f t="shared" ca="1" si="386"/>
        <v>0,183951862467581-0,0761953562578602i</v>
      </c>
      <c r="BV268" s="223" t="str">
        <f t="shared" ca="1" si="387"/>
        <v>-0,0388440557684475+0,195282255599458i</v>
      </c>
      <c r="BW268" s="223" t="str">
        <f t="shared" ca="1" si="388"/>
        <v>-0,140790660238058-0,140790660238121i</v>
      </c>
      <c r="BX268" s="223" t="str">
        <f t="shared" ca="1" si="389"/>
        <v>0,195282255599435-0,0388440557685599i</v>
      </c>
      <c r="BY268" s="223" t="str">
        <f t="shared" ca="1" si="390"/>
        <v>-0,0761953562579425+0,183951862467547i</v>
      </c>
      <c r="BZ268" s="223" t="str">
        <f t="shared" ca="1" si="391"/>
        <v>-0,110618511937053-0,165552302422486i</v>
      </c>
      <c r="CA268" s="223" t="str">
        <f t="shared" ca="1" si="392"/>
        <v>0,199108061164168-6,86883230043797E-14i</v>
      </c>
      <c r="CB268" s="223" t="str">
        <f t="shared" ca="1" si="393"/>
        <v>-0,110618511937099+0,165552302422455i</v>
      </c>
      <c r="CC268" s="223" t="str">
        <f t="shared" ca="1" si="394"/>
        <v>-0,0761953562578968-0,183951862467566i</v>
      </c>
      <c r="CD268" s="223" t="str">
        <f t="shared" ca="1" si="395"/>
        <v>0,195282255599425+0,0388440557686139i</v>
      </c>
      <c r="CE268" s="223" t="str">
        <f t="shared" ca="1" si="396"/>
        <v>-0,140790660238093+0,140790660238086i</v>
      </c>
      <c r="CF268" s="223" t="str">
        <f t="shared" ca="1" si="397"/>
        <v>-0,0388440557685934-0,195282255599429i</v>
      </c>
      <c r="CG268" s="223" t="str">
        <f t="shared" ca="1" si="398"/>
        <v>0,183951862467562+0,0761953562579058i</v>
      </c>
      <c r="CH268" s="223" t="str">
        <f t="shared" ca="1" si="399"/>
        <v>-0,165552302422467+0,110618511937081i</v>
      </c>
      <c r="CI268" s="223" t="str">
        <f t="shared" ca="1" si="400"/>
        <v>8,96658846800163E-14-0,199108061164168i</v>
      </c>
      <c r="CJ268" s="223" t="str">
        <f t="shared" ca="1" si="401"/>
        <v>0,165552302422474+0,11061851193707i</v>
      </c>
      <c r="CK268" s="223" t="str">
        <f t="shared" ca="1" si="402"/>
        <v>-0,183951862467553+0,0761953562579283i</v>
      </c>
      <c r="CL268" s="223" t="str">
        <f t="shared" ca="1" si="403"/>
        <v>0,0388440557685805-0,195282255599431i</v>
      </c>
      <c r="CM268" s="223" t="str">
        <f t="shared" ca="1" si="404"/>
        <v>0,14079066023811+0,140790660238069i</v>
      </c>
      <c r="CN268" s="223" t="str">
        <f t="shared" ca="1" si="405"/>
        <v>-0,195282255599462+0,0388440557684269i</v>
      </c>
      <c r="CO268" s="223" t="str">
        <f t="shared" ca="1" si="406"/>
        <v>0,0761953562578744-0,183951862467575i</v>
      </c>
      <c r="CP268" s="223" t="str">
        <f t="shared" ca="1" si="407"/>
        <v>0,11061851193711+0,165552302422448i</v>
      </c>
      <c r="CQ268" s="223" t="str">
        <f t="shared" ca="1" si="408"/>
        <v>-0,199108061164168-5,56143827360029E-14i</v>
      </c>
      <c r="CR268" s="223" t="str">
        <f t="shared" ca="1" si="409"/>
        <v>0,110618511937042-0,165552302422493i</v>
      </c>
      <c r="CS268" s="223" t="str">
        <f t="shared" ca="1" si="410"/>
        <v>0,0761953562577716+0,183951862467618i</v>
      </c>
      <c r="CT268" s="223" t="str">
        <f t="shared" ca="1" si="411"/>
        <v>-0,195282255599438-0,0388440557685472i</v>
      </c>
      <c r="CU268" s="223" t="str">
        <f t="shared" ca="1" si="412"/>
        <v>0,140790660238045-0,140790660238134i</v>
      </c>
      <c r="CV268" s="223" t="str">
        <f t="shared" ca="1" si="413"/>
        <v>0,0388440557684604+0,195282255599455i</v>
      </c>
      <c r="CW268" s="223" t="str">
        <f t="shared" ca="1" si="414"/>
        <v>-0,183951862467589-0,0761953562578429i</v>
      </c>
      <c r="CX268" s="223" t="str">
        <f t="shared" ca="1" si="415"/>
        <v>0,165552302422542-0,110618511936969i</v>
      </c>
      <c r="CY268" s="223" t="str">
        <f t="shared" ca="1" si="416"/>
        <v>-2,15628807919896E-14+0,199108061164168i</v>
      </c>
      <c r="CZ268" s="223" t="str">
        <f t="shared" ca="1" si="417"/>
        <v>-0,165552302422512-0,110618511937014i</v>
      </c>
      <c r="DA268" s="223" t="str">
        <f t="shared" ca="1" si="418"/>
        <v>0,183951862467605-0,0761953562578031i</v>
      </c>
      <c r="DB268" s="223" t="str">
        <f t="shared" ca="1" si="419"/>
        <v>-0,0388440557685138+0,195282255599444i</v>
      </c>
      <c r="DC268" s="223" t="str">
        <f t="shared" ca="1" si="420"/>
        <v>-0,140790660238158-0,14079066023802i</v>
      </c>
      <c r="DD268" s="223" t="str">
        <f t="shared" ca="1" si="421"/>
        <v>0,195282255599448-0,0388440557684938i</v>
      </c>
      <c r="DE268" s="223" t="str">
        <f t="shared" ca="1" si="422"/>
        <v>-0,0761953562578114+0,183951862467601i</v>
      </c>
      <c r="DF268" s="223" t="str">
        <f t="shared" ca="1" si="423"/>
        <v>-0,110618511936997-0,165552302422523i</v>
      </c>
      <c r="DG268" s="223" t="str">
        <f t="shared" ca="1" si="424"/>
        <v>0,199108061164168-1,24886211520239E-14i</v>
      </c>
      <c r="DH268" s="223" t="str">
        <f t="shared" ca="1" si="425"/>
        <v>-0,110618511936985+0,165552302422531i</v>
      </c>
      <c r="DI268" s="223" t="str">
        <f t="shared" ca="1" si="426"/>
        <v>-0,0761953562578345-0,183951862467592i</v>
      </c>
      <c r="DJ268" s="223" t="str">
        <f t="shared" ca="1" si="427"/>
        <v>0,195282255599451+0,0388440557684803i</v>
      </c>
      <c r="DK268" s="223" t="str">
        <f t="shared" ca="1" si="428"/>
        <v>-0,14079066023814+0,140790660238038i</v>
      </c>
      <c r="DL268" s="223" t="str">
        <f t="shared" ca="1" si="429"/>
        <v>-0,0388440557685271-0,195282255599442i</v>
      </c>
      <c r="DM268" s="223" t="str">
        <f t="shared" ca="1" si="430"/>
        <v>0,183951862467615+0,07619535625778i</v>
      </c>
      <c r="DN268" s="223" t="str">
        <f t="shared" ca="1" si="431"/>
        <v>-0,165552302422505+0,110618511937025i</v>
      </c>
      <c r="DO268" s="223" t="str">
        <f t="shared" ca="1" si="432"/>
        <v>-4,65401230960373E-14-0,199108061164168i</v>
      </c>
      <c r="DP268" s="223" t="str">
        <f t="shared" ca="1" si="433"/>
        <v>0,165552302422443+0,110618511937117i</v>
      </c>
      <c r="DQ268" s="223" t="str">
        <f t="shared" ca="1" si="434"/>
        <v>-0,183951862467579+0,076195356257866i</v>
      </c>
      <c r="DR268" s="223" t="str">
        <f t="shared" ca="1" si="435"/>
        <v>0,0388440557684471-0,195282255599458i</v>
      </c>
      <c r="DS268" s="223" t="str">
        <f t="shared" ca="1" si="436"/>
        <v>0,140790660238062+0,140790660238116i</v>
      </c>
      <c r="DT268" s="223" t="str">
        <f t="shared" ca="1" si="437"/>
        <v>-0,195282255599435+0,0388440557685605i</v>
      </c>
      <c r="DU268" s="223" t="str">
        <f t="shared" ca="1" si="438"/>
        <v>0,0761953562579367-0,18395186246755i</v>
      </c>
      <c r="DV268" s="223" t="str">
        <f t="shared" ca="1" si="439"/>
        <v>0,110618511937053+0,165552302422486i</v>
      </c>
      <c r="DW268" s="223" t="str">
        <f t="shared" ca="1" si="440"/>
        <v>-0,199108061164168+8,05916250400507E-14i</v>
      </c>
      <c r="DX268" s="223" t="str">
        <f t="shared" ca="1" si="441"/>
        <v>0,110618511937089-0,165552302422462i</v>
      </c>
      <c r="DY268" s="223" t="str">
        <f t="shared" ca="1" si="442"/>
        <v>0,0761953562578974+0,183951862467566i</v>
      </c>
      <c r="DZ268" s="223" t="str">
        <f t="shared" ca="1" si="443"/>
        <v>-0,195282255599427-0,0388440557686024i</v>
      </c>
      <c r="EA268" s="223" t="str">
        <f t="shared" ca="1" si="444"/>
        <v>0,140790660238092-0,140790660238086i</v>
      </c>
      <c r="EB268" s="223" t="str">
        <f t="shared" ca="1" si="445"/>
        <v>0,038844055768594+0,195282255599429i</v>
      </c>
      <c r="EC268" s="223" t="str">
        <f t="shared" ca="1" si="446"/>
        <v>-0,183951862467563-0,0761953562579052i</v>
      </c>
      <c r="ED268" s="223" t="str">
        <f t="shared" ca="1" si="447"/>
        <v>0,165552302422467-0,110618511937082i</v>
      </c>
      <c r="EE268" s="223" t="str">
        <f t="shared" ca="1" si="448"/>
        <v>-8,90805655636635E-14+0,199108061164168i</v>
      </c>
      <c r="EF268" s="223" t="str">
        <f t="shared" ca="1" si="449"/>
        <v>-0,165552302422481-0,110618511937061i</v>
      </c>
      <c r="EG268" s="223" t="str">
        <f t="shared" ca="1" si="450"/>
        <v>0,183951862467553-0,0761953562579289i</v>
      </c>
      <c r="EH268" s="223" t="str">
        <f t="shared" ca="1" si="451"/>
        <v>-0,0388440557685689+0,195282255599434i</v>
      </c>
      <c r="EI268" s="223" t="str">
        <f t="shared" ca="1" si="452"/>
        <v>-0,14079066023811-0,140790660238068i</v>
      </c>
      <c r="EJ268" s="223" t="str">
        <f t="shared" ca="1" si="453"/>
        <v>0,195282255599462-0,0388440557684275i</v>
      </c>
      <c r="EK268" s="223" t="str">
        <f t="shared" ca="1" si="454"/>
        <v>-0,0761953562578738+0,183951862467576i</v>
      </c>
      <c r="EL268" s="223" t="str">
        <f t="shared" ca="1" si="455"/>
        <v>-0,110618511937119-0,165552302422442i</v>
      </c>
      <c r="EM268" s="223" t="str">
        <f t="shared" ca="1" si="456"/>
        <v>0,199108061164168+4,37110807003319E-14i</v>
      </c>
      <c r="EN268" s="223"/>
      <c r="EO268" s="223"/>
      <c r="EP268" s="223"/>
    </row>
    <row r="269" spans="1:146">
      <c r="A269" s="249">
        <f t="shared" si="323"/>
        <v>3.3007812500000025E-3</v>
      </c>
      <c r="B269" s="248">
        <v>169</v>
      </c>
      <c r="C269" s="247">
        <f t="shared" si="324"/>
        <v>33800</v>
      </c>
      <c r="N269" s="246">
        <f t="shared" ca="1" si="327"/>
        <v>0.59907364674680041</v>
      </c>
      <c r="O269" s="223">
        <f t="shared" ca="1" si="328"/>
        <v>0.19907364674680042</v>
      </c>
      <c r="P269" s="223" t="str">
        <f t="shared" ca="1" si="329"/>
        <v>-0,106503927191784+0,168188080201295i</v>
      </c>
      <c r="Q269" s="223" t="str">
        <f t="shared" ca="1" si="330"/>
        <v>-0,0851149516343356-0,179960445202146i</v>
      </c>
      <c r="R269" s="223" t="str">
        <f t="shared" ca="1" si="331"/>
        <v>0,197576520274132+0,0243687395126504i</v>
      </c>
      <c r="S269" s="223" t="str">
        <f t="shared" ca="1" si="332"/>
        <v>-0,126290984550136+0,153886009924318i</v>
      </c>
      <c r="T269" s="223" t="str">
        <f t="shared" ca="1" si="333"/>
        <v>-0,0624457679790964-0,189026037599508i</v>
      </c>
      <c r="U269" s="223" t="str">
        <f t="shared" ca="1" si="334"/>
        <v>0,193107659031805+0,048370950500545i</v>
      </c>
      <c r="V269" s="223" t="str">
        <f t="shared" ca="1" si="335"/>
        <v>-0,144178507948883+0,137269350820581i</v>
      </c>
      <c r="W269" s="223" t="str">
        <f t="shared" ca="1" si="336"/>
        <v>-0,0388373418487596-0,195248502445454i</v>
      </c>
      <c r="X269" s="223" t="str">
        <f t="shared" ca="1" si="337"/>
        <v>0,185734278852538+0,0716456173690861i</v>
      </c>
      <c r="Y269" s="223" t="str">
        <f t="shared" ca="1" si="338"/>
        <v>-0,159897452386352+0,118588032909835i</v>
      </c>
      <c r="Z269" s="223" t="str">
        <f t="shared" ca="1" si="339"/>
        <v>-0,01464476594712-0,198534248076809i</v>
      </c>
      <c r="AA269" s="223" t="str">
        <f t="shared" ca="1" si="340"/>
        <v>0,175567282237377+0,0938426674644912i</v>
      </c>
      <c r="AB269" s="223" t="str">
        <f t="shared" ca="1" si="341"/>
        <v>-0,173211390306958+0,0981230406020957i</v>
      </c>
      <c r="AC269" s="223" t="str">
        <f t="shared" ca="1" si="342"/>
        <v>0,00976808086575023-0,198833853820898i</v>
      </c>
      <c r="AD269" s="223" t="str">
        <f t="shared" ca="1" si="343"/>
        <v>0,162759590278886+0,114628236492232i</v>
      </c>
      <c r="AE269" s="223" t="str">
        <f t="shared" ca="1" si="344"/>
        <v>-0,18392006769175+0,0761821864305036i</v>
      </c>
      <c r="AF269" s="223" t="str">
        <f t="shared" ca="1" si="345"/>
        <v>0,0340340066502266-0,196142813328458i</v>
      </c>
      <c r="AG269" s="223" t="str">
        <f t="shared" ca="1" si="346"/>
        <v>0,147503842585554+0,133689690146869i</v>
      </c>
      <c r="AH269" s="223" t="str">
        <f t="shared" ca="1" si="347"/>
        <v>-0,191862416065182+0,0530954812644231i</v>
      </c>
      <c r="AI269" s="223" t="str">
        <f t="shared" ca="1" si="348"/>
        <v>0,0577880292957592-0,19050160235332i</v>
      </c>
      <c r="AJ269" s="223" t="str">
        <f t="shared" ca="1" si="349"/>
        <v>0,130029499802791+0,150740326422978i</v>
      </c>
      <c r="AK269" s="223" t="str">
        <f t="shared" ca="1" si="350"/>
        <v>-0,196918975114963+0,0292101706387118i</v>
      </c>
      <c r="AL269" s="223" t="str">
        <f t="shared" ca="1" si="351"/>
        <v>0,0806728661914392-0,181995069959403i</v>
      </c>
      <c r="AM269" s="223" t="str">
        <f t="shared" ca="1" si="352"/>
        <v>0,110599392311185+0,165523687880214i</v>
      </c>
      <c r="AN269" s="223" t="str">
        <f t="shared" ca="1" si="353"/>
        <v>-0,199013689486324+0,00488551185763245i</v>
      </c>
      <c r="AO269" s="223" t="str">
        <f t="shared" ca="1" si="354"/>
        <v>0,102344308089102-0,170751162311806i</v>
      </c>
      <c r="AP269" s="223" t="str">
        <f t="shared" ca="1" si="355"/>
        <v>0,0895057670130394+0,177817419001844i</v>
      </c>
      <c r="AQ269" s="223" t="str">
        <f t="shared" ca="1" si="356"/>
        <v>-0,198115052725358-0,0195126295690332i</v>
      </c>
      <c r="AR269" s="223" t="str">
        <f t="shared" ca="1" si="357"/>
        <v>-0,198115052725358-0,0195126295690332i</v>
      </c>
      <c r="AS269" s="223" t="str">
        <f t="shared" ca="1" si="358"/>
        <v>0,0670658916667432+0,187436610628806i</v>
      </c>
      <c r="AT269" s="223" t="str">
        <f t="shared" ca="1" si="359"/>
        <v>-0,194236581165391-0,0436172828847738i</v>
      </c>
      <c r="AU269" s="223" t="str">
        <f t="shared" ca="1" si="360"/>
        <v>0,140766325570166-0,14076632557023i</v>
      </c>
      <c r="AV269" s="223" t="str">
        <f t="shared" ca="1" si="361"/>
        <v>0,0436172828848618+0,194236581165371i</v>
      </c>
      <c r="AW269" s="223" t="str">
        <f t="shared" ca="1" si="362"/>
        <v>-0,187436610628769-0,0670658916668447i</v>
      </c>
      <c r="AX269" s="223" t="str">
        <f t="shared" ca="1" si="363"/>
        <v>0,156938998247453-0,122476396330704i</v>
      </c>
      <c r="AY269" s="223" t="str">
        <f t="shared" ca="1" si="364"/>
        <v>0,0195126295691286+0,198115052725349i</v>
      </c>
      <c r="AZ269" s="223" t="str">
        <f t="shared" ca="1" si="365"/>
        <v>-0,177817419001887-0,0895057670129538i</v>
      </c>
      <c r="BA269" s="223" t="str">
        <f t="shared" ca="1" si="366"/>
        <v>0,170751162311859-0,102344308089014i</v>
      </c>
      <c r="BB269" s="223" t="str">
        <f t="shared" ca="1" si="367"/>
        <v>-0,00488551185773738+0,199013689486321i</v>
      </c>
      <c r="BC269" s="223" t="str">
        <f t="shared" ca="1" si="368"/>
        <v>-0,165523687880221-0,110599392311174i</v>
      </c>
      <c r="BD269" s="223" t="str">
        <f t="shared" ca="1" si="369"/>
        <v>0,181995069959382-0,080672866191488i</v>
      </c>
      <c r="BE269" s="223" t="str">
        <f t="shared" ca="1" si="370"/>
        <v>-0,0292101706386196+0,196918975114976i</v>
      </c>
      <c r="BF269" s="223" t="str">
        <f t="shared" ca="1" si="371"/>
        <v>-0,150740326422948-0,130029499802825i</v>
      </c>
      <c r="BG269" s="223" t="str">
        <f t="shared" ca="1" si="372"/>
        <v>0,190501602353322-0,0577880292957534i</v>
      </c>
      <c r="BH269" s="223" t="str">
        <f t="shared" ca="1" si="373"/>
        <v>-0,0530954812643906+0,191862416065191i</v>
      </c>
      <c r="BI269" s="223" t="str">
        <f t="shared" ca="1" si="374"/>
        <v>-0,133689690146924-0,147503842585505i</v>
      </c>
      <c r="BJ269" s="223" t="str">
        <f t="shared" ca="1" si="375"/>
        <v>0,196142813328469-0,0340340066501593i</v>
      </c>
      <c r="BK269" s="223" t="str">
        <f t="shared" ca="1" si="376"/>
        <v>-0,0761821864305299+0,183920067691739i</v>
      </c>
      <c r="BL269" s="223" t="str">
        <f t="shared" ca="1" si="377"/>
        <v>-0,114628236492241-0,16275959027888i</v>
      </c>
      <c r="BM269" s="223" t="str">
        <f t="shared" ca="1" si="378"/>
        <v>0,198833853820895-0,00976808086580645i</v>
      </c>
      <c r="BN269" s="223" t="str">
        <f t="shared" ca="1" si="379"/>
        <v>-0,0981230406021674+0,173211390306917i</v>
      </c>
      <c r="BO269" s="223" t="str">
        <f t="shared" ca="1" si="380"/>
        <v>-0,0938426674644524-0,175567282237398i</v>
      </c>
      <c r="BP269" s="223" t="str">
        <f t="shared" ca="1" si="381"/>
        <v>0,198534248076809+0,0146447659471246i</v>
      </c>
      <c r="BQ269" s="223" t="str">
        <f t="shared" ca="1" si="382"/>
        <v>-0,118588032909807+0,159897452386373i</v>
      </c>
      <c r="BR269" s="223" t="str">
        <f t="shared" ca="1" si="383"/>
        <v>-0,0716456173691743-0,185734278852504i</v>
      </c>
      <c r="BS269" s="223" t="str">
        <f t="shared" ca="1" si="384"/>
        <v>0,195248502445441+0,0388373418488237i</v>
      </c>
      <c r="BT269" s="223" t="str">
        <f t="shared" ca="1" si="385"/>
        <v>-0,137269350820599+0,144178507948866i</v>
      </c>
      <c r="BU269" s="223" t="str">
        <f t="shared" ca="1" si="386"/>
        <v>-0,0483709505005577-0,193107659031801i</v>
      </c>
      <c r="BV269" s="223" t="str">
        <f t="shared" ca="1" si="387"/>
        <v>0,189026037599531+0,0624457679790275i</v>
      </c>
      <c r="BW269" s="223" t="str">
        <f t="shared" ca="1" si="388"/>
        <v>-0,153886009924373+0,126290984550069i</v>
      </c>
      <c r="BX269" s="223" t="str">
        <f t="shared" ca="1" si="389"/>
        <v>-0,0243687395126034-0,197576520274138i</v>
      </c>
      <c r="BY269" s="223" t="str">
        <f t="shared" ca="1" si="390"/>
        <v>0,179960445202147+0,0851149516343338i</v>
      </c>
      <c r="BZ269" s="223" t="str">
        <f t="shared" ca="1" si="391"/>
        <v>-0,168188080201271+0,106503927191822i</v>
      </c>
      <c r="CA269" s="223" t="str">
        <f t="shared" ca="1" si="392"/>
        <v>-9,02354318465054E-14-0,1990736467468i</v>
      </c>
      <c r="CB269" s="223" t="str">
        <f t="shared" ca="1" si="393"/>
        <v>0,168188080201264+0,106503927191832i</v>
      </c>
      <c r="CC269" s="223" t="str">
        <f t="shared" ca="1" si="394"/>
        <v>-0,179960445202152+0,0851149516343231i</v>
      </c>
      <c r="CD269" s="223" t="str">
        <f t="shared" ca="1" si="395"/>
        <v>0,0243687395126154-0,197576520274136i</v>
      </c>
      <c r="CE269" s="223" t="str">
        <f t="shared" ca="1" si="396"/>
        <v>0,153886009924365+0,126290984550078i</v>
      </c>
      <c r="CF269" s="223" t="str">
        <f t="shared" ca="1" si="397"/>
        <v>-0,189026037599537+0,0624457679790108i</v>
      </c>
      <c r="CG269" s="223" t="str">
        <f t="shared" ca="1" si="398"/>
        <v>0,0483709505005748-0,193107659031797i</v>
      </c>
      <c r="CH269" s="223" t="str">
        <f t="shared" ca="1" si="399"/>
        <v>0,137269350820595+0,14417850794887i</v>
      </c>
      <c r="CI269" s="223" t="str">
        <f t="shared" ca="1" si="400"/>
        <v>-0,195248502445442+0,0388373418488175i</v>
      </c>
      <c r="CJ269" s="223" t="str">
        <f t="shared" ca="1" si="401"/>
        <v>0,0716456173691852-0,1857342788525i</v>
      </c>
      <c r="CK269" s="223" t="str">
        <f t="shared" ca="1" si="402"/>
        <v>0,118588032909798+0,15989745238638i</v>
      </c>
      <c r="CL269" s="223" t="str">
        <f t="shared" ca="1" si="403"/>
        <v>-0,19853424807681+0,0146447659471127i</v>
      </c>
      <c r="CM269" s="223" t="str">
        <f t="shared" ca="1" si="404"/>
        <v>0,0938426674644629-0,175567282237392i</v>
      </c>
      <c r="CN269" s="223" t="str">
        <f t="shared" ca="1" si="405"/>
        <v>0,098123040602157+0,173211390306923i</v>
      </c>
      <c r="CO269" s="223" t="str">
        <f t="shared" ca="1" si="406"/>
        <v>-0,198833853820894-0,0097680808658127i</v>
      </c>
      <c r="CP269" s="223" t="str">
        <f t="shared" ca="1" si="407"/>
        <v>0,114628236492251-0,162759590278873i</v>
      </c>
      <c r="CQ269" s="223" t="str">
        <f t="shared" ca="1" si="408"/>
        <v>0,0761821864305189+0,183920067691743i</v>
      </c>
      <c r="CR269" s="223" t="str">
        <f t="shared" ca="1" si="409"/>
        <v>-0,196142813328467-0,034034006650171i</v>
      </c>
      <c r="CS269" s="223" t="str">
        <f t="shared" ca="1" si="410"/>
        <v>0,133689690146937-0,147503842585493i</v>
      </c>
      <c r="CT269" s="223" t="str">
        <f t="shared" ca="1" si="411"/>
        <v>0,0530954812643737+0,191862416065196i</v>
      </c>
      <c r="CU269" s="223" t="str">
        <f t="shared" ca="1" si="412"/>
        <v>-0,190501602353316-0,0577880292957703i</v>
      </c>
      <c r="CV269" s="223" t="str">
        <f t="shared" ca="1" si="413"/>
        <v>0,150740326422952-0,130029499802821i</v>
      </c>
      <c r="CW269" s="223" t="str">
        <f t="shared" ca="1" si="414"/>
        <v>0,0292101706388093+0,196918975114948i</v>
      </c>
      <c r="CX269" s="223" t="str">
        <f t="shared" ca="1" si="415"/>
        <v>-0,181995069959377-0,0806728661914989i</v>
      </c>
      <c r="CY269" s="223" t="str">
        <f t="shared" ca="1" si="416"/>
        <v>0,165523687880228-0,110599392311164i</v>
      </c>
      <c r="CZ269" s="223" t="str">
        <f t="shared" ca="1" si="417"/>
        <v>0,0048855118577255+0,199013689486321i</v>
      </c>
      <c r="DA269" s="223" t="str">
        <f t="shared" ca="1" si="418"/>
        <v>-0,170751162311853-0,102344308089024i</v>
      </c>
      <c r="DB269" s="223" t="str">
        <f t="shared" ca="1" si="419"/>
        <v>0,17781741900189-0,0895057670129482i</v>
      </c>
      <c r="DC269" s="223" t="str">
        <f t="shared" ca="1" si="420"/>
        <v>-0,0195126295691348+0,198115052725348i</v>
      </c>
      <c r="DD269" s="223" t="str">
        <f t="shared" ca="1" si="421"/>
        <v>-0,156938998247446-0,122476396330714i</v>
      </c>
      <c r="DE269" s="223" t="str">
        <f t="shared" ca="1" si="422"/>
        <v>0,187436610628773-0,0670658916668334i</v>
      </c>
      <c r="DF269" s="223" t="str">
        <f t="shared" ca="1" si="423"/>
        <v>-0,0436172828848789+0,194236581165367i</v>
      </c>
      <c r="DG269" s="223" t="str">
        <f t="shared" ca="1" si="424"/>
        <v>-0,140766325570154-0,140766325570242i</v>
      </c>
      <c r="DH269" s="223" t="str">
        <f t="shared" ca="1" si="425"/>
        <v>0,194236581165395-0,0436172828847567i</v>
      </c>
      <c r="DI269" s="223" t="str">
        <f t="shared" ca="1" si="426"/>
        <v>-0,0670658916667597+0,1874366106288i</v>
      </c>
      <c r="DJ269" s="223" t="str">
        <f t="shared" ca="1" si="427"/>
        <v>-0,122476396330784-0,156938998247391i</v>
      </c>
      <c r="DK269" s="223" t="str">
        <f t="shared" ca="1" si="428"/>
        <v>0,19811505272536-0,0195126295690213i</v>
      </c>
      <c r="DL269" s="223" t="str">
        <f t="shared" ca="1" si="429"/>
        <v>-0,0895057670130499+0,177817419001839i</v>
      </c>
      <c r="DM269" s="223" t="str">
        <f t="shared" ca="1" si="430"/>
        <v>-0,102344308089092-0,170751162311813i</v>
      </c>
      <c r="DN269" s="223" t="str">
        <f t="shared" ca="1" si="431"/>
        <v>0,199013689486323+0,00488551185764718i</v>
      </c>
      <c r="DO269" s="223" t="str">
        <f t="shared" ca="1" si="432"/>
        <v>-0,110599392311099+0,165523687880271i</v>
      </c>
      <c r="DP269" s="223" t="str">
        <f t="shared" ca="1" si="433"/>
        <v>-0,0806728661913946-0,181995069959423i</v>
      </c>
      <c r="DQ269" s="223" t="str">
        <f t="shared" ca="1" si="434"/>
        <v>0,196918975114961+0,0292101706387207i</v>
      </c>
      <c r="DR269" s="223" t="str">
        <f t="shared" ca="1" si="435"/>
        <v>-0,130029499802753+0,150740326423011i</v>
      </c>
      <c r="DS269" s="223" t="str">
        <f t="shared" ca="1" si="436"/>
        <v>-0,0577880292958452-0,190501602353294i</v>
      </c>
      <c r="DT269" s="223" t="str">
        <f t="shared" ca="1" si="437"/>
        <v>0,191862416065163+0,0530954812644946i</v>
      </c>
      <c r="DU269" s="223" t="str">
        <f t="shared" ca="1" si="438"/>
        <v>-0,147503842585577+0,133689690146844i</v>
      </c>
      <c r="DV269" s="223" t="str">
        <f t="shared" ca="1" si="439"/>
        <v>-0,0340340066502483-0,196142813328454i</v>
      </c>
      <c r="DW269" s="223" t="str">
        <f t="shared" ca="1" si="440"/>
        <v>0,183920067691778+0,0761821864304361i</v>
      </c>
      <c r="DX269" s="223" t="str">
        <f t="shared" ca="1" si="441"/>
        <v>-0,162759590278938+0,114628236492157i</v>
      </c>
      <c r="DY269" s="223" t="str">
        <f t="shared" ca="1" si="442"/>
        <v>-0,00976808086569879-0,1988338538209i</v>
      </c>
      <c r="DZ269" s="223" t="str">
        <f t="shared" ca="1" si="443"/>
        <v>0,173211390306962+0,0981230406020889i</v>
      </c>
      <c r="EA269" s="223" t="str">
        <f t="shared" ca="1" si="444"/>
        <v>-0,175567282237355+0,093842667464532i</v>
      </c>
      <c r="EB269" s="223" t="str">
        <f t="shared" ca="1" si="445"/>
        <v>0,0146447659470346-0,198534248076815i</v>
      </c>
      <c r="EC269" s="223" t="str">
        <f t="shared" ca="1" si="446"/>
        <v>0,159897452386312+0,118588032909889i</v>
      </c>
      <c r="ED269" s="223" t="str">
        <f t="shared" ca="1" si="447"/>
        <v>-0,185734278852541+0,0716456173690789i</v>
      </c>
      <c r="EE269" s="223" t="str">
        <f t="shared" ca="1" si="448"/>
        <v>0,0388373418487297-0,19524850244546i</v>
      </c>
      <c r="EF269" s="223" t="str">
        <f t="shared" ca="1" si="449"/>
        <v>0,144178507948932+0,13726935082053i</v>
      </c>
      <c r="EG269" s="223" t="str">
        <f t="shared" ca="1" si="450"/>
        <v>-0,193107659031828+0,0483709505004532i</v>
      </c>
      <c r="EH269" s="223" t="str">
        <f t="shared" ca="1" si="451"/>
        <v>0,0624457679791298-0,189026037599497i</v>
      </c>
      <c r="EI269" s="223" t="str">
        <f t="shared" ca="1" si="452"/>
        <v>0,126290984550138+0,153886009924316i</v>
      </c>
      <c r="EJ269" s="223" t="str">
        <f t="shared" ca="1" si="453"/>
        <v>-0,197576520274125+0,0243687395127044i</v>
      </c>
      <c r="EK269" s="223" t="str">
        <f t="shared" ca="1" si="454"/>
        <v>0,0851149516342524-0,179960445202185i</v>
      </c>
      <c r="EL269" s="223" t="str">
        <f t="shared" ca="1" si="455"/>
        <v>0,106503927191735+0,168188080201325i</v>
      </c>
      <c r="EM269" s="223" t="str">
        <f t="shared" ca="1" si="456"/>
        <v>-0,1990736467468-5,85563285819967E-16i</v>
      </c>
      <c r="EN269" s="223"/>
      <c r="EO269" s="223"/>
      <c r="EP269" s="223"/>
    </row>
    <row r="270" spans="1:146">
      <c r="A270" s="249">
        <f t="shared" si="323"/>
        <v>3.3203125000000025E-3</v>
      </c>
      <c r="B270" s="248">
        <v>170</v>
      </c>
      <c r="C270" s="247">
        <f t="shared" si="324"/>
        <v>34000</v>
      </c>
      <c r="N270" s="246">
        <f t="shared" ca="1" si="327"/>
        <v>0.59903587484516452</v>
      </c>
      <c r="O270" s="223">
        <f t="shared" ca="1" si="328"/>
        <v>0.1990358748451645</v>
      </c>
      <c r="P270" s="223" t="str">
        <f t="shared" ca="1" si="329"/>
        <v>-0,102324889450799+0,170718764271131i</v>
      </c>
      <c r="Q270" s="223" t="str">
        <f t="shared" ca="1" si="330"/>
        <v>-0,0938248619133185-0,175533970394128i</v>
      </c>
      <c r="R270" s="223" t="str">
        <f t="shared" ca="1" si="331"/>
        <v>0,198796127417171+0,00976622748638169i</v>
      </c>
      <c r="S270" s="223" t="str">
        <f t="shared" ca="1" si="332"/>
        <v>-0,110578407366984+0,16549228169181i</v>
      </c>
      <c r="T270" s="223" t="str">
        <f t="shared" ca="1" si="333"/>
        <v>-0,0850988020653986-0,179926299807488i</v>
      </c>
      <c r="U270" s="223" t="str">
        <f t="shared" ca="1" si="334"/>
        <v>0,198077462705747+0,0195089272753084i</v>
      </c>
      <c r="V270" s="223" t="str">
        <f t="shared" ca="1" si="335"/>
        <v>-0,118565532214309+0,159867113710474i</v>
      </c>
      <c r="W270" s="223" t="str">
        <f t="shared" ca="1" si="336"/>
        <v>-0,076167731749545-0,183885171004922i</v>
      </c>
      <c r="X270" s="223" t="str">
        <f t="shared" ca="1" si="337"/>
        <v>0,196881612037127+0,029204628349668i</v>
      </c>
      <c r="Y270" s="223" t="str">
        <f t="shared" ca="1" si="338"/>
        <v>-0,126267022309415+0,153856811849504i</v>
      </c>
      <c r="Z270" s="223" t="str">
        <f t="shared" ca="1" si="339"/>
        <v>-0,0670531666963825-0,187401046718974i</v>
      </c>
      <c r="AA270" s="223" t="str">
        <f t="shared" ca="1" si="340"/>
        <v>0,195211456320316+0,0388299729163107i</v>
      </c>
      <c r="AB270" s="223" t="str">
        <f t="shared" ca="1" si="341"/>
        <v>-0,133664324088077+0,147475855452537i</v>
      </c>
      <c r="AC270" s="223" t="str">
        <f t="shared" ca="1" si="342"/>
        <v>-0,0577770646914845-0,190465456897087i</v>
      </c>
      <c r="AD270" s="223" t="str">
        <f t="shared" ca="1" si="343"/>
        <v>0,193071019106729+0,0483617726770746i</v>
      </c>
      <c r="AE270" s="223" t="str">
        <f t="shared" ca="1" si="344"/>
        <v>-0,140739616802413+0,140739616802412i</v>
      </c>
      <c r="AF270" s="223" t="str">
        <f t="shared" ca="1" si="345"/>
        <v>-0,0483617726770726-0,19307101910673i</v>
      </c>
      <c r="AG270" s="223" t="str">
        <f t="shared" ca="1" si="346"/>
        <v>0,190465456897086+0,0577770646914865i</v>
      </c>
      <c r="AH270" s="223" t="str">
        <f t="shared" ca="1" si="347"/>
        <v>-0,147475855452538+0,133664324088075i</v>
      </c>
      <c r="AI270" s="223" t="str">
        <f t="shared" ca="1" si="348"/>
        <v>-0,0388299729163087-0,195211456320316i</v>
      </c>
      <c r="AJ270" s="223" t="str">
        <f t="shared" ca="1" si="349"/>
        <v>0,187401046718973+0,0670531666963845i</v>
      </c>
      <c r="AK270" s="223" t="str">
        <f t="shared" ca="1" si="350"/>
        <v>-0,153856811849506+0,126267022309413i</v>
      </c>
      <c r="AL270" s="223" t="str">
        <f t="shared" ca="1" si="351"/>
        <v>-0,0292046283496661-0,196881612037127i</v>
      </c>
      <c r="AM270" s="223" t="str">
        <f t="shared" ca="1" si="352"/>
        <v>0,183885171004951+0,0761677317494737i</v>
      </c>
      <c r="AN270" s="223" t="str">
        <f t="shared" ca="1" si="353"/>
        <v>-0,159867113710429+0,11856553221437i</v>
      </c>
      <c r="AO270" s="223" t="str">
        <f t="shared" ca="1" si="354"/>
        <v>-0,0195089272754042-0,198077462705738i</v>
      </c>
      <c r="AP270" s="223" t="str">
        <f t="shared" ca="1" si="355"/>
        <v>0,179926299807445+0,0850988020654906i</v>
      </c>
      <c r="AQ270" s="223" t="str">
        <f t="shared" ca="1" si="356"/>
        <v>-0,165492281691855+0,110578407366916i</v>
      </c>
      <c r="AR270" s="223" t="str">
        <f t="shared" ca="1" si="357"/>
        <v>-0,165492281691855+0,110578407366916i</v>
      </c>
      <c r="AS270" s="223" t="str">
        <f t="shared" ca="1" si="358"/>
        <v>0,175533970394098+0,0938248619133756i</v>
      </c>
      <c r="AT270" s="223" t="str">
        <f t="shared" ca="1" si="359"/>
        <v>-0,170718764271159+0,102324889450751i</v>
      </c>
      <c r="AU270" s="223" t="str">
        <f t="shared" ca="1" si="360"/>
        <v>4,02813759717476E-14-0,199035874845164i</v>
      </c>
      <c r="AV270" s="223" t="str">
        <f t="shared" ca="1" si="361"/>
        <v>0,170718764271115+0,102324889450825i</v>
      </c>
      <c r="AW270" s="223" t="str">
        <f t="shared" ca="1" si="362"/>
        <v>-0,175533970394137+0,093824861913302i</v>
      </c>
      <c r="AX270" s="223" t="str">
        <f t="shared" ca="1" si="363"/>
        <v>0,00976622748638555-0,198796127417171i</v>
      </c>
      <c r="AY270" s="223" t="str">
        <f t="shared" ca="1" si="364"/>
        <v>0,165492281691809+0,110578407366986i</v>
      </c>
      <c r="AZ270" s="223" t="str">
        <f t="shared" ca="1" si="365"/>
        <v>-0,179926299807481+0,0850988020654128i</v>
      </c>
      <c r="BA270" s="223" t="str">
        <f t="shared" ca="1" si="366"/>
        <v>0,0195089272752901-0,198077462705749i</v>
      </c>
      <c r="BB270" s="223" t="str">
        <f t="shared" ca="1" si="367"/>
        <v>0,159867113710495+0,118565532214281i</v>
      </c>
      <c r="BC270" s="223" t="str">
        <f t="shared" ca="1" si="368"/>
        <v>-0,183885171004908+0,0761677317495796i</v>
      </c>
      <c r="BD270" s="223" t="str">
        <f t="shared" ca="1" si="369"/>
        <v>0,0292046283496143-0,196881612037135i</v>
      </c>
      <c r="BE270" s="223" t="str">
        <f t="shared" ca="1" si="370"/>
        <v>0,153856811849553+0,126267022309355i</v>
      </c>
      <c r="BF270" s="223" t="str">
        <f t="shared" ca="1" si="371"/>
        <v>-0,187401046718949+0,0670531666964524i</v>
      </c>
      <c r="BG270" s="223" t="str">
        <f t="shared" ca="1" si="372"/>
        <v>0,0388299729162157-0,195211456320335i</v>
      </c>
      <c r="BH270" s="223" t="str">
        <f t="shared" ca="1" si="373"/>
        <v>0,147475855452467+0,133664324088154i</v>
      </c>
      <c r="BI270" s="223" t="str">
        <f t="shared" ca="1" si="374"/>
        <v>-0,19046545689711+0,0577770646914067i</v>
      </c>
      <c r="BJ270" s="223" t="str">
        <f t="shared" ca="1" si="375"/>
        <v>0,0483617726771562-0,193071019106709i</v>
      </c>
      <c r="BK270" s="223" t="str">
        <f t="shared" ca="1" si="376"/>
        <v>0,140739616802368+0,140739616802457i</v>
      </c>
      <c r="BL270" s="223" t="str">
        <f t="shared" ca="1" si="377"/>
        <v>-0,193071019106741+0,0483617726770281i</v>
      </c>
      <c r="BM270" s="223" t="str">
        <f t="shared" ca="1" si="378"/>
        <v>0,0577770646915277-0,190465456897074i</v>
      </c>
      <c r="BN270" s="223" t="str">
        <f t="shared" ca="1" si="379"/>
        <v>0,13366432408806+0,147475855452552i</v>
      </c>
      <c r="BO270" s="223" t="str">
        <f t="shared" ca="1" si="380"/>
        <v>-0,195211456320321+0,0388299729162858i</v>
      </c>
      <c r="BP270" s="223" t="str">
        <f t="shared" ca="1" si="381"/>
        <v>0,0670531666963851-0,187401046718973i</v>
      </c>
      <c r="BQ270" s="223" t="str">
        <f t="shared" ca="1" si="382"/>
        <v>0,12626702230941+0,153856811849508i</v>
      </c>
      <c r="BR270" s="223" t="str">
        <f t="shared" ca="1" si="383"/>
        <v>-0,196881612037124+0,029204628349685i</v>
      </c>
      <c r="BS270" s="223" t="str">
        <f t="shared" ca="1" si="384"/>
        <v>0,0761677317495135-0,183885171004935i</v>
      </c>
      <c r="BT270" s="223" t="str">
        <f t="shared" ca="1" si="385"/>
        <v>0,118565532214338+0,159867113710453i</v>
      </c>
      <c r="BU270" s="223" t="str">
        <f t="shared" ca="1" si="386"/>
        <v>-0,198077462705742+0,0195089272753613i</v>
      </c>
      <c r="BV270" s="223" t="str">
        <f t="shared" ca="1" si="387"/>
        <v>0,0850988020653481-0,179926299807512i</v>
      </c>
      <c r="BW270" s="223" t="str">
        <f t="shared" ca="1" si="388"/>
        <v>0,110578407367045+0,165492281691769i</v>
      </c>
      <c r="BX270" s="223" t="str">
        <f t="shared" ca="1" si="389"/>
        <v>-0,198796127417168+0,00976622748645694i</v>
      </c>
      <c r="BY270" s="223" t="str">
        <f t="shared" ca="1" si="390"/>
        <v>0,0938248619132339-0,175533970394173i</v>
      </c>
      <c r="BZ270" s="223" t="str">
        <f t="shared" ca="1" si="391"/>
        <v>0,102324889450717+0,17071876427118i</v>
      </c>
      <c r="CA270" s="223" t="str">
        <f t="shared" ca="1" si="392"/>
        <v>-0,199035874845164-8,05627519434954E-14i</v>
      </c>
      <c r="CB270" s="223" t="str">
        <f t="shared" ca="1" si="393"/>
        <v>0,102324889450865-0,170718764271091i</v>
      </c>
      <c r="CC270" s="223" t="str">
        <f t="shared" ca="1" si="394"/>
        <v>0,0938248619132616+0,175533970394159i</v>
      </c>
      <c r="CD270" s="223" t="str">
        <f t="shared" ca="1" si="395"/>
        <v>-0,198796127417169-0,00976622748642578i</v>
      </c>
      <c r="CE270" s="223" t="str">
        <f t="shared" ca="1" si="396"/>
        <v>0,110578407367019-0,165492281691786i</v>
      </c>
      <c r="CF270" s="223" t="str">
        <f t="shared" ca="1" si="397"/>
        <v>0,0850988020653712+0,179926299807501i</v>
      </c>
      <c r="CG270" s="223" t="str">
        <f t="shared" ca="1" si="398"/>
        <v>-0,198077462705745-0,0195089272753358i</v>
      </c>
      <c r="CH270" s="223" t="str">
        <f t="shared" ca="1" si="399"/>
        <v>0,118565532214313-0,159867113710471i</v>
      </c>
      <c r="CI270" s="223" t="str">
        <f t="shared" ca="1" si="400"/>
        <v>0,0761677317495424+0,183885171004923i</v>
      </c>
      <c r="CJ270" s="223" t="str">
        <f t="shared" ca="1" si="401"/>
        <v>-0,19688161203713-0,0292046283496485i</v>
      </c>
      <c r="CK270" s="223" t="str">
        <f t="shared" ca="1" si="402"/>
        <v>0,12626702230939-0,153856811849524i</v>
      </c>
      <c r="CL270" s="223" t="str">
        <f t="shared" ca="1" si="403"/>
        <v>0,0670531666964145+0,187401046718963i</v>
      </c>
      <c r="CM270" s="223" t="str">
        <f t="shared" ca="1" si="404"/>
        <v>-0,195211456320327-0,0388299729162551i</v>
      </c>
      <c r="CN270" s="223" t="str">
        <f t="shared" ca="1" si="405"/>
        <v>0,133664324088033-0,147475855452577i</v>
      </c>
      <c r="CO270" s="223" t="str">
        <f t="shared" ca="1" si="406"/>
        <v>0,0577770646915522+0,190465456897066i</v>
      </c>
      <c r="CP270" s="223" t="str">
        <f t="shared" ca="1" si="407"/>
        <v>-0,193071019106747-0,0483617726770034i</v>
      </c>
      <c r="CQ270" s="223" t="str">
        <f t="shared" ca="1" si="408"/>
        <v>0,14073961680249-0,140739616802336i</v>
      </c>
      <c r="CR270" s="223" t="str">
        <f t="shared" ca="1" si="409"/>
        <v>0,0483617726769891+0,19307101910675i</v>
      </c>
      <c r="CS270" s="223" t="str">
        <f t="shared" ca="1" si="410"/>
        <v>-0,190465456897062-0,0577770646915663i</v>
      </c>
      <c r="CT270" s="223" t="str">
        <f t="shared" ca="1" si="411"/>
        <v>0,147475855452579-0,13366432408803i</v>
      </c>
      <c r="CU270" s="223" t="str">
        <f t="shared" ca="1" si="412"/>
        <v>0,0388299729162408+0,19521145632033i</v>
      </c>
      <c r="CV270" s="223" t="str">
        <f t="shared" ca="1" si="413"/>
        <v>-0,187401046718958-0,0670531666964283i</v>
      </c>
      <c r="CW270" s="223" t="str">
        <f t="shared" ca="1" si="414"/>
        <v>0,153856811849534-0,126267022309379i</v>
      </c>
      <c r="CX270" s="223" t="str">
        <f t="shared" ca="1" si="415"/>
        <v>0,0292046283496452+0,19688161203713i</v>
      </c>
      <c r="CY270" s="223" t="str">
        <f t="shared" ca="1" si="416"/>
        <v>-0,183885171004917-0,0761677317495559i</v>
      </c>
      <c r="CZ270" s="223" t="str">
        <f t="shared" ca="1" si="417"/>
        <v>0,15986711371048-0,118565532214301i</v>
      </c>
      <c r="DA270" s="223" t="str">
        <f t="shared" ca="1" si="418"/>
        <v>0,0195089272753212+0,198077462705746i</v>
      </c>
      <c r="DB270" s="223" t="str">
        <f t="shared" ca="1" si="419"/>
        <v>-0,179926299807495-0,0850988020653845i</v>
      </c>
      <c r="DC270" s="223" t="str">
        <f t="shared" ca="1" si="420"/>
        <v>0,165492281691795-0,110578407367007i</v>
      </c>
      <c r="DD270" s="223" t="str">
        <f t="shared" ca="1" si="421"/>
        <v>0,00976622748641107+0,19879612741717i</v>
      </c>
      <c r="DE270" s="223" t="str">
        <f t="shared" ca="1" si="422"/>
        <v>-0,175533970394152-0,0938248619132745i</v>
      </c>
      <c r="DF270" s="223" t="str">
        <f t="shared" ca="1" si="423"/>
        <v>0,170718764271098-0,102324889450852i</v>
      </c>
      <c r="DG270" s="223" t="str">
        <f t="shared" ca="1" si="424"/>
        <v>7,71487651224003E-14+0,199035874845164i</v>
      </c>
      <c r="DH270" s="223" t="str">
        <f t="shared" ca="1" si="425"/>
        <v>-0,170718764271172-0,102324889450729i</v>
      </c>
      <c r="DI270" s="223" t="str">
        <f t="shared" ca="1" si="426"/>
        <v>0,17553397039418-0,093824861913221i</v>
      </c>
      <c r="DJ270" s="223" t="str">
        <f t="shared" ca="1" si="427"/>
        <v>-0,00976622748647165+0,198796127417167i</v>
      </c>
      <c r="DK270" s="223" t="str">
        <f t="shared" ca="1" si="428"/>
        <v>-0,165492281691761-0,110578407367057i</v>
      </c>
      <c r="DL270" s="223" t="str">
        <f t="shared" ca="1" si="429"/>
        <v>0,179926299807516-0,0850988020653399i</v>
      </c>
      <c r="DM270" s="223" t="str">
        <f t="shared" ca="1" si="430"/>
        <v>-0,0195089272753703+0,198077462705741i</v>
      </c>
      <c r="DN270" s="223" t="str">
        <f t="shared" ca="1" si="431"/>
        <v>-0,159867113710444-0,11856553221435i</v>
      </c>
      <c r="DO270" s="223" t="str">
        <f t="shared" ca="1" si="432"/>
        <v>0,183885171004941-0,0761677317495i</v>
      </c>
      <c r="DP270" s="223" t="str">
        <f t="shared" ca="1" si="433"/>
        <v>-0,0292046283496939+0,196881612037123i</v>
      </c>
      <c r="DQ270" s="223" t="str">
        <f t="shared" ca="1" si="434"/>
        <v>-0,153856811849502-0,126267022309417i</v>
      </c>
      <c r="DR270" s="223" t="str">
        <f t="shared" ca="1" si="435"/>
        <v>0,187401046718978-0,0670531666963712i</v>
      </c>
      <c r="DS270" s="223" t="str">
        <f t="shared" ca="1" si="436"/>
        <v>-0,0388299729163003+0,195211456320318i</v>
      </c>
      <c r="DT270" s="223" t="str">
        <f t="shared" ca="1" si="437"/>
        <v>-0,147475855452546-0,133664324088067i</v>
      </c>
      <c r="DU270" s="223" t="str">
        <f t="shared" ca="1" si="438"/>
        <v>0,190465456897076-0,0577770646915191i</v>
      </c>
      <c r="DV270" s="223" t="str">
        <f t="shared" ca="1" si="439"/>
        <v>-0,048361772677048+0,193071019106736i</v>
      </c>
      <c r="DW270" s="223" t="str">
        <f t="shared" ca="1" si="440"/>
        <v>-0,140739616802447-0,140739616802378i</v>
      </c>
      <c r="DX270" s="223" t="str">
        <f t="shared" ca="1" si="441"/>
        <v>0,193071019106712-0,0483617726771419i</v>
      </c>
      <c r="DY270" s="223" t="str">
        <f t="shared" ca="1" si="442"/>
        <v>-0,0577770646914154+0,190465456897108i</v>
      </c>
      <c r="DZ270" s="223" t="str">
        <f t="shared" ca="1" si="443"/>
        <v>-0,133664324088147-0,147475855452473i</v>
      </c>
      <c r="EA270" s="223" t="str">
        <f t="shared" ca="1" si="444"/>
        <v>0,195211456320299-0,0388299729163954i</v>
      </c>
      <c r="EB270" s="223" t="str">
        <f t="shared" ca="1" si="445"/>
        <v>-0,0670531666964717+0,187401046718942i</v>
      </c>
      <c r="EC270" s="223" t="str">
        <f t="shared" ca="1" si="446"/>
        <v>-0,126267022309343-0,153856811849563i</v>
      </c>
      <c r="ED270" s="223" t="str">
        <f t="shared" ca="1" si="447"/>
        <v>0,196881612037137-0,0292046283495998i</v>
      </c>
      <c r="EE270" s="223" t="str">
        <f t="shared" ca="1" si="448"/>
        <v>-0,076167731749588+0,183885171004904i</v>
      </c>
      <c r="EF270" s="223" t="str">
        <f t="shared" ca="1" si="449"/>
        <v>-0,118565532214273-0,1598671137105i</v>
      </c>
      <c r="EG270" s="223" t="str">
        <f t="shared" ca="1" si="450"/>
        <v>0,198077462705751-0,0195089272752755i</v>
      </c>
      <c r="EH270" s="223" t="str">
        <f t="shared" ca="1" si="451"/>
        <v>-0,0850988020654157+0,17992629980748i</v>
      </c>
      <c r="EI270" s="223" t="str">
        <f t="shared" ca="1" si="452"/>
        <v>-0,110578407366978-0,165492281691814i</v>
      </c>
      <c r="EJ270" s="223" t="str">
        <f t="shared" ca="1" si="453"/>
        <v>0,198796127417172-0,00976622748636519i</v>
      </c>
      <c r="EK270" s="223" t="str">
        <f t="shared" ca="1" si="454"/>
        <v>-0,0938248619133049+0,175533970394136i</v>
      </c>
      <c r="EL270" s="223" t="str">
        <f t="shared" ca="1" si="455"/>
        <v>-0,102324889450813-0,170718764271122i</v>
      </c>
      <c r="EM270" s="223" t="str">
        <f t="shared" ca="1" si="456"/>
        <v>0,199035874845164-1,9896569747426E-14i</v>
      </c>
      <c r="EN270" s="223"/>
      <c r="EO270" s="223"/>
      <c r="EP270" s="223"/>
    </row>
    <row r="271" spans="1:146">
      <c r="A271" s="249">
        <f t="shared" si="323"/>
        <v>3.3398437500000025E-3</v>
      </c>
      <c r="B271" s="248">
        <v>171</v>
      </c>
      <c r="C271" s="247">
        <f t="shared" si="324"/>
        <v>34200</v>
      </c>
      <c r="N271" s="246">
        <f t="shared" ca="1" si="327"/>
        <v>0.59899427034698105</v>
      </c>
      <c r="O271" s="223">
        <f t="shared" ca="1" si="328"/>
        <v>0.198994270346981</v>
      </c>
      <c r="P271" s="223" t="str">
        <f t="shared" ca="1" si="329"/>
        <v>-0,0980839161181126+0,173142325934078i</v>
      </c>
      <c r="Q271" s="223" t="str">
        <f t="shared" ca="1" si="330"/>
        <v>-0,102303500464111-0,170683078902734i</v>
      </c>
      <c r="R271" s="223" t="str">
        <f t="shared" ca="1" si="331"/>
        <v>0,19893433699319-0,00488356386332668i</v>
      </c>
      <c r="S271" s="223" t="str">
        <f t="shared" ca="1" si="332"/>
        <v>-0,0938052496886299+0,175497278502492i</v>
      </c>
      <c r="T271" s="223" t="str">
        <f t="shared" ca="1" si="333"/>
        <v>-0,106461461006809-0,168121018766908i</v>
      </c>
      <c r="U271" s="223" t="str">
        <f t="shared" ca="1" si="334"/>
        <v>0,198754573033428-0,00976418605041078i</v>
      </c>
      <c r="V271" s="223" t="str">
        <f t="shared" ca="1" si="335"/>
        <v>-0,0894700784843549+0,177746518072593i</v>
      </c>
      <c r="W271" s="223" t="str">
        <f t="shared" ca="1" si="336"/>
        <v>-0,110555293146235-0,165457688815834i</v>
      </c>
      <c r="X271" s="223" t="str">
        <f t="shared" ca="1" si="337"/>
        <v>0,198455086750784-0,0146389266569041i</v>
      </c>
      <c r="Y271" s="223" t="str">
        <f t="shared" ca="1" si="338"/>
        <v>-0,085081013850302+0,179888689786579i</v>
      </c>
      <c r="Z271" s="223" t="str">
        <f t="shared" ca="1" si="339"/>
        <v>-0,114582530911016-0,162694693339867i</v>
      </c>
      <c r="AA271" s="223" t="str">
        <f t="shared" ca="1" si="340"/>
        <v>0,198036058544593-0,0195048493213844i</v>
      </c>
      <c r="AB271" s="223" t="str">
        <f t="shared" ca="1" si="341"/>
        <v>-0,0806406995948718+0,181922503280317i</v>
      </c>
      <c r="AC271" s="223" t="str">
        <f t="shared" ca="1" si="342"/>
        <v>-0,118540748443675-0,159833696664191i</v>
      </c>
      <c r="AD271" s="223" t="str">
        <f t="shared" ca="1" si="343"/>
        <v>0,197497740821782-0,0243590229939457i</v>
      </c>
      <c r="AE271" s="223" t="str">
        <f t="shared" ca="1" si="344"/>
        <v>-0,0761518103973751+0,183846733460591i</v>
      </c>
      <c r="AF271" s="223" t="str">
        <f t="shared" ca="1" si="345"/>
        <v>-0,122427561461997-0,156876422146211i</v>
      </c>
      <c r="AG271" s="223" t="str">
        <f t="shared" ca="1" si="346"/>
        <v>0,196840457844814-0,0291985237019191i</v>
      </c>
      <c r="AH271" s="223" t="str">
        <f t="shared" ca="1" si="347"/>
        <v>-0,071617050196775+0,185660221243108i</v>
      </c>
      <c r="AI271" s="223" t="str">
        <f t="shared" ca="1" si="348"/>
        <v>-0,126240628695172-0,153824651137505i</v>
      </c>
      <c r="AJ271" s="223" t="str">
        <f t="shared" ca="1" si="349"/>
        <v>0,196064605536381-0,034020436310998i</v>
      </c>
      <c r="AK271" s="223" t="str">
        <f t="shared" ca="1" si="350"/>
        <v>-0,0670391505630886+0,187361874250625i</v>
      </c>
      <c r="AL271" s="223" t="str">
        <f t="shared" ca="1" si="351"/>
        <v>-0,129977653294046-0,15068022191084i</v>
      </c>
      <c r="AM271" s="223" t="str">
        <f t="shared" ca="1" si="352"/>
        <v>0,19517065124089-0,0388218562814075i</v>
      </c>
      <c r="AN271" s="223" t="str">
        <f t="shared" ca="1" si="353"/>
        <v>-0,0624208690518212+0,188950667471017i</v>
      </c>
      <c r="AO271" s="223" t="str">
        <f t="shared" ca="1" si="354"/>
        <v>-0,133636384214768-0,14744502855278i</v>
      </c>
      <c r="AP271" s="223" t="str">
        <f t="shared" ca="1" si="355"/>
        <v>0,194159133443016-0,0435998914171165i</v>
      </c>
      <c r="AQ271" s="223" t="str">
        <f t="shared" ca="1" si="356"/>
        <v>-0,0577649875432001+0,190425643874614i</v>
      </c>
      <c r="AR271" s="223" t="str">
        <f t="shared" ca="1" si="357"/>
        <v>-0,0577649875432001+0,190425643874614i</v>
      </c>
      <c r="AS271" s="223" t="str">
        <f t="shared" ca="1" si="358"/>
        <v>0,193030661443237-0,0483516636085444i</v>
      </c>
      <c r="AT271" s="223" t="str">
        <f t="shared" ca="1" si="359"/>
        <v>-0,0530743105658629+0,191785914990871i</v>
      </c>
      <c r="AU271" s="223" t="str">
        <f t="shared" ca="1" si="360"/>
        <v>-0,140710197979666-0,140710197979572i</v>
      </c>
      <c r="AV271" s="223" t="str">
        <f t="shared" ca="1" si="361"/>
        <v>0,191785914990836-0,0530743105659912i</v>
      </c>
      <c r="AW271" s="223" t="str">
        <f t="shared" ca="1" si="362"/>
        <v>-0,0483516636086071+0,193030661443221i</v>
      </c>
      <c r="AX271" s="223" t="str">
        <f t="shared" ca="1" si="363"/>
        <v>-0,144121019822856-0,137214617574613i</v>
      </c>
      <c r="AY271" s="223" t="str">
        <f t="shared" ca="1" si="364"/>
        <v>0,190425643874633-0,0577649875431382i</v>
      </c>
      <c r="AZ271" s="223" t="str">
        <f t="shared" ca="1" si="365"/>
        <v>-0,0435998914171796+0,194159133443002i</v>
      </c>
      <c r="BA271" s="223" t="str">
        <f t="shared" ca="1" si="366"/>
        <v>-0,147445028552739-0,133636384214814i</v>
      </c>
      <c r="BB271" s="223" t="str">
        <f t="shared" ca="1" si="367"/>
        <v>0,188950667471036-0,0624208690517623i</v>
      </c>
      <c r="BC271" s="223" t="str">
        <f t="shared" ca="1" si="368"/>
        <v>-0,038821856281274+0,195170651240916i</v>
      </c>
      <c r="BD271" s="223" t="str">
        <f t="shared" ca="1" si="369"/>
        <v>-0,150680221910878-0,129977653294003i</v>
      </c>
      <c r="BE271" s="223" t="str">
        <f t="shared" ca="1" si="370"/>
        <v>0,187361874250612-0,0670391505631236i</v>
      </c>
      <c r="BF271" s="223" t="str">
        <f t="shared" ca="1" si="371"/>
        <v>-0,0340204363109809+0,196064605536384i</v>
      </c>
      <c r="BG271" s="223" t="str">
        <f t="shared" ca="1" si="372"/>
        <v>-0,153824651137503-0,126240628695174i</v>
      </c>
      <c r="BH271" s="223" t="str">
        <f t="shared" ca="1" si="373"/>
        <v>0,185660221243116-0,0716170501967541i</v>
      </c>
      <c r="BI271" s="223" t="str">
        <f t="shared" ca="1" si="374"/>
        <v>-0,0291985237019606+0,196840457844807i</v>
      </c>
      <c r="BJ271" s="223" t="str">
        <f t="shared" ca="1" si="375"/>
        <v>-0,156876422146161-0,122427561462062i</v>
      </c>
      <c r="BK271" s="223" t="str">
        <f t="shared" ca="1" si="376"/>
        <v>0,18384673346063-0,0761518103972814i</v>
      </c>
      <c r="BL271" s="223" t="str">
        <f t="shared" ca="1" si="377"/>
        <v>-0,0243590229938697+0,197497740821791i</v>
      </c>
      <c r="BM271" s="223" t="str">
        <f t="shared" ca="1" si="378"/>
        <v>-0,159833696664225-0,118540748443629i</v>
      </c>
      <c r="BN271" s="223" t="str">
        <f t="shared" ca="1" si="379"/>
        <v>0,181922503280302-0,080640699594907i</v>
      </c>
      <c r="BO271" s="223" t="str">
        <f t="shared" ca="1" si="380"/>
        <v>-0,0195048493213658+0,198036058544595i</v>
      </c>
      <c r="BP271" s="223" t="str">
        <f t="shared" ca="1" si="381"/>
        <v>-0,162694693339863-0,114582530911021i</v>
      </c>
      <c r="BQ271" s="223" t="str">
        <f t="shared" ca="1" si="382"/>
        <v>0,179888689786599-0,0850810138502602i</v>
      </c>
      <c r="BR271" s="223" t="str">
        <f t="shared" ca="1" si="383"/>
        <v>-0,01463892665697+0,198455086750779i</v>
      </c>
      <c r="BS271" s="223" t="str">
        <f t="shared" ca="1" si="384"/>
        <v>-0,165457688815786-0,110555293146307i</v>
      </c>
      <c r="BT271" s="223" t="str">
        <f t="shared" ca="1" si="385"/>
        <v>0,177746518072552-0,0894700784844372i</v>
      </c>
      <c r="BU271" s="223" t="str">
        <f t="shared" ca="1" si="386"/>
        <v>-0,00976418605033767+0,198754573033432i</v>
      </c>
      <c r="BV271" s="223" t="str">
        <f t="shared" ca="1" si="387"/>
        <v>-0,168121018766936-0,106461461006764i</v>
      </c>
      <c r="BW271" s="223" t="str">
        <f t="shared" ca="1" si="388"/>
        <v>0,175497278502476-0,0938052496886596i</v>
      </c>
      <c r="BX271" s="223" t="str">
        <f t="shared" ca="1" si="389"/>
        <v>-0,00488356386333265+0,19893433699319i</v>
      </c>
      <c r="BY271" s="223" t="str">
        <f t="shared" ca="1" si="390"/>
        <v>-0,170683078902727-0,102303500464123i</v>
      </c>
      <c r="BZ271" s="223" t="str">
        <f t="shared" ca="1" si="391"/>
        <v>0,173142325934099-0,0980839161180752i</v>
      </c>
      <c r="CA271" s="223" t="str">
        <f t="shared" ca="1" si="392"/>
        <v>-5,89955269546822E-14+0,198994270346981i</v>
      </c>
      <c r="CB271" s="223" t="str">
        <f t="shared" ca="1" si="393"/>
        <v>-0,173142325934035-0,0980839161181877i</v>
      </c>
      <c r="CC271" s="223" t="str">
        <f t="shared" ca="1" si="394"/>
        <v>0,170683078902689-0,102303500464186i</v>
      </c>
      <c r="CD271" s="223" t="str">
        <f t="shared" ca="1" si="395"/>
        <v>0,00488356386340693+0,198934336993188i</v>
      </c>
      <c r="CE271" s="223" t="str">
        <f t="shared" ca="1" si="396"/>
        <v>-0,175497278502508-0,0938052496885989i</v>
      </c>
      <c r="CF271" s="223" t="str">
        <f t="shared" ca="1" si="397"/>
        <v>0,168121018766897-0,106461461006827i</v>
      </c>
      <c r="CG271" s="223" t="str">
        <f t="shared" ca="1" si="398"/>
        <v>0,00976418605040624+0,198754573033428i</v>
      </c>
      <c r="CH271" s="223" t="str">
        <f t="shared" ca="1" si="399"/>
        <v>-0,17774651807258-0,0894700784843809i</v>
      </c>
      <c r="CI271" s="223" t="str">
        <f t="shared" ca="1" si="400"/>
        <v>0,165457688815858-0,110555293146199i</v>
      </c>
      <c r="CJ271" s="223" t="str">
        <f t="shared" ca="1" si="401"/>
        <v>0,0146389266568354+0,198455086750789i</v>
      </c>
      <c r="CK271" s="223" t="str">
        <f t="shared" ca="1" si="402"/>
        <v>-0,179888689786544-0,085081013850377i</v>
      </c>
      <c r="CL271" s="223" t="str">
        <f t="shared" ca="1" si="403"/>
        <v>0,162694693339824-0,114582530911077i</v>
      </c>
      <c r="CM271" s="223" t="str">
        <f t="shared" ca="1" si="404"/>
        <v>0,0195048493214341+0,198036058544588i</v>
      </c>
      <c r="CN271" s="223" t="str">
        <f t="shared" ca="1" si="405"/>
        <v>-0,181922503280332-0,0806406995948392i</v>
      </c>
      <c r="CO271" s="223" t="str">
        <f t="shared" ca="1" si="406"/>
        <v>0,159833696664184-0,118540748443685i</v>
      </c>
      <c r="CP271" s="223" t="str">
        <f t="shared" ca="1" si="407"/>
        <v>0,0243590229939433+0,197497740821782i</v>
      </c>
      <c r="CQ271" s="223" t="str">
        <f t="shared" ca="1" si="408"/>
        <v>-0,18384673346058-0,0761518103974008i</v>
      </c>
      <c r="CR271" s="223" t="str">
        <f t="shared" ca="1" si="409"/>
        <v>0,156876422146237-0,122427561461964i</v>
      </c>
      <c r="CS271" s="223" t="str">
        <f t="shared" ca="1" si="410"/>
        <v>0,0291985237018327+0,196840457844826i</v>
      </c>
      <c r="CT271" s="223" t="str">
        <f t="shared" ca="1" si="411"/>
        <v>-0,185660221243141-0,0716170501966901i</v>
      </c>
      <c r="CU271" s="223" t="str">
        <f t="shared" ca="1" si="412"/>
        <v>0,153824651137456-0,126240628695231i</v>
      </c>
      <c r="CV271" s="223" t="str">
        <f t="shared" ca="1" si="413"/>
        <v>0,0340204363110486+0,196064605536372i</v>
      </c>
      <c r="CW271" s="223" t="str">
        <f t="shared" ca="1" si="414"/>
        <v>-0,187361874250637-0,0670391505630538i</v>
      </c>
      <c r="CX271" s="223" t="str">
        <f t="shared" ca="1" si="415"/>
        <v>0,150680221910833-0,129977653294055i</v>
      </c>
      <c r="CY271" s="223" t="str">
        <f t="shared" ca="1" si="416"/>
        <v>0,0388218562813468+0,195170651240902i</v>
      </c>
      <c r="CZ271" s="223" t="str">
        <f t="shared" ca="1" si="417"/>
        <v>-0,188950667470996-0,062420869051885i</v>
      </c>
      <c r="DA271" s="223" t="str">
        <f t="shared" ca="1" si="418"/>
        <v>0,147445028552822-0,133636384214723i</v>
      </c>
      <c r="DB271" s="223" t="str">
        <f t="shared" ca="1" si="419"/>
        <v>0,0435998914170534+0,19415913344303i</v>
      </c>
      <c r="DC271" s="223" t="str">
        <f t="shared" ca="1" si="420"/>
        <v>-0,190425643874597-0,0577649875432567i</v>
      </c>
      <c r="DD271" s="223" t="str">
        <f t="shared" ca="1" si="421"/>
        <v>0,144121019822805-0,137214617574667i</v>
      </c>
      <c r="DE271" s="223" t="str">
        <f t="shared" ca="1" si="422"/>
        <v>0,0483516636086738+0,193030661443205i</v>
      </c>
      <c r="DF271" s="223" t="str">
        <f t="shared" ca="1" si="423"/>
        <v>-0,191785914990856-0,0530743105659196i</v>
      </c>
      <c r="DG271" s="223" t="str">
        <f t="shared" ca="1" si="424"/>
        <v>0,140710197979618-0,140710197979621i</v>
      </c>
      <c r="DH271" s="223" t="str">
        <f t="shared" ca="1" si="425"/>
        <v>0,0530743105659345+0,191785914990852i</v>
      </c>
      <c r="DI271" s="223" t="str">
        <f t="shared" ca="1" si="426"/>
        <v>-0,193030661443206-0,0483516636086698i</v>
      </c>
      <c r="DJ271" s="223" t="str">
        <f t="shared" ca="1" si="427"/>
        <v>0,137214617574656-0,144121019822815i</v>
      </c>
      <c r="DK271" s="223" t="str">
        <f t="shared" ca="1" si="428"/>
        <v>0,0577649875430766+0,190425643874651i</v>
      </c>
      <c r="DL271" s="223" t="str">
        <f t="shared" ca="1" si="429"/>
        <v>-0,194159133443031-0,0435998914170496i</v>
      </c>
      <c r="DM271" s="223" t="str">
        <f t="shared" ca="1" si="430"/>
        <v>0,133636384214711-0,147445028552832i</v>
      </c>
      <c r="DN271" s="223" t="str">
        <f t="shared" ca="1" si="431"/>
        <v>0,062420869051889+0,188950667470994i</v>
      </c>
      <c r="DO271" s="223" t="str">
        <f t="shared" ca="1" si="432"/>
        <v>-0,195170651240905-0,0388218562813317i</v>
      </c>
      <c r="DP271" s="223" t="str">
        <f t="shared" ca="1" si="433"/>
        <v>0,129977653294052-0,150680221910836i</v>
      </c>
      <c r="DQ271" s="223" t="str">
        <f t="shared" ca="1" si="434"/>
        <v>0,0670391505630576+0,187361874250636i</v>
      </c>
      <c r="DR271" s="223" t="str">
        <f t="shared" ca="1" si="435"/>
        <v>-0,196064605536373-0,0340204363110446i</v>
      </c>
      <c r="DS271" s="223" t="str">
        <f t="shared" ca="1" si="436"/>
        <v>0,126240628695228-0,153824651137459i</v>
      </c>
      <c r="DT271" s="223" t="str">
        <f t="shared" ca="1" si="437"/>
        <v>0,0716170501966938+0,18566022124314i</v>
      </c>
      <c r="DU271" s="223" t="str">
        <f t="shared" ca="1" si="438"/>
        <v>-0,196840457844827-0,0291985237018289i</v>
      </c>
      <c r="DV271" s="223" t="str">
        <f t="shared" ca="1" si="439"/>
        <v>0,122427561461961-0,156876422146239i</v>
      </c>
      <c r="DW271" s="223" t="str">
        <f t="shared" ca="1" si="440"/>
        <v>0,0761518103974046+0,183846733460579i</v>
      </c>
      <c r="DX271" s="223" t="str">
        <f t="shared" ca="1" si="441"/>
        <v>-0,197497740821783-0,0243590229939393i</v>
      </c>
      <c r="DY271" s="223" t="str">
        <f t="shared" ca="1" si="442"/>
        <v>0,118540748443681-0,159833696664187i</v>
      </c>
      <c r="DZ271" s="223" t="str">
        <f t="shared" ca="1" si="443"/>
        <v>0,0806406995948428+0,18192250328033i</v>
      </c>
      <c r="EA271" s="223" t="str">
        <f t="shared" ca="1" si="444"/>
        <v>-0,198036058544588-0,0195048493214301i</v>
      </c>
      <c r="EB271" s="223" t="str">
        <f t="shared" ca="1" si="445"/>
        <v>0,114582530911074-0,162694693339826i</v>
      </c>
      <c r="EC271" s="223" t="str">
        <f t="shared" ca="1" si="446"/>
        <v>0,0850810138502069+0,179888689786624i</v>
      </c>
      <c r="ED271" s="223" t="str">
        <f t="shared" ca="1" si="447"/>
        <v>-0,198455086750789-0,0146389266568314i</v>
      </c>
      <c r="EE271" s="223" t="str">
        <f t="shared" ca="1" si="448"/>
        <v>0,110555293146196-0,16545768881586i</v>
      </c>
      <c r="EF271" s="223" t="str">
        <f t="shared" ca="1" si="449"/>
        <v>0,0894700784843845+0,177746518072578i</v>
      </c>
      <c r="EG271" s="223" t="str">
        <f t="shared" ca="1" si="450"/>
        <v>-0,198754573033429-0,00976418605040224i</v>
      </c>
      <c r="EH271" s="223" t="str">
        <f t="shared" ca="1" si="451"/>
        <v>0,106461461006823-0,168121018766899i</v>
      </c>
      <c r="EI271" s="223" t="str">
        <f t="shared" ca="1" si="452"/>
        <v>0,0938052496886124+0,175497278502501i</v>
      </c>
      <c r="EJ271" s="223" t="str">
        <f t="shared" ca="1" si="453"/>
        <v>-0,198934336993189-0,00488356386339163i</v>
      </c>
      <c r="EK271" s="223" t="str">
        <f t="shared" ca="1" si="454"/>
        <v>0,102303500464183-0,170683078902691i</v>
      </c>
      <c r="EL271" s="223" t="str">
        <f t="shared" ca="1" si="455"/>
        <v>0,098083916118191+0,173142325934033i</v>
      </c>
      <c r="EM271" s="223" t="str">
        <f t="shared" ca="1" si="456"/>
        <v>-0,198994270346981+6,29931806543844E-14i</v>
      </c>
      <c r="EN271" s="223"/>
      <c r="EO271" s="223"/>
      <c r="EP271" s="223"/>
    </row>
    <row r="272" spans="1:146">
      <c r="A272" s="249">
        <f t="shared" si="323"/>
        <v>3.3593750000000026E-3</v>
      </c>
      <c r="B272" s="248">
        <v>172</v>
      </c>
      <c r="C272" s="247">
        <f t="shared" si="324"/>
        <v>34400</v>
      </c>
      <c r="N272" s="246">
        <f t="shared" ca="1" si="327"/>
        <v>0.59894826290953662</v>
      </c>
      <c r="O272" s="223">
        <f t="shared" ca="1" si="328"/>
        <v>0.19894826290953657</v>
      </c>
      <c r="P272" s="223" t="str">
        <f t="shared" ca="1" si="329"/>
        <v>-0,0937835619327571+0,175456703565087i</v>
      </c>
      <c r="Q272" s="223" t="str">
        <f t="shared" ca="1" si="330"/>
        <v>-0,110529732783496-0,165419435029657i</v>
      </c>
      <c r="R272" s="223" t="str">
        <f t="shared" ca="1" si="331"/>
        <v>0,197990272645535-0,0195003398039353i</v>
      </c>
      <c r="S272" s="223" t="str">
        <f t="shared" ca="1" si="332"/>
        <v>-0,0761342041133011+0,183804228130792i</v>
      </c>
      <c r="T272" s="223" t="str">
        <f t="shared" ca="1" si="333"/>
        <v>-0,12621144188583-0,153789086907433i</v>
      </c>
      <c r="U272" s="223" t="str">
        <f t="shared" ca="1" si="334"/>
        <v>0,195125527823466-0,0388128806755692i</v>
      </c>
      <c r="V272" s="223" t="str">
        <f t="shared" ca="1" si="335"/>
        <v>-0,0577516322890291+0,190381617501992i</v>
      </c>
      <c r="W272" s="223" t="str">
        <f t="shared" ca="1" si="336"/>
        <v>-0,140677665808621-0,140677665808614i</v>
      </c>
      <c r="X272" s="223" t="str">
        <f t="shared" ca="1" si="337"/>
        <v>0,19038161750199-0,0577516322890376i</v>
      </c>
      <c r="Y272" s="223" t="str">
        <f t="shared" ca="1" si="338"/>
        <v>-0,0388128806755797+0,195125527823464i</v>
      </c>
      <c r="Z272" s="223" t="str">
        <f t="shared" ca="1" si="339"/>
        <v>-0,153789086907426-0,126211441885838i</v>
      </c>
      <c r="AA272" s="223" t="str">
        <f t="shared" ca="1" si="340"/>
        <v>0,183804228130797-0,0761342041132906i</v>
      </c>
      <c r="AB272" s="223" t="str">
        <f t="shared" ca="1" si="341"/>
        <v>-0,0195003398039264+0,197990272645536i</v>
      </c>
      <c r="AC272" s="223" t="str">
        <f t="shared" ca="1" si="342"/>
        <v>-0,165419435029659-0,110529732783493i</v>
      </c>
      <c r="AD272" s="223" t="str">
        <f t="shared" ca="1" si="343"/>
        <v>0,175456703565085-0,0937835619327611i</v>
      </c>
      <c r="AE272" s="223" t="str">
        <f t="shared" ca="1" si="344"/>
        <v>1,04314528453335E-14+0,198948262909537i</v>
      </c>
      <c r="AF272" s="223" t="str">
        <f t="shared" ca="1" si="345"/>
        <v>-0,175456703565083-0,0937835619327638i</v>
      </c>
      <c r="AG272" s="223" t="str">
        <f t="shared" ca="1" si="346"/>
        <v>0,16541943502966-0,110529732783492i</v>
      </c>
      <c r="AH272" s="223" t="str">
        <f t="shared" ca="1" si="347"/>
        <v>0,0195003398039246+0,197990272645536i</v>
      </c>
      <c r="AI272" s="223" t="str">
        <f t="shared" ca="1" si="348"/>
        <v>-0,183804228130796-0,0761342041132922i</v>
      </c>
      <c r="AJ272" s="223" t="str">
        <f t="shared" ca="1" si="349"/>
        <v>0,153789086907426-0,126211441885837i</v>
      </c>
      <c r="AK272" s="223" t="str">
        <f t="shared" ca="1" si="350"/>
        <v>0,03881288067556+0,195125527823468i</v>
      </c>
      <c r="AL272" s="223" t="str">
        <f t="shared" ca="1" si="351"/>
        <v>-0,190381617501989-0,0577516322890408i</v>
      </c>
      <c r="AM272" s="223" t="str">
        <f t="shared" ca="1" si="352"/>
        <v>0,140677665808594-0,14067766580864i</v>
      </c>
      <c r="AN272" s="223" t="str">
        <f t="shared" ca="1" si="353"/>
        <v>0,0577516322890084+0,190381617501998i</v>
      </c>
      <c r="AO272" s="223" t="str">
        <f t="shared" ca="1" si="354"/>
        <v>-0,19512552782345-0,0388128806756486i</v>
      </c>
      <c r="AP272" s="223" t="str">
        <f t="shared" ca="1" si="355"/>
        <v>0,126211441885785-0,15378908690747i</v>
      </c>
      <c r="AQ272" s="223" t="str">
        <f t="shared" ca="1" si="356"/>
        <v>0,0761342041133001+0,183804228130792i</v>
      </c>
      <c r="AR272" s="223" t="str">
        <f t="shared" ca="1" si="357"/>
        <v>0,0761342041133001+0,183804228130792i</v>
      </c>
      <c r="AS272" s="223" t="str">
        <f t="shared" ca="1" si="358"/>
        <v>0,110529732783421-0,165419435029707i</v>
      </c>
      <c r="AT272" s="223" t="str">
        <f t="shared" ca="1" si="359"/>
        <v>0,0937835619327865+0,175456703565071i</v>
      </c>
      <c r="AU272" s="223" t="str">
        <f t="shared" ca="1" si="360"/>
        <v>-0,198948262909537-2,43726920701209E-14i</v>
      </c>
      <c r="AV272" s="223" t="str">
        <f t="shared" ca="1" si="361"/>
        <v>0,0937835619328245-0,175456703565051i</v>
      </c>
      <c r="AW272" s="223" t="str">
        <f t="shared" ca="1" si="362"/>
        <v>0,110529732783548+0,165419435029623i</v>
      </c>
      <c r="AX272" s="223" t="str">
        <f t="shared" ca="1" si="363"/>
        <v>-0,197990272645535+0,019500339803935i</v>
      </c>
      <c r="AY272" s="223" t="str">
        <f t="shared" ca="1" si="364"/>
        <v>0,0761342041133399-0,183804228130776i</v>
      </c>
      <c r="AZ272" s="223" t="str">
        <f t="shared" ca="1" si="365"/>
        <v>0,126211441885907+0,15378908690737i</v>
      </c>
      <c r="BA272" s="223" t="str">
        <f t="shared" ca="1" si="366"/>
        <v>-0,195125527823458+0,0388128806756062i</v>
      </c>
      <c r="BB272" s="223" t="str">
        <f t="shared" ca="1" si="367"/>
        <v>0,0577516322890524-0,190381617501985i</v>
      </c>
      <c r="BC272" s="223" t="str">
        <f t="shared" ca="1" si="368"/>
        <v>0,140677665808564+0,140677665808671i</v>
      </c>
      <c r="BD272" s="223" t="str">
        <f t="shared" ca="1" si="369"/>
        <v>-0,190381617501973+0,0577516322890916i</v>
      </c>
      <c r="BE272" s="223" t="str">
        <f t="shared" ca="1" si="370"/>
        <v>0,0388128806755606-0,195125527823468i</v>
      </c>
      <c r="BF272" s="223" t="str">
        <f t="shared" ca="1" si="371"/>
        <v>0,153789086907399+0,126211441885871i</v>
      </c>
      <c r="BG272" s="223" t="str">
        <f t="shared" ca="1" si="372"/>
        <v>-0,183804228130836+0,0761342041131949i</v>
      </c>
      <c r="BH272" s="223" t="str">
        <f t="shared" ca="1" si="373"/>
        <v>0,0195003398038887-0,197990272645539i</v>
      </c>
      <c r="BI272" s="223" t="str">
        <f t="shared" ca="1" si="374"/>
        <v>0,165419435029646+0,110529732783514i</v>
      </c>
      <c r="BJ272" s="223" t="str">
        <f t="shared" ca="1" si="375"/>
        <v>-0,175456703565122+0,093783561932691i</v>
      </c>
      <c r="BK272" s="223" t="str">
        <f t="shared" ca="1" si="376"/>
        <v>-6,52210568565913E-14-0,198948262909537i</v>
      </c>
      <c r="BL272" s="223" t="str">
        <f t="shared" ca="1" si="377"/>
        <v>0,175456703565093+0,0937835619327455i</v>
      </c>
      <c r="BM272" s="223" t="str">
        <f t="shared" ca="1" si="378"/>
        <v>-0,165419435029683+0,110529732783458i</v>
      </c>
      <c r="BN272" s="223" t="str">
        <f t="shared" ca="1" si="379"/>
        <v>-0,0195003398040242-0,197990272645526i</v>
      </c>
      <c r="BO272" s="223" t="str">
        <f t="shared" ca="1" si="380"/>
        <v>0,18380422813081+0,0761342041132572i</v>
      </c>
      <c r="BP272" s="223" t="str">
        <f t="shared" ca="1" si="381"/>
        <v>-0,153789086907442+0,126211441885818i</v>
      </c>
      <c r="BQ272" s="223" t="str">
        <f t="shared" ca="1" si="382"/>
        <v>-0,0388128806755-0,195125527823479i</v>
      </c>
      <c r="BR272" s="223" t="str">
        <f t="shared" ca="1" si="383"/>
        <v>0,190381617502011+0,0577516322889666i</v>
      </c>
      <c r="BS272" s="223" t="str">
        <f t="shared" ca="1" si="384"/>
        <v>-0,140677665808608+0,140677665808627i</v>
      </c>
      <c r="BT272" s="223" t="str">
        <f t="shared" ca="1" si="385"/>
        <v>-0,0577516322889879-0,190381617502005i</v>
      </c>
      <c r="BU272" s="223" t="str">
        <f t="shared" ca="1" si="386"/>
        <v>0,195125527823485+0,0388128806754727i</v>
      </c>
      <c r="BV272" s="223" t="str">
        <f t="shared" ca="1" si="387"/>
        <v>-0,126211441885801+0,153789086907456i</v>
      </c>
      <c r="BW272" s="223" t="str">
        <f t="shared" ca="1" si="388"/>
        <v>-0,0761342041132777-0,183804228130802i</v>
      </c>
      <c r="BX272" s="223" t="str">
        <f t="shared" ca="1" si="389"/>
        <v>0,197990272645528+0,0195003398040021i</v>
      </c>
      <c r="BY272" s="223" t="str">
        <f t="shared" ca="1" si="390"/>
        <v>-0,110529732783439+0,165419435029695i</v>
      </c>
      <c r="BZ272" s="223" t="str">
        <f t="shared" ca="1" si="391"/>
        <v>-0,093783561932765-0,175456703565083i</v>
      </c>
      <c r="CA272" s="223" t="str">
        <f t="shared" ca="1" si="392"/>
        <v>0,198948262909537+4,87453841402416E-14i</v>
      </c>
      <c r="CB272" s="223" t="str">
        <f t="shared" ca="1" si="393"/>
        <v>-0,093783561932841+0,175456703565042i</v>
      </c>
      <c r="CC272" s="223" t="str">
        <f t="shared" ca="1" si="394"/>
        <v>-0,110529732783527-0,165419435029636i</v>
      </c>
      <c r="CD272" s="223" t="str">
        <f t="shared" ca="1" si="395"/>
        <v>0,197990272645537-0,0195003398039164i</v>
      </c>
      <c r="CE272" s="223" t="str">
        <f t="shared" ca="1" si="396"/>
        <v>-0,0761342041133573+0,183804228130769i</v>
      </c>
      <c r="CF272" s="223" t="str">
        <f t="shared" ca="1" si="397"/>
        <v>-0,126211441885892-0,153789086907381i</v>
      </c>
      <c r="CG272" s="223" t="str">
        <f t="shared" ca="1" si="398"/>
        <v>0,195125527823462-0,0388128806755879i</v>
      </c>
      <c r="CH272" s="223" t="str">
        <f t="shared" ca="1" si="399"/>
        <v>-0,0577516322890703+0,19038161750198i</v>
      </c>
      <c r="CI272" s="223" t="str">
        <f t="shared" ca="1" si="400"/>
        <v>-0,140677665808691-0,140677665808544i</v>
      </c>
      <c r="CJ272" s="223" t="str">
        <f t="shared" ca="1" si="401"/>
        <v>0,190381617501979-0,0577516322890737i</v>
      </c>
      <c r="CK272" s="223" t="str">
        <f t="shared" ca="1" si="402"/>
        <v>-0,0388128806755845+0,195125527823463i</v>
      </c>
      <c r="CL272" s="223" t="str">
        <f t="shared" ca="1" si="403"/>
        <v>-0,153789086907384-0,12621144188589i</v>
      </c>
      <c r="CM272" s="223" t="str">
        <f t="shared" ca="1" si="404"/>
        <v>0,183804228130768-0,0761342041133604i</v>
      </c>
      <c r="CN272" s="223" t="str">
        <f t="shared" ca="1" si="405"/>
        <v>-0,019500339803913+0,197990272645537i</v>
      </c>
      <c r="CO272" s="223" t="str">
        <f t="shared" ca="1" si="406"/>
        <v>-0,165419435029632-0,110529732783534i</v>
      </c>
      <c r="CP272" s="223" t="str">
        <f t="shared" ca="1" si="407"/>
        <v>0,175456703565131-0,0937835619326745i</v>
      </c>
      <c r="CQ272" s="223" t="str">
        <f t="shared" ca="1" si="408"/>
        <v>4,08483647864705E-14+0,198948262909537i</v>
      </c>
      <c r="CR272" s="223" t="str">
        <f t="shared" ca="1" si="409"/>
        <v>-0,175456703565084-0,093783561932762i</v>
      </c>
      <c r="CS272" s="223" t="str">
        <f t="shared" ca="1" si="410"/>
        <v>0,165419435029694-0,110529732783442i</v>
      </c>
      <c r="CT272" s="223" t="str">
        <f t="shared" ca="1" si="411"/>
        <v>0,0195003398040055+0,197990272645528i</v>
      </c>
      <c r="CU272" s="223" t="str">
        <f t="shared" ca="1" si="412"/>
        <v>-0,183804228130803-0,0761342041132745i</v>
      </c>
      <c r="CV272" s="223" t="str">
        <f t="shared" ca="1" si="413"/>
        <v>0,153789086907454-0,126211441885804i</v>
      </c>
      <c r="CW272" s="223" t="str">
        <f t="shared" ca="1" si="414"/>
        <v>0,0388128806754761+0,195125527823484i</v>
      </c>
      <c r="CX272" s="223" t="str">
        <f t="shared" ca="1" si="415"/>
        <v>-0,190381617502006-0,0577516322889845i</v>
      </c>
      <c r="CY272" s="223" t="str">
        <f t="shared" ca="1" si="416"/>
        <v>0,140677665808625-0,14067766580861i</v>
      </c>
      <c r="CZ272" s="223" t="str">
        <f t="shared" ca="1" si="417"/>
        <v>0,0577516322889646+0,190381617502012i</v>
      </c>
      <c r="DA272" s="223" t="str">
        <f t="shared" ca="1" si="418"/>
        <v>-0,19512552782348-0,0388128806754966i</v>
      </c>
      <c r="DB272" s="223" t="str">
        <f t="shared" ca="1" si="419"/>
        <v>0,12621144188582-0,153789086907441i</v>
      </c>
      <c r="DC272" s="223" t="str">
        <f t="shared" ca="1" si="420"/>
        <v>0,0761342041132552+0,183804228130811i</v>
      </c>
      <c r="DD272" s="223" t="str">
        <f t="shared" ca="1" si="421"/>
        <v>-0,197990272645527-0,0195003398040152i</v>
      </c>
      <c r="DE272" s="223" t="str">
        <f t="shared" ca="1" si="422"/>
        <v>0,110529732783459-0,165419435029682i</v>
      </c>
      <c r="DF272" s="223" t="str">
        <f t="shared" ca="1" si="423"/>
        <v>0,0937835619327535+0,175456703565089i</v>
      </c>
      <c r="DG272" s="223" t="str">
        <f t="shared" ca="1" si="424"/>
        <v>-0,198948262909537-6,18091767701655E-14i</v>
      </c>
      <c r="DH272" s="223" t="str">
        <f t="shared" ca="1" si="425"/>
        <v>0,093783561932693-0,175456703565121i</v>
      </c>
      <c r="DI272" s="223" t="str">
        <f t="shared" ca="1" si="426"/>
        <v>0,110529732783517+0,165419435029644i</v>
      </c>
      <c r="DJ272" s="223" t="str">
        <f t="shared" ca="1" si="427"/>
        <v>-0,197990272645539+0,0195003398038921i</v>
      </c>
      <c r="DK272" s="223" t="str">
        <f t="shared" ca="1" si="428"/>
        <v>0,0761342041133797-0,18380422813076i</v>
      </c>
      <c r="DL272" s="223" t="str">
        <f t="shared" ca="1" si="429"/>
        <v>0,126211441885873+0,153789086907397i</v>
      </c>
      <c r="DM272" s="223" t="str">
        <f t="shared" ca="1" si="430"/>
        <v>-0,195125527823467+0,038812880675564i</v>
      </c>
      <c r="DN272" s="223" t="str">
        <f t="shared" ca="1" si="431"/>
        <v>0,0577516322890937-0,190381617501973i</v>
      </c>
      <c r="DO272" s="223" t="str">
        <f t="shared" ca="1" si="432"/>
        <v>0,140677665808673+0,140677665808561i</v>
      </c>
      <c r="DP272" s="223" t="str">
        <f t="shared" ca="1" si="433"/>
        <v>-0,190381617501986+0,0577516322890502i</v>
      </c>
      <c r="DQ272" s="223" t="str">
        <f t="shared" ca="1" si="434"/>
        <v>0,0388128806756084-0,195125527823458i</v>
      </c>
      <c r="DR272" s="223" t="str">
        <f t="shared" ca="1" si="435"/>
        <v>0,153789086907376+0,1262114418859i</v>
      </c>
      <c r="DS272" s="223" t="str">
        <f t="shared" ca="1" si="436"/>
        <v>-0,183804228130777+0,0761342041133379i</v>
      </c>
      <c r="DT272" s="223" t="str">
        <f t="shared" ca="1" si="437"/>
        <v>0,0195003398039372-0,197990272645534i</v>
      </c>
      <c r="DU272" s="223" t="str">
        <f t="shared" ca="1" si="438"/>
        <v>0,165419435029625+0,110529732783545i</v>
      </c>
      <c r="DV272" s="223" t="str">
        <f t="shared" ca="1" si="439"/>
        <v>-0,175456703565052+0,0937835619328225i</v>
      </c>
      <c r="DW272" s="223" t="str">
        <f t="shared" ca="1" si="440"/>
        <v>-2,77845721565467E-14-0,198948262909537i</v>
      </c>
      <c r="DX272" s="223" t="str">
        <f t="shared" ca="1" si="441"/>
        <v>0,175456703565073+0,0937835619327835i</v>
      </c>
      <c r="DY272" s="223" t="str">
        <f t="shared" ca="1" si="442"/>
        <v>-0,165419435029707+0,110529732783422i</v>
      </c>
      <c r="DZ272" s="223" t="str">
        <f t="shared" ca="1" si="443"/>
        <v>-0,0195003398039813-0,19799027264553i</v>
      </c>
      <c r="EA272" s="223" t="str">
        <f t="shared" ca="1" si="444"/>
        <v>0,183804228130794+0,076134204113297i</v>
      </c>
      <c r="EB272" s="223" t="str">
        <f t="shared" ca="1" si="445"/>
        <v>-0,153789086907469+0,126211441885785i</v>
      </c>
      <c r="EC272" s="223" t="str">
        <f t="shared" ca="1" si="446"/>
        <v>-0,0388128806756518-0,195125527823449i</v>
      </c>
      <c r="ED272" s="223" t="str">
        <f t="shared" ca="1" si="447"/>
        <v>0,190381617501999+0,057751632289008i</v>
      </c>
      <c r="EE272" s="223" t="str">
        <f t="shared" ca="1" si="448"/>
        <v>-0,140677665808642+0,140677665808593i</v>
      </c>
      <c r="EF272" s="223" t="str">
        <f t="shared" ca="1" si="449"/>
        <v>-0,0577516322889412-0,190381617502019i</v>
      </c>
      <c r="EG272" s="223" t="str">
        <f t="shared" ca="1" si="450"/>
        <v>0,195125527823475+0,0388128806755206i</v>
      </c>
      <c r="EH272" s="223" t="str">
        <f t="shared" ca="1" si="451"/>
        <v>-0,126211441885839+0,153789086907425i</v>
      </c>
      <c r="EI272" s="223" t="str">
        <f t="shared" ca="1" si="452"/>
        <v>-0,0761342041132325-0,183804228130821i</v>
      </c>
      <c r="EJ272" s="223" t="str">
        <f t="shared" ca="1" si="453"/>
        <v>0,197990272645543+0,0195003398038481i</v>
      </c>
      <c r="EK272" s="223" t="str">
        <f t="shared" ca="1" si="454"/>
        <v>-0,11052973278348+0,165419435029668i</v>
      </c>
      <c r="EL272" s="223" t="str">
        <f t="shared" ca="1" si="455"/>
        <v>-0,0937835619327221-0,175456703565106i</v>
      </c>
      <c r="EM272" s="223" t="str">
        <f t="shared" ca="1" si="456"/>
        <v>0,198948262909537+9,74907682804831E-14i</v>
      </c>
      <c r="EN272" s="223"/>
      <c r="EO272" s="223"/>
      <c r="EP272" s="223"/>
    </row>
    <row r="273" spans="1:146">
      <c r="A273" s="249">
        <f t="shared" si="323"/>
        <v>3.3789062500000026E-3</v>
      </c>
      <c r="B273" s="248">
        <v>173</v>
      </c>
      <c r="C273" s="247">
        <f t="shared" si="324"/>
        <v>34600</v>
      </c>
      <c r="N273" s="246">
        <f t="shared" ca="1" si="327"/>
        <v>0.59889716192734854</v>
      </c>
      <c r="O273" s="223">
        <f t="shared" ca="1" si="328"/>
        <v>0.19889716192734849</v>
      </c>
      <c r="P273" s="223" t="str">
        <f t="shared" ca="1" si="329"/>
        <v>-0,0894264174386836+0,177659778472327i</v>
      </c>
      <c r="Q273" s="223" t="str">
        <f t="shared" ca="1" si="330"/>
        <v>-0,11848290102564-0,159755698450172i</v>
      </c>
      <c r="R273" s="223" t="str">
        <f t="shared" ca="1" si="331"/>
        <v>0,195968926781628-0,0340038344721699i</v>
      </c>
      <c r="S273" s="223" t="str">
        <f t="shared" ca="1" si="332"/>
        <v>-0,0577367984569126+0,190332716910939i</v>
      </c>
      <c r="T273" s="223" t="str">
        <f t="shared" ca="1" si="333"/>
        <v>-0,144050689333211-0,137147657382037i</v>
      </c>
      <c r="U273" s="223" t="str">
        <f t="shared" ca="1" si="334"/>
        <v>0,187270442394443-0,0670064357218277i</v>
      </c>
      <c r="V273" s="223" t="str">
        <f t="shared" ca="1" si="335"/>
        <v>-0,0243471358867313+0,197401362702659i</v>
      </c>
      <c r="W273" s="223" t="str">
        <f t="shared" ca="1" si="336"/>
        <v>-0,165376946115805-0,110501342598921i</v>
      </c>
      <c r="X273" s="223" t="str">
        <f t="shared" ca="1" si="337"/>
        <v>0,173057833161429-0,0980360515536253i</v>
      </c>
      <c r="Y273" s="223" t="str">
        <f t="shared" ca="1" si="338"/>
        <v>0,00975942116610908+0,19865758158514i</v>
      </c>
      <c r="Z273" s="223" t="str">
        <f t="shared" ca="1" si="339"/>
        <v>-0,181833725815726-0,0806013472513032i</v>
      </c>
      <c r="AA273" s="223" t="str">
        <f t="shared" ca="1" si="340"/>
        <v>0,153749585314016-0,126179023765925i</v>
      </c>
      <c r="AB273" s="223" t="str">
        <f t="shared" ca="1" si="341"/>
        <v>0,0435786148419607+0,194064384551133i</v>
      </c>
      <c r="AC273" s="223" t="str">
        <f t="shared" ca="1" si="342"/>
        <v>-0,192936463241226-0,0483280681873496i</v>
      </c>
      <c r="AD273" s="223" t="str">
        <f t="shared" ca="1" si="343"/>
        <v>0,129914224711528-0,150606690556418i</v>
      </c>
      <c r="AE273" s="223" t="str">
        <f t="shared" ca="1" si="344"/>
        <v>0,076114648614037+0,183757016979259i</v>
      </c>
      <c r="AF273" s="223" t="str">
        <f t="shared" ca="1" si="345"/>
        <v>-0,19835824145062-0,0146317829184034i</v>
      </c>
      <c r="AG273" s="223" t="str">
        <f t="shared" ca="1" si="346"/>
        <v>0,102253576759092-0,170599786232944i</v>
      </c>
      <c r="AH273" s="223" t="str">
        <f t="shared" ca="1" si="347"/>
        <v>0,106409508233422+0,168038976372373i</v>
      </c>
      <c r="AI273" s="223" t="str">
        <f t="shared" ca="1" si="348"/>
        <v>-0,197939417728544+0,0194953310317849i</v>
      </c>
      <c r="AJ273" s="223" t="str">
        <f t="shared" ca="1" si="349"/>
        <v>0,0715821013585573-0,18556961978688i</v>
      </c>
      <c r="AK273" s="223" t="str">
        <f t="shared" ca="1" si="350"/>
        <v>0,133571170185966+0,147373075959978i</v>
      </c>
      <c r="AL273" s="223" t="str">
        <f t="shared" ca="1" si="351"/>
        <v>-0,191692324220217+0,0530484105115812i</v>
      </c>
      <c r="AM273" s="223" t="str">
        <f t="shared" ca="1" si="352"/>
        <v>0,0388029113684841-0,195075408732325i</v>
      </c>
      <c r="AN273" s="223" t="str">
        <f t="shared" ca="1" si="353"/>
        <v>0,156799867070449+0,122367817294595i</v>
      </c>
      <c r="AO273" s="223" t="str">
        <f t="shared" ca="1" si="354"/>
        <v>-0,179800904814949+0,0850394946508955i</v>
      </c>
      <c r="AP273" s="223" t="str">
        <f t="shared" ca="1" si="355"/>
        <v>0,0048811807034739-0,198837257820797i</v>
      </c>
      <c r="AQ273" s="223" t="str">
        <f t="shared" ca="1" si="356"/>
        <v>0,175411636522291+0,0937594730964579i</v>
      </c>
      <c r="AR273" s="223" t="str">
        <f t="shared" ca="1" si="357"/>
        <v>0,175411636522291+0,0937594730964579i</v>
      </c>
      <c r="AS273" s="223" t="str">
        <f t="shared" ca="1" si="358"/>
        <v>-0,0291842749374928-0,196744400477184i</v>
      </c>
      <c r="AT273" s="223" t="str">
        <f t="shared" ca="1" si="359"/>
        <v>0,188858460289987+0,0623904079137902i</v>
      </c>
      <c r="AU273" s="223" t="str">
        <f t="shared" ca="1" si="360"/>
        <v>-0,140641531957525+0,140641531957649i</v>
      </c>
      <c r="AV273" s="223" t="str">
        <f t="shared" ca="1" si="361"/>
        <v>-0,0623904079137697-0,188858460289994i</v>
      </c>
      <c r="AW273" s="223" t="str">
        <f t="shared" ca="1" si="362"/>
        <v>0,196744400477181+0,0291842749375141i</v>
      </c>
      <c r="AX273" s="223" t="str">
        <f t="shared" ca="1" si="363"/>
        <v>-0,114526615087514+0,162615298970762i</v>
      </c>
      <c r="AY273" s="223" t="str">
        <f t="shared" ca="1" si="364"/>
        <v>-0,0937594730964364-0,175411636522303i</v>
      </c>
      <c r="AZ273" s="223" t="str">
        <f t="shared" ca="1" si="365"/>
        <v>0,198837257820797-0,00488118070344954i</v>
      </c>
      <c r="BA273" s="223" t="str">
        <f t="shared" ca="1" si="366"/>
        <v>-0,0850394946509173+0,179800904814938i</v>
      </c>
      <c r="BB273" s="223" t="str">
        <f t="shared" ca="1" si="367"/>
        <v>-0,122367817294575-0,156799867070464i</v>
      </c>
      <c r="BC273" s="223" t="str">
        <f t="shared" ca="1" si="368"/>
        <v>0,195075408732329-0,038802911368463i</v>
      </c>
      <c r="BD273" s="223" t="str">
        <f t="shared" ca="1" si="369"/>
        <v>-0,0530484105115066+0,191692324220237i</v>
      </c>
      <c r="BE273" s="223" t="str">
        <f t="shared" ca="1" si="370"/>
        <v>-0,147373075959964-0,133571170185982i</v>
      </c>
      <c r="BF273" s="223" t="str">
        <f t="shared" ca="1" si="371"/>
        <v>0,185569619786851-0,0715821013586322i</v>
      </c>
      <c r="BG273" s="223" t="str">
        <f t="shared" ca="1" si="372"/>
        <v>-0,0194953310317895+0,197939417728543i</v>
      </c>
      <c r="BH273" s="223" t="str">
        <f t="shared" ca="1" si="373"/>
        <v>-0,168038976372318-0,10640950823351i</v>
      </c>
      <c r="BI273" s="223" t="str">
        <f t="shared" ca="1" si="374"/>
        <v>0,170599786232936-0,102253576759105i</v>
      </c>
      <c r="BJ273" s="223" t="str">
        <f t="shared" ca="1" si="375"/>
        <v>0,0146317829183227+0,198358241450626i</v>
      </c>
      <c r="BK273" s="223" t="str">
        <f t="shared" ca="1" si="376"/>
        <v>-0,183757016979273-0,076114648614002i</v>
      </c>
      <c r="BL273" s="223" t="str">
        <f t="shared" ca="1" si="377"/>
        <v>0,150606690556458-0,129914224711482i</v>
      </c>
      <c r="BM273" s="223" t="str">
        <f t="shared" ca="1" si="378"/>
        <v>0,0483280681874067+0,192936463241211i</v>
      </c>
      <c r="BN273" s="223" t="str">
        <f t="shared" ca="1" si="379"/>
        <v>-0,194064384551123-0,043578614842005i</v>
      </c>
      <c r="BO273" s="223" t="str">
        <f t="shared" ca="1" si="380"/>
        <v>0,126179023765868-0,153749585314063i</v>
      </c>
      <c r="BP273" s="223" t="str">
        <f t="shared" ca="1" si="381"/>
        <v>0,0806013472512809+0,181833725815736i</v>
      </c>
      <c r="BQ273" s="223" t="str">
        <f t="shared" ca="1" si="382"/>
        <v>-0,198657581585144-0,00975942116601343i</v>
      </c>
      <c r="BR273" s="223" t="str">
        <f t="shared" ca="1" si="383"/>
        <v>0,0980360515536279-0,173057833161427i</v>
      </c>
      <c r="BS273" s="223" t="str">
        <f t="shared" ca="1" si="384"/>
        <v>0,110501342598837+0,165376946115861i</v>
      </c>
      <c r="BT273" s="223" t="str">
        <f t="shared" ca="1" si="385"/>
        <v>-0,197401362702657+0,02434713588675i</v>
      </c>
      <c r="BU273" s="223" t="str">
        <f t="shared" ca="1" si="386"/>
        <v>0,0670064357219079-0,187270442394414i</v>
      </c>
      <c r="BV273" s="223" t="str">
        <f t="shared" ca="1" si="387"/>
        <v>0,137147657382062+0,144050689333188i</v>
      </c>
      <c r="BW273" s="223" t="str">
        <f t="shared" ca="1" si="388"/>
        <v>-0,190332716910958+0,0577367984568513i</v>
      </c>
      <c r="BX273" s="223" t="str">
        <f t="shared" ca="1" si="389"/>
        <v>0,0340038344721152-0,195968926781638i</v>
      </c>
      <c r="BY273" s="223" t="str">
        <f t="shared" ca="1" si="390"/>
        <v>0,159755698450147+0,118482901025673i</v>
      </c>
      <c r="BZ273" s="223" t="str">
        <f t="shared" ca="1" si="391"/>
        <v>-0,177659778472299+0,0894264174387381i</v>
      </c>
      <c r="CA273" s="223" t="str">
        <f t="shared" ca="1" si="392"/>
        <v>2,71929951716847E-14-0,198897161927348i</v>
      </c>
      <c r="CB273" s="223" t="str">
        <f t="shared" ca="1" si="393"/>
        <v>0,177659778472366+0,0894264174386051i</v>
      </c>
      <c r="CC273" s="223" t="str">
        <f t="shared" ca="1" si="394"/>
        <v>-0,159755698450173+0,118482901025639i</v>
      </c>
      <c r="CD273" s="223" t="str">
        <f t="shared" ca="1" si="395"/>
        <v>-0,0340038344720728-0,195968926781645i</v>
      </c>
      <c r="CE273" s="223" t="str">
        <f t="shared" ca="1" si="396"/>
        <v>0,190332716910944+0,0577367984568981i</v>
      </c>
      <c r="CF273" s="223" t="str">
        <f t="shared" ca="1" si="397"/>
        <v>-0,137147657382097+0,144050689333154i</v>
      </c>
      <c r="CG273" s="223" t="str">
        <f t="shared" ca="1" si="398"/>
        <v>-0,0670064357218673-0,187270442394429i</v>
      </c>
      <c r="CH273" s="223" t="str">
        <f t="shared" ca="1" si="399"/>
        <v>0,197401362702651+0,0243471358867984i</v>
      </c>
      <c r="CI273" s="223" t="str">
        <f t="shared" ca="1" si="400"/>
        <v>-0,110501342598873+0,165376946115837i</v>
      </c>
      <c r="CJ273" s="223" t="str">
        <f t="shared" ca="1" si="401"/>
        <v>-0,0980360515535905-0,173057833161448i</v>
      </c>
      <c r="CK273" s="223" t="str">
        <f t="shared" ca="1" si="402"/>
        <v>0,198657581585137-0,00975942116616239i</v>
      </c>
      <c r="CL273" s="223" t="str">
        <f t="shared" ca="1" si="403"/>
        <v>-0,0806013472513254+0,181833725815716i</v>
      </c>
      <c r="CM273" s="223" t="str">
        <f t="shared" ca="1" si="404"/>
        <v>-0,126179023765988-0,153749585313965i</v>
      </c>
      <c r="CN273" s="223" t="str">
        <f t="shared" ca="1" si="405"/>
        <v>0,194064384551132-0,043578614841963i</v>
      </c>
      <c r="CO273" s="223" t="str">
        <f t="shared" ca="1" si="406"/>
        <v>-0,048328068187454+0,192936463241199i</v>
      </c>
      <c r="CP273" s="223" t="str">
        <f t="shared" ca="1" si="407"/>
        <v>-0,150606690556429-0,129914224711514i</v>
      </c>
      <c r="CQ273" s="223" t="str">
        <f t="shared" ca="1" si="408"/>
        <v>0,18375701697929-0,0761146486139622i</v>
      </c>
      <c r="CR273" s="223" t="str">
        <f t="shared" ca="1" si="409"/>
        <v>-0,0146317829183713+0,198358241450623i</v>
      </c>
      <c r="CS273" s="223" t="str">
        <f t="shared" ca="1" si="410"/>
        <v>-0,170599786232911-0,102253576759147i</v>
      </c>
      <c r="CT273" s="223" t="str">
        <f t="shared" ca="1" si="411"/>
        <v>0,168038976372341-0,106409508233474i</v>
      </c>
      <c r="CU273" s="223" t="str">
        <f t="shared" ca="1" si="412"/>
        <v>0,0194953310317466+0,197939417728548i</v>
      </c>
      <c r="CV273" s="223" t="str">
        <f t="shared" ca="1" si="413"/>
        <v>-0,185569619786907-0,0715821013584878i</v>
      </c>
      <c r="CW273" s="223" t="str">
        <f t="shared" ca="1" si="414"/>
        <v>0,147373075959993-0,13357117018595i</v>
      </c>
      <c r="CX273" s="223" t="str">
        <f t="shared" ca="1" si="415"/>
        <v>0,0530484105116504+0,191692324220197i</v>
      </c>
      <c r="CY273" s="223" t="str">
        <f t="shared" ca="1" si="416"/>
        <v>-0,195075408732319-0,0388029113685107i</v>
      </c>
      <c r="CZ273" s="223" t="str">
        <f t="shared" ca="1" si="417"/>
        <v>0,122367817294614-0,156799867070434i</v>
      </c>
      <c r="DA273" s="223" t="str">
        <f t="shared" ca="1" si="418"/>
        <v>0,0850394946508785+0,179800904814957i</v>
      </c>
      <c r="DB273" s="223" t="str">
        <f t="shared" ca="1" si="419"/>
        <v>-0,198837257820796-0,0048811807034926i</v>
      </c>
      <c r="DC273" s="223" t="str">
        <f t="shared" ca="1" si="420"/>
        <v>0,0937594730964793-0,17541163652228i</v>
      </c>
      <c r="DD273" s="223" t="str">
        <f t="shared" ca="1" si="421"/>
        <v>0,114526615087479+0,162615298970787i</v>
      </c>
      <c r="DE273" s="223" t="str">
        <f t="shared" ca="1" si="422"/>
        <v>-0,196744400477188+0,029184274937466i</v>
      </c>
      <c r="DF273" s="223" t="str">
        <f t="shared" ca="1" si="423"/>
        <v>0,0623904079138161-0,188858460289979i</v>
      </c>
      <c r="DG273" s="223" t="str">
        <f t="shared" ca="1" si="424"/>
        <v>0,140641531957634+0,14064153195754i</v>
      </c>
      <c r="DH273" s="223" t="str">
        <f t="shared" ca="1" si="425"/>
        <v>-0,188858460290001+0,0623904079137492i</v>
      </c>
      <c r="DI273" s="223" t="str">
        <f t="shared" ca="1" si="426"/>
        <v>0,0291842749373455-0,196744400477206i</v>
      </c>
      <c r="DJ273" s="223" t="str">
        <f t="shared" ca="1" si="427"/>
        <v>0,162615298970746+0,114526615087536i</v>
      </c>
      <c r="DK273" s="223" t="str">
        <f t="shared" ca="1" si="428"/>
        <v>-0,175411636522217+0,0937594730965969i</v>
      </c>
      <c r="DL273" s="223" t="str">
        <f t="shared" ca="1" si="429"/>
        <v>-0,00488118070343366-0,198837257820798i</v>
      </c>
      <c r="DM273" s="223" t="str">
        <f t="shared" ca="1" si="430"/>
        <v>0,179800904814927+0,085039494650942i</v>
      </c>
      <c r="DN273" s="223" t="str">
        <f t="shared" ca="1" si="431"/>
        <v>-0,156799867070478+0,122367817294558i</v>
      </c>
      <c r="DO273" s="223" t="str">
        <f t="shared" ca="1" si="432"/>
        <v>-0,0388029113684419-0,195075408732333i</v>
      </c>
      <c r="DP273" s="223" t="str">
        <f t="shared" ca="1" si="433"/>
        <v>0,19169232422023+0,0530484105115328i</v>
      </c>
      <c r="DQ273" s="223" t="str">
        <f t="shared" ca="1" si="434"/>
        <v>-0,133571170186002+0,147373075959945i</v>
      </c>
      <c r="DR273" s="223" t="str">
        <f t="shared" ca="1" si="435"/>
        <v>-0,0715821013586122-0,185569619786859i</v>
      </c>
      <c r="DS273" s="223" t="str">
        <f t="shared" ca="1" si="436"/>
        <v>0,197939417728542+0,0194953310318053i</v>
      </c>
      <c r="DT273" s="223" t="str">
        <f t="shared" ca="1" si="437"/>
        <v>-0,106409508233361+0,168038976372412i</v>
      </c>
      <c r="DU273" s="223" t="str">
        <f t="shared" ca="1" si="438"/>
        <v>-0,102253576759087-0,170599786232948i</v>
      </c>
      <c r="DV273" s="223" t="str">
        <f t="shared" ca="1" si="439"/>
        <v>0,198358241450628-0,0146317829183012i</v>
      </c>
      <c r="DW273" s="223" t="str">
        <f t="shared" ca="1" si="440"/>
        <v>-0,0761146486140271+0,183757016979263i</v>
      </c>
      <c r="DX273" s="223" t="str">
        <f t="shared" ca="1" si="441"/>
        <v>-0,129914224711461-0,150606690556475i</v>
      </c>
      <c r="DY273" s="223" t="str">
        <f t="shared" ca="1" si="442"/>
        <v>0,192936463241216-0,0483280681873858i</v>
      </c>
      <c r="DZ273" s="223" t="str">
        <f t="shared" ca="1" si="443"/>
        <v>-0,0435786148420205+0,194064384551119i</v>
      </c>
      <c r="EA273" s="223" t="str">
        <f t="shared" ca="1" si="444"/>
        <v>-0,15374958531405-0,126179023765884i</v>
      </c>
      <c r="EB273" s="223" t="str">
        <f t="shared" ca="1" si="445"/>
        <v>0,181833725815745-0,0806013472512612i</v>
      </c>
      <c r="EC273" s="223" t="str">
        <f t="shared" ca="1" si="446"/>
        <v>-0,0097594211660406+0,198657581585143i</v>
      </c>
      <c r="ED273" s="223" t="str">
        <f t="shared" ca="1" si="447"/>
        <v>-0,173057833161414-0,0980360515536515i</v>
      </c>
      <c r="EE273" s="223" t="str">
        <f t="shared" ca="1" si="448"/>
        <v>0,165376946115763-0,110501342598984i</v>
      </c>
      <c r="EF273" s="223" t="str">
        <f t="shared" ca="1" si="449"/>
        <v>0,0243471358867174+0,197401362702661i</v>
      </c>
      <c r="EG273" s="223" t="str">
        <f t="shared" ca="1" si="450"/>
        <v>-0,187270442394474-0,0670064357217418i</v>
      </c>
      <c r="EH273" s="223" t="str">
        <f t="shared" ca="1" si="451"/>
        <v>0,144050689333202-0,137147657382046i</v>
      </c>
      <c r="EI273" s="223" t="str">
        <f t="shared" ca="1" si="452"/>
        <v>0,0577367984568307+0,190332716910964i</v>
      </c>
      <c r="EJ273" s="223" t="str">
        <f t="shared" ca="1" si="453"/>
        <v>-0,195968926781635-0,0340038344721309i</v>
      </c>
      <c r="EK273" s="223" t="str">
        <f t="shared" ca="1" si="454"/>
        <v>0,118482901025686-0,159755698450138i</v>
      </c>
      <c r="EL273" s="223" t="str">
        <f t="shared" ca="1" si="455"/>
        <v>0,0894264174387139+0,177659778472311i</v>
      </c>
      <c r="EM273" s="223" t="str">
        <f t="shared" ca="1" si="456"/>
        <v>-0,198897161927348-5,43859903433695E-14i</v>
      </c>
      <c r="EN273" s="223"/>
      <c r="EO273" s="223"/>
      <c r="EP273" s="223"/>
    </row>
    <row r="274" spans="1:146">
      <c r="A274" s="249">
        <f t="shared" si="323"/>
        <v>3.3984375000000026E-3</v>
      </c>
      <c r="B274" s="248">
        <v>174</v>
      </c>
      <c r="C274" s="247">
        <f t="shared" si="324"/>
        <v>34800</v>
      </c>
      <c r="N274" s="246">
        <f t="shared" ca="1" si="327"/>
        <v>0.59884012316289414</v>
      </c>
      <c r="O274" s="223">
        <f t="shared" ca="1" si="328"/>
        <v>0.19884012316289412</v>
      </c>
      <c r="P274" s="223" t="str">
        <f t="shared" ca="1" si="329"/>
        <v>-0,085015107436601+0,179749342382603i</v>
      </c>
      <c r="Q274" s="223" t="str">
        <f t="shared" ca="1" si="330"/>
        <v>-0,126142838756812-0,153705493752851i</v>
      </c>
      <c r="R274" s="223" t="str">
        <f t="shared" ca="1" si="331"/>
        <v>0,192881133857058-0,048314208898112i</v>
      </c>
      <c r="S274" s="223" t="str">
        <f t="shared" ca="1" si="332"/>
        <v>-0,038791783657576+0,195019465951732i</v>
      </c>
      <c r="T274" s="223" t="str">
        <f t="shared" ca="1" si="333"/>
        <v>-0,159709884484973-0,11844892307333i</v>
      </c>
      <c r="U274" s="223" t="str">
        <f t="shared" ca="1" si="334"/>
        <v>0,175361332823007-0,0937325852090585i</v>
      </c>
      <c r="V274" s="223" t="str">
        <f t="shared" ca="1" si="335"/>
        <v>0,00975662240658525+0,198600611526375i</v>
      </c>
      <c r="W274" s="223" t="str">
        <f t="shared" ca="1" si="336"/>
        <v>-0,183704320032221-0,0760928208238742i</v>
      </c>
      <c r="X274" s="223" t="str">
        <f t="shared" ca="1" si="337"/>
        <v>0,147330813023268-0,133532865292922i</v>
      </c>
      <c r="Y274" s="223" t="str">
        <f t="shared" ca="1" si="338"/>
        <v>0,0577202409775875+0,190278134216531i</v>
      </c>
      <c r="Z274" s="223" t="str">
        <f t="shared" ca="1" si="339"/>
        <v>-0,196687979071239-0,0291759056124497i</v>
      </c>
      <c r="AA274" s="223" t="str">
        <f t="shared" ca="1" si="340"/>
        <v>0,110469653559256-0,165329520116441i</v>
      </c>
      <c r="AB274" s="223" t="str">
        <f t="shared" ca="1" si="341"/>
        <v>0,102224252973758+0,170550862452795i</v>
      </c>
      <c r="AC274" s="223" t="str">
        <f t="shared" ca="1" si="342"/>
        <v>-0,197882653621332+0,0194897402551941i</v>
      </c>
      <c r="AD274" s="223" t="str">
        <f t="shared" ca="1" si="343"/>
        <v>0,0669872199408334-0,187216737884286i</v>
      </c>
      <c r="AE274" s="223" t="str">
        <f t="shared" ca="1" si="344"/>
        <v>0,14060119946045+0,140601199460452i</v>
      </c>
      <c r="AF274" s="223" t="str">
        <f t="shared" ca="1" si="345"/>
        <v>-0,187216737884286+0,0669872199408334i</v>
      </c>
      <c r="AG274" s="223" t="str">
        <f t="shared" ca="1" si="346"/>
        <v>0,0194897402552138-0,19788265362133i</v>
      </c>
      <c r="AH274" s="223" t="str">
        <f t="shared" ca="1" si="347"/>
        <v>0,170550862452794+0,102224252973759i</v>
      </c>
      <c r="AI274" s="223" t="str">
        <f t="shared" ca="1" si="348"/>
        <v>-0,165329520116442+0,110469653559255i</v>
      </c>
      <c r="AJ274" s="223" t="str">
        <f t="shared" ca="1" si="349"/>
        <v>-0,0291759056124497-0,196687979071239i</v>
      </c>
      <c r="AK274" s="223" t="str">
        <f t="shared" ca="1" si="350"/>
        <v>0,190278134216531+0,0577202409775889i</v>
      </c>
      <c r="AL274" s="223" t="str">
        <f t="shared" ca="1" si="351"/>
        <v>-0,133532865292922+0,147330813023268i</v>
      </c>
      <c r="AM274" s="223" t="str">
        <f t="shared" ca="1" si="352"/>
        <v>-0,0760928208238716-0,183704320032222i</v>
      </c>
      <c r="AN274" s="223" t="str">
        <f t="shared" ca="1" si="353"/>
        <v>0,198600611526379+0,00975662240650764i</v>
      </c>
      <c r="AO274" s="223" t="str">
        <f t="shared" ca="1" si="354"/>
        <v>-0,0937325852091116+0,175361332822979i</v>
      </c>
      <c r="AP274" s="223" t="str">
        <f t="shared" ca="1" si="355"/>
        <v>-0,118448923073344-0,159709884484962i</v>
      </c>
      <c r="AQ274" s="223" t="str">
        <f t="shared" ca="1" si="356"/>
        <v>0,195019465951752-0,0387917836574775i</v>
      </c>
      <c r="AR274" s="223" t="str">
        <f t="shared" ca="1" si="357"/>
        <v>0,195019465951752-0,0387917836574775i</v>
      </c>
      <c r="AS274" s="223" t="str">
        <f t="shared" ca="1" si="358"/>
        <v>-0,153705493752883-0,126142838756773i</v>
      </c>
      <c r="AT274" s="223" t="str">
        <f t="shared" ca="1" si="359"/>
        <v>0,179749342382635-0,085015107436532i</v>
      </c>
      <c r="AU274" s="223" t="str">
        <f t="shared" ca="1" si="360"/>
        <v>-2,8257527766888E-15+0,198840123162894i</v>
      </c>
      <c r="AV274" s="223" t="str">
        <f t="shared" ca="1" si="361"/>
        <v>-0,179749342382635-0,085015107436532i</v>
      </c>
      <c r="AW274" s="223" t="str">
        <f t="shared" ca="1" si="362"/>
        <v>0,153705493752883-0,126142838756773i</v>
      </c>
      <c r="AX274" s="223" t="str">
        <f t="shared" ca="1" si="363"/>
        <v>0,0483142088981285+0,192881133857054i</v>
      </c>
      <c r="AY274" s="223" t="str">
        <f t="shared" ca="1" si="364"/>
        <v>-0,195019465951712-0,0387917836576772i</v>
      </c>
      <c r="AZ274" s="223" t="str">
        <f t="shared" ca="1" si="365"/>
        <v>0,118448923073346-0,15970988448496i</v>
      </c>
      <c r="BA274" s="223" t="str">
        <f t="shared" ca="1" si="366"/>
        <v>0,093732585209109+0,17536133282298i</v>
      </c>
      <c r="BB274" s="223" t="str">
        <f t="shared" ca="1" si="367"/>
        <v>-0,198600611526379+0,00975662240650199i</v>
      </c>
      <c r="BC274" s="223" t="str">
        <f t="shared" ca="1" si="368"/>
        <v>0,0760928208238742-0,183704320032221i</v>
      </c>
      <c r="BD274" s="223" t="str">
        <f t="shared" ca="1" si="369"/>
        <v>0,133532865292979+0,147330813023217i</v>
      </c>
      <c r="BE274" s="223" t="str">
        <f t="shared" ca="1" si="370"/>
        <v>-0,190278134216549+0,0577202409775267i</v>
      </c>
      <c r="BF274" s="223" t="str">
        <f t="shared" ca="1" si="371"/>
        <v>0,0291759056124302-0,196687979071242i</v>
      </c>
      <c r="BG274" s="223" t="str">
        <f t="shared" ca="1" si="372"/>
        <v>0,165329520116386+0,11046965355934i</v>
      </c>
      <c r="BH274" s="223" t="str">
        <f t="shared" ca="1" si="373"/>
        <v>-0,170550862452807+0,102224252973737i</v>
      </c>
      <c r="BI274" s="223" t="str">
        <f t="shared" ca="1" si="374"/>
        <v>-0,0194897402552532-0,197882653621326i</v>
      </c>
      <c r="BJ274" s="223" t="str">
        <f t="shared" ca="1" si="375"/>
        <v>0,187216737884258+0,0669872199409105i</v>
      </c>
      <c r="BK274" s="223" t="str">
        <f t="shared" ca="1" si="376"/>
        <v>-0,140601199460454+0,140601199460448i</v>
      </c>
      <c r="BL274" s="223" t="str">
        <f t="shared" ca="1" si="377"/>
        <v>-0,0669872199409078-0,187216737884259i</v>
      </c>
      <c r="BM274" s="223" t="str">
        <f t="shared" ca="1" si="378"/>
        <v>0,197882653621326+0,019489740255256i</v>
      </c>
      <c r="BN274" s="223" t="str">
        <f t="shared" ca="1" si="379"/>
        <v>-0,102224252973744+0,170550862452803i</v>
      </c>
      <c r="BO274" s="223" t="str">
        <f t="shared" ca="1" si="380"/>
        <v>-0,110469653559337-0,165329520116387i</v>
      </c>
      <c r="BP274" s="223" t="str">
        <f t="shared" ca="1" si="381"/>
        <v>0,196687979071243-0,0291759056124274i</v>
      </c>
      <c r="BQ274" s="223" t="str">
        <f t="shared" ca="1" si="382"/>
        <v>-0,0577202409775349+0,190278134216547i</v>
      </c>
      <c r="BR274" s="223" t="str">
        <f t="shared" ca="1" si="383"/>
        <v>-0,147330813023215-0,133532865292981i</v>
      </c>
      <c r="BS274" s="223" t="str">
        <f t="shared" ca="1" si="384"/>
        <v>0,183704320032222-0,0760928208238716i</v>
      </c>
      <c r="BT274" s="223" t="str">
        <f t="shared" ca="1" si="385"/>
        <v>-0,00975662240651046+0,198600611526379i</v>
      </c>
      <c r="BU274" s="223" t="str">
        <f t="shared" ca="1" si="386"/>
        <v>-0,175361332822979-0,0937325852091116i</v>
      </c>
      <c r="BV274" s="223" t="str">
        <f t="shared" ca="1" si="387"/>
        <v>0,159709884484962-0,118448923073344i</v>
      </c>
      <c r="BW274" s="223" t="str">
        <f t="shared" ca="1" si="388"/>
        <v>0,0387917836576744+0,195019465951712i</v>
      </c>
      <c r="BX274" s="223" t="str">
        <f t="shared" ca="1" si="389"/>
        <v>-0,192881133857052-0,0483142088981368i</v>
      </c>
      <c r="BY274" s="223" t="str">
        <f t="shared" ca="1" si="390"/>
        <v>0,12614283875678-0,153705493752878i</v>
      </c>
      <c r="BZ274" s="223" t="str">
        <f t="shared" ca="1" si="391"/>
        <v>0,0850151074365296+0,179749342382636i</v>
      </c>
      <c r="CA274" s="223" t="str">
        <f t="shared" ca="1" si="392"/>
        <v>-0,198840123162894-5,65150555337763E-15i</v>
      </c>
      <c r="CB274" s="223" t="str">
        <f t="shared" ca="1" si="393"/>
        <v>0,0850151074365397-0,179749342382632i</v>
      </c>
      <c r="CC274" s="223" t="str">
        <f t="shared" ca="1" si="394"/>
        <v>0,126142838756771+0,153705493752885i</v>
      </c>
      <c r="CD274" s="223" t="str">
        <f t="shared" ca="1" si="395"/>
        <v>-0,192881133857055+0,0483142088981257i</v>
      </c>
      <c r="CE274" s="223" t="str">
        <f t="shared" ca="1" si="396"/>
        <v>0,0387917836574859-0,19501946595175i</v>
      </c>
      <c r="CF274" s="223" t="str">
        <f t="shared" ca="1" si="397"/>
        <v>0,159709884484959+0,118448923073349i</v>
      </c>
      <c r="CG274" s="223" t="str">
        <f t="shared" ca="1" si="398"/>
        <v>-0,175361332822982+0,0937325852091066i</v>
      </c>
      <c r="CH274" s="223" t="str">
        <f t="shared" ca="1" si="399"/>
        <v>-0,00975662240650482-0,198600611526379i</v>
      </c>
      <c r="CI274" s="223" t="str">
        <f t="shared" ca="1" si="400"/>
        <v>0,18370432003222+0,0760928208238767i</v>
      </c>
      <c r="CJ274" s="223" t="str">
        <f t="shared" ca="1" si="401"/>
        <v>-0,147330813023219+0,133532865292977i</v>
      </c>
      <c r="CK274" s="223" t="str">
        <f t="shared" ca="1" si="402"/>
        <v>-0,0577202409775295-0,190278134216548i</v>
      </c>
      <c r="CL274" s="223" t="str">
        <f t="shared" ca="1" si="403"/>
        <v>0,196687979071242+0,029175905612433i</v>
      </c>
      <c r="CM274" s="223" t="str">
        <f t="shared" ca="1" si="404"/>
        <v>-0,110469653559337+0,165329520116387i</v>
      </c>
      <c r="CN274" s="223" t="str">
        <f t="shared" ca="1" si="405"/>
        <v>-0,10222425297374-0,170550862452806i</v>
      </c>
      <c r="CO274" s="223" t="str">
        <f t="shared" ca="1" si="406"/>
        <v>0,197882653621326-0,0194897402552504i</v>
      </c>
      <c r="CP274" s="223" t="str">
        <f t="shared" ca="1" si="407"/>
        <v>-0,0669872199409078+0,187216737884259i</v>
      </c>
      <c r="CQ274" s="223" t="str">
        <f t="shared" ca="1" si="408"/>
        <v>-0,14060119946045-0,140601199460452i</v>
      </c>
      <c r="CR274" s="223" t="str">
        <f t="shared" ca="1" si="409"/>
        <v>0,18721673788426-0,0669872199409052i</v>
      </c>
      <c r="CS274" s="223" t="str">
        <f t="shared" ca="1" si="410"/>
        <v>-0,0194897402552532+0,197882653621326i</v>
      </c>
      <c r="CT274" s="223" t="str">
        <f t="shared" ca="1" si="411"/>
        <v>-0,170550862452804-0,102224252973742i</v>
      </c>
      <c r="CU274" s="223" t="str">
        <f t="shared" ca="1" si="412"/>
        <v>0,165329520116389-0,110469653559335i</v>
      </c>
      <c r="CV274" s="223" t="str">
        <f t="shared" ca="1" si="413"/>
        <v>0,0291759056124302+0,196687979071242i</v>
      </c>
      <c r="CW274" s="223" t="str">
        <f t="shared" ca="1" si="414"/>
        <v>-0,190278134216548-0,0577202409775321i</v>
      </c>
      <c r="CX274" s="223" t="str">
        <f t="shared" ca="1" si="415"/>
        <v>0,133532865292987-0,147330813023209i</v>
      </c>
      <c r="CY274" s="223" t="str">
        <f t="shared" ca="1" si="416"/>
        <v>0,0760928208238742+0,183704320032221i</v>
      </c>
      <c r="CZ274" s="223" t="str">
        <f t="shared" ca="1" si="417"/>
        <v>-0,198600611526379-0,00975662240650764i</v>
      </c>
      <c r="DA274" s="223" t="str">
        <f t="shared" ca="1" si="418"/>
        <v>0,0937325852091189-0,175361332822975i</v>
      </c>
      <c r="DB274" s="223" t="str">
        <f t="shared" ca="1" si="419"/>
        <v>0,118448923073346+0,15970988448496i</v>
      </c>
      <c r="DC274" s="223" t="str">
        <f t="shared" ca="1" si="420"/>
        <v>-0,195019465951753+0,038791783657472i</v>
      </c>
      <c r="DD274" s="223" t="str">
        <f t="shared" ca="1" si="421"/>
        <v>0,0483142088981394-0,192881133857052i</v>
      </c>
      <c r="DE274" s="223" t="str">
        <f t="shared" ca="1" si="422"/>
        <v>0,153705493752883+0,126142838756773i</v>
      </c>
      <c r="DF274" s="223" t="str">
        <f t="shared" ca="1" si="423"/>
        <v>-0,179749342382638+0,085015107436527i</v>
      </c>
      <c r="DG274" s="223" t="str">
        <f t="shared" ca="1" si="424"/>
        <v>8,47725833006643E-15-0,198840123162894i</v>
      </c>
      <c r="DH274" s="223" t="str">
        <f t="shared" ca="1" si="425"/>
        <v>0,179749342382635+0,085015107436532i</v>
      </c>
      <c r="DI274" s="223" t="str">
        <f t="shared" ca="1" si="426"/>
        <v>-0,153705493752887+0,126142838756769i</v>
      </c>
      <c r="DJ274" s="223" t="str">
        <f t="shared" ca="1" si="427"/>
        <v>-0,0483142088981231-0,192881133857056i</v>
      </c>
      <c r="DK274" s="223" t="str">
        <f t="shared" ca="1" si="428"/>
        <v>0,195019465951752+0,0387917836574775i</v>
      </c>
      <c r="DL274" s="223" t="str">
        <f t="shared" ca="1" si="429"/>
        <v>-0,118448923073351+0,159709884484957i</v>
      </c>
      <c r="DM274" s="223" t="str">
        <f t="shared" ca="1" si="430"/>
        <v>-0,093732585209104-0,175361332822983i</v>
      </c>
      <c r="DN274" s="223" t="str">
        <f t="shared" ca="1" si="431"/>
        <v>0,198600611526379-0,00975662240650199i</v>
      </c>
      <c r="DO274" s="223" t="str">
        <f t="shared" ca="1" si="432"/>
        <v>-0,0760928208238793+0,183704320032219i</v>
      </c>
      <c r="DP274" s="223" t="str">
        <f t="shared" ca="1" si="433"/>
        <v>-0,133532865292974-0,147330813023221i</v>
      </c>
      <c r="DQ274" s="223" t="str">
        <f t="shared" ca="1" si="434"/>
        <v>0,190278134216549-0,0577202409775267i</v>
      </c>
      <c r="DR274" s="223" t="str">
        <f t="shared" ca="1" si="435"/>
        <v>-0,0291759056124358+0,196687979071242i</v>
      </c>
      <c r="DS274" s="223" t="str">
        <f t="shared" ca="1" si="436"/>
        <v>-0,165329520116386-0,11046965355934i</v>
      </c>
      <c r="DT274" s="223" t="str">
        <f t="shared" ca="1" si="437"/>
        <v>0,170550862452807-0,102224252973737i</v>
      </c>
      <c r="DU274" s="223" t="str">
        <f t="shared" ca="1" si="438"/>
        <v>0,0194897402552476+0,197882653621327i</v>
      </c>
      <c r="DV274" s="223" t="str">
        <f t="shared" ca="1" si="439"/>
        <v>-0,187216737884258-0,0669872199409105i</v>
      </c>
      <c r="DW274" s="223" t="str">
        <f t="shared" ca="1" si="440"/>
        <v>0,140601199460454-0,140601199460448i</v>
      </c>
      <c r="DX274" s="223" t="str">
        <f t="shared" ca="1" si="441"/>
        <v>0,0669872199409024+0,187216737884261i</v>
      </c>
      <c r="DY274" s="223" t="str">
        <f t="shared" ca="1" si="442"/>
        <v>-0,197882653621326-0,019489740255256i</v>
      </c>
      <c r="DZ274" s="223" t="str">
        <f t="shared" ca="1" si="443"/>
        <v>0,102224252973744-0,170550862452803i</v>
      </c>
      <c r="EA274" s="223" t="str">
        <f t="shared" ca="1" si="444"/>
        <v>0,110469653559333+0,16532952011639i</v>
      </c>
      <c r="EB274" s="223" t="str">
        <f t="shared" ca="1" si="445"/>
        <v>-0,196687979071243+0,0291759056124274i</v>
      </c>
      <c r="EC274" s="223" t="str">
        <f t="shared" ca="1" si="446"/>
        <v>0,0577202409775349-0,190278134216547i</v>
      </c>
      <c r="ED274" s="223" t="str">
        <f t="shared" ca="1" si="447"/>
        <v>0,147330813023215+0,133532865292981i</v>
      </c>
      <c r="EE274" s="223" t="str">
        <f t="shared" ca="1" si="448"/>
        <v>-0,183704320032222+0,0760928208238716i</v>
      </c>
      <c r="EF274" s="223" t="str">
        <f t="shared" ca="1" si="449"/>
        <v>0,00975662240652176-0,198600611526378i</v>
      </c>
      <c r="EG274" s="223" t="str">
        <f t="shared" ca="1" si="450"/>
        <v>0,175361332822974+0,0937325852091215i</v>
      </c>
      <c r="EH274" s="223" t="str">
        <f t="shared" ca="1" si="451"/>
        <v>-0,159709884484962+0,118448923073344i</v>
      </c>
      <c r="EI274" s="223" t="str">
        <f t="shared" ca="1" si="452"/>
        <v>-0,0387917836574803-0,195019465951751i</v>
      </c>
      <c r="EJ274" s="223" t="str">
        <f t="shared" ca="1" si="453"/>
        <v>0,192881133857051+0,0483142088981422i</v>
      </c>
      <c r="EK274" s="223" t="str">
        <f t="shared" ca="1" si="454"/>
        <v>-0,126142838756775+0,153705493752881i</v>
      </c>
      <c r="EL274" s="223" t="str">
        <f t="shared" ca="1" si="455"/>
        <v>-0,0850151074365346-0,179749342382634i</v>
      </c>
      <c r="EM274" s="223" t="str">
        <f t="shared" ca="1" si="456"/>
        <v>0,198840123162894+1,13030111067553E-14i</v>
      </c>
      <c r="EN274" s="223"/>
      <c r="EO274" s="223"/>
      <c r="EP274" s="223"/>
    </row>
    <row r="275" spans="1:146">
      <c r="A275" s="249">
        <f t="shared" si="323"/>
        <v>3.4179687500000026E-3</v>
      </c>
      <c r="B275" s="248">
        <v>175</v>
      </c>
      <c r="C275" s="247">
        <f t="shared" si="324"/>
        <v>35000</v>
      </c>
      <c r="N275" s="246">
        <f t="shared" ca="1" si="327"/>
        <v>0.5987761036115814</v>
      </c>
      <c r="O275" s="223">
        <f t="shared" ca="1" si="328"/>
        <v>0.19877610361158138</v>
      </c>
      <c r="P275" s="223" t="str">
        <f t="shared" ca="1" si="329"/>
        <v>-0,0805522894203503+0,181723053122443i</v>
      </c>
      <c r="Q275" s="223" t="str">
        <f t="shared" ca="1" si="330"/>
        <v>-0,133489872389956-0,147283377664675i</v>
      </c>
      <c r="R275" s="223" t="str">
        <f t="shared" ca="1" si="331"/>
        <v>0,188743512007677-0,0623524341305937i</v>
      </c>
      <c r="S275" s="223" t="str">
        <f t="shared" ca="1" si="332"/>
        <v>-0,0194834652418559+0,197818942341656i</v>
      </c>
      <c r="T275" s="223" t="str">
        <f t="shared" ca="1" si="333"/>
        <v>-0,172952501895717-0,0979763821286247i</v>
      </c>
      <c r="U275" s="223" t="str">
        <f t="shared" ca="1" si="334"/>
        <v>0,159658463499196-0,118410786671139i</v>
      </c>
      <c r="V275" s="223" t="str">
        <f t="shared" ca="1" si="335"/>
        <v>0,0435520908148539+0,193946267694578i</v>
      </c>
      <c r="W275" s="223" t="str">
        <f t="shared" ca="1" si="336"/>
        <v>-0,194956676518148-0,0387792940626873i</v>
      </c>
      <c r="X275" s="223" t="str">
        <f t="shared" ca="1" si="337"/>
        <v>0,114456908717664-0,162516323530279i</v>
      </c>
      <c r="Y275" s="223" t="str">
        <f t="shared" ca="1" si="338"/>
        <v>0,102191340346758+0,170495951052027i</v>
      </c>
      <c r="Z275" s="223" t="str">
        <f t="shared" ca="1" si="339"/>
        <v>-0,197281214801768+0,0243323170565533i</v>
      </c>
      <c r="AA275" s="223" t="str">
        <f t="shared" ca="1" si="340"/>
        <v>0,0577016570827961-0,190216871325604i</v>
      </c>
      <c r="AB275" s="223" t="str">
        <f t="shared" ca="1" si="341"/>
        <v>0,150515024128774+0,129835152707257i</v>
      </c>
      <c r="AC275" s="223" t="str">
        <f t="shared" ca="1" si="342"/>
        <v>-0,179691469393669+0,0849877355513503i</v>
      </c>
      <c r="AD275" s="223" t="str">
        <f t="shared" ca="1" si="343"/>
        <v>-0,00487820978361921-0,198716235965532i</v>
      </c>
      <c r="AE275" s="223" t="str">
        <f t="shared" ca="1" si="344"/>
        <v>0,183645173679081+0,0760683216022429i</v>
      </c>
      <c r="AF275" s="223" t="str">
        <f t="shared" ca="1" si="345"/>
        <v>-0,14396301320115+0,137064182765038i</v>
      </c>
      <c r="AG275" s="223" t="str">
        <f t="shared" ca="1" si="346"/>
        <v>-0,0669656524035796-0,187156460655691i</v>
      </c>
      <c r="AH275" s="223" t="str">
        <f t="shared" ca="1" si="347"/>
        <v>0,198237511147604+0,0146228773162318i</v>
      </c>
      <c r="AI275" s="223" t="str">
        <f t="shared" ca="1" si="348"/>
        <v>-0,0937024066014871+0,175304872619365i</v>
      </c>
      <c r="AJ275" s="223" t="str">
        <f t="shared" ca="1" si="349"/>
        <v>-0,122293338394371-0,156704431179728i</v>
      </c>
      <c r="AK275" s="223" t="str">
        <f t="shared" ca="1" si="350"/>
        <v>0,192819032891471-0,0482986534160121i</v>
      </c>
      <c r="AL275" s="223" t="str">
        <f t="shared" ca="1" si="351"/>
        <v>-0,0339831381138471+0,195849650729679i</v>
      </c>
      <c r="AM275" s="223" t="str">
        <f t="shared" ca="1" si="352"/>
        <v>-0,165276289804922-0,11043408620223i</v>
      </c>
      <c r="AN275" s="223" t="str">
        <f t="shared" ca="1" si="353"/>
        <v>0,167936699822677-0,106344742322647i</v>
      </c>
      <c r="AO275" s="223" t="str">
        <f t="shared" ca="1" si="354"/>
        <v>0,0291665119933774+0,196624652434893i</v>
      </c>
      <c r="AP275" s="223" t="str">
        <f t="shared" ca="1" si="355"/>
        <v>-0,191575651112892-0,0530161227144509i</v>
      </c>
      <c r="AQ275" s="223" t="str">
        <f t="shared" ca="1" si="356"/>
        <v>0,126102225183446-0,153656005970432i</v>
      </c>
      <c r="AR275" s="223" t="str">
        <f t="shared" ca="1" si="357"/>
        <v>0,126102225183446-0,153656005970432i</v>
      </c>
      <c r="AS275" s="223" t="str">
        <f t="shared" ca="1" si="358"/>
        <v>-0,198536669089415+0,00975348111611229i</v>
      </c>
      <c r="AT275" s="223" t="str">
        <f t="shared" ca="1" si="359"/>
        <v>0,0715385330715092-0,185456673250058i</v>
      </c>
      <c r="AU275" s="223" t="str">
        <f t="shared" ca="1" si="360"/>
        <v>0,140555930801527+0,140555930801651i</v>
      </c>
      <c r="AV275" s="223" t="str">
        <f t="shared" ca="1" si="361"/>
        <v>-0,185456673250052+0,0715385330715241i</v>
      </c>
      <c r="AW275" s="223" t="str">
        <f t="shared" ca="1" si="362"/>
        <v>0,00975348111609645-0,198536669089416i</v>
      </c>
      <c r="AX275" s="223" t="str">
        <f t="shared" ca="1" si="363"/>
        <v>0,177551646242836+0,0893719882483368i</v>
      </c>
      <c r="AY275" s="223" t="str">
        <f t="shared" ca="1" si="364"/>
        <v>-0,15365600597042+0,126102225183461i</v>
      </c>
      <c r="AZ275" s="223" t="str">
        <f t="shared" ca="1" si="365"/>
        <v>-0,0530161227142758-0,19157565111294i</v>
      </c>
      <c r="BA275" s="223" t="str">
        <f t="shared" ca="1" si="366"/>
        <v>0,196624652434895+0,0291665119933616i</v>
      </c>
      <c r="BB275" s="223" t="str">
        <f t="shared" ca="1" si="367"/>
        <v>-0,106344742322631+0,167936699822687i</v>
      </c>
      <c r="BC275" s="223" t="str">
        <f t="shared" ca="1" si="368"/>
        <v>-0,110434086202245-0,165276289804912i</v>
      </c>
      <c r="BD275" s="223" t="str">
        <f t="shared" ca="1" si="369"/>
        <v>0,195849650729665-0,0339831381139266i</v>
      </c>
      <c r="BE275" s="223" t="str">
        <f t="shared" ca="1" si="370"/>
        <v>-0,0482986534160926+0,192819032891451i</v>
      </c>
      <c r="BF275" s="223" t="str">
        <f t="shared" ca="1" si="371"/>
        <v>-0,156704431179701-0,122293338394405i</v>
      </c>
      <c r="BG275" s="223" t="str">
        <f t="shared" ca="1" si="372"/>
        <v>0,175304872619365-0,0937024066014861i</v>
      </c>
      <c r="BH275" s="223" t="str">
        <f t="shared" ca="1" si="373"/>
        <v>0,0146228773162702+0,198237511147602i</v>
      </c>
      <c r="BI275" s="223" t="str">
        <f t="shared" ca="1" si="374"/>
        <v>-0,187156460655718-0,0669656524035035i</v>
      </c>
      <c r="BJ275" s="223" t="str">
        <f t="shared" ca="1" si="375"/>
        <v>0,137064182765098-0,143963013201093i</v>
      </c>
      <c r="BK275" s="223" t="str">
        <f t="shared" ca="1" si="376"/>
        <v>0,0760683216022053+0,183645173679097i</v>
      </c>
      <c r="BL275" s="223" t="str">
        <f t="shared" ca="1" si="377"/>
        <v>-0,198716235965532-0,00487820978362029i</v>
      </c>
      <c r="BM275" s="223" t="str">
        <f t="shared" ca="1" si="378"/>
        <v>0,0849877355513144-0,179691469393686i</v>
      </c>
      <c r="BN275" s="223" t="str">
        <f t="shared" ca="1" si="379"/>
        <v>0,129835152707314+0,150515024128724i</v>
      </c>
      <c r="BO275" s="223" t="str">
        <f t="shared" ca="1" si="380"/>
        <v>-0,190216871325628+0,057701657082718i</v>
      </c>
      <c r="BP275" s="223" t="str">
        <f t="shared" ca="1" si="381"/>
        <v>0,0243323170565936-0,197281214801763i</v>
      </c>
      <c r="BQ275" s="223" t="str">
        <f t="shared" ca="1" si="382"/>
        <v>0,170495951052037+0,102191340346741i</v>
      </c>
      <c r="BR275" s="223" t="str">
        <f t="shared" ca="1" si="383"/>
        <v>-0,162516323530247+0,114456908717709i</v>
      </c>
      <c r="BS275" s="223" t="str">
        <f t="shared" ca="1" si="384"/>
        <v>-0,0387792940627817-0,194956676518129i</v>
      </c>
      <c r="BT275" s="223" t="str">
        <f t="shared" ca="1" si="385"/>
        <v>0,193946267694564+0,0435520908149136i</v>
      </c>
      <c r="BU275" s="223" t="str">
        <f t="shared" ca="1" si="386"/>
        <v>-0,118410786671155+0,159658463499184i</v>
      </c>
      <c r="BV275" s="223" t="str">
        <f t="shared" ca="1" si="387"/>
        <v>-0,0979763821286428-0,172952501895706i</v>
      </c>
      <c r="BW275" s="223" t="str">
        <f t="shared" ca="1" si="388"/>
        <v>0,197818942341651-0,0194834652419117i</v>
      </c>
      <c r="BX275" s="223" t="str">
        <f t="shared" ca="1" si="389"/>
        <v>-0,0623524341305019+0,188743512007707i</v>
      </c>
      <c r="BY275" s="223" t="str">
        <f t="shared" ca="1" si="390"/>
        <v>-0,14728337766463-0,133489872390006i</v>
      </c>
      <c r="BZ275" s="223" t="str">
        <f t="shared" ca="1" si="391"/>
        <v>0,181723053122454-0,0805522894203256i</v>
      </c>
      <c r="CA275" s="223" t="str">
        <f t="shared" ca="1" si="392"/>
        <v>1,58770722822888E-14+0,198776103611581i</v>
      </c>
      <c r="CB275" s="223" t="str">
        <f t="shared" ca="1" si="393"/>
        <v>-0,181723053122467-0,0805522894202966i</v>
      </c>
      <c r="CC275" s="223" t="str">
        <f t="shared" ca="1" si="394"/>
        <v>0,147283377664745-0,133489872389879i</v>
      </c>
      <c r="CD275" s="223" t="str">
        <f t="shared" ca="1" si="395"/>
        <v>0,0623524341305321+0,188743512007697i</v>
      </c>
      <c r="CE275" s="223" t="str">
        <f t="shared" ca="1" si="396"/>
        <v>-0,197818942341654-0,0194834652418801i</v>
      </c>
      <c r="CF275" s="223" t="str">
        <f t="shared" ca="1" si="397"/>
        <v>0,0979763821286102-0,172952501895725i</v>
      </c>
      <c r="CG275" s="223" t="str">
        <f t="shared" ca="1" si="398"/>
        <v>0,118410786671186+0,159658463499162i</v>
      </c>
      <c r="CH275" s="223" t="str">
        <f t="shared" ca="1" si="399"/>
        <v>-0,193946267694601+0,0435520908147516i</v>
      </c>
      <c r="CI275" s="223" t="str">
        <f t="shared" ca="1" si="400"/>
        <v>0,0387792940627505-0,194956676518135i</v>
      </c>
      <c r="CJ275" s="223" t="str">
        <f t="shared" ca="1" si="401"/>
        <v>0,162516323530266+0,114456908717683i</v>
      </c>
      <c r="CK275" s="223" t="str">
        <f t="shared" ca="1" si="402"/>
        <v>-0,170495951052018+0,102191340346773i</v>
      </c>
      <c r="CL275" s="223" t="str">
        <f t="shared" ca="1" si="403"/>
        <v>-0,0243323170566308-0,197281214801759i</v>
      </c>
      <c r="CM275" s="223" t="str">
        <f t="shared" ca="1" si="404"/>
        <v>0,19021687132558+0,0577016570828769i</v>
      </c>
      <c r="CN275" s="223" t="str">
        <f t="shared" ca="1" si="405"/>
        <v>-0,12983515270729+0,150515024128745i</v>
      </c>
      <c r="CO275" s="223" t="str">
        <f t="shared" ca="1" si="406"/>
        <v>-0,0849877355513481-0,17969146939367i</v>
      </c>
      <c r="CP275" s="223" t="str">
        <f t="shared" ca="1" si="407"/>
        <v>0,198716235965531-0,00487820978365768i</v>
      </c>
      <c r="CQ275" s="223" t="str">
        <f t="shared" ca="1" si="408"/>
        <v>-0,0760683216021707+0,183645173679111i</v>
      </c>
      <c r="CR275" s="223" t="str">
        <f t="shared" ca="1" si="409"/>
        <v>-0,137064182764978-0,143963013201207i</v>
      </c>
      <c r="CS275" s="223" t="str">
        <f t="shared" ca="1" si="410"/>
        <v>0,187156460655705-0,0669656524035386i</v>
      </c>
      <c r="CT275" s="223" t="str">
        <f t="shared" ca="1" si="411"/>
        <v>-0,0146228773162329+0,198237511147604i</v>
      </c>
      <c r="CU275" s="223" t="str">
        <f t="shared" ca="1" si="412"/>
        <v>-0,175304872619383-0,0937024066014531i</v>
      </c>
      <c r="CV275" s="223" t="str">
        <f t="shared" ca="1" si="413"/>
        <v>0,156704431179678-0,122293338394435i</v>
      </c>
      <c r="CW275" s="223" t="str">
        <f t="shared" ca="1" si="414"/>
        <v>0,0482986534159316+0,192819032891491i</v>
      </c>
      <c r="CX275" s="223" t="str">
        <f t="shared" ca="1" si="415"/>
        <v>-0,195849650729672-0,0339831381138898i</v>
      </c>
      <c r="CY275" s="223" t="str">
        <f t="shared" ca="1" si="416"/>
        <v>0,110434086202214-0,165276289804932i</v>
      </c>
      <c r="CZ275" s="223" t="str">
        <f t="shared" ca="1" si="417"/>
        <v>0,106344742322663+0,167936699822667i</v>
      </c>
      <c r="DA275" s="223" t="str">
        <f t="shared" ca="1" si="418"/>
        <v>-0,196624652434889+0,0291665119933986i</v>
      </c>
      <c r="DB275" s="223" t="str">
        <f t="shared" ca="1" si="419"/>
        <v>0,0530161227144356-0,191575651112896i</v>
      </c>
      <c r="DC275" s="223" t="str">
        <f t="shared" ca="1" si="420"/>
        <v>0,153656005970444+0,126102225183432i</v>
      </c>
      <c r="DD275" s="223" t="str">
        <f t="shared" ca="1" si="421"/>
        <v>-0,177551646242819+0,0893719882483702i</v>
      </c>
      <c r="DE275" s="223" t="str">
        <f t="shared" ca="1" si="422"/>
        <v>-0,0097534811161338-0,198536669089414i</v>
      </c>
      <c r="DF275" s="223" t="str">
        <f t="shared" ca="1" si="423"/>
        <v>0,185456673250066+0,0715385330714891i</v>
      </c>
      <c r="DG275" s="223" t="str">
        <f t="shared" ca="1" si="424"/>
        <v>-0,14055593080164+0,140555930801538i</v>
      </c>
      <c r="DH275" s="223" t="str">
        <f t="shared" ca="1" si="425"/>
        <v>-0,0715385330715442-0,185456673250044i</v>
      </c>
      <c r="DI275" s="223" t="str">
        <f t="shared" ca="1" si="426"/>
        <v>0,198536669089417+0,00975348111607494i</v>
      </c>
      <c r="DJ275" s="223" t="str">
        <f t="shared" ca="1" si="427"/>
        <v>-0,0893719882483177+0,177551646242846i</v>
      </c>
      <c r="DK275" s="223" t="str">
        <f t="shared" ca="1" si="428"/>
        <v>-0,126102225183477-0,153656005970407i</v>
      </c>
      <c r="DL275" s="223" t="str">
        <f t="shared" ca="1" si="429"/>
        <v>0,191575651112935-0,0530161227142965i</v>
      </c>
      <c r="DM275" s="223" t="str">
        <f t="shared" ca="1" si="430"/>
        <v>-0,0291665119933404+0,196624652434898i</v>
      </c>
      <c r="DN275" s="223" t="str">
        <f t="shared" ca="1" si="431"/>
        <v>-0,167936699822699-0,106344742322613i</v>
      </c>
      <c r="DO275" s="223" t="str">
        <f t="shared" ca="1" si="432"/>
        <v>0,1652762898049-0,110434086202263i</v>
      </c>
      <c r="DP275" s="223" t="str">
        <f t="shared" ca="1" si="433"/>
        <v>0,0339831381139478+0,195849650729662i</v>
      </c>
      <c r="DQ275" s="223" t="str">
        <f t="shared" ca="1" si="434"/>
        <v>-0,192819032891456-0,0482986534160717i</v>
      </c>
      <c r="DR275" s="223" t="str">
        <f t="shared" ca="1" si="435"/>
        <v>0,122293338394388-0,156704431179714i</v>
      </c>
      <c r="DS275" s="223" t="str">
        <f t="shared" ca="1" si="436"/>
        <v>0,0937024066015052+0,175304872619355i</v>
      </c>
      <c r="DT275" s="223" t="str">
        <f t="shared" ca="1" si="437"/>
        <v>-0,1982375111476+0,0146228773162917i</v>
      </c>
      <c r="DU275" s="223" t="str">
        <f t="shared" ca="1" si="438"/>
        <v>0,0669656524034939-0,187156460655721i</v>
      </c>
      <c r="DV275" s="223" t="str">
        <f t="shared" ca="1" si="439"/>
        <v>0,143963013201107+0,137064182765082i</v>
      </c>
      <c r="DW275" s="223" t="str">
        <f t="shared" ca="1" si="440"/>
        <v>-0,183645173679089+0,0760683216022252i</v>
      </c>
      <c r="DX275" s="223" t="str">
        <f t="shared" ca="1" si="441"/>
        <v>0,00487820978359876-0,198716235965533i</v>
      </c>
      <c r="DY275" s="223" t="str">
        <f t="shared" ca="1" si="442"/>
        <v>0,179691469393695+0,0849877355512949i</v>
      </c>
      <c r="DZ275" s="223" t="str">
        <f t="shared" ca="1" si="443"/>
        <v>-0,15051502412884+0,129835152707181i</v>
      </c>
      <c r="EA275" s="223" t="str">
        <f t="shared" ca="1" si="444"/>
        <v>-0,0577016570827387-0,190216871325622i</v>
      </c>
      <c r="EB275" s="223" t="str">
        <f t="shared" ca="1" si="445"/>
        <v>0,197281214801766+0,0243323170565723i</v>
      </c>
      <c r="EC275" s="223" t="str">
        <f t="shared" ca="1" si="446"/>
        <v>-0,102191340346722+0,170495951052048i</v>
      </c>
      <c r="ED275" s="223" t="str">
        <f t="shared" ca="1" si="447"/>
        <v>-0,114456908717722-0,162516323530238i</v>
      </c>
      <c r="EE275" s="223" t="str">
        <f t="shared" ca="1" si="448"/>
        <v>0,194956676518166-0,0387792940625978i</v>
      </c>
      <c r="EF275" s="223" t="str">
        <f t="shared" ca="1" si="449"/>
        <v>-0,0435520908148925+0,193946267694569i</v>
      </c>
      <c r="EG275" s="223" t="str">
        <f t="shared" ca="1" si="450"/>
        <v>-0,15965846349919-0,118410786671147i</v>
      </c>
      <c r="EH275" s="223" t="str">
        <f t="shared" ca="1" si="451"/>
        <v>0,172952501895696-0,0979763821286615i</v>
      </c>
      <c r="EI275" s="223" t="str">
        <f t="shared" ca="1" si="452"/>
        <v>0,0194834652419275+0,197818942341649i</v>
      </c>
      <c r="EJ275" s="223" t="str">
        <f t="shared" ca="1" si="453"/>
        <v>-0,188743512007652-0,0623524341306692i</v>
      </c>
      <c r="EK275" s="223" t="str">
        <f t="shared" ca="1" si="454"/>
        <v>0,133489872389995-0,14728337766464i</v>
      </c>
      <c r="EL275" s="223" t="str">
        <f t="shared" ca="1" si="455"/>
        <v>0,0805522894203505+0,181723053122443i</v>
      </c>
      <c r="EM275" s="223" t="str">
        <f t="shared" ca="1" si="456"/>
        <v>-0,198776103611581+3,17541445645776E-14i</v>
      </c>
      <c r="EN275" s="223"/>
      <c r="EO275" s="223"/>
      <c r="EP275" s="223"/>
    </row>
    <row r="276" spans="1:146">
      <c r="A276" s="249">
        <f t="shared" si="323"/>
        <v>3.4375000000000026E-3</v>
      </c>
      <c r="B276" s="248">
        <v>176</v>
      </c>
      <c r="C276" s="247">
        <f t="shared" si="324"/>
        <v>35200</v>
      </c>
      <c r="N276" s="246">
        <f t="shared" ca="1" si="327"/>
        <v>0.59870379946014241</v>
      </c>
      <c r="O276" s="223">
        <f t="shared" ca="1" si="328"/>
        <v>0.19870379946014238</v>
      </c>
      <c r="P276" s="223" t="str">
        <f t="shared" ca="1" si="329"/>
        <v>-0,0760406520013908+0,183578373353453i</v>
      </c>
      <c r="Q276" s="223" t="str">
        <f t="shared" ca="1" si="330"/>
        <v>-0,140504804045798-0,140504804045799i</v>
      </c>
      <c r="R276" s="223" t="str">
        <f t="shared" ca="1" si="331"/>
        <v>0,183578373353452-0,0760406520013924i</v>
      </c>
      <c r="S276" s="223" t="str">
        <f t="shared" ca="1" si="332"/>
        <v>7,27845300781144E-15+0,198703799460142i</v>
      </c>
      <c r="T276" s="223" t="str">
        <f t="shared" ca="1" si="333"/>
        <v>-0,183578373353451-0,076040652001397i</v>
      </c>
      <c r="U276" s="223" t="str">
        <f t="shared" ca="1" si="334"/>
        <v>0,140504804045798-0,140504804045799i</v>
      </c>
      <c r="V276" s="223" t="str">
        <f t="shared" ca="1" si="335"/>
        <v>0,0760406520013988+0,18357837335345i</v>
      </c>
      <c r="W276" s="223" t="str">
        <f t="shared" ca="1" si="336"/>
        <v>-0,198703799460142-5,20934976278413E-15i</v>
      </c>
      <c r="X276" s="223" t="str">
        <f t="shared" ca="1" si="337"/>
        <v>0,0760406520013902-0,183578373353453i</v>
      </c>
      <c r="Y276" s="223" t="str">
        <f t="shared" ca="1" si="338"/>
        <v>0,140504804045805+0,140504804045792i</v>
      </c>
      <c r="Z276" s="223" t="str">
        <f t="shared" ca="1" si="339"/>
        <v>-0,183578373353454+0,0760406520013878i</v>
      </c>
      <c r="AA276" s="223" t="str">
        <f t="shared" ca="1" si="340"/>
        <v>-2,77504095139899E-15-0,198703799460142i</v>
      </c>
      <c r="AB276" s="223" t="str">
        <f t="shared" ca="1" si="341"/>
        <v>0,183578373353457+0,0760406520013829i</v>
      </c>
      <c r="AC276" s="223" t="str">
        <f t="shared" ca="1" si="342"/>
        <v>-0,140504804045802+0,140504804045795i</v>
      </c>
      <c r="AD276" s="223" t="str">
        <f t="shared" ca="1" si="343"/>
        <v>-0,0760406520013954-0,183578373353451i</v>
      </c>
      <c r="AE276" s="223" t="str">
        <f t="shared" ca="1" si="344"/>
        <v>0,198703799460142+1,04186995255683E-14i</v>
      </c>
      <c r="AF276" s="223" t="str">
        <f t="shared" ca="1" si="345"/>
        <v>-0,0760406520013936+0,183578373353452i</v>
      </c>
      <c r="AG276" s="223" t="str">
        <f t="shared" ca="1" si="346"/>
        <v>-0,140504804045801-0,140504804045796i</v>
      </c>
      <c r="AH276" s="223" t="str">
        <f t="shared" ca="1" si="347"/>
        <v>0,183578373353457-0,0760406520013819i</v>
      </c>
      <c r="AI276" s="223" t="str">
        <f t="shared" ca="1" si="348"/>
        <v>-2,43430881138514E-15+0,198703799460142i</v>
      </c>
      <c r="AJ276" s="223" t="str">
        <f t="shared" ca="1" si="349"/>
        <v>-0,183578373353454-0,0760406520013888i</v>
      </c>
      <c r="AK276" s="223" t="str">
        <f t="shared" ca="1" si="350"/>
        <v>0,140504804045804-0,140504804045793i</v>
      </c>
      <c r="AL276" s="223" t="str">
        <f t="shared" ca="1" si="351"/>
        <v>0,0760406520013892+0,183578373353454i</v>
      </c>
      <c r="AM276" s="223" t="str">
        <f t="shared" ca="1" si="352"/>
        <v>-0,198703799460142-3,39824296540161E-14i</v>
      </c>
      <c r="AN276" s="223" t="str">
        <f t="shared" ca="1" si="353"/>
        <v>0,076040652001418-0,183578373353442i</v>
      </c>
      <c r="AO276" s="223" t="str">
        <f t="shared" ca="1" si="354"/>
        <v>0,140504804045784+0,140504804045813i</v>
      </c>
      <c r="AP276" s="223" t="str">
        <f t="shared" ca="1" si="355"/>
        <v>-0,183578373353458+0,0760406520013783i</v>
      </c>
      <c r="AQ276" s="223" t="str">
        <f t="shared" ca="1" si="356"/>
        <v>9,05553398691261E-15-0,198703799460142i</v>
      </c>
      <c r="AR276" s="223" t="str">
        <f t="shared" ca="1" si="357"/>
        <v>9,05553398691261E-15-0,198703799460142i</v>
      </c>
      <c r="AS276" s="223" t="str">
        <f t="shared" ca="1" si="358"/>
        <v>-0,140504804045793+0,140504804045804i</v>
      </c>
      <c r="AT276" s="223" t="str">
        <f t="shared" ca="1" si="359"/>
        <v>-0,0760406520014039-0,183578373353448i</v>
      </c>
      <c r="AU276" s="223" t="str">
        <f t="shared" ca="1" si="360"/>
        <v>0,198703799460142-1,86951125056775E-14i</v>
      </c>
      <c r="AV276" s="223" t="str">
        <f t="shared" ca="1" si="361"/>
        <v>-0,0760406520013693+0,183578373353462i</v>
      </c>
      <c r="AW276" s="223" t="str">
        <f t="shared" ca="1" si="362"/>
        <v>-0,140504804045823-0,140504804045774i</v>
      </c>
      <c r="AX276" s="223" t="str">
        <f t="shared" ca="1" si="363"/>
        <v>0,183578373353437-0,0760406520014296i</v>
      </c>
      <c r="AY276" s="223" t="str">
        <f t="shared" ca="1" si="364"/>
        <v>4,64457589982677E-14+0,198703799460142i</v>
      </c>
      <c r="AZ276" s="223" t="str">
        <f t="shared" ca="1" si="365"/>
        <v>-0,183578373353473-0,0760406520013437i</v>
      </c>
      <c r="BA276" s="223" t="str">
        <f t="shared" ca="1" si="366"/>
        <v>0,140504804045758-0,140504804045839i</v>
      </c>
      <c r="BB276" s="223" t="str">
        <f t="shared" ca="1" si="367"/>
        <v>0,0760406520014552+0,183578373353427i</v>
      </c>
      <c r="BC276" s="223" t="str">
        <f t="shared" ca="1" si="368"/>
        <v>-0,198703799460142+7,41964054908578E-14i</v>
      </c>
      <c r="BD276" s="223" t="str">
        <f t="shared" ca="1" si="369"/>
        <v>0,0760406520013181-0,183578373353483i</v>
      </c>
      <c r="BE276" s="223" t="str">
        <f t="shared" ca="1" si="370"/>
        <v>0,140504804045859+0,140504804045738i</v>
      </c>
      <c r="BF276" s="223" t="str">
        <f t="shared" ca="1" si="371"/>
        <v>-0,183578373353494+0,076040652001293i</v>
      </c>
      <c r="BG276" s="223" t="str">
        <f t="shared" ca="1" si="372"/>
        <v>9,57155058006223E-14-0,198703799460142i</v>
      </c>
      <c r="BH276" s="223" t="str">
        <f t="shared" ca="1" si="373"/>
        <v>0,183578373353418+0,0760406520014751i</v>
      </c>
      <c r="BI276" s="223" t="str">
        <f t="shared" ca="1" si="374"/>
        <v>-0,140504804045858+0,140504804045739i</v>
      </c>
      <c r="BJ276" s="223" t="str">
        <f t="shared" ca="1" si="375"/>
        <v>-0,0760406520013187-0,183578373353483i</v>
      </c>
      <c r="BK276" s="223" t="str">
        <f t="shared" ca="1" si="376"/>
        <v>0,198703799460142+6,79648593080321E-14i</v>
      </c>
      <c r="BL276" s="223" t="str">
        <f t="shared" ca="1" si="377"/>
        <v>-0,0760406520014494+0,183578373353429i</v>
      </c>
      <c r="BM276" s="223" t="str">
        <f t="shared" ca="1" si="378"/>
        <v>-0,140504804045758-0,140504804045839i</v>
      </c>
      <c r="BN276" s="223" t="str">
        <f t="shared" ca="1" si="379"/>
        <v>0,183578373353473-0,0760406520013443i</v>
      </c>
      <c r="BO276" s="223" t="str">
        <f t="shared" ca="1" si="380"/>
        <v>-4,0214212815442E-14+0,198703799460142i</v>
      </c>
      <c r="BP276" s="223" t="str">
        <f t="shared" ca="1" si="381"/>
        <v>-0,18357837335344-0,0760406520014238i</v>
      </c>
      <c r="BQ276" s="223" t="str">
        <f t="shared" ca="1" si="382"/>
        <v>0,140504804045819-0,140504804045778i</v>
      </c>
      <c r="BR276" s="223" t="str">
        <f t="shared" ca="1" si="383"/>
        <v>0,0760406520013699+0,183578373353462i</v>
      </c>
      <c r="BS276" s="223" t="str">
        <f t="shared" ca="1" si="384"/>
        <v>-0,198703799460142-1,81110679738252E-14i</v>
      </c>
      <c r="BT276" s="223" t="str">
        <f t="shared" ca="1" si="385"/>
        <v>0,0760406520013982-0,18357837335345i</v>
      </c>
      <c r="BU276" s="223" t="str">
        <f t="shared" ca="1" si="386"/>
        <v>0,140504804045797+0,1405048040458i</v>
      </c>
      <c r="BV276" s="223" t="str">
        <f t="shared" ca="1" si="387"/>
        <v>-0,183578373353451+0,0760406520013956i</v>
      </c>
      <c r="BW276" s="223" t="str">
        <f t="shared" ca="1" si="388"/>
        <v>-1,52870801697384E-14-0,198703799460142i</v>
      </c>
      <c r="BX276" s="223" t="str">
        <f t="shared" ca="1" si="389"/>
        <v>0,183578373353459+0,0760406520013777i</v>
      </c>
      <c r="BY276" s="223" t="str">
        <f t="shared" ca="1" si="390"/>
        <v>-0,14050480404578+0,140504804045817i</v>
      </c>
      <c r="BZ276" s="223" t="str">
        <f t="shared" ca="1" si="391"/>
        <v>-0,0760406520014264-0,183578373353438i</v>
      </c>
      <c r="CA276" s="223" t="str">
        <f t="shared" ca="1" si="392"/>
        <v>0,198703799460142-3,7390225011355E-14i</v>
      </c>
      <c r="CB276" s="223" t="str">
        <f t="shared" ca="1" si="393"/>
        <v>-0,0760406520013469+0,183578373353471i</v>
      </c>
      <c r="CC276" s="223" t="str">
        <f t="shared" ca="1" si="394"/>
        <v>-0,140504804045833-0,140504804045764i</v>
      </c>
      <c r="CD276" s="223" t="str">
        <f t="shared" ca="1" si="395"/>
        <v>0,18357837335343-0,0760406520014468i</v>
      </c>
      <c r="CE276" s="223" t="str">
        <f t="shared" ca="1" si="396"/>
        <v>7,07883731549186E-14+0,198703799460142i</v>
      </c>
      <c r="CF276" s="223" t="str">
        <f t="shared" ca="1" si="397"/>
        <v>-0,18357837335348-0,0760406520013264i</v>
      </c>
      <c r="CG276" s="223" t="str">
        <f t="shared" ca="1" si="398"/>
        <v>0,140504804045741-0,140504804045856i</v>
      </c>
      <c r="CH276" s="223" t="str">
        <f t="shared" ca="1" si="399"/>
        <v>0,0760406520014673+0,183578373353421i</v>
      </c>
      <c r="CI276" s="223" t="str">
        <f t="shared" ca="1" si="400"/>
        <v>-0,198703799460142+9,28915179965353E-14i</v>
      </c>
      <c r="CJ276" s="223" t="str">
        <f t="shared" ca="1" si="401"/>
        <v>0,0760406520014834-0,183578373353415i</v>
      </c>
      <c r="CK276" s="223" t="str">
        <f t="shared" ca="1" si="402"/>
        <v>0,140504804045736+0,140504804045861i</v>
      </c>
      <c r="CL276" s="223" t="str">
        <f t="shared" ca="1" si="403"/>
        <v>-0,183578373353487+0,0760406520013103i</v>
      </c>
      <c r="CM276" s="223" t="str">
        <f t="shared" ca="1" si="404"/>
        <v>7,70203932949447E-14-0,198703799460142i</v>
      </c>
      <c r="CN276" s="223" t="str">
        <f t="shared" ca="1" si="405"/>
        <v>0,183578373353428+0,0760406520014526i</v>
      </c>
      <c r="CO276" s="223" t="str">
        <f t="shared" ca="1" si="406"/>
        <v>-0,140504804045845+0,140504804045752i</v>
      </c>
      <c r="CP276" s="223" t="str">
        <f t="shared" ca="1" si="407"/>
        <v>-0,0760406520013411-0,183578373353474i</v>
      </c>
      <c r="CQ276" s="223" t="str">
        <f t="shared" ca="1" si="408"/>
        <v>0,198703799460142+5,4917248453328E-14i</v>
      </c>
      <c r="CR276" s="223" t="str">
        <f t="shared" ca="1" si="409"/>
        <v>-0,0760406520014321+0,183578373353436i</v>
      </c>
      <c r="CS276" s="223" t="str">
        <f t="shared" ca="1" si="410"/>
        <v>-0,140504804045776-0,140504804045821i</v>
      </c>
      <c r="CT276" s="223" t="str">
        <f t="shared" ca="1" si="411"/>
        <v>0,183578373353465-0,0760406520013616i</v>
      </c>
      <c r="CU276" s="223" t="str">
        <f t="shared" ca="1" si="412"/>
        <v>-2,15191003097644E-14+0,198703799460142i</v>
      </c>
      <c r="CV276" s="223" t="str">
        <f t="shared" ca="1" si="413"/>
        <v>-0,183578373353445-0,0760406520014117i</v>
      </c>
      <c r="CW276" s="223" t="str">
        <f t="shared" ca="1" si="414"/>
        <v>0,140504804045806-0,140504804045791i</v>
      </c>
      <c r="CX276" s="223" t="str">
        <f t="shared" ca="1" si="415"/>
        <v>0,0760406520013924+0,183578373353452i</v>
      </c>
      <c r="CY276" s="223" t="str">
        <f t="shared" ca="1" si="416"/>
        <v>-0,198703799460142+5,84044531852301E-16i</v>
      </c>
      <c r="CZ276" s="223" t="str">
        <f t="shared" ca="1" si="417"/>
        <v>0,0760406520013809-0,183578373353457i</v>
      </c>
      <c r="DA276" s="223" t="str">
        <f t="shared" ca="1" si="418"/>
        <v>0,140504804045807+0,14050480404579i</v>
      </c>
      <c r="DB276" s="223" t="str">
        <f t="shared" ca="1" si="419"/>
        <v>-0,183578373353444+0,0760406520014129i</v>
      </c>
      <c r="DC276" s="223" t="str">
        <f t="shared" ca="1" si="420"/>
        <v>-3,39821926754158E-14-0,198703799460142i</v>
      </c>
      <c r="DD276" s="223" t="str">
        <f t="shared" ca="1" si="421"/>
        <v>0,183578373353466+0,0760406520013604i</v>
      </c>
      <c r="DE276" s="223" t="str">
        <f t="shared" ca="1" si="422"/>
        <v>-0,140504804045767+0,14050480404583i</v>
      </c>
      <c r="DF276" s="223" t="str">
        <f t="shared" ca="1" si="423"/>
        <v>-0,0760406520014437-0,183578373353431i</v>
      </c>
      <c r="DG276" s="223" t="str">
        <f t="shared" ca="1" si="424"/>
        <v>0,198703799460142-5,60853375170325E-14i</v>
      </c>
      <c r="DH276" s="223" t="str">
        <f t="shared" ca="1" si="425"/>
        <v>-0,0760406520013296+0,183578373353478i</v>
      </c>
      <c r="DI276" s="223" t="str">
        <f t="shared" ca="1" si="426"/>
        <v>-0,140504804045846-0,140504804045751i</v>
      </c>
      <c r="DJ276" s="223" t="str">
        <f t="shared" ca="1" si="427"/>
        <v>0,183578373353423-0,0760406520014641i</v>
      </c>
      <c r="DK276" s="223" t="str">
        <f t="shared" ca="1" si="428"/>
        <v>8,94834856605961E-14+0,198703799460142i</v>
      </c>
      <c r="DL276" s="223" t="str">
        <f t="shared" ca="1" si="429"/>
        <v>-0,183578373353487-0,0760406520013091i</v>
      </c>
      <c r="DM276" s="223" t="str">
        <f t="shared" ca="1" si="430"/>
        <v>0,140504804045871-0,140504804045726i</v>
      </c>
      <c r="DN276" s="223" t="str">
        <f t="shared" ca="1" si="431"/>
        <v>0,0760406520013072+0,183578373353488i</v>
      </c>
      <c r="DO276" s="223" t="str">
        <f t="shared" ca="1" si="432"/>
        <v>-0,198703799460142-8,04284256308839E-14i</v>
      </c>
      <c r="DP276" s="223" t="str">
        <f t="shared" ca="1" si="433"/>
        <v>0,0760406520014661-0,183578373353422i</v>
      </c>
      <c r="DQ276" s="223" t="str">
        <f t="shared" ca="1" si="434"/>
        <v>0,14050480404575+0,140504804045848i</v>
      </c>
      <c r="DR276" s="223" t="str">
        <f t="shared" ca="1" si="435"/>
        <v>-0,183578373353479+0,0760406520013276i</v>
      </c>
      <c r="DS276" s="223" t="str">
        <f t="shared" ca="1" si="436"/>
        <v>5,83252807892672E-14-0,198703799460142i</v>
      </c>
      <c r="DT276" s="223" t="str">
        <f t="shared" ca="1" si="437"/>
        <v>0,183578373353435+0,0760406520014353i</v>
      </c>
      <c r="DU276" s="223" t="str">
        <f t="shared" ca="1" si="438"/>
        <v>-0,140504804045832+0,140504804045765i</v>
      </c>
      <c r="DV276" s="223" t="str">
        <f t="shared" ca="1" si="439"/>
        <v>-0,0760406520013584-0,183578373353467i</v>
      </c>
      <c r="DW276" s="223" t="str">
        <f t="shared" ca="1" si="440"/>
        <v>0,198703799460142+3,62221359476505E-14i</v>
      </c>
      <c r="DX276" s="223" t="str">
        <f t="shared" ca="1" si="441"/>
        <v>-0,0760406520014149+0,183578373353443i</v>
      </c>
      <c r="DY276" s="223" t="str">
        <f t="shared" ca="1" si="442"/>
        <v>-0,140504804045789-0,140504804045808i</v>
      </c>
      <c r="DZ276" s="223" t="str">
        <f t="shared" ca="1" si="443"/>
        <v>0,183578373353458-0,0760406520013789i</v>
      </c>
      <c r="EA276" s="223" t="str">
        <f t="shared" ca="1" si="444"/>
        <v>-2,82398780408687E-15+0,198703799460142i</v>
      </c>
      <c r="EB276" s="223" t="str">
        <f t="shared" ca="1" si="445"/>
        <v>-0,183578373353452-0,0760406520013944i</v>
      </c>
      <c r="EC276" s="223" t="str">
        <f t="shared" ca="1" si="446"/>
        <v>0,140504804045793-0,140504804045804i</v>
      </c>
      <c r="ED276" s="223" t="str">
        <f t="shared" ca="1" si="447"/>
        <v>0,0760406520013991+0,18357837335345i</v>
      </c>
      <c r="EE276" s="223" t="str">
        <f t="shared" ca="1" si="448"/>
        <v>-0,198703799460142+3,05741603394766E-14i</v>
      </c>
      <c r="EF276" s="223" t="str">
        <f t="shared" ca="1" si="449"/>
        <v>0,0760406520013636-0,183578373353464i</v>
      </c>
      <c r="EG276" s="223" t="str">
        <f t="shared" ca="1" si="450"/>
        <v>0,14050480404582+0,140504804045777i</v>
      </c>
      <c r="EH276" s="223" t="str">
        <f t="shared" ca="1" si="451"/>
        <v>-0,183578373353433+0,0760406520014405i</v>
      </c>
      <c r="EI276" s="223" t="str">
        <f t="shared" ca="1" si="452"/>
        <v>-5,26773051810934E-14-0,198703799460142i</v>
      </c>
      <c r="EJ276" s="223" t="str">
        <f t="shared" ca="1" si="453"/>
        <v>0,183578373353473+0,0760406520013431i</v>
      </c>
      <c r="EK276" s="223" t="str">
        <f t="shared" ca="1" si="454"/>
        <v>-0,140504804045746+0,140504804045851i</v>
      </c>
      <c r="EL276" s="223" t="str">
        <f t="shared" ca="1" si="455"/>
        <v>-0,076040652001461-0,183578373353424i</v>
      </c>
      <c r="EM276" s="223" t="str">
        <f t="shared" ca="1" si="456"/>
        <v>0,198703799460142-7,47804500227101E-14i</v>
      </c>
      <c r="EN276" s="223"/>
      <c r="EO276" s="223"/>
      <c r="EP276" s="223"/>
    </row>
    <row r="277" spans="1:146">
      <c r="A277" s="249">
        <f t="shared" si="323"/>
        <v>3.4570312500000026E-3</v>
      </c>
      <c r="B277" s="248">
        <v>177</v>
      </c>
      <c r="C277" s="247">
        <f t="shared" si="324"/>
        <v>35400</v>
      </c>
      <c r="N277" s="246">
        <f t="shared" ca="1" si="327"/>
        <v>0.59862155926045291</v>
      </c>
      <c r="O277" s="223">
        <f t="shared" ca="1" si="328"/>
        <v>0.19862155926045291</v>
      </c>
      <c r="P277" s="223" t="str">
        <f t="shared" ca="1" si="329"/>
        <v>-0,0714829133266764+0,18531248448333i</v>
      </c>
      <c r="Q277" s="223" t="str">
        <f t="shared" ca="1" si="330"/>
        <v>-0,147168867853789-0,133386086747035i</v>
      </c>
      <c r="R277" s="223" t="str">
        <f t="shared" ca="1" si="331"/>
        <v>0,177413603472782-0,089302503357162i</v>
      </c>
      <c r="S277" s="223" t="str">
        <f t="shared" ca="1" si="332"/>
        <v>0,019468317246499+0,19766514216382i</v>
      </c>
      <c r="T277" s="223" t="str">
        <f t="shared" ca="1" si="333"/>
        <v>-0,191426704966196-0,0529749037643155i</v>
      </c>
      <c r="U277" s="223" t="str">
        <f t="shared" ca="1" si="334"/>
        <v>0,118318724708657-0,159534332312423i</v>
      </c>
      <c r="V277" s="223" t="str">
        <f t="shared" ca="1" si="335"/>
        <v>0,106262061462615+0,167806132476644i</v>
      </c>
      <c r="W277" s="223" t="str">
        <f t="shared" ca="1" si="336"/>
        <v>-0,194805101693389+0,0387491439554704i</v>
      </c>
      <c r="X277" s="223" t="str">
        <f t="shared" ca="1" si="337"/>
        <v>0,0339567169196881-0,195697381635754i</v>
      </c>
      <c r="Y277" s="223" t="str">
        <f t="shared" ca="1" si="338"/>
        <v>0,170363393940559+0,102111888671729i</v>
      </c>
      <c r="Z277" s="223" t="str">
        <f t="shared" ca="1" si="339"/>
        <v>-0,156582596692603+0,122198257827414i</v>
      </c>
      <c r="AA277" s="223" t="str">
        <f t="shared" ca="1" si="340"/>
        <v>-0,0576567952256924-0,190068981602354i</v>
      </c>
      <c r="AB277" s="223" t="str">
        <f t="shared" ca="1" si="341"/>
        <v>0,198083385541091+0,0146115083284742i</v>
      </c>
      <c r="AC277" s="223" t="str">
        <f t="shared" ca="1" si="342"/>
        <v>-0,0849216593268714+0,179551762954933i</v>
      </c>
      <c r="AD277" s="223" t="str">
        <f t="shared" ca="1" si="343"/>
        <v>-0,136957618168972-0,143851084905661i</v>
      </c>
      <c r="AE277" s="223" t="str">
        <f t="shared" ca="1" si="344"/>
        <v>0,183502393316208-0,076009180039502i</v>
      </c>
      <c r="AF277" s="223" t="str">
        <f t="shared" ca="1" si="345"/>
        <v>0,00487441707538612+0,198561738160273i</v>
      </c>
      <c r="AG277" s="223" t="str">
        <f t="shared" ca="1" si="346"/>
        <v>-0,187010950339074-0,0669135879797975i</v>
      </c>
      <c r="AH277" s="223" t="str">
        <f t="shared" ca="1" si="347"/>
        <v>0,129734208534059-0,15039800177893i</v>
      </c>
      <c r="AI277" s="223" t="str">
        <f t="shared" ca="1" si="348"/>
        <v>0,0936295548986659+0,175168576669822i</v>
      </c>
      <c r="AJ277" s="223" t="str">
        <f t="shared" ca="1" si="349"/>
        <v>-0,197127832696083+0,0243133991782013i</v>
      </c>
      <c r="AK277" s="223" t="str">
        <f t="shared" ca="1" si="350"/>
        <v>0,0482611022017687-0,192669120040872i</v>
      </c>
      <c r="AL277" s="223" t="str">
        <f t="shared" ca="1" si="351"/>
        <v>0,162389970415831+0,114367920814358i</v>
      </c>
      <c r="AM277" s="223" t="str">
        <f t="shared" ca="1" si="352"/>
        <v>-0,165147790873245+0,110348225961003i</v>
      </c>
      <c r="AN277" s="223" t="str">
        <f t="shared" ca="1" si="353"/>
        <v>-0,0435182299557778-0,193795478442015i</v>
      </c>
      <c r="AO277" s="223" t="str">
        <f t="shared" ca="1" si="354"/>
        <v>0,196471780793031+0,0291438356272589i</v>
      </c>
      <c r="AP277" s="223" t="str">
        <f t="shared" ca="1" si="355"/>
        <v>-0,0979002074972823+0,17281803486628i</v>
      </c>
      <c r="AQ277" s="223" t="str">
        <f t="shared" ca="1" si="356"/>
        <v>-0,126004183284973-0,153536541571512i</v>
      </c>
      <c r="AR277" s="223" t="str">
        <f t="shared" ca="1" si="357"/>
        <v>-0,126004183284973-0,153536541571512i</v>
      </c>
      <c r="AS277" s="223" t="str">
        <f t="shared" ca="1" si="358"/>
        <v>-0,00974589798421234+0,198382310893726i</v>
      </c>
      <c r="AT277" s="223" t="str">
        <f t="shared" ca="1" si="359"/>
        <v>-0,181581767168936-0,0804896616644639i</v>
      </c>
      <c r="AU277" s="223" t="str">
        <f t="shared" ca="1" si="360"/>
        <v>0,140446651442963-0,140446651442861i</v>
      </c>
      <c r="AV277" s="223" t="str">
        <f t="shared" ca="1" si="361"/>
        <v>0,0804896616643371+0,181581767168992i</v>
      </c>
      <c r="AW277" s="223" t="str">
        <f t="shared" ca="1" si="362"/>
        <v>-0,198382310893723+0,00974589798427116i</v>
      </c>
      <c r="AX277" s="223" t="str">
        <f t="shared" ca="1" si="363"/>
        <v>0,0623039563895127-0,188596767791146i</v>
      </c>
      <c r="AY277" s="223" t="str">
        <f t="shared" ca="1" si="364"/>
        <v>0,153536541571549+0,126004183284928i</v>
      </c>
      <c r="AZ277" s="223" t="str">
        <f t="shared" ca="1" si="365"/>
        <v>-0,172818034866251+0,0979002074973336i</v>
      </c>
      <c r="BA277" s="223" t="str">
        <f t="shared" ca="1" si="366"/>
        <v>-0,0291438356273201-0,196471780793022i</v>
      </c>
      <c r="BB277" s="223" t="str">
        <f t="shared" ca="1" si="367"/>
        <v>0,193795478441984+0,0435182299559159i</v>
      </c>
      <c r="BC277" s="223" t="str">
        <f t="shared" ca="1" si="368"/>
        <v>-0,110348225961118+0,165147790873168i</v>
      </c>
      <c r="BD277" s="223" t="str">
        <f t="shared" ca="1" si="369"/>
        <v>-0,114367920814425-0,162389970415784i</v>
      </c>
      <c r="BE277" s="223" t="str">
        <f t="shared" ca="1" si="370"/>
        <v>0,192669120040858-0,0482611022018259i</v>
      </c>
      <c r="BF277" s="223" t="str">
        <f t="shared" ca="1" si="371"/>
        <v>-0,0243133991781625+0,197127832696088i</v>
      </c>
      <c r="BG277" s="223" t="str">
        <f t="shared" ca="1" si="372"/>
        <v>-0,175168576669823-0,0936295548986637i</v>
      </c>
      <c r="BH277" s="223" t="str">
        <f t="shared" ca="1" si="373"/>
        <v>0,150398001778943-0,129734208534043i</v>
      </c>
      <c r="BI277" s="223" t="str">
        <f t="shared" ca="1" si="374"/>
        <v>0,0669135879797412+0,187010950339094i</v>
      </c>
      <c r="BJ277" s="223" t="str">
        <f t="shared" ca="1" si="375"/>
        <v>-0,198561738160271-0,00487441707546268i</v>
      </c>
      <c r="BK277" s="223" t="str">
        <f t="shared" ca="1" si="376"/>
        <v>0,076009180039411-0,183502393316245i</v>
      </c>
      <c r="BL277" s="223" t="str">
        <f t="shared" ca="1" si="377"/>
        <v>0,143851084905701+0,13695761816893i</v>
      </c>
      <c r="BM277" s="223" t="str">
        <f t="shared" ca="1" si="378"/>
        <v>-0,179551762954915+0,0849216593269094i</v>
      </c>
      <c r="BN277" s="223" t="str">
        <f t="shared" ca="1" si="379"/>
        <v>-0,0146115083284921-0,19808338554109i</v>
      </c>
      <c r="BO277" s="223" t="str">
        <f t="shared" ca="1" si="380"/>
        <v>0,190068981602349+0,0576567952257117i</v>
      </c>
      <c r="BP277" s="223" t="str">
        <f t="shared" ca="1" si="381"/>
        <v>-0,122198257827443+0,156582596692581i</v>
      </c>
      <c r="BQ277" s="223" t="str">
        <f t="shared" ca="1" si="382"/>
        <v>-0,102111888671676-0,17036339394059i</v>
      </c>
      <c r="BR277" s="223" t="str">
        <f t="shared" ca="1" si="383"/>
        <v>0,19569738163577-0,0339567169195903i</v>
      </c>
      <c r="BS277" s="223" t="str">
        <f t="shared" ca="1" si="384"/>
        <v>-0,0387491439553903+0,194805101693405i</v>
      </c>
      <c r="BT277" s="223" t="str">
        <f t="shared" ca="1" si="385"/>
        <v>-0,167806132476675-0,106262061462566i</v>
      </c>
      <c r="BU277" s="223" t="str">
        <f t="shared" ca="1" si="386"/>
        <v>0,159534332312412-0,118318724708673i</v>
      </c>
      <c r="BV277" s="223" t="str">
        <f t="shared" ca="1" si="387"/>
        <v>0,0529749037643171+0,191426704966196i</v>
      </c>
      <c r="BW277" s="223" t="str">
        <f t="shared" ca="1" si="388"/>
        <v>-0,197665142163816-0,0194683172465408i</v>
      </c>
      <c r="BX277" s="223" t="str">
        <f t="shared" ca="1" si="389"/>
        <v>0,0893025033572204-0,177413603472753i</v>
      </c>
      <c r="BY277" s="223" t="str">
        <f t="shared" ca="1" si="390"/>
        <v>0,133386086746973+0,147168867853845i</v>
      </c>
      <c r="BZ277" s="223" t="str">
        <f t="shared" ca="1" si="391"/>
        <v>-0,185312484483298+0,0714829133267606i</v>
      </c>
      <c r="CA277" s="223" t="str">
        <f t="shared" ca="1" si="392"/>
        <v>-5,88847714538346E-14-0,198621559260453i</v>
      </c>
      <c r="CB277" s="223" t="str">
        <f t="shared" ca="1" si="393"/>
        <v>0,18531248448334+0,0714829133266508i</v>
      </c>
      <c r="CC277" s="223" t="str">
        <f t="shared" ca="1" si="394"/>
        <v>-0,133386086747028+0,147168867853795i</v>
      </c>
      <c r="CD277" s="223" t="str">
        <f t="shared" ca="1" si="395"/>
        <v>-0,0893025033571441-0,177413603472792i</v>
      </c>
      <c r="CE277" s="223" t="str">
        <f t="shared" ca="1" si="396"/>
        <v>0,197665142163825-0,0194683172464558i</v>
      </c>
      <c r="CF277" s="223" t="str">
        <f t="shared" ca="1" si="397"/>
        <v>-0,0529749037643886+0,191426704966176i</v>
      </c>
      <c r="CG277" s="223" t="str">
        <f t="shared" ca="1" si="398"/>
        <v>-0,159534332312485-0,118318724708574i</v>
      </c>
      <c r="CH277" s="223" t="str">
        <f t="shared" ca="1" si="399"/>
        <v>0,167806132476612-0,106262061462665i</v>
      </c>
      <c r="CI277" s="223" t="str">
        <f t="shared" ca="1" si="400"/>
        <v>0,0387491439555059+0,194805101693383i</v>
      </c>
      <c r="CJ277" s="223" t="str">
        <f t="shared" ca="1" si="401"/>
        <v>-0,195697381635758-0,0339567169196634i</v>
      </c>
      <c r="CK277" s="223" t="str">
        <f t="shared" ca="1" si="402"/>
        <v>0,102111888671745-0,17036339394055i</v>
      </c>
      <c r="CL277" s="223" t="str">
        <f t="shared" ca="1" si="403"/>
        <v>0,12219825782738+0,15658259669263i</v>
      </c>
      <c r="CM277" s="223" t="str">
        <f t="shared" ca="1" si="404"/>
        <v>-0,19006898160237+0,0576567952256406i</v>
      </c>
      <c r="CN277" s="223" t="str">
        <f t="shared" ca="1" si="405"/>
        <v>0,0146115083285717-0,198083385541084i</v>
      </c>
      <c r="CO277" s="223" t="str">
        <f t="shared" ca="1" si="406"/>
        <v>0,179551762954968+0,0849216593267978i</v>
      </c>
      <c r="CP277" s="223" t="str">
        <f t="shared" ca="1" si="407"/>
        <v>-0,14385108490562+0,136957618169015i</v>
      </c>
      <c r="CQ277" s="223" t="str">
        <f t="shared" ca="1" si="408"/>
        <v>-0,0760091800395147-0,183502393316202i</v>
      </c>
      <c r="CR277" s="223" t="str">
        <f t="shared" ca="1" si="409"/>
        <v>0,198561738160273-0,00487441707538856i</v>
      </c>
      <c r="CS277" s="223" t="str">
        <f t="shared" ca="1" si="410"/>
        <v>-0,0669135879798163+0,187010950339067i</v>
      </c>
      <c r="CT277" s="223" t="str">
        <f t="shared" ca="1" si="411"/>
        <v>-0,150398001778887-0,129734208534108i</v>
      </c>
      <c r="CU277" s="223" t="str">
        <f t="shared" ca="1" si="412"/>
        <v>0,175168576669858-0,0936295548985984i</v>
      </c>
      <c r="CV277" s="223" t="str">
        <f t="shared" ca="1" si="413"/>
        <v>0,0243133991782849+0,197127832696073i</v>
      </c>
      <c r="CW277" s="223" t="str">
        <f t="shared" ca="1" si="414"/>
        <v>-0,192669120040887-0,0482611022017117i</v>
      </c>
      <c r="CX277" s="223" t="str">
        <f t="shared" ca="1" si="415"/>
        <v>0,114367920814328-0,162389970415852i</v>
      </c>
      <c r="CY277" s="223" t="str">
        <f t="shared" ca="1" si="416"/>
        <v>0,110348225961056+0,165147790873209i</v>
      </c>
      <c r="CZ277" s="223" t="str">
        <f t="shared" ca="1" si="417"/>
        <v>-0,193795478442002+0,043518229955838i</v>
      </c>
      <c r="DA277" s="223" t="str">
        <f t="shared" ca="1" si="418"/>
        <v>0,0291438356273989-0,19647178079301i</v>
      </c>
      <c r="DB277" s="223" t="str">
        <f t="shared" ca="1" si="419"/>
        <v>0,172818034866214+0,0979002074973981i</v>
      </c>
      <c r="DC277" s="223" t="str">
        <f t="shared" ca="1" si="420"/>
        <v>-0,1535365415716+0,126004183284866i</v>
      </c>
      <c r="DD277" s="223" t="str">
        <f t="shared" ca="1" si="421"/>
        <v>-0,0623039563896299-0,188596767791107i</v>
      </c>
      <c r="DE277" s="223" t="str">
        <f t="shared" ca="1" si="422"/>
        <v>0,198382310893729+0,00974589798415353i</v>
      </c>
      <c r="DF277" s="223" t="str">
        <f t="shared" ca="1" si="423"/>
        <v>-0,0804896616644152+0,181581767168958i</v>
      </c>
      <c r="DG277" s="223" t="str">
        <f t="shared" ca="1" si="424"/>
        <v>-0,140446651442906-0,140446651442917i</v>
      </c>
      <c r="DH277" s="223" t="str">
        <f t="shared" ca="1" si="425"/>
        <v>0,181581767168969-0,080489661664391i</v>
      </c>
      <c r="DI277" s="223" t="str">
        <f t="shared" ca="1" si="426"/>
        <v>0,009745897984127+0,19838231089373i</v>
      </c>
      <c r="DJ277" s="223" t="str">
        <f t="shared" ca="1" si="427"/>
        <v>-0,188596767791102-0,0623039563896444i</v>
      </c>
      <c r="DK277" s="223" t="str">
        <f t="shared" ca="1" si="428"/>
        <v>0,126004183284878-0,15353654157159i</v>
      </c>
      <c r="DL277" s="223" t="str">
        <f t="shared" ca="1" si="429"/>
        <v>0,0979002074973848+0,172818034866222i</v>
      </c>
      <c r="DM277" s="223" t="str">
        <f t="shared" ca="1" si="430"/>
        <v>-0,196471780793014+0,0291438356273727i</v>
      </c>
      <c r="DN277" s="223" t="str">
        <f t="shared" ca="1" si="431"/>
        <v>0,0435182299558529-0,193795478441998i</v>
      </c>
      <c r="DO277" s="223" t="str">
        <f t="shared" ca="1" si="432"/>
        <v>0,165147790873201+0,110348225961069i</v>
      </c>
      <c r="DP277" s="223" t="str">
        <f t="shared" ca="1" si="433"/>
        <v>-0,162389970415867+0,114367920814307i</v>
      </c>
      <c r="DQ277" s="223" t="str">
        <f t="shared" ca="1" si="434"/>
        <v>-0,0482611022016968-0,19266912004089i</v>
      </c>
      <c r="DR277" s="223" t="str">
        <f t="shared" ca="1" si="435"/>
        <v>0,197127832696095+0,0243133991781097i</v>
      </c>
      <c r="DS277" s="223" t="str">
        <f t="shared" ca="1" si="436"/>
        <v>-0,0936295548986119+0,175168576669851i</v>
      </c>
      <c r="DT277" s="223" t="str">
        <f t="shared" ca="1" si="437"/>
        <v>-0,129734208534088-0,150398001778905i</v>
      </c>
      <c r="DU277" s="223" t="str">
        <f t="shared" ca="1" si="438"/>
        <v>0,187010950339076-0,0669135879797915i</v>
      </c>
      <c r="DV277" s="223" t="str">
        <f t="shared" ca="1" si="439"/>
        <v>-0,00487441707540383+0,198561738160272i</v>
      </c>
      <c r="DW277" s="223" t="str">
        <f t="shared" ca="1" si="440"/>
        <v>-0,183502393316192-0,0760091800395391i</v>
      </c>
      <c r="DX277" s="223" t="str">
        <f t="shared" ca="1" si="441"/>
        <v>0,136957618169034-0,143851084905602i</v>
      </c>
      <c r="DY277" s="223" t="str">
        <f t="shared" ca="1" si="442"/>
        <v>0,084921659326784+0,179551762954974i</v>
      </c>
      <c r="DZ277" s="223" t="str">
        <f t="shared" ca="1" si="443"/>
        <v>-0,198083385541085+0,0146115083285565i</v>
      </c>
      <c r="EA277" s="223" t="str">
        <f t="shared" ca="1" si="444"/>
        <v>0,0576567952256553-0,190068981602366i</v>
      </c>
      <c r="EB277" s="223" t="str">
        <f t="shared" ca="1" si="445"/>
        <v>0,156582596692613+0,122198257827401i</v>
      </c>
      <c r="EC277" s="223" t="str">
        <f t="shared" ca="1" si="446"/>
        <v>-0,170363393940557+0,102111888671731i</v>
      </c>
      <c r="ED277" s="223" t="str">
        <f t="shared" ca="1" si="447"/>
        <v>-0,0339567169196483-0,195697381635761i</v>
      </c>
      <c r="EE277" s="223" t="str">
        <f t="shared" ca="1" si="448"/>
        <v>0,194805101693377+0,038749143955532i</v>
      </c>
      <c r="EF277" s="223" t="str">
        <f t="shared" ca="1" si="449"/>
        <v>-0,106262061462688+0,167806132476598i</v>
      </c>
      <c r="EG277" s="223" t="str">
        <f t="shared" ca="1" si="450"/>
        <v>-0,118318724708715-0,15953433231238i</v>
      </c>
      <c r="EH277" s="223" t="str">
        <f t="shared" ca="1" si="451"/>
        <v>0,191426704966183-0,052974903764363i</v>
      </c>
      <c r="EI277" s="223" t="str">
        <f t="shared" ca="1" si="452"/>
        <v>-0,0194683172464709+0,197665142163823i</v>
      </c>
      <c r="EJ277" s="223" t="str">
        <f t="shared" ca="1" si="453"/>
        <v>-0,177413603472785-0,0893025033571576i</v>
      </c>
      <c r="EK277" s="223" t="str">
        <f t="shared" ca="1" si="454"/>
        <v>0,147168867853806-0,133386086747017i</v>
      </c>
      <c r="EL277" s="223" t="str">
        <f t="shared" ca="1" si="455"/>
        <v>0,0714829133266259+0,18531248448335i</v>
      </c>
      <c r="EM277" s="223" t="str">
        <f t="shared" ca="1" si="456"/>
        <v>-0,198621559260453-8,54563698732478E-14i</v>
      </c>
      <c r="EN277" s="223"/>
      <c r="EO277" s="223"/>
      <c r="EP277" s="223"/>
    </row>
    <row r="278" spans="1:146">
      <c r="A278" s="249">
        <f t="shared" si="323"/>
        <v>3.4765625000000027E-3</v>
      </c>
      <c r="B278" s="248">
        <v>178</v>
      </c>
      <c r="C278" s="247">
        <f t="shared" si="324"/>
        <v>35600</v>
      </c>
      <c r="N278" s="246">
        <f t="shared" ca="1" si="327"/>
        <v>0.5985272599470719</v>
      </c>
      <c r="O278" s="223">
        <f t="shared" ca="1" si="328"/>
        <v>0.19852725994707188</v>
      </c>
      <c r="P278" s="223" t="str">
        <f t="shared" ca="1" si="329"/>
        <v>-0,0668818194979276+0,186922163380213i</v>
      </c>
      <c r="Q278" s="223" t="str">
        <f t="shared" ca="1" si="330"/>
        <v>-0,153463647216548-0,125944360433833i</v>
      </c>
      <c r="R278" s="223" t="str">
        <f t="shared" ca="1" si="331"/>
        <v>0,170282510721566-0,102063409135948i</v>
      </c>
      <c r="S278" s="223" t="str">
        <f t="shared" ca="1" si="332"/>
        <v>0,038730747072049+0,194712614314875i</v>
      </c>
      <c r="T278" s="223" t="str">
        <f t="shared" ca="1" si="333"/>
        <v>-0,196378502127314-0,0291299990443628i</v>
      </c>
      <c r="U278" s="223" t="str">
        <f t="shared" ca="1" si="334"/>
        <v>0,0935851025100627-0,175085412100133i</v>
      </c>
      <c r="V278" s="223" t="str">
        <f t="shared" ca="1" si="335"/>
        <v>0,133322759198692+0,147098996671425i</v>
      </c>
      <c r="W278" s="223" t="str">
        <f t="shared" ca="1" si="336"/>
        <v>-0,183415272110644+0,0759730932545913i</v>
      </c>
      <c r="X278" s="223" t="str">
        <f t="shared" ca="1" si="337"/>
        <v>-0,0097412709362057-0,198288125167998i</v>
      </c>
      <c r="Y278" s="223" t="str">
        <f t="shared" ca="1" si="338"/>
        <v>0,189978742785749+0,0576294215799413i</v>
      </c>
      <c r="Z278" s="223" t="str">
        <f t="shared" ca="1" si="339"/>
        <v>-0,118262550673255+0,159458590393707i</v>
      </c>
      <c r="AA278" s="223" t="str">
        <f t="shared" ca="1" si="340"/>
        <v>-0,110295836069542-0,165069383859676i</v>
      </c>
      <c r="AB278" s="223" t="str">
        <f t="shared" ca="1" si="341"/>
        <v>0,192577646759736-0,0482381893376448i</v>
      </c>
      <c r="AC278" s="223" t="str">
        <f t="shared" ca="1" si="342"/>
        <v>-0,0194590742974725+0,197571296927407i</v>
      </c>
      <c r="AD278" s="223" t="str">
        <f t="shared" ca="1" si="343"/>
        <v>-0,179466517385289-0,0848813411751262i</v>
      </c>
      <c r="AE278" s="223" t="str">
        <f t="shared" ca="1" si="344"/>
        <v>0,140379971758959-0,140379971758959i</v>
      </c>
      <c r="AF278" s="223" t="str">
        <f t="shared" ca="1" si="345"/>
        <v>0,0848813411751268+0,179466517385288i</v>
      </c>
      <c r="AG278" s="223" t="str">
        <f t="shared" ca="1" si="346"/>
        <v>-0,197571296927407+0,0194590742974718i</v>
      </c>
      <c r="AH278" s="223" t="str">
        <f t="shared" ca="1" si="347"/>
        <v>0,0482381893376442-0,192577646759737i</v>
      </c>
      <c r="AI278" s="223" t="str">
        <f t="shared" ca="1" si="348"/>
        <v>0,165069383859676+0,110295836069542i</v>
      </c>
      <c r="AJ278" s="223" t="str">
        <f t="shared" ca="1" si="349"/>
        <v>-0,159458590393708+0,118262550673254i</v>
      </c>
      <c r="AK278" s="223" t="str">
        <f t="shared" ca="1" si="350"/>
        <v>-0,0576294215799405-0,189978742785749i</v>
      </c>
      <c r="AL278" s="223" t="str">
        <f t="shared" ca="1" si="351"/>
        <v>0,198288125167998+0,00974127093620502i</v>
      </c>
      <c r="AM278" s="223" t="str">
        <f t="shared" ca="1" si="352"/>
        <v>-0,0759730932546453+0,183415272110621i</v>
      </c>
      <c r="AN278" s="223" t="str">
        <f t="shared" ca="1" si="353"/>
        <v>-0,147098996671465-0,133322759198648i</v>
      </c>
      <c r="AO278" s="223" t="str">
        <f t="shared" ca="1" si="354"/>
        <v>0,175085412100133-0,0935851025100621i</v>
      </c>
      <c r="AP278" s="223" t="str">
        <f t="shared" ca="1" si="355"/>
        <v>0,0291299990443028+0,196378502127323i</v>
      </c>
      <c r="AQ278" s="223" t="str">
        <f t="shared" ca="1" si="356"/>
        <v>-0,19471261431489-0,038730747071971i</v>
      </c>
      <c r="AR278" s="223" t="str">
        <f t="shared" ca="1" si="357"/>
        <v>-0,19471261431489-0,038730747071971i</v>
      </c>
      <c r="AS278" s="223" t="str">
        <f t="shared" ca="1" si="358"/>
        <v>0,125944360433806+0,15346364721657i</v>
      </c>
      <c r="AT278" s="223" t="str">
        <f t="shared" ca="1" si="359"/>
        <v>-0,186922163380245+0,0668818194978377i</v>
      </c>
      <c r="AU278" s="223" t="str">
        <f t="shared" ca="1" si="360"/>
        <v>-4,01783120759544E-14-0,198527259947072i</v>
      </c>
      <c r="AV278" s="223" t="str">
        <f t="shared" ca="1" si="361"/>
        <v>0,186922163380205+0,0668818194979481i</v>
      </c>
      <c r="AW278" s="223" t="str">
        <f t="shared" ca="1" si="362"/>
        <v>-0,125944360433896+0,153463647216496i</v>
      </c>
      <c r="AX278" s="223" t="str">
        <f t="shared" ca="1" si="363"/>
        <v>-0,102063409135997-0,170282510721537i</v>
      </c>
      <c r="AY278" s="223" t="str">
        <f t="shared" ca="1" si="364"/>
        <v>0,194712614314875-0,0387307470720471i</v>
      </c>
      <c r="AZ278" s="223" t="str">
        <f t="shared" ca="1" si="365"/>
        <v>-0,0291299990444241+0,196378502127306i</v>
      </c>
      <c r="BA278" s="223" t="str">
        <f t="shared" ca="1" si="366"/>
        <v>-0,175085412100171-0,0935851025099912i</v>
      </c>
      <c r="BB278" s="223" t="str">
        <f t="shared" ca="1" si="367"/>
        <v>0,147098996671411-0,133322759198707i</v>
      </c>
      <c r="BC278" s="223" t="str">
        <f t="shared" ca="1" si="368"/>
        <v>0,0759730932545371+0,183415272110666i</v>
      </c>
      <c r="BD278" s="223" t="str">
        <f t="shared" ca="1" si="369"/>
        <v>-0,198288125167994+0,00974127093628527i</v>
      </c>
      <c r="BE278" s="223" t="str">
        <f t="shared" ca="1" si="370"/>
        <v>0,057629421579923-0,189978742785754i</v>
      </c>
      <c r="BF278" s="223" t="str">
        <f t="shared" ca="1" si="371"/>
        <v>0,159458590393683+0,118262550673287i</v>
      </c>
      <c r="BG278" s="223" t="str">
        <f t="shared" ca="1" si="372"/>
        <v>-0,165069383859732+0,110295836069458i</v>
      </c>
      <c r="BH278" s="223" t="str">
        <f t="shared" ca="1" si="373"/>
        <v>-0,0482381893376864-0,192577646759726i</v>
      </c>
      <c r="BI278" s="223" t="str">
        <f t="shared" ca="1" si="374"/>
        <v>0,197571296927405+0,0194590742974901i</v>
      </c>
      <c r="BJ278" s="223" t="str">
        <f t="shared" ca="1" si="375"/>
        <v>-0,0848813411751969+0,179466517385255i</v>
      </c>
      <c r="BK278" s="223" t="str">
        <f t="shared" ca="1" si="376"/>
        <v>-0,140379971759002-0,140379971758916i</v>
      </c>
      <c r="BL278" s="223" t="str">
        <f t="shared" ca="1" si="377"/>
        <v>0,179466517385288-0,0848813411751274i</v>
      </c>
      <c r="BM278" s="223" t="str">
        <f t="shared" ca="1" si="378"/>
        <v>0,0194590742974135+0,197571296927413i</v>
      </c>
      <c r="BN278" s="223" t="str">
        <f t="shared" ca="1" si="379"/>
        <v>-0,192577646759755-0,0482381893375695i</v>
      </c>
      <c r="BO278" s="223" t="str">
        <f t="shared" ca="1" si="380"/>
        <v>0,110295836069527-0,165069383859686i</v>
      </c>
      <c r="BP278" s="223" t="str">
        <f t="shared" ca="1" si="381"/>
        <v>0,118262550673221+0,159458590393733i</v>
      </c>
      <c r="BQ278" s="223" t="str">
        <f t="shared" ca="1" si="382"/>
        <v>-0,189978742785719+0,0576294215800384i</v>
      </c>
      <c r="BR278" s="223" t="str">
        <f t="shared" ca="1" si="383"/>
        <v>0,00974127093616488-0,198288125168i</v>
      </c>
      <c r="BS278" s="223" t="str">
        <f t="shared" ca="1" si="384"/>
        <v>0,183415272110637+0,0759730932546081i</v>
      </c>
      <c r="BT278" s="223" t="str">
        <f t="shared" ca="1" si="385"/>
        <v>-0,133322759198764+0,147098996671359i</v>
      </c>
      <c r="BU278" s="223" t="str">
        <f t="shared" ca="1" si="386"/>
        <v>-0,0935851025100974-0,175085412100114i</v>
      </c>
      <c r="BV278" s="223" t="str">
        <f t="shared" ca="1" si="387"/>
        <v>0,196378502127317-0,0291299990443481i</v>
      </c>
      <c r="BW278" s="223" t="str">
        <f t="shared" ca="1" si="388"/>
        <v>-0,0387307470721225+0,19471261431486i</v>
      </c>
      <c r="BX278" s="223" t="str">
        <f t="shared" ca="1" si="389"/>
        <v>-0,170282510721596-0,102063409135899i</v>
      </c>
      <c r="BY278" s="223" t="str">
        <f t="shared" ca="1" si="390"/>
        <v>0,153463647216548-0,125944360433832i</v>
      </c>
      <c r="BZ278" s="223" t="str">
        <f t="shared" ca="1" si="391"/>
        <v>0,0668818194978702+0,186922163380233i</v>
      </c>
      <c r="CA278" s="223" t="str">
        <f t="shared" ca="1" si="392"/>
        <v>-0,198527259947072+8,03566241519088E-14i</v>
      </c>
      <c r="CB278" s="223" t="str">
        <f t="shared" ca="1" si="393"/>
        <v>0,0668818194979101-0,186922163380219i</v>
      </c>
      <c r="CC278" s="223" t="str">
        <f t="shared" ca="1" si="394"/>
        <v>0,153463647216521+0,125944360433865i</v>
      </c>
      <c r="CD278" s="223" t="str">
        <f t="shared" ca="1" si="395"/>
        <v>-0,170282510721513+0,102063409136037i</v>
      </c>
      <c r="CE278" s="223" t="str">
        <f t="shared" ca="1" si="396"/>
        <v>-0,0387307470720919-0,194712614314866i</v>
      </c>
      <c r="CF278" s="223" t="str">
        <f t="shared" ca="1" si="397"/>
        <v>0,196378502127312+0,0291299990443789i</v>
      </c>
      <c r="CG278" s="223" t="str">
        <f t="shared" ca="1" si="398"/>
        <v>-0,09358510251013+0,175085412100097i</v>
      </c>
      <c r="CH278" s="223" t="str">
        <f t="shared" ca="1" si="399"/>
        <v>-0,133322759198733-0,147098996671388i</v>
      </c>
      <c r="CI278" s="223" t="str">
        <f t="shared" ca="1" si="400"/>
        <v>0,183415272110653-0,075973093254569i</v>
      </c>
      <c r="CJ278" s="223" t="str">
        <f t="shared" ca="1" si="401"/>
        <v>0,00974127093612252+0,198288125168002i</v>
      </c>
      <c r="CK278" s="223" t="str">
        <f t="shared" ca="1" si="402"/>
        <v>-0,189978742785766-0,0576294215798845i</v>
      </c>
      <c r="CL278" s="223" t="str">
        <f t="shared" ca="1" si="403"/>
        <v>0,118262550673255-0,159458590393707i</v>
      </c>
      <c r="CM278" s="223" t="str">
        <f t="shared" ca="1" si="404"/>
        <v>0,110295836069492+0,165069383859709i</v>
      </c>
      <c r="CN278" s="223" t="str">
        <f t="shared" ca="1" si="405"/>
        <v>-0,192577646759716+0,0482381893377254i</v>
      </c>
      <c r="CO278" s="223" t="str">
        <f t="shared" ca="1" si="406"/>
        <v>0,0194590742974501-0,197571296927409i</v>
      </c>
      <c r="CP278" s="223" t="str">
        <f t="shared" ca="1" si="407"/>
        <v>0,179466517385272+0,0848813411751606i</v>
      </c>
      <c r="CQ278" s="223" t="str">
        <f t="shared" ca="1" si="408"/>
        <v>-0,140379971759028+0,14037997175889i</v>
      </c>
      <c r="CR278" s="223" t="str">
        <f t="shared" ca="1" si="409"/>
        <v>-0,0848813411751586-0,179466517385273i</v>
      </c>
      <c r="CS278" s="223" t="str">
        <f t="shared" ca="1" si="410"/>
        <v>0,19757129692741-0,0194590742974479i</v>
      </c>
      <c r="CT278" s="223" t="str">
        <f t="shared" ca="1" si="411"/>
        <v>-0,0482381893377166+0,192577646759718i</v>
      </c>
      <c r="CU278" s="223" t="str">
        <f t="shared" ca="1" si="412"/>
        <v>-0,165069383859708-0,110295836069494i</v>
      </c>
      <c r="CV278" s="223" t="str">
        <f t="shared" ca="1" si="413"/>
        <v>0,159458590393709-0,118262550673253i</v>
      </c>
      <c r="CW278" s="223" t="str">
        <f t="shared" ca="1" si="414"/>
        <v>0,0576294215798825+0,189978742785767i</v>
      </c>
      <c r="CX278" s="223" t="str">
        <f t="shared" ca="1" si="415"/>
        <v>-0,198288125168002-0,00974127093612476i</v>
      </c>
      <c r="CY278" s="223" t="str">
        <f t="shared" ca="1" si="416"/>
        <v>0,075973093254571-0,183415272110652i</v>
      </c>
      <c r="CZ278" s="223" t="str">
        <f t="shared" ca="1" si="417"/>
        <v>0,147098996671386+0,133322759198735i</v>
      </c>
      <c r="DA278" s="223" t="str">
        <f t="shared" ca="1" si="418"/>
        <v>-0,175085412100092+0,0935851025101379i</v>
      </c>
      <c r="DB278" s="223" t="str">
        <f t="shared" ca="1" si="419"/>
        <v>-0,0291299990443878-0,196378502127311i</v>
      </c>
      <c r="DC278" s="223" t="str">
        <f t="shared" ca="1" si="420"/>
        <v>0,194712614314868+0,038730747072083i</v>
      </c>
      <c r="DD278" s="223" t="str">
        <f t="shared" ca="1" si="421"/>
        <v>-0,102063409136029+0,170282510721518i</v>
      </c>
      <c r="DE278" s="223" t="str">
        <f t="shared" ca="1" si="422"/>
        <v>-0,125944360433863-0,153463647216523i</v>
      </c>
      <c r="DF278" s="223" t="str">
        <f t="shared" ca="1" si="423"/>
        <v>0,18692216338022-0,0668818194979079i</v>
      </c>
      <c r="DG278" s="223" t="str">
        <f t="shared" ca="1" si="424"/>
        <v>-8,25944912364154E-14+0,198527259947072i</v>
      </c>
      <c r="DH278" s="223" t="str">
        <f t="shared" ca="1" si="425"/>
        <v>-0,186922163380232-0,0668818194978722i</v>
      </c>
      <c r="DI278" s="223" t="str">
        <f t="shared" ca="1" si="426"/>
        <v>0,125944360433834-0,153463647216547i</v>
      </c>
      <c r="DJ278" s="223" t="str">
        <f t="shared" ca="1" si="427"/>
        <v>0,102063409135897+0,170282510721597i</v>
      </c>
      <c r="DK278" s="223" t="str">
        <f t="shared" ca="1" si="428"/>
        <v>-0,194712614314859+0,0387307470721314i</v>
      </c>
      <c r="DL278" s="223" t="str">
        <f t="shared" ca="1" si="429"/>
        <v>0,0291299990443392-0,196378502127318i</v>
      </c>
      <c r="DM278" s="223" t="str">
        <f t="shared" ca="1" si="430"/>
        <v>0,175085412100116+0,0935851025100945i</v>
      </c>
      <c r="DN278" s="223" t="str">
        <f t="shared" ca="1" si="431"/>
        <v>-0,147098996671361+0,133322759198763i</v>
      </c>
      <c r="DO278" s="223" t="str">
        <f t="shared" ca="1" si="432"/>
        <v>-0,0759730932546061-0,183415272110637i</v>
      </c>
      <c r="DP278" s="223" t="str">
        <f t="shared" ca="1" si="433"/>
        <v>0,198288125168-0,00974127093616266i</v>
      </c>
      <c r="DQ278" s="223" t="str">
        <f t="shared" ca="1" si="434"/>
        <v>-0,0576294215800406+0,189978742785718i</v>
      </c>
      <c r="DR278" s="223" t="str">
        <f t="shared" ca="1" si="435"/>
        <v>-0,159458590393731-0,118262550673222i</v>
      </c>
      <c r="DS278" s="223" t="str">
        <f t="shared" ca="1" si="436"/>
        <v>0,165069383859687-0,110295836069525i</v>
      </c>
      <c r="DT278" s="223" t="str">
        <f t="shared" ca="1" si="437"/>
        <v>0,0482381893375673+0,192577646759756i</v>
      </c>
      <c r="DU278" s="223" t="str">
        <f t="shared" ca="1" si="438"/>
        <v>-0,197571296927413-0,0194590742974101i</v>
      </c>
      <c r="DV278" s="223" t="str">
        <f t="shared" ca="1" si="439"/>
        <v>0,0848813411751242-0,17946651738529i</v>
      </c>
      <c r="DW278" s="223" t="str">
        <f t="shared" ca="1" si="440"/>
        <v>0,140379971758919+0,140379971758999i</v>
      </c>
      <c r="DX278" s="223" t="str">
        <f t="shared" ca="1" si="441"/>
        <v>-0,179466517385256+0,0848813411751949i</v>
      </c>
      <c r="DY278" s="223" t="str">
        <f t="shared" ca="1" si="442"/>
        <v>-0,0194590742974879-0,197571296927406i</v>
      </c>
      <c r="DZ278" s="223" t="str">
        <f t="shared" ca="1" si="443"/>
        <v>0,192577646759728+0,0482381893376777i</v>
      </c>
      <c r="EA278" s="223" t="str">
        <f t="shared" ca="1" si="444"/>
        <v>-0,11029583606946+0,16506938385973i</v>
      </c>
      <c r="EB278" s="223" t="str">
        <f t="shared" ca="1" si="445"/>
        <v>-0,118262550673285-0,159458590393685i</v>
      </c>
      <c r="EC278" s="223" t="str">
        <f t="shared" ca="1" si="446"/>
        <v>0,189978742785752-0,0576294215799318i</v>
      </c>
      <c r="ED278" s="223" t="str">
        <f t="shared" ca="1" si="447"/>
        <v>-0,00974127093627624+0,198288125167995i</v>
      </c>
      <c r="EE278" s="223" t="str">
        <f t="shared" ca="1" si="448"/>
        <v>-0,183415272110663-0,0759730932545444i</v>
      </c>
      <c r="EF278" s="223" t="str">
        <f t="shared" ca="1" si="449"/>
        <v>0,133322759198713-0,147098996671406i</v>
      </c>
      <c r="EG278" s="223" t="str">
        <f t="shared" ca="1" si="450"/>
        <v>0,0935851025099843+0,175085412100175i</v>
      </c>
      <c r="EH278" s="223" t="str">
        <f t="shared" ca="1" si="451"/>
        <v>-0,196378502127306+0,0291299990444164i</v>
      </c>
      <c r="EI278" s="223" t="str">
        <f t="shared" ca="1" si="452"/>
        <v>0,0387307470720548-0,194712614314874i</v>
      </c>
      <c r="EJ278" s="223" t="str">
        <f t="shared" ca="1" si="453"/>
        <v>0,170282510721533+0,102063409136004i</v>
      </c>
      <c r="EK278" s="223" t="str">
        <f t="shared" ca="1" si="454"/>
        <v>-0,153463647216497+0,125944360433895i</v>
      </c>
      <c r="EL278" s="223" t="str">
        <f t="shared" ca="1" si="455"/>
        <v>-0,0668818194979459-0,186922163380206i</v>
      </c>
      <c r="EM278" s="223" t="str">
        <f t="shared" ca="1" si="456"/>
        <v>0,198527259947072+4,2416179160461E-14i</v>
      </c>
      <c r="EN278" s="223"/>
      <c r="EO278" s="223"/>
      <c r="EP278" s="223"/>
    </row>
    <row r="279" spans="1:146">
      <c r="A279" s="249">
        <f t="shared" si="323"/>
        <v>3.4960937500000027E-3</v>
      </c>
      <c r="B279" s="248">
        <v>179</v>
      </c>
      <c r="C279" s="247">
        <f t="shared" si="324"/>
        <v>35800</v>
      </c>
      <c r="N279" s="246">
        <f t="shared" ca="1" si="327"/>
        <v>0.59841812572944064</v>
      </c>
      <c r="O279" s="223">
        <f t="shared" ca="1" si="328"/>
        <v>0.19841812572944065</v>
      </c>
      <c r="P279" s="223" t="str">
        <f t="shared" ca="1" si="329"/>
        <v>-0,0622401430054963+0,188403601920556i</v>
      </c>
      <c r="Q279" s="223" t="str">
        <f t="shared" ca="1" si="330"/>
        <v>-0,15937093296816-0,118197539495721i</v>
      </c>
      <c r="R279" s="223" t="str">
        <f t="shared" ca="1" si="331"/>
        <v>0,162223646250396-0,114250782120783i</v>
      </c>
      <c r="S279" s="223" t="str">
        <f t="shared" ca="1" si="332"/>
        <v>0,0575977415888047+0,189874307850887i</v>
      </c>
      <c r="T279" s="223" t="str">
        <f t="shared" ca="1" si="333"/>
        <v>-0,198358365899637-0,0048694245666106i</v>
      </c>
      <c r="U279" s="223" t="str">
        <f t="shared" ca="1" si="334"/>
        <v>0,0668450532873424-0,186819408705296i</v>
      </c>
      <c r="V279" s="223" t="str">
        <f t="shared" ca="1" si="335"/>
        <v>0,156422220595167+0,122073099092556i</v>
      </c>
      <c r="W279" s="223" t="str">
        <f t="shared" ca="1" si="336"/>
        <v>-0,164978642074057+0,110235204346816i</v>
      </c>
      <c r="X279" s="223" t="str">
        <f t="shared" ca="1" si="337"/>
        <v>-0,0529206454463029-0,191230640598024i</v>
      </c>
      <c r="Y279" s="223" t="str">
        <f t="shared" ca="1" si="338"/>
        <v>0,198179122407312+0,00973591597394179i</v>
      </c>
      <c r="Z279" s="223" t="str">
        <f t="shared" ca="1" si="339"/>
        <v>-0,0714096986086088+0,185122682463851i</v>
      </c>
      <c r="AA279" s="223" t="str">
        <f t="shared" ca="1" si="340"/>
        <v>-0,153379285325497-0,125875126419098i</v>
      </c>
      <c r="AB279" s="223" t="str">
        <f t="shared" ca="1" si="341"/>
        <v>0,167634260932682-0,106153225007711i</v>
      </c>
      <c r="AC279" s="223" t="str">
        <f t="shared" ca="1" si="342"/>
        <v>0,0482116718858135+0,192471783157841i</v>
      </c>
      <c r="AD279" s="223" t="str">
        <f t="shared" ca="1" si="343"/>
        <v>-0,197880503222043-0,01459654282956i</v>
      </c>
      <c r="AE279" s="223" t="str">
        <f t="shared" ca="1" si="344"/>
        <v>0,0759313293975955-0,183314445240679i</v>
      </c>
      <c r="AF279" s="223" t="str">
        <f t="shared" ca="1" si="345"/>
        <v>0,150243960109567+0,12960133127626i</v>
      </c>
      <c r="AG279" s="223" t="str">
        <f t="shared" ca="1" si="346"/>
        <v>-0,170188903180769+0,102007302935186i</v>
      </c>
      <c r="AH279" s="223" t="str">
        <f t="shared" ca="1" si="347"/>
        <v>-0,0434736574169127-0,19359698791247i</v>
      </c>
      <c r="AI279" s="223" t="str">
        <f t="shared" ca="1" si="348"/>
        <v>0,197462688220862+0,0194483772735565i</v>
      </c>
      <c r="AJ279" s="223" t="str">
        <f t="shared" ca="1" si="349"/>
        <v>-0,080407221993007+0,181395786250264i</v>
      </c>
      <c r="AK279" s="223" t="str">
        <f t="shared" ca="1" si="350"/>
        <v>-0,147018133550053-0,133249469137565i</v>
      </c>
      <c r="AL279" s="223" t="str">
        <f t="shared" ca="1" si="351"/>
        <v>0,172641029997356-0,0977999354776694i</v>
      </c>
      <c r="AM279" s="223" t="str">
        <f t="shared" ca="1" si="352"/>
        <v>0,0387094560423076+0,19460557708065i</v>
      </c>
      <c r="AN279" s="223" t="str">
        <f t="shared" ca="1" si="353"/>
        <v>-0,196925929079906-0,0242884967422855i</v>
      </c>
      <c r="AO279" s="223" t="str">
        <f t="shared" ca="1" si="354"/>
        <v>0,0848346802845811-0,179367861221003i</v>
      </c>
      <c r="AP279" s="223" t="str">
        <f t="shared" ca="1" si="355"/>
        <v>0,143703748764263+0,136817342501167i</v>
      </c>
      <c r="AQ279" s="223" t="str">
        <f t="shared" ca="1" si="356"/>
        <v>-0,174989164312971+0,0935336569959292i</v>
      </c>
      <c r="AR279" s="223" t="str">
        <f t="shared" ca="1" si="357"/>
        <v>-0,174989164312971+0,0935336569959292i</v>
      </c>
      <c r="AS279" s="223" t="str">
        <f t="shared" ca="1" si="358"/>
        <v>0,196270549122792+0,0291139857288828i</v>
      </c>
      <c r="AT279" s="223" t="str">
        <f t="shared" ca="1" si="359"/>
        <v>-0,0892110373367471+0,177231891699224i</v>
      </c>
      <c r="AU279" s="223" t="str">
        <f t="shared" ca="1" si="360"/>
        <v>-0,140302802213577-0,140302802213648i</v>
      </c>
      <c r="AV279" s="223" t="str">
        <f t="shared" ca="1" si="361"/>
        <v>0,177231891699179-0,089211037336838i</v>
      </c>
      <c r="AW279" s="223" t="str">
        <f t="shared" ca="1" si="362"/>
        <v>0,0291139857287828+0,196270549122807i</v>
      </c>
      <c r="AX279" s="223" t="str">
        <f t="shared" ca="1" si="363"/>
        <v>-0,195496943125947-0,0339219375389214i</v>
      </c>
      <c r="AY279" s="223" t="str">
        <f t="shared" ca="1" si="364"/>
        <v>0,0935336569960135-0,174989164312926i</v>
      </c>
      <c r="AZ279" s="223" t="str">
        <f t="shared" ca="1" si="365"/>
        <v>0,136817342501239+0,143703748764195i</v>
      </c>
      <c r="BA279" s="223" t="str">
        <f t="shared" ca="1" si="366"/>
        <v>-0,179367861221044+0,0848346802844948i</v>
      </c>
      <c r="BB279" s="223" t="str">
        <f t="shared" ca="1" si="367"/>
        <v>-0,0242884967423837-0,196925929079894i</v>
      </c>
      <c r="BC279" s="223" t="str">
        <f t="shared" ca="1" si="368"/>
        <v>0,194605577080631+0,0387094560424041i</v>
      </c>
      <c r="BD279" s="223" t="str">
        <f t="shared" ca="1" si="369"/>
        <v>-0,0977999354775809+0,172641029997406i</v>
      </c>
      <c r="BE279" s="223" t="str">
        <f t="shared" ca="1" si="370"/>
        <v>-0,133249469137566-0,147018133550053i</v>
      </c>
      <c r="BF279" s="223" t="str">
        <f t="shared" ca="1" si="371"/>
        <v>0,181395786250303-0,0804072219929197i</v>
      </c>
      <c r="BG279" s="223" t="str">
        <f t="shared" ca="1" si="372"/>
        <v>0,0194483772735568+0,197462688220862i</v>
      </c>
      <c r="BH279" s="223" t="str">
        <f t="shared" ca="1" si="373"/>
        <v>-0,193596987912449-0,0434736574170059i</v>
      </c>
      <c r="BI279" s="223" t="str">
        <f t="shared" ca="1" si="374"/>
        <v>0,102007302935169-0,17018890318078i</v>
      </c>
      <c r="BJ279" s="223" t="str">
        <f t="shared" ca="1" si="375"/>
        <v>0,1296013312762+0,150243960109619i</v>
      </c>
      <c r="BK279" s="223" t="str">
        <f t="shared" ca="1" si="376"/>
        <v>-0,183314445240673+0,0759313293976114i</v>
      </c>
      <c r="BL279" s="223" t="str">
        <f t="shared" ca="1" si="377"/>
        <v>-0,0145965428294816-0,197880503222049i</v>
      </c>
      <c r="BM279" s="223" t="str">
        <f t="shared" ca="1" si="378"/>
        <v>0,192471783157851+0,0482116718857722i</v>
      </c>
      <c r="BN279" s="223" t="str">
        <f t="shared" ca="1" si="379"/>
        <v>-0,10615322500776+0,16763426093265i</v>
      </c>
      <c r="BO279" s="223" t="str">
        <f t="shared" ca="1" si="380"/>
        <v>-0,12587512641913-0,153379285325471i</v>
      </c>
      <c r="BP279" s="223" t="str">
        <f t="shared" ca="1" si="381"/>
        <v>0,185122682463873-0,0714096986085525i</v>
      </c>
      <c r="BQ279" s="223" t="str">
        <f t="shared" ca="1" si="382"/>
        <v>0,00973591597400262+0,198179122407309i</v>
      </c>
      <c r="BR279" s="223" t="str">
        <f t="shared" ca="1" si="383"/>
        <v>-0,191230640598014-0,052920645446342i</v>
      </c>
      <c r="BS279" s="223" t="str">
        <f t="shared" ca="1" si="384"/>
        <v>0,110235204346766-0,16497864207409i</v>
      </c>
      <c r="BT279" s="223" t="str">
        <f t="shared" ca="1" si="385"/>
        <v>0,122073099092527+0,156422220595189i</v>
      </c>
      <c r="BU279" s="223" t="str">
        <f t="shared" ca="1" si="386"/>
        <v>-0,18681940870527+0,066845053287417i</v>
      </c>
      <c r="BV279" s="223" t="str">
        <f t="shared" ca="1" si="387"/>
        <v>-0,00486942456658764-0,198358365899637i</v>
      </c>
      <c r="BW279" s="223" t="str">
        <f t="shared" ca="1" si="388"/>
        <v>0,189874307850911+0,0575977415887248i</v>
      </c>
      <c r="BX279" s="223" t="str">
        <f t="shared" ca="1" si="389"/>
        <v>-0,114250782120803+0,162223646250382i</v>
      </c>
      <c r="BY279" s="223" t="str">
        <f t="shared" ca="1" si="390"/>
        <v>-0,118197539495795-0,159370932968105i</v>
      </c>
      <c r="BZ279" s="223" t="str">
        <f t="shared" ca="1" si="391"/>
        <v>0,188403601920556-0,0622401430054987i</v>
      </c>
      <c r="CA279" s="223" t="str">
        <f t="shared" ca="1" si="392"/>
        <v>-1,01217322269294E-13+0,198418125729441i</v>
      </c>
      <c r="CB279" s="223" t="str">
        <f t="shared" ca="1" si="393"/>
        <v>-0,188403601920559-0,0622401430054874i</v>
      </c>
      <c r="CC279" s="223" t="str">
        <f t="shared" ca="1" si="394"/>
        <v>0,118197539495795-0,159370932968105i</v>
      </c>
      <c r="CD279" s="223" t="str">
        <f t="shared" ca="1" si="395"/>
        <v>0,114250782120803+0,162223646250382i</v>
      </c>
      <c r="CE279" s="223" t="str">
        <f t="shared" ca="1" si="396"/>
        <v>-0,189874307850911+0,0575977415887254i</v>
      </c>
      <c r="CF279" s="223" t="str">
        <f t="shared" ca="1" si="397"/>
        <v>0,00486942456658704-0,198358365899637i</v>
      </c>
      <c r="CG279" s="223" t="str">
        <f t="shared" ca="1" si="398"/>
        <v>0,186819408705268+0,0668450532874218i</v>
      </c>
      <c r="CH279" s="223" t="str">
        <f t="shared" ca="1" si="399"/>
        <v>-0,122073099092522+0,156422220595193i</v>
      </c>
      <c r="CI279" s="223" t="str">
        <f t="shared" ca="1" si="400"/>
        <v>-0,110235204346771-0,164978642074087i</v>
      </c>
      <c r="CJ279" s="223" t="str">
        <f t="shared" ca="1" si="401"/>
        <v>0,191230640598014-0,0529206454463426i</v>
      </c>
      <c r="CK279" s="223" t="str">
        <f t="shared" ca="1" si="402"/>
        <v>-0,00973591597399641+0,19817912240731i</v>
      </c>
      <c r="CL279" s="223" t="str">
        <f t="shared" ca="1" si="403"/>
        <v>-0,185122682463873-0,0714096986085519i</v>
      </c>
      <c r="CM279" s="223" t="str">
        <f t="shared" ca="1" si="404"/>
        <v>0,125875126419125-0,153379285325475i</v>
      </c>
      <c r="CN279" s="223" t="str">
        <f t="shared" ca="1" si="405"/>
        <v>0,106153225007761+0,16763426093265i</v>
      </c>
      <c r="CO279" s="223" t="str">
        <f t="shared" ca="1" si="406"/>
        <v>-0,192471783157849+0,0482116718857782i</v>
      </c>
      <c r="CP279" s="223" t="str">
        <f t="shared" ca="1" si="407"/>
        <v>0,014596542829481-0,197880503222049i</v>
      </c>
      <c r="CQ279" s="223" t="str">
        <f t="shared" ca="1" si="408"/>
        <v>0,183314445240673+0,0759313293976108i</v>
      </c>
      <c r="CR279" s="223" t="str">
        <f t="shared" ca="1" si="409"/>
        <v>-0,1296013312762+0,150243960109619i</v>
      </c>
      <c r="CS279" s="223" t="str">
        <f t="shared" ca="1" si="410"/>
        <v>-0,102007302935169-0,170188903180779i</v>
      </c>
      <c r="CT279" s="223" t="str">
        <f t="shared" ca="1" si="411"/>
        <v>0,193596987912449-0,0434736574170065i</v>
      </c>
      <c r="CU279" s="223" t="str">
        <f t="shared" ca="1" si="412"/>
        <v>-0,0194483772735562+0,197462688220862i</v>
      </c>
      <c r="CV279" s="223" t="str">
        <f t="shared" ca="1" si="413"/>
        <v>-0,181395786250225-0,0804072219930943i</v>
      </c>
      <c r="CW279" s="223" t="str">
        <f t="shared" ca="1" si="414"/>
        <v>0,133249469137565-0,147018133550053i</v>
      </c>
      <c r="CX279" s="223" t="str">
        <f t="shared" ca="1" si="415"/>
        <v>0,0977999354775863+0,172641029997403i</v>
      </c>
      <c r="CY279" s="223" t="str">
        <f t="shared" ca="1" si="416"/>
        <v>-0,194605577080631+0,0387094560424047i</v>
      </c>
      <c r="CZ279" s="223" t="str">
        <f t="shared" ca="1" si="417"/>
        <v>0,0242884967423831-0,196925929079894i</v>
      </c>
      <c r="DA279" s="223" t="str">
        <f t="shared" ca="1" si="418"/>
        <v>0,179367861221044+0,0848346802844942i</v>
      </c>
      <c r="DB279" s="223" t="str">
        <f t="shared" ca="1" si="419"/>
        <v>-0,136817342501238+0,143703748764196i</v>
      </c>
      <c r="DC279" s="223" t="str">
        <f t="shared" ca="1" si="420"/>
        <v>-0,0935336569960141-0,174989164312926i</v>
      </c>
      <c r="DD279" s="223" t="str">
        <f t="shared" ca="1" si="421"/>
        <v>0,195496943125947-0,0339219375389219i</v>
      </c>
      <c r="DE279" s="223" t="str">
        <f t="shared" ca="1" si="422"/>
        <v>-0,0291139857287878+0,196270549122807i</v>
      </c>
      <c r="DF279" s="223" t="str">
        <f t="shared" ca="1" si="423"/>
        <v>-0,177231891699179-0,0892110373368374i</v>
      </c>
      <c r="DG279" s="223" t="str">
        <f t="shared" ca="1" si="424"/>
        <v>0,14030280221358-0,140302802213645i</v>
      </c>
      <c r="DH279" s="223" t="str">
        <f t="shared" ca="1" si="425"/>
        <v>0,0892110373367475+0,177231891699224i</v>
      </c>
      <c r="DI279" s="223" t="str">
        <f t="shared" ca="1" si="426"/>
        <v>-0,196270549122792+0,029113985728889i</v>
      </c>
      <c r="DJ279" s="223" t="str">
        <f t="shared" ca="1" si="427"/>
        <v>0,0339219375390212-0,195496943125929i</v>
      </c>
      <c r="DK279" s="223" t="str">
        <f t="shared" ca="1" si="428"/>
        <v>0,174989164312974+0,0935336569959238i</v>
      </c>
      <c r="DL279" s="223" t="str">
        <f t="shared" ca="1" si="429"/>
        <v>-0,143703748764265+0,136817342501165i</v>
      </c>
      <c r="DM279" s="223" t="str">
        <f t="shared" ca="1" si="430"/>
        <v>-0,0848346802845868-0,179367861221i</v>
      </c>
      <c r="DN279" s="223" t="str">
        <f t="shared" ca="1" si="431"/>
        <v>0,196925929079906-0,0242884967422833i</v>
      </c>
      <c r="DO279" s="223" t="str">
        <f t="shared" ca="1" si="432"/>
        <v>-0,0387094560423043+0,194605577080651i</v>
      </c>
      <c r="DP279" s="223" t="str">
        <f t="shared" ca="1" si="433"/>
        <v>-0,172641029997359-0,0977999354776641i</v>
      </c>
      <c r="DQ279" s="223" t="str">
        <f t="shared" ca="1" si="434"/>
        <v>0,147018133550121-0,133249469137491i</v>
      </c>
      <c r="DR279" s="223" t="str">
        <f t="shared" ca="1" si="435"/>
        <v>0,0804072219930128+0,181395786250261i</v>
      </c>
      <c r="DS279" s="223" t="str">
        <f t="shared" ca="1" si="436"/>
        <v>-0,197462688220872+0,0194483772734561i</v>
      </c>
      <c r="DT279" s="223" t="str">
        <f t="shared" ca="1" si="437"/>
        <v>0,0434736574169065-0,193596987912471i</v>
      </c>
      <c r="DU279" s="223" t="str">
        <f t="shared" ca="1" si="438"/>
        <v>0,170188903180728+0,102007302935256i</v>
      </c>
      <c r="DV279" s="223" t="str">
        <f t="shared" ca="1" si="439"/>
        <v>-0,150243960109552+0,129601331276277i</v>
      </c>
      <c r="DW279" s="223" t="str">
        <f t="shared" ca="1" si="440"/>
        <v>-0,0759313293975282-0,183314445240707i</v>
      </c>
      <c r="DX279" s="223" t="str">
        <f t="shared" ca="1" si="441"/>
        <v>0,197880503222041-0,0145965428295831i</v>
      </c>
      <c r="DY279" s="223" t="str">
        <f t="shared" ca="1" si="442"/>
        <v>-0,0482116718858649+0,192471783157828i</v>
      </c>
      <c r="DZ279" s="223" t="str">
        <f t="shared" ca="1" si="443"/>
        <v>-0,167634260932705-0,106153225007675i</v>
      </c>
      <c r="EA279" s="223" t="str">
        <f t="shared" ca="1" si="444"/>
        <v>0,153379285325531-0,125875126419056i</v>
      </c>
      <c r="EB279" s="223" t="str">
        <f t="shared" ca="1" si="445"/>
        <v>0,071409698608658+0,185122682463832i</v>
      </c>
      <c r="EC279" s="223" t="str">
        <f t="shared" ca="1" si="446"/>
        <v>-0,198179122407315+0,00973591597389589i</v>
      </c>
      <c r="ED279" s="223" t="str">
        <f t="shared" ca="1" si="447"/>
        <v>0,052920645446244-0,191230640598041i</v>
      </c>
      <c r="EE279" s="223" t="str">
        <f t="shared" ca="1" si="448"/>
        <v>0,164978642074037+0,110235204346846i</v>
      </c>
      <c r="EF279" s="223" t="str">
        <f t="shared" ca="1" si="449"/>
        <v>-0,156422220595123+0,122073099092612i</v>
      </c>
      <c r="EG279" s="223" t="str">
        <f t="shared" ca="1" si="450"/>
        <v>-0,0668450532873164-0,186819408705305i</v>
      </c>
      <c r="EH279" s="223" t="str">
        <f t="shared" ca="1" si="451"/>
        <v>0,198358365899635-0,00486942456668941i</v>
      </c>
      <c r="EI279" s="223" t="str">
        <f t="shared" ca="1" si="452"/>
        <v>-0,0575977415888216+0,189874307850882i</v>
      </c>
      <c r="EJ279" s="223" t="str">
        <f t="shared" ca="1" si="453"/>
        <v>-0,16222364625033-0,114250782120876i</v>
      </c>
      <c r="EK279" s="223" t="str">
        <f t="shared" ca="1" si="454"/>
        <v>0,159370932968158-0,118197539495723i</v>
      </c>
      <c r="EL279" s="223" t="str">
        <f t="shared" ca="1" si="455"/>
        <v>0,0622401430055846+0,188403601920527i</v>
      </c>
      <c r="EM279" s="223" t="str">
        <f t="shared" ca="1" si="456"/>
        <v>-0,198418125729441+5,83118808883726E-16i</v>
      </c>
      <c r="EN279" s="223"/>
      <c r="EO279" s="223"/>
      <c r="EP279" s="223"/>
    </row>
    <row r="280" spans="1:146">
      <c r="A280" s="249">
        <f t="shared" si="323"/>
        <v>3.5156250000000027E-3</v>
      </c>
      <c r="B280" s="248">
        <v>180</v>
      </c>
      <c r="C280" s="247">
        <f t="shared" si="324"/>
        <v>36000</v>
      </c>
      <c r="N280" s="246">
        <f t="shared" ca="1" si="327"/>
        <v>0.59829045660886071</v>
      </c>
      <c r="O280" s="223">
        <f t="shared" ca="1" si="328"/>
        <v>0.19829045660886063</v>
      </c>
      <c r="P280" s="223" t="str">
        <f t="shared" ca="1" si="329"/>
        <v>-0,0575606811993424+0,189752136119776i</v>
      </c>
      <c r="Q280" s="223" t="str">
        <f t="shared" ca="1" si="330"/>
        <v>-0,164872489079864-0,110164275183749i</v>
      </c>
      <c r="R280" s="223" t="str">
        <f t="shared" ca="1" si="331"/>
        <v>0,153280595760724-0,125794133986398i</v>
      </c>
      <c r="S280" s="223" t="str">
        <f t="shared" ca="1" si="332"/>
        <v>0,0758824725403223+0,183196494353243i</v>
      </c>
      <c r="T280" s="223" t="str">
        <f t="shared" ca="1" si="333"/>
        <v>-0,197335633861995+0,0194358635114368i</v>
      </c>
      <c r="U280" s="223" t="str">
        <f t="shared" ca="1" si="334"/>
        <v>0,0386845490325439-0,194480361086407i</v>
      </c>
      <c r="V280" s="223" t="str">
        <f t="shared" ca="1" si="335"/>
        <v>0,174876570200696+0,0934734741891588i</v>
      </c>
      <c r="W280" s="223" t="str">
        <f t="shared" ca="1" si="336"/>
        <v>-0,140212526512698+0,140212526512706i</v>
      </c>
      <c r="X280" s="223" t="str">
        <f t="shared" ca="1" si="337"/>
        <v>-0,0934734741891507-0,174876570200701i</v>
      </c>
      <c r="Y280" s="223" t="str">
        <f t="shared" ca="1" si="338"/>
        <v>0,194480361086405-0,0386845490325542i</v>
      </c>
      <c r="Z280" s="223" t="str">
        <f t="shared" ca="1" si="339"/>
        <v>-0,0194358635114461+0,197335633861994i</v>
      </c>
      <c r="AA280" s="223" t="str">
        <f t="shared" ca="1" si="340"/>
        <v>-0,183196494353247-0,0758824725403126i</v>
      </c>
      <c r="AB280" s="223" t="str">
        <f t="shared" ca="1" si="341"/>
        <v>0,125794133986405-0,153280595760718i</v>
      </c>
      <c r="AC280" s="223" t="str">
        <f t="shared" ca="1" si="342"/>
        <v>0,110164275183755+0,164872489079859i</v>
      </c>
      <c r="AD280" s="223" t="str">
        <f t="shared" ca="1" si="343"/>
        <v>-0,189752136119776+0,0575606811993438i</v>
      </c>
      <c r="AE280" s="223" t="str">
        <f t="shared" ca="1" si="344"/>
        <v>8,64800030676313E-15-0,198290456608861i</v>
      </c>
      <c r="AF280" s="223" t="str">
        <f t="shared" ca="1" si="345"/>
        <v>0,189752136119777+0,0575606811993414i</v>
      </c>
      <c r="AG280" s="223" t="str">
        <f t="shared" ca="1" si="346"/>
        <v>-0,110164275183754+0,16487248907986i</v>
      </c>
      <c r="AH280" s="223" t="str">
        <f t="shared" ca="1" si="347"/>
        <v>-0,125794133986406-0,153280595760718i</v>
      </c>
      <c r="AI280" s="223" t="str">
        <f t="shared" ca="1" si="348"/>
        <v>0,183196494353246-0,0758824725403136i</v>
      </c>
      <c r="AJ280" s="223" t="str">
        <f t="shared" ca="1" si="349"/>
        <v>0,0194358635114471+0,197335633861994i</v>
      </c>
      <c r="AK280" s="223" t="str">
        <f t="shared" ca="1" si="350"/>
        <v>-0,194480361086405-0,0386845490325532i</v>
      </c>
      <c r="AL280" s="223" t="str">
        <f t="shared" ca="1" si="351"/>
        <v>0,0934734741891322-0,17487657020071i</v>
      </c>
      <c r="AM280" s="223" t="str">
        <f t="shared" ca="1" si="352"/>
        <v>0,140212526512769+0,140212526512636i</v>
      </c>
      <c r="AN280" s="223" t="str">
        <f t="shared" ca="1" si="353"/>
        <v>-0,174876570200715+0,0934734741891243i</v>
      </c>
      <c r="AO280" s="223" t="str">
        <f t="shared" ca="1" si="354"/>
        <v>-0,038684549032583-0,194480361086399i</v>
      </c>
      <c r="AP280" s="223" t="str">
        <f t="shared" ca="1" si="355"/>
        <v>0,197335633861985+0,0194358635115346i</v>
      </c>
      <c r="AQ280" s="223" t="str">
        <f t="shared" ca="1" si="356"/>
        <v>-0,0758824725403402+0,183196494353235i</v>
      </c>
      <c r="AR280" s="223" t="str">
        <f t="shared" ca="1" si="357"/>
        <v>-0,0758824725403402+0,183196494353235i</v>
      </c>
      <c r="AS280" s="223" t="str">
        <f t="shared" ca="1" si="358"/>
        <v>0,164872489079907-0,110164275183684i</v>
      </c>
      <c r="AT280" s="223" t="str">
        <f t="shared" ca="1" si="359"/>
        <v>0,0575606811993355+0,189752136119778i</v>
      </c>
      <c r="AU280" s="223" t="str">
        <f t="shared" ca="1" si="360"/>
        <v>-0,198290456608861+6,16045517543022E-14i</v>
      </c>
      <c r="AV280" s="223" t="str">
        <f t="shared" ca="1" si="361"/>
        <v>0,0575606811994063-0,189752136119757i</v>
      </c>
      <c r="AW280" s="223" t="str">
        <f t="shared" ca="1" si="362"/>
        <v>0,164872489079866+0,110164275183745i</v>
      </c>
      <c r="AX280" s="223" t="str">
        <f t="shared" ca="1" si="363"/>
        <v>-0,153280595760673+0,12579413398646i</v>
      </c>
      <c r="AY280" s="223" t="str">
        <f t="shared" ca="1" si="364"/>
        <v>-0,0758824725402692-0,183196494353265i</v>
      </c>
      <c r="AZ280" s="223" t="str">
        <f t="shared" ca="1" si="365"/>
        <v>0,197335633861993-0,0194358635114582i</v>
      </c>
      <c r="BA280" s="223" t="str">
        <f t="shared" ca="1" si="366"/>
        <v>-0,038684549032465+0,194480361086422i</v>
      </c>
      <c r="BB280" s="223" t="str">
        <f t="shared" ca="1" si="367"/>
        <v>-0,174876570200679-0,0934734741891921i</v>
      </c>
      <c r="BC280" s="223" t="str">
        <f t="shared" ca="1" si="368"/>
        <v>0,140212526512684-0,140212526512721i</v>
      </c>
      <c r="BD280" s="223" t="str">
        <f t="shared" ca="1" si="369"/>
        <v>0,0934734741890646+0,174876570200747i</v>
      </c>
      <c r="BE280" s="223" t="str">
        <f t="shared" ca="1" si="370"/>
        <v>-0,194480361086412+0,0386845490325166i</v>
      </c>
      <c r="BF280" s="223" t="str">
        <f t="shared" ca="1" si="371"/>
        <v>0,0194358635114058-0,197335633861998i</v>
      </c>
      <c r="BG280" s="223" t="str">
        <f t="shared" ca="1" si="372"/>
        <v>0,183196494353209+0,0758824725404028i</v>
      </c>
      <c r="BH280" s="223" t="str">
        <f t="shared" ca="1" si="373"/>
        <v>-0,12579413398642+0,153280595760706i</v>
      </c>
      <c r="BI280" s="223" t="str">
        <f t="shared" ca="1" si="374"/>
        <v>-0,110164275183789-0,164872489079837i</v>
      </c>
      <c r="BJ280" s="223" t="str">
        <f t="shared" ca="1" si="375"/>
        <v>0,189752136119799-0,0575606811992679i</v>
      </c>
      <c r="BK280" s="223" t="str">
        <f t="shared" ca="1" si="376"/>
        <v>-9,03673969861183E-15+0,198290456608861i</v>
      </c>
      <c r="BL280" s="223" t="str">
        <f t="shared" ca="1" si="377"/>
        <v>-0,189752136119794-0,0575606811992851i</v>
      </c>
      <c r="BM280" s="223" t="str">
        <f t="shared" ca="1" si="378"/>
        <v>0,110164275183804-0,164872489079827i</v>
      </c>
      <c r="BN280" s="223" t="str">
        <f t="shared" ca="1" si="379"/>
        <v>0,125794133986406+0,153280595760718i</v>
      </c>
      <c r="BO280" s="223" t="str">
        <f t="shared" ca="1" si="380"/>
        <v>-0,183196494353216+0,0758824725403862i</v>
      </c>
      <c r="BP280" s="223" t="str">
        <f t="shared" ca="1" si="381"/>
        <v>-0,0194358635113878-0,197335633861999i</v>
      </c>
      <c r="BQ280" s="223" t="str">
        <f t="shared" ca="1" si="382"/>
        <v>0,194480361086409+0,0386845490325342i</v>
      </c>
      <c r="BR280" s="223" t="str">
        <f t="shared" ca="1" si="383"/>
        <v>-0,0934734741890805+0,174876570200738i</v>
      </c>
      <c r="BS280" s="223" t="str">
        <f t="shared" ca="1" si="384"/>
        <v>-0,140212526512671-0,140212526512734i</v>
      </c>
      <c r="BT280" s="223" t="str">
        <f t="shared" ca="1" si="385"/>
        <v>0,174876570200687-0,0934734741891763i</v>
      </c>
      <c r="BU280" s="223" t="str">
        <f t="shared" ca="1" si="386"/>
        <v>0,0386845490326462+0,194480361086386i</v>
      </c>
      <c r="BV280" s="223" t="str">
        <f t="shared" ca="1" si="387"/>
        <v>-0,197335633861991-0,0194358635114761i</v>
      </c>
      <c r="BW280" s="223" t="str">
        <f t="shared" ca="1" si="388"/>
        <v>0,0758824725402858-0,183196494353258i</v>
      </c>
      <c r="BX280" s="223" t="str">
        <f t="shared" ca="1" si="389"/>
        <v>0,153280595760665+0,12579413398647i</v>
      </c>
      <c r="BY280" s="223" t="str">
        <f t="shared" ca="1" si="390"/>
        <v>-0,164872489079873+0,110164275183735i</v>
      </c>
      <c r="BZ280" s="223" t="str">
        <f t="shared" ca="1" si="391"/>
        <v>-0,0575606811993944-0,18975213611976i</v>
      </c>
      <c r="CA280" s="223" t="str">
        <f t="shared" ca="1" si="392"/>
        <v>0,198290456608861+7,96780311515259E-14i</v>
      </c>
      <c r="CB280" s="223" t="str">
        <f t="shared" ca="1" si="393"/>
        <v>-0,0575606811993527+0,189752136119773i</v>
      </c>
      <c r="CC280" s="223" t="str">
        <f t="shared" ca="1" si="394"/>
        <v>-0,164872489079897-0,110164275183699i</v>
      </c>
      <c r="CD280" s="223" t="str">
        <f t="shared" ca="1" si="395"/>
        <v>0,153280595760759-0,125794133986355i</v>
      </c>
      <c r="CE280" s="223" t="str">
        <f t="shared" ca="1" si="396"/>
        <v>0,0758824725403261+0,183196494353241i</v>
      </c>
      <c r="CF280" s="223" t="str">
        <f t="shared" ca="1" si="397"/>
        <v>-0,197335633861987+0,0194358635115194i</v>
      </c>
      <c r="CG280" s="223" t="str">
        <f t="shared" ca="1" si="398"/>
        <v>0,0386845490326034-0,194480361086395i</v>
      </c>
      <c r="CH280" s="223" t="str">
        <f t="shared" ca="1" si="399"/>
        <v>0,174876570200705+0,0934734741891428i</v>
      </c>
      <c r="CI280" s="223" t="str">
        <f t="shared" ca="1" si="400"/>
        <v>-0,140212526512644+0,14021252651276i</v>
      </c>
      <c r="CJ280" s="223" t="str">
        <f t="shared" ca="1" si="401"/>
        <v>-0,093473474189119-0,174876570200718i</v>
      </c>
      <c r="CK280" s="223" t="str">
        <f t="shared" ca="1" si="402"/>
        <v>0,1944803610864-0,0386845490325768i</v>
      </c>
      <c r="CL280" s="223" t="str">
        <f t="shared" ca="1" si="403"/>
        <v>-0,0194358635115464+0,197335633861984i</v>
      </c>
      <c r="CM280" s="223" t="str">
        <f t="shared" ca="1" si="404"/>
        <v>-0,183196494353231-0,0758824725403511i</v>
      </c>
      <c r="CN280" s="223" t="str">
        <f t="shared" ca="1" si="405"/>
        <v>0,125794133986376-0,153280595760742i</v>
      </c>
      <c r="CO280" s="223" t="str">
        <f t="shared" ca="1" si="406"/>
        <v>0,110164275183676+0,164872489079912i</v>
      </c>
      <c r="CP280" s="223" t="str">
        <f t="shared" ca="1" si="407"/>
        <v>-0,189752136119781+0,0575606811993268i</v>
      </c>
      <c r="CQ280" s="223" t="str">
        <f t="shared" ca="1" si="408"/>
        <v>-5,25678120556903E-14-0,198290456608861i</v>
      </c>
      <c r="CR280" s="223" t="str">
        <f t="shared" ca="1" si="409"/>
        <v>0,189752136119753+0,0575606811994204i</v>
      </c>
      <c r="CS280" s="223" t="str">
        <f t="shared" ca="1" si="410"/>
        <v>-0,110164275183757+0,164872489079858i</v>
      </c>
      <c r="CT280" s="223" t="str">
        <f t="shared" ca="1" si="411"/>
        <v>-0,125794133986449-0,153280595760682i</v>
      </c>
      <c r="CU280" s="223" t="str">
        <f t="shared" ca="1" si="412"/>
        <v>0,183196494353268-0,0758824725402608i</v>
      </c>
      <c r="CV280" s="223" t="str">
        <f t="shared" ca="1" si="413"/>
        <v>0,0194358635114491+0,197335633861994i</v>
      </c>
      <c r="CW280" s="223" t="str">
        <f t="shared" ca="1" si="414"/>
        <v>-0,194480361086421-0,0386845490324737i</v>
      </c>
      <c r="CX280" s="223" t="str">
        <f t="shared" ca="1" si="415"/>
        <v>0,093473474189205-0,174876570200672i</v>
      </c>
      <c r="CY280" s="223" t="str">
        <f t="shared" ca="1" si="416"/>
        <v>0,14021252651271+0,140212526512694i</v>
      </c>
      <c r="CZ280" s="223" t="str">
        <f t="shared" ca="1" si="417"/>
        <v>-0,174876570200655+0,0934734741892355i</v>
      </c>
      <c r="DA280" s="223" t="str">
        <f t="shared" ca="1" si="418"/>
        <v>-0,0386845490325076-0,194480361086414i</v>
      </c>
      <c r="DB280" s="223" t="str">
        <f t="shared" ca="1" si="419"/>
        <v>0,197335633861997+0,0194358635114148i</v>
      </c>
      <c r="DC280" s="223" t="str">
        <f t="shared" ca="1" si="420"/>
        <v>-0,0758824725404163+0,183196494353204i</v>
      </c>
      <c r="DD280" s="223" t="str">
        <f t="shared" ca="1" si="421"/>
        <v>-0,153280595760704-0,125794133986422i</v>
      </c>
      <c r="DE280" s="223" t="str">
        <f t="shared" ca="1" si="422"/>
        <v>0,164872489079839-0,110164275183786i</v>
      </c>
      <c r="DF280" s="223" t="str">
        <f t="shared" ca="1" si="423"/>
        <v>0,0575606811992593+0,189752136119802i</v>
      </c>
      <c r="DG280" s="223" t="str">
        <f t="shared" ca="1" si="424"/>
        <v>-0,198290456608861-1,80734793972237E-14i</v>
      </c>
      <c r="DH280" s="223" t="str">
        <f t="shared" ca="1" si="425"/>
        <v>0,0575606811992938-0,189752136119791i</v>
      </c>
      <c r="DI280" s="223" t="str">
        <f t="shared" ca="1" si="426"/>
        <v>0,164872489079825+0,110164275183807i</v>
      </c>
      <c r="DJ280" s="223" t="str">
        <f t="shared" ca="1" si="427"/>
        <v>-0,15328059576072+0,125794133986403i</v>
      </c>
      <c r="DK280" s="223" t="str">
        <f t="shared" ca="1" si="428"/>
        <v>-0,075882472540383-0,183196494353218i</v>
      </c>
      <c r="DL280" s="223" t="str">
        <f t="shared" ca="1" si="429"/>
        <v>0,197335633862-0,0194358635113788i</v>
      </c>
      <c r="DM280" s="223" t="str">
        <f t="shared" ca="1" si="430"/>
        <v>-0,0386845490325431+0,194480361086407i</v>
      </c>
      <c r="DN280" s="223" t="str">
        <f t="shared" ca="1" si="431"/>
        <v>-0,174876570200734-0,0934734741890884i</v>
      </c>
      <c r="DO280" s="223" t="str">
        <f t="shared" ca="1" si="432"/>
        <v>0,140212526512736-0,140212526512668i</v>
      </c>
      <c r="DP280" s="223" t="str">
        <f t="shared" ca="1" si="433"/>
        <v>0,0934734741891733+0,174876570200689i</v>
      </c>
      <c r="DQ280" s="223" t="str">
        <f t="shared" ca="1" si="434"/>
        <v>-0,194480361086388+0,0386845490326373i</v>
      </c>
      <c r="DR280" s="223" t="str">
        <f t="shared" ca="1" si="435"/>
        <v>0,0194358635114851-0,19733563386199i</v>
      </c>
      <c r="DS280" s="223" t="str">
        <f t="shared" ca="1" si="436"/>
        <v>0,183196494353254+0,0758824725402941i</v>
      </c>
      <c r="DT280" s="223" t="str">
        <f t="shared" ca="1" si="437"/>
        <v>-0,125794133986477+0,15328059576066i</v>
      </c>
      <c r="DU280" s="223" t="str">
        <f t="shared" ca="1" si="438"/>
        <v>-0,110164275183727-0,164872489079878i</v>
      </c>
      <c r="DV280" s="223" t="str">
        <f t="shared" ca="1" si="439"/>
        <v>0,189752136119763-0,0575606811993858i</v>
      </c>
      <c r="DW280" s="223" t="str">
        <f t="shared" ca="1" si="440"/>
        <v>-8,87147708501376E-14+0,198290456608861i</v>
      </c>
      <c r="DX280" s="223" t="str">
        <f t="shared" ca="1" si="441"/>
        <v>-0,189752136119771-0,0575606811993614i</v>
      </c>
      <c r="DY280" s="223" t="str">
        <f t="shared" ca="1" si="442"/>
        <v>0,110164275183706-0,164872489079892i</v>
      </c>
      <c r="DZ280" s="223" t="str">
        <f t="shared" ca="1" si="443"/>
        <v>0,125794133986349+0,153280595760765i</v>
      </c>
      <c r="EA280" s="223" t="str">
        <f t="shared" ca="1" si="444"/>
        <v>-0,183196494353245+0,0758824725403178i</v>
      </c>
      <c r="EB280" s="223" t="str">
        <f t="shared" ca="1" si="445"/>
        <v>-0,0194358635114992-0,197335633861989i</v>
      </c>
      <c r="EC280" s="223" t="str">
        <f t="shared" ca="1" si="446"/>
        <v>0,194480361086393+0,0386845490326123i</v>
      </c>
      <c r="ED280" s="223" t="str">
        <f t="shared" ca="1" si="447"/>
        <v>-0,0934734741891408+0,174876570200706i</v>
      </c>
      <c r="EE280" s="223" t="str">
        <f t="shared" ca="1" si="448"/>
        <v>-0,140212526512754-0,14021252651265i</v>
      </c>
      <c r="EF280" s="223" t="str">
        <f t="shared" ca="1" si="449"/>
        <v>0,174876570200722-0,0934734741891108i</v>
      </c>
      <c r="EG280" s="223" t="str">
        <f t="shared" ca="1" si="450"/>
        <v>0,038684549032557+0,194480361086404i</v>
      </c>
      <c r="EH280" s="223" t="str">
        <f t="shared" ca="1" si="451"/>
        <v>-0,197335633862003-0,0194358635113535i</v>
      </c>
      <c r="EI280" s="223" t="str">
        <f t="shared" ca="1" si="452"/>
        <v>0,0758824725403491-0,183196494353232i</v>
      </c>
      <c r="EJ280" s="223" t="str">
        <f t="shared" ca="1" si="453"/>
        <v>0,153280595760736+0,125794133986383i</v>
      </c>
      <c r="EK280" s="223" t="str">
        <f t="shared" ca="1" si="454"/>
        <v>-0,164872489079917+0,110164275183668i</v>
      </c>
      <c r="EL280" s="223" t="str">
        <f t="shared" ca="1" si="455"/>
        <v>-0,0575606811993073-0,189752136119787i</v>
      </c>
      <c r="EM280" s="223" t="str">
        <f t="shared" ca="1" si="456"/>
        <v>0,198290456608861-4,35310723570785E-14i</v>
      </c>
      <c r="EN280" s="223"/>
      <c r="EO280" s="223"/>
      <c r="EP280" s="223"/>
    </row>
    <row r="281" spans="1:146">
      <c r="A281" s="249">
        <f t="shared" si="323"/>
        <v>3.5351562500000027E-3</v>
      </c>
      <c r="B281" s="248">
        <v>181</v>
      </c>
      <c r="C281" s="247">
        <f t="shared" si="324"/>
        <v>36200</v>
      </c>
      <c r="N281" s="246">
        <f t="shared" ca="1" si="327"/>
        <v>0.5981392091563611</v>
      </c>
      <c r="O281" s="223">
        <f t="shared" ca="1" si="328"/>
        <v>0.1981392091563611</v>
      </c>
      <c r="P281" s="223" t="str">
        <f t="shared" ca="1" si="329"/>
        <v>-0,052846254837988+0,190961827480538i</v>
      </c>
      <c r="Q281" s="223" t="str">
        <f t="shared" ca="1" si="330"/>
        <v>-0,169949668456238-0,101863911159561i</v>
      </c>
      <c r="R281" s="223" t="str">
        <f t="shared" ca="1" si="331"/>
        <v>0,143501744249798-0,136625018215456i</v>
      </c>
      <c r="S281" s="223" t="str">
        <f t="shared" ca="1" si="332"/>
        <v>0,0934021766335979+0,174743181856158i</v>
      </c>
      <c r="T281" s="223" t="str">
        <f t="shared" ca="1" si="333"/>
        <v>-0,19332484841801+0,0434125464498631i</v>
      </c>
      <c r="U281" s="223" t="str">
        <f t="shared" ca="1" si="334"/>
        <v>0,00972223018637666-0,19790054180146i</v>
      </c>
      <c r="V281" s="223" t="str">
        <f t="shared" ca="1" si="335"/>
        <v>0,188138762774381+0,0621526519694312i</v>
      </c>
      <c r="W281" s="223" t="str">
        <f t="shared" ca="1" si="336"/>
        <v>-0,110080246601325+0,164746731419168i</v>
      </c>
      <c r="X281" s="223" t="str">
        <f t="shared" ca="1" si="337"/>
        <v>-0,129419150545266-0,150032762013002i</v>
      </c>
      <c r="Y281" s="223" t="str">
        <f t="shared" ca="1" si="338"/>
        <v>0,179115723625294-0,0847154280830557i</v>
      </c>
      <c r="Z281" s="223" t="str">
        <f t="shared" ca="1" si="339"/>
        <v>0,0338742534348466+0,195222132862388i</v>
      </c>
      <c r="AA281" s="223" t="str">
        <f t="shared" ca="1" si="340"/>
        <v>-0,197185114707319-0,0194210386686675i</v>
      </c>
      <c r="AB281" s="223" t="str">
        <f t="shared" ca="1" si="341"/>
        <v>0,0713093179183456-0,184862455309694i</v>
      </c>
      <c r="AC281" s="223" t="str">
        <f t="shared" ca="1" si="342"/>
        <v>0,159146905076003+0,118031389087132i</v>
      </c>
      <c r="AD281" s="223" t="str">
        <f t="shared" ca="1" si="343"/>
        <v>-0,156202337711185+0,121901500805647i</v>
      </c>
      <c r="AE281" s="223" t="str">
        <f t="shared" ca="1" si="344"/>
        <v>-0,0758245926460655-0,183056759927533i</v>
      </c>
      <c r="AF281" s="223" t="str">
        <f t="shared" ca="1" si="345"/>
        <v>0,196649110089262-0,0242543543762708i</v>
      </c>
      <c r="AG281" s="223" t="str">
        <f t="shared" ca="1" si="346"/>
        <v>-0,0290730601677243+0,195994651400471i</v>
      </c>
      <c r="AH281" s="223" t="str">
        <f t="shared" ca="1" si="347"/>
        <v>-0,181140797998126-0,0802941934744373i</v>
      </c>
      <c r="AI281" s="223" t="str">
        <f t="shared" ca="1" si="348"/>
        <v>0,125698183618297-0,153163679898888i</v>
      </c>
      <c r="AJ281" s="223" t="str">
        <f t="shared" ca="1" si="349"/>
        <v>0,114090179673294+0,161995608296101i</v>
      </c>
      <c r="AK281" s="223" t="str">
        <f t="shared" ca="1" si="350"/>
        <v>-0,186556796461227+0,0667510891239422i</v>
      </c>
      <c r="AL281" s="223" t="str">
        <f t="shared" ca="1" si="351"/>
        <v>-0,0145760244536127-0,197602342385499i</v>
      </c>
      <c r="AM281" s="223" t="str">
        <f t="shared" ca="1" si="352"/>
        <v>0,194332019811311+0,0386550421182587i</v>
      </c>
      <c r="AN281" s="223" t="str">
        <f t="shared" ca="1" si="353"/>
        <v>-0,0890856332855801+0,176982756638084i</v>
      </c>
      <c r="AO281" s="223" t="str">
        <f t="shared" ca="1" si="354"/>
        <v>-0,146811470001314-0,133062160215297i</v>
      </c>
      <c r="AP281" s="223" t="str">
        <f t="shared" ca="1" si="355"/>
        <v>0,167398617271516-0,106004005304954i</v>
      </c>
      <c r="AQ281" s="223" t="str">
        <f t="shared" ca="1" si="356"/>
        <v>0,0575167763814336+0,189607401331795i</v>
      </c>
      <c r="AR281" s="223" t="str">
        <f t="shared" ca="1" si="357"/>
        <v>0,0575167763814336+0,189607401331795i</v>
      </c>
      <c r="AS281" s="223" t="str">
        <f t="shared" ca="1" si="358"/>
        <v>0,0481439006868015-0,192201225364896i</v>
      </c>
      <c r="AT281" s="223" t="str">
        <f t="shared" ca="1" si="359"/>
        <v>0,172398348315487+0,0976624580030637i</v>
      </c>
      <c r="AU281" s="223" t="str">
        <f t="shared" ca="1" si="360"/>
        <v>-0,140105578413423+0,140105578413382i</v>
      </c>
      <c r="AV281" s="223" t="str">
        <f t="shared" ca="1" si="361"/>
        <v>-0,0976624580030182-0,172398348315513i</v>
      </c>
      <c r="AW281" s="223" t="str">
        <f t="shared" ca="1" si="362"/>
        <v>0,19220122536491-0,0481439006867451i</v>
      </c>
      <c r="AX281" s="223" t="str">
        <f t="shared" ca="1" si="363"/>
        <v>-0,00486257961117299+0,198079533331016i</v>
      </c>
      <c r="AY281" s="223" t="str">
        <f t="shared" ca="1" si="364"/>
        <v>-0,189607401331779-0,0575167763814865i</v>
      </c>
      <c r="AZ281" s="223" t="str">
        <f t="shared" ca="1" si="365"/>
        <v>0,106004005305005-0,167398617271484i</v>
      </c>
      <c r="BA281" s="223" t="str">
        <f t="shared" ca="1" si="366"/>
        <v>0,133062160215254+0,146811470001353i</v>
      </c>
      <c r="BB281" s="223" t="str">
        <f t="shared" ca="1" si="367"/>
        <v>-0,176982756638112+0,0890856332855256i</v>
      </c>
      <c r="BC281" s="223" t="str">
        <f t="shared" ca="1" si="368"/>
        <v>-0,0386550421183978-0,194332019811284i</v>
      </c>
      <c r="BD281" s="223" t="str">
        <f t="shared" ca="1" si="369"/>
        <v>0,197602342385495+0,0145760244536708i</v>
      </c>
      <c r="BE281" s="223" t="str">
        <f t="shared" ca="1" si="370"/>
        <v>-0,0667510891239944+0,186556796461208i</v>
      </c>
      <c r="BF281" s="223" t="str">
        <f t="shared" ca="1" si="371"/>
        <v>-0,16199560829609-0,114090179673309i</v>
      </c>
      <c r="BG281" s="223" t="str">
        <f t="shared" ca="1" si="372"/>
        <v>0,153163679898886-0,1256981836183i</v>
      </c>
      <c r="BH281" s="223" t="str">
        <f t="shared" ca="1" si="373"/>
        <v>0,0802941934744743+0,181140797998109i</v>
      </c>
      <c r="BI281" s="223" t="str">
        <f t="shared" ca="1" si="374"/>
        <v>-0,195994651400459+0,0290730601678059i</v>
      </c>
      <c r="BJ281" s="223" t="str">
        <f t="shared" ca="1" si="375"/>
        <v>0,0242543543763481-0,196649110089252i</v>
      </c>
      <c r="BK281" s="223" t="str">
        <f t="shared" ca="1" si="376"/>
        <v>0,183056759927519+0,0758245926460984i</v>
      </c>
      <c r="BL281" s="223" t="str">
        <f t="shared" ca="1" si="377"/>
        <v>-0,121901500805661+0,156202337711174i</v>
      </c>
      <c r="BM281" s="223" t="str">
        <f t="shared" ca="1" si="378"/>
        <v>-0,118031389087151-0,159146905075989i</v>
      </c>
      <c r="BN281" s="223" t="str">
        <f t="shared" ca="1" si="379"/>
        <v>0,184862455309672-0,0713093179184028i</v>
      </c>
      <c r="BO281" s="223" t="str">
        <f t="shared" ca="1" si="380"/>
        <v>0,019421038668569+0,197185114707328i</v>
      </c>
      <c r="BP281" s="223" t="str">
        <f t="shared" ca="1" si="381"/>
        <v>-0,195222132862379-0,0338742534349027i</v>
      </c>
      <c r="BQ281" s="223" t="str">
        <f t="shared" ca="1" si="382"/>
        <v>0,0847154280830739-0,179115723625286i</v>
      </c>
      <c r="BR281" s="223" t="str">
        <f t="shared" ca="1" si="383"/>
        <v>0,150032762013004+0,129419150545264i</v>
      </c>
      <c r="BS281" s="223" t="str">
        <f t="shared" ca="1" si="384"/>
        <v>-0,164746731419144+0,110080246601362i</v>
      </c>
      <c r="BT281" s="223" t="str">
        <f t="shared" ca="1" si="385"/>
        <v>-0,0621526519695083-0,188138762774356i</v>
      </c>
      <c r="BU281" s="223" t="str">
        <f t="shared" ca="1" si="386"/>
        <v>0,197900541801464-0,00972223018629818i</v>
      </c>
      <c r="BV281" s="223" t="str">
        <f t="shared" ca="1" si="387"/>
        <v>-0,0434125464498986+0,193324848418002i</v>
      </c>
      <c r="BW281" s="223" t="str">
        <f t="shared" ca="1" si="388"/>
        <v>-0,174743181856161-0,0934021766335927i</v>
      </c>
      <c r="BX281" s="223" t="str">
        <f t="shared" ca="1" si="389"/>
        <v>0,136625018215429-0,143501744249824i</v>
      </c>
      <c r="BY281" s="223" t="str">
        <f t="shared" ca="1" si="390"/>
        <v>0,101863911159617+0,169949668456205i</v>
      </c>
      <c r="BZ281" s="223" t="str">
        <f t="shared" ca="1" si="391"/>
        <v>-0,190961827480563+0,0528462548378951i</v>
      </c>
      <c r="CA281" s="223" t="str">
        <f t="shared" ca="1" si="392"/>
        <v>5,81594713656735E-14-0,198139209156361i</v>
      </c>
      <c r="CB281" s="223" t="str">
        <f t="shared" ca="1" si="393"/>
        <v>0,190961827480532+0,0528462548380071i</v>
      </c>
      <c r="CC281" s="223" t="str">
        <f t="shared" ca="1" si="394"/>
        <v>-0,101863911159543+0,169949668456249i</v>
      </c>
      <c r="CD281" s="223" t="str">
        <f t="shared" ca="1" si="395"/>
        <v>-0,136625018215483-0,143501744249772i</v>
      </c>
      <c r="CE281" s="223" t="str">
        <f t="shared" ca="1" si="396"/>
        <v>0,17474318185612-0,093402176633669i</v>
      </c>
      <c r="CF281" s="223" t="str">
        <f t="shared" ca="1" si="397"/>
        <v>0,0434125464497851+0,193324848418028i</v>
      </c>
      <c r="CG281" s="223" t="str">
        <f t="shared" ca="1" si="398"/>
        <v>-0,197900541801458-0,00972223018641437i</v>
      </c>
      <c r="CH281" s="223" t="str">
        <f t="shared" ca="1" si="399"/>
        <v>0,0621526519694262-0,188138762774383i</v>
      </c>
      <c r="CI281" s="223" t="str">
        <f t="shared" ca="1" si="400"/>
        <v>0,164746731419195+0,110080246601286i</v>
      </c>
      <c r="CJ281" s="223" t="str">
        <f t="shared" ca="1" si="401"/>
        <v>-0,150032762012951+0,129419150545325i</v>
      </c>
      <c r="CK281" s="223" t="str">
        <f t="shared" ca="1" si="402"/>
        <v>-0,0847154280829636-0,179115723625338i</v>
      </c>
      <c r="CL281" s="223" t="str">
        <f t="shared" ca="1" si="403"/>
        <v>0,195222132862398-0,0338742534347879i</v>
      </c>
      <c r="CM281" s="223" t="str">
        <f t="shared" ca="1" si="404"/>
        <v>-0,0194210386686848+0,197185114707317i</v>
      </c>
      <c r="CN281" s="223" t="str">
        <f t="shared" ca="1" si="405"/>
        <v>-0,184862455309703-0,0713093179183224i</v>
      </c>
      <c r="CO281" s="223" t="str">
        <f t="shared" ca="1" si="406"/>
        <v>0,118031389087086-0,159146905076037i</v>
      </c>
      <c r="CP281" s="223" t="str">
        <f t="shared" ca="1" si="407"/>
        <v>0,121901500805725+0,156202337711124i</v>
      </c>
      <c r="CQ281" s="223" t="str">
        <f t="shared" ca="1" si="408"/>
        <v>-0,183056759927564+0,075824592645991i</v>
      </c>
      <c r="CR281" s="223" t="str">
        <f t="shared" ca="1" si="409"/>
        <v>-0,0242543543762326-0,196649110089266i</v>
      </c>
      <c r="CS281" s="223" t="str">
        <f t="shared" ca="1" si="410"/>
        <v>0,195994651400471+0,0290730601677205i</v>
      </c>
      <c r="CT281" s="223" t="str">
        <f t="shared" ca="1" si="411"/>
        <v>-0,0802941934743953+0,181140797998145i</v>
      </c>
      <c r="CU281" s="223" t="str">
        <f t="shared" ca="1" si="412"/>
        <v>-0,153163679898937-0,125698183618238i</v>
      </c>
      <c r="CV281" s="223" t="str">
        <f t="shared" ca="1" si="413"/>
        <v>0,161995608296154-0,114090179673219i</v>
      </c>
      <c r="CW281" s="223" t="str">
        <f t="shared" ca="1" si="414"/>
        <v>0,0667510891238848+0,186556796461248i</v>
      </c>
      <c r="CX281" s="223" t="str">
        <f t="shared" ca="1" si="415"/>
        <v>-0,197602342385503+0,0145760244535547i</v>
      </c>
      <c r="CY281" s="223" t="str">
        <f t="shared" ca="1" si="416"/>
        <v>0,038655042118313-0,1943320198113i</v>
      </c>
      <c r="CZ281" s="223" t="str">
        <f t="shared" ca="1" si="417"/>
        <v>0,176982756638151+0,0890856332854485i</v>
      </c>
      <c r="DA281" s="223" t="str">
        <f t="shared" ca="1" si="418"/>
        <v>-0,133062160215194+0,146811470001408i</v>
      </c>
      <c r="DB281" s="223" t="str">
        <f t="shared" ca="1" si="419"/>
        <v>-0,106004005304902-0,167398617271549i</v>
      </c>
      <c r="DC281" s="223" t="str">
        <f t="shared" ca="1" si="420"/>
        <v>0,189607401331813-0,0575167763813751i</v>
      </c>
      <c r="DD281" s="223" t="str">
        <f t="shared" ca="1" si="421"/>
        <v>0,00486257961125938+0,198079533331014i</v>
      </c>
      <c r="DE281" s="223" t="str">
        <f t="shared" ca="1" si="422"/>
        <v>-0,192201225364931-0,0481439006866613i</v>
      </c>
      <c r="DF281" s="223" t="str">
        <f t="shared" ca="1" si="423"/>
        <v>0,0976624580029478-0,172398348315553i</v>
      </c>
      <c r="DG281" s="223" t="str">
        <f t="shared" ca="1" si="424"/>
        <v>0,140105578413345+0,14010557841346i</v>
      </c>
      <c r="DH281" s="223" t="str">
        <f t="shared" ca="1" si="425"/>
        <v>-0,172398348315544+0,0976624580029627i</v>
      </c>
      <c r="DI281" s="223" t="str">
        <f t="shared" ca="1" si="426"/>
        <v>-0,0481439006866886-0,192201225364924i</v>
      </c>
      <c r="DJ281" s="223" t="str">
        <f t="shared" ca="1" si="427"/>
        <v>0,198079533331015+0,00486257961123112i</v>
      </c>
      <c r="DK281" s="223" t="str">
        <f t="shared" ca="1" si="428"/>
        <v>-0,0575167763813482+0,189607401331821i</v>
      </c>
      <c r="DL281" s="223" t="str">
        <f t="shared" ca="1" si="429"/>
        <v>-0,167398617271558-0,106004005304888i</v>
      </c>
      <c r="DM281" s="223" t="str">
        <f t="shared" ca="1" si="430"/>
        <v>0,146811470001389-0,133062160215215i</v>
      </c>
      <c r="DN281" s="223" t="str">
        <f t="shared" ca="1" si="431"/>
        <v>0,0890856332854737+0,176982756638138i</v>
      </c>
      <c r="DO281" s="223" t="str">
        <f t="shared" ca="1" si="432"/>
        <v>-0,194332019811295+0,0386550421183408i</v>
      </c>
      <c r="DP281" s="223" t="str">
        <f t="shared" ca="1" si="433"/>
        <v>0,0145760244535266-0,197602342385505i</v>
      </c>
      <c r="DQ281" s="223" t="str">
        <f t="shared" ca="1" si="434"/>
        <v>0,186556796461257+0,0667510891238582i</v>
      </c>
      <c r="DR281" s="223" t="str">
        <f t="shared" ca="1" si="435"/>
        <v>-0,114090179673352+0,16199560829606i</v>
      </c>
      <c r="DS281" s="223" t="str">
        <f t="shared" ca="1" si="436"/>
        <v>-0,125698183618251-0,153163679898926i</v>
      </c>
      <c r="DT281" s="223" t="str">
        <f t="shared" ca="1" si="437"/>
        <v>0,181140797998133-0,080294193474421i</v>
      </c>
      <c r="DU281" s="223" t="str">
        <f t="shared" ca="1" si="438"/>
        <v>0,0290730601677484+0,195994651400467i</v>
      </c>
      <c r="DV281" s="223" t="str">
        <f t="shared" ca="1" si="439"/>
        <v>-0,19664911008927-0,0242543543762046i</v>
      </c>
      <c r="DW281" s="223" t="str">
        <f t="shared" ca="1" si="440"/>
        <v>0,0758245926461521-0,183056759927497i</v>
      </c>
      <c r="DX281" s="223" t="str">
        <f t="shared" ca="1" si="441"/>
        <v>0,156202337711141+0,121901500805703i</v>
      </c>
      <c r="DY281" s="223" t="str">
        <f t="shared" ca="1" si="442"/>
        <v>-0,159146905076027+0,118031389087099i</v>
      </c>
      <c r="DZ281" s="223" t="str">
        <f t="shared" ca="1" si="443"/>
        <v>-0,0713093179183487-0,184862455309693i</v>
      </c>
      <c r="EA281" s="223" t="str">
        <f t="shared" ca="1" si="444"/>
        <v>0,197185114707314-0,0194210386687129i</v>
      </c>
      <c r="EB281" s="223" t="str">
        <f t="shared" ca="1" si="445"/>
        <v>-0,0338742534347713+0,195222132862401i</v>
      </c>
      <c r="EC281" s="223" t="str">
        <f t="shared" ca="1" si="446"/>
        <v>-0,179115723625263-0,0847154280831213i</v>
      </c>
      <c r="ED281" s="223" t="str">
        <f t="shared" ca="1" si="447"/>
        <v>0,129419150545312-0,150032762012962i</v>
      </c>
      <c r="EE281" s="223" t="str">
        <f t="shared" ca="1" si="448"/>
        <v>0,110080246601319+0,164746731419173i</v>
      </c>
      <c r="EF281" s="223" t="str">
        <f t="shared" ca="1" si="449"/>
        <v>-0,188138762774374+0,0621526519694532i</v>
      </c>
      <c r="EG281" s="223" t="str">
        <f t="shared" ca="1" si="450"/>
        <v>-0,00972223018643133-0,197900541801457i</v>
      </c>
      <c r="EH281" s="223" t="str">
        <f t="shared" ca="1" si="451"/>
        <v>0,19332484841799+0,0434125464499553i</v>
      </c>
      <c r="EI281" s="223" t="str">
        <f t="shared" ca="1" si="452"/>
        <v>-0,093402176633654+0,174743181856128i</v>
      </c>
      <c r="EJ281" s="223" t="str">
        <f t="shared" ca="1" si="453"/>
        <v>-0,143501744249792-0,136625018215463i</v>
      </c>
      <c r="EK281" s="223" t="str">
        <f t="shared" ca="1" si="454"/>
        <v>0,169949668456234-0,101863911159567i</v>
      </c>
      <c r="EL281" s="223" t="str">
        <f t="shared" ca="1" si="455"/>
        <v>0,0528462548380453+0,190961827480522i</v>
      </c>
      <c r="EM281" s="223" t="str">
        <f t="shared" ca="1" si="456"/>
        <v>-0,198139209156361+8,64134383274902E-14i</v>
      </c>
      <c r="EN281" s="223"/>
      <c r="EO281" s="223"/>
      <c r="EP281" s="223"/>
    </row>
    <row r="282" spans="1:146">
      <c r="A282" s="249">
        <f t="shared" si="323"/>
        <v>3.5546875000000027E-3</v>
      </c>
      <c r="B282" s="248">
        <v>182</v>
      </c>
      <c r="C282" s="247">
        <f t="shared" si="324"/>
        <v>36400</v>
      </c>
      <c r="N282" s="246">
        <f t="shared" ca="1" si="327"/>
        <v>0.59795732644797628</v>
      </c>
      <c r="O282" s="223">
        <f t="shared" ca="1" si="328"/>
        <v>0.19795732644797623</v>
      </c>
      <c r="P282" s="223" t="str">
        <f t="shared" ca="1" si="329"/>
        <v>-0,048099706793498+0,192024793453372i</v>
      </c>
      <c r="Q282" s="223" t="str">
        <f t="shared" ca="1" si="330"/>
        <v>-0,174582775628019-0,0933164377183754i</v>
      </c>
      <c r="R282" s="223" t="str">
        <f t="shared" ca="1" si="331"/>
        <v>0,132940015253708-0,146676703803892i</v>
      </c>
      <c r="S282" s="223" t="str">
        <f t="shared" ca="1" si="332"/>
        <v>0,109979197982631+0,164595501474153i</v>
      </c>
      <c r="T282" s="223" t="str">
        <f t="shared" ca="1" si="333"/>
        <v>-0,186385545876592+0,0666898146849678i</v>
      </c>
      <c r="U282" s="223" t="str">
        <f t="shared" ca="1" si="334"/>
        <v>-0,0194032110457111-0,197004107813888i</v>
      </c>
      <c r="V282" s="223" t="str">
        <f t="shared" ca="1" si="335"/>
        <v>0,195814737297768+0,0290463724316283i</v>
      </c>
      <c r="W282" s="223" t="str">
        <f t="shared" ca="1" si="336"/>
        <v>-0,0757549891469272+0,182888722215941i</v>
      </c>
      <c r="X282" s="223" t="str">
        <f t="shared" ca="1" si="337"/>
        <v>-0,159000815514789-0,117923041684239i</v>
      </c>
      <c r="Y282" s="223" t="str">
        <f t="shared" ca="1" si="338"/>
        <v>0,153023082664022-0,125582798449591i</v>
      </c>
      <c r="Z282" s="223" t="str">
        <f t="shared" ca="1" si="339"/>
        <v>0,084637663204681+0,178951303604309i</v>
      </c>
      <c r="AA282" s="223" t="str">
        <f t="shared" ca="1" si="340"/>
        <v>-0,194153631928154+0,038619558562178i</v>
      </c>
      <c r="AB282" s="223" t="str">
        <f t="shared" ca="1" si="341"/>
        <v>0,0097133056248824-0,197718878178762i</v>
      </c>
      <c r="AC282" s="223" t="str">
        <f t="shared" ca="1" si="342"/>
        <v>0,189433350431776+0,0574639786181107i</v>
      </c>
      <c r="AD282" s="223" t="str">
        <f t="shared" ca="1" si="343"/>
        <v>-0,101770404760059+0,169793662453592i</v>
      </c>
      <c r="AE282" s="223" t="str">
        <f t="shared" ca="1" si="344"/>
        <v>-0,139976967916925-0,139976967916922i</v>
      </c>
      <c r="AF282" s="223" t="str">
        <f t="shared" ca="1" si="345"/>
        <v>0,169793662453592-0,10177040476006i</v>
      </c>
      <c r="AG282" s="223" t="str">
        <f t="shared" ca="1" si="346"/>
        <v>0,0574639786181119+0,189433350431775i</v>
      </c>
      <c r="AH282" s="223" t="str">
        <f t="shared" ca="1" si="347"/>
        <v>-0,197718878178762+0,00971330562488376i</v>
      </c>
      <c r="AI282" s="223" t="str">
        <f t="shared" ca="1" si="348"/>
        <v>0,038619558562196-0,194153631928151i</v>
      </c>
      <c r="AJ282" s="223" t="str">
        <f t="shared" ca="1" si="349"/>
        <v>0,17895130360431+0,0846376632046785i</v>
      </c>
      <c r="AK282" s="223" t="str">
        <f t="shared" ca="1" si="350"/>
        <v>-0,125582798449589+0,153023082664024i</v>
      </c>
      <c r="AL282" s="223" t="str">
        <f t="shared" ca="1" si="351"/>
        <v>-0,117923041684289-0,159000815514752i</v>
      </c>
      <c r="AM282" s="223" t="str">
        <f t="shared" ca="1" si="352"/>
        <v>0,182888722215918-0,075754989146983i</v>
      </c>
      <c r="AN282" s="223" t="str">
        <f t="shared" ca="1" si="353"/>
        <v>0,0290463724316881+0,195814737297759i</v>
      </c>
      <c r="AO282" s="223" t="str">
        <f t="shared" ca="1" si="354"/>
        <v>-0,197004107813894-0,019403211045651i</v>
      </c>
      <c r="AP282" s="223" t="str">
        <f t="shared" ca="1" si="355"/>
        <v>0,0666898146849104-0,186385545876613i</v>
      </c>
      <c r="AQ282" s="223" t="str">
        <f t="shared" ca="1" si="356"/>
        <v>0,164595501474187+0,10997919798258i</v>
      </c>
      <c r="AR282" s="223" t="str">
        <f t="shared" ca="1" si="357"/>
        <v>0,164595501474187+0,10997919798258i</v>
      </c>
      <c r="AS282" s="223" t="str">
        <f t="shared" ca="1" si="358"/>
        <v>-0,0933164377184427-0,174582775627983i</v>
      </c>
      <c r="AT282" s="223" t="str">
        <f t="shared" ca="1" si="359"/>
        <v>0,192024793453352-0,048099706793576i</v>
      </c>
      <c r="AU282" s="223" t="str">
        <f t="shared" ca="1" si="360"/>
        <v>8,29391429656231E-14+0,197957326447976i</v>
      </c>
      <c r="AV282" s="223" t="str">
        <f t="shared" ca="1" si="361"/>
        <v>-0,192024793453393-0,0480997067934151i</v>
      </c>
      <c r="AW282" s="223" t="str">
        <f t="shared" ca="1" si="362"/>
        <v>0,0933164377183014-0,174582775628058i</v>
      </c>
      <c r="AX282" s="223" t="str">
        <f t="shared" ca="1" si="363"/>
        <v>0,146676703803945+0,132940015253649i</v>
      </c>
      <c r="AY282" s="223" t="str">
        <f t="shared" ca="1" si="364"/>
        <v>-0,164595501474098+0,109979197982714i</v>
      </c>
      <c r="AZ282" s="223" t="str">
        <f t="shared" ca="1" si="365"/>
        <v>-0,0666898146850612-0,186385545876559i</v>
      </c>
      <c r="BA282" s="223" t="str">
        <f t="shared" ca="1" si="366"/>
        <v>0,197004107813879-0,0194032110458104i</v>
      </c>
      <c r="BB282" s="223" t="str">
        <f t="shared" ca="1" si="367"/>
        <v>-0,0290463724317243+0,195814737297754i</v>
      </c>
      <c r="BC282" s="223" t="str">
        <f t="shared" ca="1" si="368"/>
        <v>-0,182888722215904-0,0757549891470168i</v>
      </c>
      <c r="BD282" s="223" t="str">
        <f t="shared" ca="1" si="369"/>
        <v>0,117923041684316-0,159000815514732i</v>
      </c>
      <c r="BE282" s="223" t="str">
        <f t="shared" ca="1" si="370"/>
        <v>0,125582798449517+0,153023082664083i</v>
      </c>
      <c r="BF282" s="223" t="str">
        <f t="shared" ca="1" si="371"/>
        <v>-0,17895130360435+0,0846376632045945i</v>
      </c>
      <c r="BG282" s="223" t="str">
        <f t="shared" ca="1" si="372"/>
        <v>-0,0386195585621049-0,194153631928169i</v>
      </c>
      <c r="BH282" s="223" t="str">
        <f t="shared" ca="1" si="373"/>
        <v>0,197718878178758+0,00971330562496253i</v>
      </c>
      <c r="BI282" s="223" t="str">
        <f t="shared" ca="1" si="374"/>
        <v>-0,0574639786181875+0,189433350431753i</v>
      </c>
      <c r="BJ282" s="223" t="str">
        <f t="shared" ca="1" si="375"/>
        <v>-0,169793662453551-0,101770404760128i</v>
      </c>
      <c r="BK282" s="223" t="str">
        <f t="shared" ca="1" si="376"/>
        <v>0,139976967916978-0,139976967916868i</v>
      </c>
      <c r="BL282" s="223" t="str">
        <f t="shared" ca="1" si="377"/>
        <v>0,101770404759994+0,169793662453631i</v>
      </c>
      <c r="BM282" s="223" t="str">
        <f t="shared" ca="1" si="378"/>
        <v>-0,189433350431798+0,0574639786180379i</v>
      </c>
      <c r="BN282" s="223" t="str">
        <f t="shared" ca="1" si="379"/>
        <v>-0,00971330562480644-0,197718878178766i</v>
      </c>
      <c r="BO282" s="223" t="str">
        <f t="shared" ca="1" si="380"/>
        <v>0,194153631928139+0,0386195585622526i</v>
      </c>
      <c r="BP282" s="223" t="str">
        <f t="shared" ca="1" si="381"/>
        <v>-0,0846376632047307+0,178951303604286i</v>
      </c>
      <c r="BQ282" s="223" t="str">
        <f t="shared" ca="1" si="382"/>
        <v>-0,153023082663987-0,125582798449633i</v>
      </c>
      <c r="BR282" s="223" t="str">
        <f t="shared" ca="1" si="383"/>
        <v>0,159000815514821-0,117923041684195i</v>
      </c>
      <c r="BS282" s="223" t="str">
        <f t="shared" ca="1" si="384"/>
        <v>0,0757549891468777+0,182888722215961i</v>
      </c>
      <c r="BT282" s="223" t="str">
        <f t="shared" ca="1" si="385"/>
        <v>-0,195814737297775+0,0290463724315755i</v>
      </c>
      <c r="BU282" s="223" t="str">
        <f t="shared" ca="1" si="386"/>
        <v>0,01940321104577-0,197004107813883i</v>
      </c>
      <c r="BV282" s="223" t="str">
        <f t="shared" ca="1" si="387"/>
        <v>0,186385545876574+0,0666898146850177i</v>
      </c>
      <c r="BW282" s="223" t="str">
        <f t="shared" ca="1" si="388"/>
        <v>-0,10997919798268+0,16459550147412i</v>
      </c>
      <c r="BX282" s="223" t="str">
        <f t="shared" ca="1" si="389"/>
        <v>-0,132940015253683-0,146676703803914i</v>
      </c>
      <c r="BY282" s="223" t="str">
        <f t="shared" ca="1" si="390"/>
        <v>0,174582775628039-0,0933164377183372i</v>
      </c>
      <c r="BZ282" s="223" t="str">
        <f t="shared" ca="1" si="391"/>
        <v>0,0480997067934654+0,19202479345338i</v>
      </c>
      <c r="CA282" s="223" t="str">
        <f t="shared" ca="1" si="392"/>
        <v>-0,197957326447976-3,66679960980183E-14i</v>
      </c>
      <c r="CB282" s="223" t="str">
        <f t="shared" ca="1" si="393"/>
        <v>0,0480997067935366-0,192024793453362i</v>
      </c>
      <c r="CC282" s="223" t="str">
        <f t="shared" ca="1" si="394"/>
        <v>0,174582775628005+0,0933164377184019i</v>
      </c>
      <c r="CD282" s="223" t="str">
        <f t="shared" ca="1" si="395"/>
        <v>-0,132940015253738+0,146676703803865i</v>
      </c>
      <c r="CE282" s="223" t="str">
        <f t="shared" ca="1" si="396"/>
        <v>-0,109979197982619-0,164595501474161i</v>
      </c>
      <c r="CF282" s="223" t="str">
        <f t="shared" ca="1" si="397"/>
        <v>0,186385545876599-0,0666898146849486i</v>
      </c>
      <c r="CG282" s="223" t="str">
        <f t="shared" ca="1" si="398"/>
        <v>0,019403211045697+0,19700410781389i</v>
      </c>
      <c r="CH282" s="223" t="str">
        <f t="shared" ca="1" si="399"/>
        <v>-0,195814737297765-0,0290463724316479i</v>
      </c>
      <c r="CI282" s="223" t="str">
        <f t="shared" ca="1" si="400"/>
        <v>0,0757549891469402-0,182888722215935i</v>
      </c>
      <c r="CJ282" s="223" t="str">
        <f t="shared" ca="1" si="401"/>
        <v>0,159000815514778+0,117923041684254i</v>
      </c>
      <c r="CK282" s="223" t="str">
        <f t="shared" ca="1" si="402"/>
        <v>-0,15302308266403+0,125582798449581i</v>
      </c>
      <c r="CL282" s="223" t="str">
        <f t="shared" ca="1" si="403"/>
        <v>-0,0846376632046644-0,178951303604317i</v>
      </c>
      <c r="CM282" s="223" t="str">
        <f t="shared" ca="1" si="404"/>
        <v>0,194153631928152-0,0386195585621863i</v>
      </c>
      <c r="CN282" s="223" t="str">
        <f t="shared" ca="1" si="405"/>
        <v>-0,00971330562487968+0,197718878178762i</v>
      </c>
      <c r="CO282" s="223" t="str">
        <f t="shared" ca="1" si="406"/>
        <v>-0,189433350431775-0,0574639786181135i</v>
      </c>
      <c r="CP282" s="223" t="str">
        <f t="shared" ca="1" si="407"/>
        <v>0,101770404760056-0,169793662453594i</v>
      </c>
      <c r="CQ282" s="223" t="str">
        <f t="shared" ca="1" si="408"/>
        <v>0,139976967916923+0,139976967916924i</v>
      </c>
      <c r="CR282" s="223" t="str">
        <f t="shared" ca="1" si="409"/>
        <v>-0,169793662453589+0,101770404760065i</v>
      </c>
      <c r="CS282" s="223" t="str">
        <f t="shared" ca="1" si="410"/>
        <v>-0,0574639786181119-0,189433350431775i</v>
      </c>
      <c r="CT282" s="223" t="str">
        <f t="shared" ca="1" si="411"/>
        <v>0,197718878178762-0,00971330562488929i</v>
      </c>
      <c r="CU282" s="223" t="str">
        <f t="shared" ca="1" si="412"/>
        <v>-0,0386195585621768+0,194153631928154i</v>
      </c>
      <c r="CV282" s="223" t="str">
        <f t="shared" ca="1" si="413"/>
        <v>-0,178951303604321-0,0846376632046557i</v>
      </c>
      <c r="CW282" s="223" t="str">
        <f t="shared" ca="1" si="414"/>
        <v>0,125582798449574-0,153023082664036i</v>
      </c>
      <c r="CX282" s="223" t="str">
        <f t="shared" ca="1" si="415"/>
        <v>0,117923041684261+0,159000815514772i</v>
      </c>
      <c r="CY282" s="223" t="str">
        <f t="shared" ca="1" si="416"/>
        <v>-0,182888722215932+0,0757549891469491i</v>
      </c>
      <c r="CZ282" s="223" t="str">
        <f t="shared" ca="1" si="417"/>
        <v>-0,0290463724316574-0,195814737297763i</v>
      </c>
      <c r="DA282" s="223" t="str">
        <f t="shared" ca="1" si="418"/>
        <v>0,197004107813891+0,0194032110456875i</v>
      </c>
      <c r="DB282" s="223" t="str">
        <f t="shared" ca="1" si="419"/>
        <v>-0,0666898146849502+0,186385545876599i</v>
      </c>
      <c r="DC282" s="223" t="str">
        <f t="shared" ca="1" si="420"/>
        <v>-0,164595501474166-0,109979197982611i</v>
      </c>
      <c r="DD282" s="223" t="str">
        <f t="shared" ca="1" si="421"/>
        <v>0,146676703803866-0,132940015253736i</v>
      </c>
      <c r="DE282" s="223" t="str">
        <f t="shared" ca="1" si="422"/>
        <v>0,0933164377184105+0,174582775628i</v>
      </c>
      <c r="DF282" s="223" t="str">
        <f t="shared" ca="1" si="423"/>
        <v>-0,192024793453363+0,048099706793535i</v>
      </c>
      <c r="DG282" s="223" t="str">
        <f t="shared" ca="1" si="424"/>
        <v>-4,62711468676048E-14-0,197957326447976i</v>
      </c>
      <c r="DH282" s="223" t="str">
        <f t="shared" ca="1" si="425"/>
        <v>0,192024793453382+0,0480997067934561i</v>
      </c>
      <c r="DI282" s="223" t="str">
        <f t="shared" ca="1" si="426"/>
        <v>-0,0933164377183287+0,174582775628044i</v>
      </c>
      <c r="DJ282" s="223" t="str">
        <f t="shared" ca="1" si="427"/>
        <v>-0,14667670380392-0,132940015253676i</v>
      </c>
      <c r="DK282" s="223" t="str">
        <f t="shared" ca="1" si="428"/>
        <v>0,164595501474115-0,109979197982688i</v>
      </c>
      <c r="DL282" s="223" t="str">
        <f t="shared" ca="1" si="429"/>
        <v>0,0666898146850266+0,186385545876571i</v>
      </c>
      <c r="DM282" s="223" t="str">
        <f t="shared" ca="1" si="430"/>
        <v>-0,197004107813882+0,0194032110457795i</v>
      </c>
      <c r="DN282" s="223" t="str">
        <f t="shared" ca="1" si="431"/>
        <v>0,029046372431566-0,195814737297777i</v>
      </c>
      <c r="DO282" s="223" t="str">
        <f t="shared" ca="1" si="432"/>
        <v>0,182888722215967+0,0757549891468636i</v>
      </c>
      <c r="DP282" s="223" t="str">
        <f t="shared" ca="1" si="433"/>
        <v>-0,117923041684187+0,159000815514827i</v>
      </c>
      <c r="DQ282" s="223" t="str">
        <f t="shared" ca="1" si="434"/>
        <v>-0,125582798449636-0,153023082663984i</v>
      </c>
      <c r="DR282" s="223" t="str">
        <f t="shared" ca="1" si="435"/>
        <v>0,178951303604282-0,0846376632047394i</v>
      </c>
      <c r="DS282" s="223" t="str">
        <f t="shared" ca="1" si="436"/>
        <v>0,0386195585622565+0,194153631928138i</v>
      </c>
      <c r="DT282" s="223" t="str">
        <f t="shared" ca="1" si="437"/>
        <v>-0,197718878178767-0,00971330562479686i</v>
      </c>
      <c r="DU282" s="223" t="str">
        <f t="shared" ca="1" si="438"/>
        <v>0,0574639786180341-0,189433350431799i</v>
      </c>
      <c r="DV282" s="223" t="str">
        <f t="shared" ca="1" si="439"/>
        <v>0,169793662453636+0,101770404759985i</v>
      </c>
      <c r="DW282" s="223" t="str">
        <f t="shared" ca="1" si="440"/>
        <v>-0,139976967916865+0,139976967916981i</v>
      </c>
      <c r="DX282" s="223" t="str">
        <f t="shared" ca="1" si="441"/>
        <v>-0,101770404760136-0,169793662453546i</v>
      </c>
      <c r="DY282" s="223" t="str">
        <f t="shared" ca="1" si="442"/>
        <v>0,189433350431807-0,0574639786180082i</v>
      </c>
      <c r="DZ282" s="223" t="str">
        <f t="shared" ca="1" si="443"/>
        <v>0,00971330562497213+0,197718878178758i</v>
      </c>
      <c r="EA282" s="223" t="str">
        <f t="shared" ca="1" si="444"/>
        <v>-0,194153631928171-0,0386195585620954i</v>
      </c>
      <c r="EB282" s="223" t="str">
        <f t="shared" ca="1" si="445"/>
        <v>0,084637663204591-0,178951303604352i</v>
      </c>
      <c r="EC282" s="223" t="str">
        <f t="shared" ca="1" si="446"/>
        <v>0,153023082663967+0,125582798449657i</v>
      </c>
      <c r="ED282" s="223" t="str">
        <f t="shared" ca="1" si="447"/>
        <v>-0,159000815514843+0,117923041684165i</v>
      </c>
      <c r="EE282" s="223" t="str">
        <f t="shared" ca="1" si="448"/>
        <v>-0,0757549891468387-0,182888722215978i</v>
      </c>
      <c r="EF282" s="223" t="str">
        <f t="shared" ca="1" si="449"/>
        <v>0,195814737297783-0,0290463724315279i</v>
      </c>
      <c r="EG282" s="223" t="str">
        <f t="shared" ca="1" si="450"/>
        <v>-0,0194032110457953+0,19700410781388i</v>
      </c>
      <c r="EH282" s="223" t="str">
        <f t="shared" ca="1" si="451"/>
        <v>-0,186385545876562-0,0666898146850522i</v>
      </c>
      <c r="EI282" s="223" t="str">
        <f t="shared" ca="1" si="452"/>
        <v>0,10997919798271-0,1645955014741i</v>
      </c>
      <c r="EJ282" s="223" t="str">
        <f t="shared" ca="1" si="453"/>
        <v>0,132940015253648+0,146676703803946i</v>
      </c>
      <c r="EK282" s="223" t="str">
        <f t="shared" ca="1" si="454"/>
        <v>-0,174582775628051+0,0933164377183148i</v>
      </c>
      <c r="EL282" s="223" t="str">
        <f t="shared" ca="1" si="455"/>
        <v>-0,0480997067934299-0,192024793453389i</v>
      </c>
      <c r="EM282" s="223" t="str">
        <f t="shared" ca="1" si="456"/>
        <v>0,197957326447976+7,33359921960367E-14i</v>
      </c>
      <c r="EN282" s="223"/>
      <c r="EO282" s="223"/>
      <c r="EP282" s="223"/>
    </row>
    <row r="283" spans="1:146">
      <c r="A283" s="249">
        <f t="shared" si="323"/>
        <v>3.5742187500000027E-3</v>
      </c>
      <c r="B283" s="248">
        <v>183</v>
      </c>
      <c r="C283" s="247">
        <f t="shared" si="324"/>
        <v>36600</v>
      </c>
      <c r="N283" s="246">
        <f t="shared" ca="1" si="327"/>
        <v>0.59773462276961786</v>
      </c>
      <c r="O283" s="223">
        <f t="shared" ca="1" si="328"/>
        <v>0.19773462276961781</v>
      </c>
      <c r="P283" s="223" t="str">
        <f t="shared" ca="1" si="329"/>
        <v>-0,0433239010707735+0,192930092618681i</v>
      </c>
      <c r="Q283" s="223" t="str">
        <f t="shared" ca="1" si="330"/>
        <v>-0,178749981863537-0,0845424451126663i</v>
      </c>
      <c r="R283" s="223" t="str">
        <f t="shared" ca="1" si="331"/>
        <v>0,121652586479408-0,155883383478526i</v>
      </c>
      <c r="S283" s="223" t="str">
        <f t="shared" ca="1" si="332"/>
        <v>0,125441516731673+0,152850930392656i</v>
      </c>
      <c r="T283" s="223" t="str">
        <f t="shared" ca="1" si="333"/>
        <v>-0,17662137024555+0,0889037266622022i</v>
      </c>
      <c r="U283" s="223" t="str">
        <f t="shared" ca="1" si="334"/>
        <v>-0,0480455942136573-0,191808763925165i</v>
      </c>
      <c r="V283" s="223" t="str">
        <f t="shared" ca="1" si="335"/>
        <v>0,197675068798126-0,00485265056428061i</v>
      </c>
      <c r="W283" s="223" t="str">
        <f t="shared" ca="1" si="336"/>
        <v>-0,0385761112298546+0,193935207438528i</v>
      </c>
      <c r="X283" s="223" t="str">
        <f t="shared" ca="1" si="337"/>
        <v>-0,18077092117634-0,0801302383554447i</v>
      </c>
      <c r="Y283" s="223" t="str">
        <f t="shared" ca="1" si="338"/>
        <v>0,117790377257931-0,158821938243044i</v>
      </c>
      <c r="Z283" s="223" t="str">
        <f t="shared" ca="1" si="339"/>
        <v>0,129154885704819+0,149726405621782i</v>
      </c>
      <c r="AA283" s="223" t="str">
        <f t="shared" ca="1" si="340"/>
        <v>-0,174386368518425+0,0932114559311193i</v>
      </c>
      <c r="AB283" s="223" t="str">
        <f t="shared" ca="1" si="341"/>
        <v>-0,052738346487134-0,19057189680445i</v>
      </c>
      <c r="AC283" s="223" t="str">
        <f t="shared" ca="1" si="342"/>
        <v>0,197496442756738-0,00970237807331359i</v>
      </c>
      <c r="AD283" s="223" t="str">
        <f t="shared" ca="1" si="343"/>
        <v>-0,0338050845819928+0,194823502941117i</v>
      </c>
      <c r="AE283" s="223" t="str">
        <f t="shared" ca="1" si="344"/>
        <v>-0,182682970845689-0,0756697641388972i</v>
      </c>
      <c r="AF283" s="223" t="str">
        <f t="shared" ca="1" si="345"/>
        <v>0,113857215517659-0,1616648246107i</v>
      </c>
      <c r="AG283" s="223" t="str">
        <f t="shared" ca="1" si="346"/>
        <v>0,132790456604228+0,146511691262792i</v>
      </c>
      <c r="AH283" s="223" t="str">
        <f t="shared" ca="1" si="347"/>
        <v>-0,172046322963632+0,0974630381043837i</v>
      </c>
      <c r="AI283" s="223" t="str">
        <f t="shared" ca="1" si="348"/>
        <v>-0,0573993311527022-0,189220236299043i</v>
      </c>
      <c r="AJ283" s="223" t="str">
        <f t="shared" ca="1" si="349"/>
        <v>0,197198852243101-0,0145462612325912i</v>
      </c>
      <c r="AK283" s="223" t="str">
        <f t="shared" ca="1" si="350"/>
        <v>-0,0290136950152323+0,195594444050454i</v>
      </c>
      <c r="AL283" s="223" t="str">
        <f t="shared" ca="1" si="351"/>
        <v>-0,184484979124384-0,0711637092858349i</v>
      </c>
      <c r="AM283" s="223" t="str">
        <f t="shared" ca="1" si="352"/>
        <v>0,109855470448123-0,164410330133068i</v>
      </c>
      <c r="AN283" s="223" t="str">
        <f t="shared" ca="1" si="353"/>
        <v>0,13634603949795+0,143208723739395i</v>
      </c>
      <c r="AO283" s="223" t="str">
        <f t="shared" ca="1" si="354"/>
        <v>-0,169602643137123+0,101655912187855i</v>
      </c>
      <c r="AP283" s="223" t="str">
        <f t="shared" ca="1" si="355"/>
        <v>-0,0620257406074444-0,187754596598701i</v>
      </c>
      <c r="AQ283" s="223" t="str">
        <f t="shared" ca="1" si="356"/>
        <v>0,19678247651462-0,0193813822679423i</v>
      </c>
      <c r="AR283" s="223" t="str">
        <f t="shared" ca="1" si="357"/>
        <v>0,19678247651462-0,0193813822679423i</v>
      </c>
      <c r="AS283" s="223" t="str">
        <f t="shared" ca="1" si="358"/>
        <v>-0,186175860549955-0,0666147880753726i</v>
      </c>
      <c r="AT283" s="223" t="str">
        <f t="shared" ca="1" si="359"/>
        <v>0,105787552550997-0,167056801020231i</v>
      </c>
      <c r="AU283" s="223" t="str">
        <f t="shared" ca="1" si="360"/>
        <v>0,139819492635755+0,139819492635766i</v>
      </c>
      <c r="AV283" s="223" t="str">
        <f t="shared" ca="1" si="361"/>
        <v>-0,167056801020239+0,105787552550984i</v>
      </c>
      <c r="AW283" s="223" t="str">
        <f t="shared" ca="1" si="362"/>
        <v>-0,0666147880753584-0,18617586054996i</v>
      </c>
      <c r="AX283" s="223" t="str">
        <f t="shared" ca="1" si="363"/>
        <v>0,19624756638043-0,0242048286835859i</v>
      </c>
      <c r="AY283" s="223" t="str">
        <f t="shared" ca="1" si="364"/>
        <v>-0,0193813822679603+0,196782476514618i</v>
      </c>
      <c r="AZ283" s="223" t="str">
        <f t="shared" ca="1" si="365"/>
        <v>-0,187754596598697-0,0620257406074589i</v>
      </c>
      <c r="BA283" s="223" t="str">
        <f t="shared" ca="1" si="366"/>
        <v>0,10165591218787-0,169602643137113i</v>
      </c>
      <c r="BB283" s="223" t="str">
        <f t="shared" ca="1" si="367"/>
        <v>0,143208723739387+0,136346039497959i</v>
      </c>
      <c r="BC283" s="223" t="str">
        <f t="shared" ca="1" si="368"/>
        <v>-0,164410330133077+0,109855470448111i</v>
      </c>
      <c r="BD283" s="223" t="str">
        <f t="shared" ca="1" si="369"/>
        <v>-0,0711637092858181-0,18448497912439i</v>
      </c>
      <c r="BE283" s="223" t="str">
        <f t="shared" ca="1" si="370"/>
        <v>0,195594444050442-0,0290136950153146i</v>
      </c>
      <c r="BF283" s="223" t="str">
        <f t="shared" ca="1" si="371"/>
        <v>-0,0145462612325475+0,197198852243104i</v>
      </c>
      <c r="BG283" s="223" t="str">
        <f t="shared" ca="1" si="372"/>
        <v>-0,189220236299043-0,0573993311527006i</v>
      </c>
      <c r="BH283" s="223" t="str">
        <f t="shared" ca="1" si="373"/>
        <v>0,0974630381043969-0,172046322963625i</v>
      </c>
      <c r="BI283" s="223" t="str">
        <f t="shared" ca="1" si="374"/>
        <v>0,146511691262754+0,13279045660427i</v>
      </c>
      <c r="BJ283" s="223" t="str">
        <f t="shared" ca="1" si="375"/>
        <v>-0,161664824610744+0,113857215517596i</v>
      </c>
      <c r="BK283" s="223" t="str">
        <f t="shared" ca="1" si="376"/>
        <v>-0,0756697641389739-0,182682970845657i</v>
      </c>
      <c r="BL283" s="223" t="str">
        <f t="shared" ca="1" si="377"/>
        <v>0,194823502941107-0,0338050845820527i</v>
      </c>
      <c r="BM283" s="223" t="str">
        <f t="shared" ca="1" si="378"/>
        <v>-0,0097023780732881+0,197496442756739i</v>
      </c>
      <c r="BN283" s="223" t="str">
        <f t="shared" ca="1" si="379"/>
        <v>-0,190571896804446-0,05273834648715i</v>
      </c>
      <c r="BO283" s="223" t="str">
        <f t="shared" ca="1" si="380"/>
        <v>0,0932114559311525-0,174386368518408i</v>
      </c>
      <c r="BP283" s="223" t="str">
        <f t="shared" ca="1" si="381"/>
        <v>0,149726405621733+0,129154885704875i</v>
      </c>
      <c r="BQ283" s="223" t="str">
        <f t="shared" ca="1" si="382"/>
        <v>-0,158821938243101+0,117790377257854i</v>
      </c>
      <c r="BR283" s="223" t="str">
        <f t="shared" ca="1" si="383"/>
        <v>-0,080130238355504-0,180770921176314i</v>
      </c>
      <c r="BS283" s="223" t="str">
        <f t="shared" ca="1" si="384"/>
        <v>0,19393520743852-0,0385761112298975i</v>
      </c>
      <c r="BT283" s="223" t="str">
        <f t="shared" ca="1" si="385"/>
        <v>-0,00485265056427826+0,197675068798127i</v>
      </c>
      <c r="BU283" s="223" t="str">
        <f t="shared" ca="1" si="386"/>
        <v>-0,191808763925155-0,0480455942136952i</v>
      </c>
      <c r="BV283" s="223" t="str">
        <f t="shared" ca="1" si="387"/>
        <v>0,0889037266622565-0,176621370245522i</v>
      </c>
      <c r="BW283" s="223" t="str">
        <f t="shared" ca="1" si="388"/>
        <v>0,152850930392598+0,125441516731743i</v>
      </c>
      <c r="BX283" s="223" t="str">
        <f t="shared" ca="1" si="389"/>
        <v>-0,155883383478478+0,12165258647947i</v>
      </c>
      <c r="BY283" s="223" t="str">
        <f t="shared" ca="1" si="390"/>
        <v>-0,0845424451127116-0,178749981863516i</v>
      </c>
      <c r="BZ283" s="223" t="str">
        <f t="shared" ca="1" si="391"/>
        <v>0,192930092618677-0,0433239010707915i</v>
      </c>
      <c r="CA283" s="223" t="str">
        <f t="shared" ca="1" si="392"/>
        <v>-1,52127747813409E-14+0,197734622769618i</v>
      </c>
      <c r="CB283" s="223" t="str">
        <f t="shared" ca="1" si="393"/>
        <v>-0,19293009261867-0,0433239010708212i</v>
      </c>
      <c r="CC283" s="223" t="str">
        <f t="shared" ca="1" si="394"/>
        <v>0,0845424451127391-0,178749981863503i</v>
      </c>
      <c r="CD283" s="223" t="str">
        <f t="shared" ca="1" si="395"/>
        <v>0,155883383478577+0,121652586479343i</v>
      </c>
      <c r="CE283" s="223" t="str">
        <f t="shared" ca="1" si="396"/>
        <v>-0,152850930392617+0,12544151673172i</v>
      </c>
      <c r="CF283" s="223" t="str">
        <f t="shared" ca="1" si="397"/>
        <v>-0,0889037266622194-0,176621370245541i</v>
      </c>
      <c r="CG283" s="223" t="str">
        <f t="shared" ca="1" si="398"/>
        <v>0,191808763925163-0,0480455942136656i</v>
      </c>
      <c r="CH283" s="223" t="str">
        <f t="shared" ca="1" si="399"/>
        <v>0,00485265056424785+0,197675068798127i</v>
      </c>
      <c r="CI283" s="223" t="str">
        <f t="shared" ca="1" si="400"/>
        <v>-0,193935207438514-0,0385761112299274i</v>
      </c>
      <c r="CJ283" s="223" t="str">
        <f t="shared" ca="1" si="401"/>
        <v>0,0801302383555317-0,180770921176302i</v>
      </c>
      <c r="CK283" s="223" t="str">
        <f t="shared" ca="1" si="402"/>
        <v>0,158821938243083+0,117790377257879i</v>
      </c>
      <c r="CL283" s="223" t="str">
        <f t="shared" ca="1" si="403"/>
        <v>-0,149726405621753+0,129154885704852i</v>
      </c>
      <c r="CM283" s="223" t="str">
        <f t="shared" ca="1" si="404"/>
        <v>-0,0932114559311207-0,174386368518425i</v>
      </c>
      <c r="CN283" s="223" t="str">
        <f t="shared" ca="1" si="405"/>
        <v>0,190571896804455-0,0527383464871152i</v>
      </c>
      <c r="CO283" s="223" t="str">
        <f t="shared" ca="1" si="406"/>
        <v>0,00970237807326333+0,197496442756741i</v>
      </c>
      <c r="CP283" s="223" t="str">
        <f t="shared" ca="1" si="407"/>
        <v>-0,194823502941101-0,0338050845820825i</v>
      </c>
      <c r="CQ283" s="223" t="str">
        <f t="shared" ca="1" si="408"/>
        <v>0,0756697641388254-0,182682970845718i</v>
      </c>
      <c r="CR283" s="223" t="str">
        <f t="shared" ca="1" si="409"/>
        <v>0,161664824610727+0,113857215517621i</v>
      </c>
      <c r="CS283" s="223" t="str">
        <f t="shared" ca="1" si="410"/>
        <v>-0,146511691262774+0,132790456604248i</v>
      </c>
      <c r="CT283" s="223" t="str">
        <f t="shared" ca="1" si="411"/>
        <v>-0,0974630381043704-0,17204632296364i</v>
      </c>
      <c r="CU283" s="223" t="str">
        <f t="shared" ca="1" si="412"/>
        <v>0,189220236299053-0,057399331152666i</v>
      </c>
      <c r="CV283" s="223" t="str">
        <f t="shared" ca="1" si="413"/>
        <v>0,0145462612325116+0,197198852243107i</v>
      </c>
      <c r="CW283" s="223" t="str">
        <f t="shared" ca="1" si="414"/>
        <v>-0,195594444050466-0,0290136950151503i</v>
      </c>
      <c r="CX283" s="223" t="str">
        <f t="shared" ca="1" si="415"/>
        <v>0,0711637092858517-0,184484979124377i</v>
      </c>
      <c r="CY283" s="223" t="str">
        <f t="shared" ca="1" si="416"/>
        <v>0,164410330133057+0,109855470448141i</v>
      </c>
      <c r="CZ283" s="223" t="str">
        <f t="shared" ca="1" si="417"/>
        <v>-0,143208723739404+0,136346039497941i</v>
      </c>
      <c r="DA283" s="223" t="str">
        <f t="shared" ca="1" si="418"/>
        <v>-0,101655912187844-0,169602643137129i</v>
      </c>
      <c r="DB283" s="223" t="str">
        <f t="shared" ca="1" si="419"/>
        <v>0,187754596598706-0,06202574060743i</v>
      </c>
      <c r="DC283" s="223" t="str">
        <f t="shared" ca="1" si="420"/>
        <v>0,0193813822679244+0,196782476514622i</v>
      </c>
      <c r="DD283" s="223" t="str">
        <f t="shared" ca="1" si="421"/>
        <v>-0,19624756638045-0,024204828683421i</v>
      </c>
      <c r="DE283" s="223" t="str">
        <f t="shared" ca="1" si="422"/>
        <v>0,0666147880753869-0,18617586054995i</v>
      </c>
      <c r="DF283" s="223" t="str">
        <f t="shared" ca="1" si="423"/>
        <v>0,16705680102022+0,105787552551015i</v>
      </c>
      <c r="DG283" s="223" t="str">
        <f t="shared" ca="1" si="424"/>
        <v>-0,139819492635781+0,139819492635741i</v>
      </c>
      <c r="DH283" s="223" t="str">
        <f t="shared" ca="1" si="425"/>
        <v>-0,105787552550976-0,167056801020244i</v>
      </c>
      <c r="DI283" s="223" t="str">
        <f t="shared" ca="1" si="426"/>
        <v>0,186175860549965-0,066614788075344i</v>
      </c>
      <c r="DJ283" s="223" t="str">
        <f t="shared" ca="1" si="427"/>
        <v>0,0242048286835653+0,196247566380433i</v>
      </c>
      <c r="DK283" s="223" t="str">
        <f t="shared" ca="1" si="428"/>
        <v>-0,196782476514617-0,0193813822679698i</v>
      </c>
      <c r="DL283" s="223" t="str">
        <f t="shared" ca="1" si="429"/>
        <v>0,0620257406074733-0,187754596598692i</v>
      </c>
      <c r="DM283" s="223" t="str">
        <f t="shared" ca="1" si="430"/>
        <v>0,169602643137106+0,101655912187884i</v>
      </c>
      <c r="DN283" s="223" t="str">
        <f t="shared" ca="1" si="431"/>
        <v>-0,136346039497974+0,143208723739372i</v>
      </c>
      <c r="DO283" s="223" t="str">
        <f t="shared" ca="1" si="432"/>
        <v>-0,109855470448094-0,164410330133088i</v>
      </c>
      <c r="DP283" s="223" t="str">
        <f t="shared" ca="1" si="433"/>
        <v>0,184484979124325-0,0711637092859873i</v>
      </c>
      <c r="DQ283" s="223" t="str">
        <f t="shared" ca="1" si="434"/>
        <v>0,029013695015294+0,195594444050445i</v>
      </c>
      <c r="DR283" s="223" t="str">
        <f t="shared" ca="1" si="435"/>
        <v>-0,197198852243102-0,0145462612325683i</v>
      </c>
      <c r="DS283" s="223" t="str">
        <f t="shared" ca="1" si="436"/>
        <v>0,0573993311527097-0,18922023629904i</v>
      </c>
      <c r="DT283" s="223" t="str">
        <f t="shared" ca="1" si="437"/>
        <v>0,172046322963617+0,0974630381044102i</v>
      </c>
      <c r="DU283" s="223" t="str">
        <f t="shared" ca="1" si="438"/>
        <v>-0,132790456604282+0,146511691262743i</v>
      </c>
      <c r="DV283" s="223" t="str">
        <f t="shared" ca="1" si="439"/>
        <v>-0,113857215517749-0,161664824610637i</v>
      </c>
      <c r="DW283" s="223" t="str">
        <f t="shared" ca="1" si="440"/>
        <v>0,182682970845663-0,0756697641389599i</v>
      </c>
      <c r="DX283" s="223" t="str">
        <f t="shared" ca="1" si="441"/>
        <v>0,0338050845820376+0,194823502941109i</v>
      </c>
      <c r="DY283" s="223" t="str">
        <f t="shared" ca="1" si="442"/>
        <v>-0,197496442756738-0,0097023780733089i</v>
      </c>
      <c r="DZ283" s="223" t="str">
        <f t="shared" ca="1" si="443"/>
        <v>0,05273834648717-0,19057189680444i</v>
      </c>
      <c r="EA283" s="223" t="str">
        <f t="shared" ca="1" si="444"/>
        <v>0,174386368518398+0,0932114559311709i</v>
      </c>
      <c r="EB283" s="223" t="str">
        <f t="shared" ca="1" si="445"/>
        <v>-0,129154885704895+0,149726405621716i</v>
      </c>
      <c r="EC283" s="223" t="str">
        <f t="shared" ca="1" si="446"/>
        <v>-0,117790377257996-0,158821938242996i</v>
      </c>
      <c r="ED283" s="223" t="str">
        <f t="shared" ca="1" si="447"/>
        <v>0,180770921176325-0,0801302383554797i</v>
      </c>
      <c r="EE283" s="223" t="str">
        <f t="shared" ca="1" si="448"/>
        <v>0,0385761112298716+0,193935207438525i</v>
      </c>
      <c r="EF283" s="223" t="str">
        <f t="shared" ca="1" si="449"/>
        <v>-0,197675068798126-0,00485265056428224i</v>
      </c>
      <c r="EG283" s="223" t="str">
        <f t="shared" ca="1" si="450"/>
        <v>0,048045594213699-0,191808763925154i</v>
      </c>
      <c r="EH283" s="223" t="str">
        <f t="shared" ca="1" si="451"/>
        <v>0,17662137024552+0,0889037266622601i</v>
      </c>
      <c r="EI283" s="223" t="str">
        <f t="shared" ca="1" si="452"/>
        <v>-0,125441516731755+0,152850930392588i</v>
      </c>
      <c r="EJ283" s="223" t="str">
        <f t="shared" ca="1" si="453"/>
        <v>-0,121652586479466-0,15588338347848i</v>
      </c>
      <c r="EK283" s="223" t="str">
        <f t="shared" ca="1" si="454"/>
        <v>0,178749981863522-0,0845424451126977i</v>
      </c>
      <c r="EL283" s="223" t="str">
        <f t="shared" ca="1" si="455"/>
        <v>0,0433239010707767+0,192930092618681i</v>
      </c>
      <c r="EM283" s="223" t="str">
        <f t="shared" ca="1" si="456"/>
        <v>-0,197734622769618-3,04255495626817E-14i</v>
      </c>
      <c r="EN283" s="223"/>
      <c r="EO283" s="223"/>
      <c r="EP283" s="223"/>
    </row>
    <row r="284" spans="1:146">
      <c r="A284" s="249">
        <f t="shared" si="323"/>
        <v>3.5937500000000028E-3</v>
      </c>
      <c r="B284" s="248">
        <v>184</v>
      </c>
      <c r="C284" s="247">
        <f t="shared" si="324"/>
        <v>36800</v>
      </c>
      <c r="N284" s="246">
        <f t="shared" ca="1" si="327"/>
        <v>0.59745583525708423</v>
      </c>
      <c r="O284" s="223">
        <f t="shared" ca="1" si="328"/>
        <v>0.19745583525708427</v>
      </c>
      <c r="P284" s="223" t="str">
        <f t="shared" ca="1" si="329"/>
        <v>-0,0385217224842677+0,193661776749874i</v>
      </c>
      <c r="Q284" s="223" t="str">
        <f t="shared" ca="1" si="330"/>
        <v>-0,18242540476894-0,0755630767766978i</v>
      </c>
      <c r="R284" s="223" t="str">
        <f t="shared" ca="1" si="331"/>
        <v>0,109700584404856-0,164178526788085i</v>
      </c>
      <c r="S284" s="223" t="str">
        <f t="shared" ca="1" si="332"/>
        <v>0,139622360095136+0,13962236009514i</v>
      </c>
      <c r="T284" s="223" t="str">
        <f t="shared" ca="1" si="333"/>
        <v>-0,164178526788087+0,109700584404852i</v>
      </c>
      <c r="U284" s="223" t="str">
        <f t="shared" ca="1" si="334"/>
        <v>-0,0755630767767031-0,182425404768938i</v>
      </c>
      <c r="V284" s="223" t="str">
        <f t="shared" ca="1" si="335"/>
        <v>0,193661776749873-0,0385217224842691i</v>
      </c>
      <c r="W284" s="223" t="str">
        <f t="shared" ca="1" si="336"/>
        <v>-4,83797592289894E-15+0,197455835257084i</v>
      </c>
      <c r="X284" s="223" t="str">
        <f t="shared" ca="1" si="337"/>
        <v>-0,193661776749872-0,0385217224842772i</v>
      </c>
      <c r="Y284" s="223" t="str">
        <f t="shared" ca="1" si="338"/>
        <v>0,0755630767766926-0,182425404768942i</v>
      </c>
      <c r="Z284" s="223" t="str">
        <f t="shared" ca="1" si="339"/>
        <v>0,164178526788082+0,10970058440486i</v>
      </c>
      <c r="AA284" s="223" t="str">
        <f t="shared" ca="1" si="340"/>
        <v>-0,139622360095143+0,139622360095133i</v>
      </c>
      <c r="AB284" s="223" t="str">
        <f t="shared" ca="1" si="341"/>
        <v>-0,109700584404865-0,164178526788079i</v>
      </c>
      <c r="AC284" s="223" t="str">
        <f t="shared" ca="1" si="342"/>
        <v>0,18242540476894-0,0755630767766985i</v>
      </c>
      <c r="AD284" s="223" t="str">
        <f t="shared" ca="1" si="343"/>
        <v>0,0385217224842657+0,193661776749874i</v>
      </c>
      <c r="AE284" s="223" t="str">
        <f t="shared" ca="1" si="344"/>
        <v>-0,197455835257084-9,67595184579786E-15i</v>
      </c>
      <c r="AF284" s="223" t="str">
        <f t="shared" ca="1" si="345"/>
        <v>0,0385217224842628-0,193661776749875i</v>
      </c>
      <c r="AG284" s="223" t="str">
        <f t="shared" ca="1" si="346"/>
        <v>0,182425404768941+0,0755630767766958i</v>
      </c>
      <c r="AH284" s="223" t="str">
        <f t="shared" ca="1" si="347"/>
        <v>-0,109700584404864+0,16417852678808i</v>
      </c>
      <c r="AI284" s="223" t="str">
        <f t="shared" ca="1" si="348"/>
        <v>-0,139622360095144-0,139622360095132i</v>
      </c>
      <c r="AJ284" s="223" t="str">
        <f t="shared" ca="1" si="349"/>
        <v>0,164178526788081-0,109700584404862i</v>
      </c>
      <c r="AK284" s="223" t="str">
        <f t="shared" ca="1" si="350"/>
        <v>0,0755630767766942+0,182425404768942i</v>
      </c>
      <c r="AL284" s="223" t="str">
        <f t="shared" ca="1" si="351"/>
        <v>-0,193661776749856+0,0385217224843573i</v>
      </c>
      <c r="AM284" s="223" t="str">
        <f t="shared" ca="1" si="352"/>
        <v>-2,75763150439126E-14-0,197455835257084i</v>
      </c>
      <c r="AN284" s="223" t="str">
        <f t="shared" ca="1" si="353"/>
        <v>0,193661776749866+0,038521722484306i</v>
      </c>
      <c r="AO284" s="223" t="str">
        <f t="shared" ca="1" si="354"/>
        <v>-0,0755630767766095+0,182425404768977i</v>
      </c>
      <c r="AP284" s="223" t="str">
        <f t="shared" ca="1" si="355"/>
        <v>-0,164178526788099-0,109700584404835i</v>
      </c>
      <c r="AQ284" s="223" t="str">
        <f t="shared" ca="1" si="356"/>
        <v>0,139622360095163-0,139622360095113i</v>
      </c>
      <c r="AR284" s="223" t="str">
        <f t="shared" ca="1" si="357"/>
        <v>0,139622360095163-0,139622360095113i</v>
      </c>
      <c r="AS284" s="223" t="str">
        <f t="shared" ca="1" si="358"/>
        <v>-0,182425404768927+0,0755630767767285i</v>
      </c>
      <c r="AT284" s="223" t="str">
        <f t="shared" ca="1" si="359"/>
        <v>-0,0385217224842343-0,19366177674988i</v>
      </c>
      <c r="AU284" s="223" t="str">
        <f t="shared" ca="1" si="360"/>
        <v>0,197455835257084+9,79203569417998E-14i</v>
      </c>
      <c r="AV284" s="223" t="str">
        <f t="shared" ca="1" si="361"/>
        <v>-0,0385217224842337+0,19366177674988i</v>
      </c>
      <c r="AW284" s="223" t="str">
        <f t="shared" ca="1" si="362"/>
        <v>-0,18242540476893-0,0755630767767228i</v>
      </c>
      <c r="AX284" s="223" t="str">
        <f t="shared" ca="1" si="363"/>
        <v>0,109700584404935-0,164178526788032i</v>
      </c>
      <c r="AY284" s="223" t="str">
        <f t="shared" ca="1" si="364"/>
        <v>0,139622360095167+0,139622360095109i</v>
      </c>
      <c r="AZ284" s="223" t="str">
        <f t="shared" ca="1" si="365"/>
        <v>-0,164178526788098+0,109700584404836i</v>
      </c>
      <c r="BA284" s="223" t="str">
        <f t="shared" ca="1" si="366"/>
        <v>-0,0755630767766126-0,182425404768975i</v>
      </c>
      <c r="BB284" s="223" t="str">
        <f t="shared" ca="1" si="367"/>
        <v>0,193661776749865-0,0385217224843094i</v>
      </c>
      <c r="BC284" s="223" t="str">
        <f t="shared" ca="1" si="368"/>
        <v>-2,13838634269874E-14+0,197455835257084i</v>
      </c>
      <c r="BD284" s="223" t="str">
        <f t="shared" ca="1" si="369"/>
        <v>-0,193661776749857-0,0385217224843512i</v>
      </c>
      <c r="BE284" s="223" t="str">
        <f t="shared" ca="1" si="370"/>
        <v>0,0755630767766521-0,182425404768959i</v>
      </c>
      <c r="BF284" s="223" t="str">
        <f t="shared" ca="1" si="371"/>
        <v>0,164178526788072+0,109700584404876i</v>
      </c>
      <c r="BG284" s="223" t="str">
        <f t="shared" ca="1" si="372"/>
        <v>-0,139622360095198+0,139622360095079i</v>
      </c>
      <c r="BH284" s="223" t="str">
        <f t="shared" ca="1" si="373"/>
        <v>-0,109700584404899-0,164178526788056i</v>
      </c>
      <c r="BI284" s="223" t="str">
        <f t="shared" ca="1" si="374"/>
        <v>0,182425404768946-0,0755630767766833i</v>
      </c>
      <c r="BJ284" s="223" t="str">
        <f t="shared" ca="1" si="375"/>
        <v>0,0385217224841917+0,193661776749889i</v>
      </c>
      <c r="BK284" s="223" t="str">
        <f t="shared" ca="1" si="376"/>
        <v>-0,197455835257084+5,5152630087825E-14i</v>
      </c>
      <c r="BL284" s="223" t="str">
        <f t="shared" ca="1" si="377"/>
        <v>0,0385217224842817-0,193661776749871i</v>
      </c>
      <c r="BM284" s="223" t="str">
        <f t="shared" ca="1" si="378"/>
        <v>0,182425404768911+0,075563076776768i</v>
      </c>
      <c r="BN284" s="223" t="str">
        <f t="shared" ca="1" si="379"/>
        <v>-0,109700584404812+0,164178526788114i</v>
      </c>
      <c r="BO284" s="223" t="str">
        <f t="shared" ca="1" si="380"/>
        <v>-0,139622360095133-0,139622360095143i</v>
      </c>
      <c r="BP284" s="223" t="str">
        <f t="shared" ca="1" si="381"/>
        <v>0,164178526788123-0,109700584404799i</v>
      </c>
      <c r="BQ284" s="223" t="str">
        <f t="shared" ca="1" si="382"/>
        <v>0,0755630767767489+0,182425404768919i</v>
      </c>
      <c r="BR284" s="223" t="str">
        <f t="shared" ca="1" si="383"/>
        <v>-0,193661776749875+0,0385217224842614i</v>
      </c>
      <c r="BS284" s="223" t="str">
        <f t="shared" ca="1" si="384"/>
        <v>7,03440418978872E-14-0,197455835257084i</v>
      </c>
      <c r="BT284" s="223" t="str">
        <f t="shared" ca="1" si="385"/>
        <v>0,193661776749885+0,0385217224842122i</v>
      </c>
      <c r="BU284" s="223" t="str">
        <f t="shared" ca="1" si="386"/>
        <v>-0,0755630767767025+0,182425404768938i</v>
      </c>
      <c r="BV284" s="223" t="str">
        <f t="shared" ca="1" si="387"/>
        <v>-0,164178526788044-0,109700584404917i</v>
      </c>
      <c r="BW284" s="223" t="str">
        <f t="shared" ca="1" si="388"/>
        <v>0,139622360095089-0,139622360095187i</v>
      </c>
      <c r="BX284" s="223" t="str">
        <f t="shared" ca="1" si="389"/>
        <v>0,109700584404863+0,16417852678808i</v>
      </c>
      <c r="BY284" s="223" t="str">
        <f t="shared" ca="1" si="390"/>
        <v>-0,182425404768967+0,075563076776633i</v>
      </c>
      <c r="BZ284" s="223" t="str">
        <f t="shared" ca="1" si="391"/>
        <v>-0,0385217224843364-0,19366177674986i</v>
      </c>
      <c r="CA284" s="223" t="str">
        <f t="shared" ca="1" si="392"/>
        <v>0,197455835257084-6,1924516169251E-15i</v>
      </c>
      <c r="CB284" s="223" t="str">
        <f t="shared" ca="1" si="393"/>
        <v>-0,0385217224843242+0,193661776749862i</v>
      </c>
      <c r="CC284" s="223" t="str">
        <f t="shared" ca="1" si="394"/>
        <v>-0,182425404768968-0,0755630767766318i</v>
      </c>
      <c r="CD284" s="223" t="str">
        <f t="shared" ca="1" si="395"/>
        <v>0,109700584404853-0,164178526788087i</v>
      </c>
      <c r="CE284" s="223" t="str">
        <f t="shared" ca="1" si="396"/>
        <v>0,139622360095098+0,139622360095178i</v>
      </c>
      <c r="CF284" s="223" t="str">
        <f t="shared" ca="1" si="397"/>
        <v>-0,164178526788044+0,109700584404918i</v>
      </c>
      <c r="CG284" s="223" t="str">
        <f t="shared" ca="1" si="398"/>
        <v>-0,0755630767767037-0,182425404768938i</v>
      </c>
      <c r="CH284" s="223" t="str">
        <f t="shared" ca="1" si="399"/>
        <v>0,193661776749884-0,0385217224842134i</v>
      </c>
      <c r="CI284" s="223" t="str">
        <f t="shared" ca="1" si="400"/>
        <v>8,27289451317375E-14+0,197455835257084i</v>
      </c>
      <c r="CJ284" s="223" t="str">
        <f t="shared" ca="1" si="401"/>
        <v>-0,193661776749877-0,0385217224842491i</v>
      </c>
      <c r="CK284" s="223" t="str">
        <f t="shared" ca="1" si="402"/>
        <v>0,0755630767767477-0,18242540476892i</v>
      </c>
      <c r="CL284" s="223" t="str">
        <f t="shared" ca="1" si="403"/>
        <v>0,164178526788129+0,109700584404789i</v>
      </c>
      <c r="CM284" s="223" t="str">
        <f t="shared" ca="1" si="404"/>
        <v>-0,139622360095124+0,139622360095152i</v>
      </c>
      <c r="CN284" s="223" t="str">
        <f t="shared" ca="1" si="405"/>
        <v>-0,109700584404822-0,164178526788107i</v>
      </c>
      <c r="CO284" s="223" t="str">
        <f t="shared" ca="1" si="406"/>
        <v>0,182425404768909-0,0755630767767744i</v>
      </c>
      <c r="CP284" s="223" t="str">
        <f t="shared" ca="1" si="407"/>
        <v>0,0385217224842884+0,193661776749869i</v>
      </c>
      <c r="CQ284" s="223" t="str">
        <f t="shared" ca="1" si="408"/>
        <v>-0,197455835257084-4,27677268539748E-14i</v>
      </c>
      <c r="CR284" s="223" t="str">
        <f t="shared" ca="1" si="409"/>
        <v>0,0385217224841852-0,19366177674989i</v>
      </c>
      <c r="CS284" s="223" t="str">
        <f t="shared" ca="1" si="410"/>
        <v>0,182425404768949+0,075563076776677i</v>
      </c>
      <c r="CT284" s="223" t="str">
        <f t="shared" ca="1" si="411"/>
        <v>-0,109700584404894+0,16417852678806i</v>
      </c>
      <c r="CU284" s="223" t="str">
        <f t="shared" ca="1" si="412"/>
        <v>-0,139622360095206-0,13962236009507i</v>
      </c>
      <c r="CV284" s="223" t="str">
        <f t="shared" ca="1" si="413"/>
        <v>0,164178526788071-0,109700584404877i</v>
      </c>
      <c r="CW284" s="223" t="str">
        <f t="shared" ca="1" si="414"/>
        <v>0,0755630767766585+0,182425404768957i</v>
      </c>
      <c r="CX284" s="223" t="str">
        <f t="shared" ca="1" si="415"/>
        <v>-0,193661776749894+0,0385217224841652i</v>
      </c>
      <c r="CY284" s="223" t="str">
        <f t="shared" ca="1" si="416"/>
        <v>-3,37687666608375E-14-0,197455835257084i</v>
      </c>
      <c r="CZ284" s="223" t="str">
        <f t="shared" ca="1" si="417"/>
        <v>0,193661776749868+0,0385217224842971i</v>
      </c>
      <c r="DA284" s="223" t="str">
        <f t="shared" ca="1" si="418"/>
        <v>-0,0755630767767929+0,182425404768901i</v>
      </c>
      <c r="DB284" s="223" t="str">
        <f t="shared" ca="1" si="419"/>
        <v>-0,164178526788102-0,10970058440483i</v>
      </c>
      <c r="DC284" s="223" t="str">
        <f t="shared" ca="1" si="420"/>
        <v>0,139622360095158-0,139622360095118i</v>
      </c>
      <c r="DD284" s="223" t="str">
        <f t="shared" ca="1" si="421"/>
        <v>0,109700584404782+0,164178526788134i</v>
      </c>
      <c r="DE284" s="223" t="str">
        <f t="shared" ca="1" si="422"/>
        <v>-0,182425404768927+0,0755630767767291i</v>
      </c>
      <c r="DF284" s="223" t="str">
        <f t="shared" ca="1" si="423"/>
        <v>-0,0385217224842402-0,193661776749879i</v>
      </c>
      <c r="DG284" s="223" t="str">
        <f t="shared" ca="1" si="424"/>
        <v>0,197455835257084+9,17279053248746E-14i</v>
      </c>
      <c r="DH284" s="223" t="str">
        <f t="shared" ca="1" si="425"/>
        <v>-0,0385217224842331+0,19366177674988i</v>
      </c>
      <c r="DI284" s="223" t="str">
        <f t="shared" ca="1" si="426"/>
        <v>-0,18242540476893-0,0755630767767222i</v>
      </c>
      <c r="DJ284" s="223" t="str">
        <f t="shared" ca="1" si="427"/>
        <v>0,109700584404934-0,164178526788032i</v>
      </c>
      <c r="DK284" s="223" t="str">
        <f t="shared" ca="1" si="428"/>
        <v>0,139622360095172+0,139622360095104i</v>
      </c>
      <c r="DL284" s="223" t="str">
        <f t="shared" ca="1" si="429"/>
        <v>-0,164178526788092+0,109700584404845i</v>
      </c>
      <c r="DM284" s="223" t="str">
        <f t="shared" ca="1" si="430"/>
        <v>-0,0755630767766132-0,182425404768975i</v>
      </c>
      <c r="DN284" s="223" t="str">
        <f t="shared" ca="1" si="431"/>
        <v>0,193661776749864-0,0385217224843155i</v>
      </c>
      <c r="DO284" s="223" t="str">
        <f t="shared" ca="1" si="432"/>
        <v>-1,51914118100623E-14+0,197455835257084i</v>
      </c>
      <c r="DP284" s="223" t="str">
        <f t="shared" ca="1" si="433"/>
        <v>-0,193661776749858-0,0385217224843453i</v>
      </c>
      <c r="DQ284" s="223" t="str">
        <f t="shared" ca="1" si="434"/>
        <v>0,0755630767766515-0,182425404768959i</v>
      </c>
      <c r="DR284" s="223" t="str">
        <f t="shared" ca="1" si="435"/>
        <v>0,164178526788075+0,109700584404871i</v>
      </c>
      <c r="DS284" s="223" t="str">
        <f t="shared" ca="1" si="436"/>
        <v>-0,139622360095193+0,139622360095083i</v>
      </c>
      <c r="DT284" s="223" t="str">
        <f t="shared" ca="1" si="437"/>
        <v>-0,1097005844049-0,164178526788056i</v>
      </c>
      <c r="DU284" s="223" t="str">
        <f t="shared" ca="1" si="438"/>
        <v>0,182425404768946-0,0755630767766839i</v>
      </c>
      <c r="DV284" s="223" t="str">
        <f t="shared" ca="1" si="439"/>
        <v>0,0385217224841923+0,193661776749889i</v>
      </c>
      <c r="DW284" s="223" t="str">
        <f t="shared" ca="1" si="440"/>
        <v>-0,197455835257084+6,13450817047501E-14i</v>
      </c>
      <c r="DX284" s="223" t="str">
        <f t="shared" ca="1" si="441"/>
        <v>0,0385217224842811-0,193661776749871i</v>
      </c>
      <c r="DY284" s="223" t="str">
        <f t="shared" ca="1" si="442"/>
        <v>0,182425404768916+0,0755630767767572i</v>
      </c>
      <c r="DZ284" s="223" t="str">
        <f t="shared" ca="1" si="443"/>
        <v>-0,109700584404816+0,164178526788111i</v>
      </c>
      <c r="EA284" s="223" t="str">
        <f t="shared" ca="1" si="444"/>
        <v>-0,139622360095129-0,139622360095147i</v>
      </c>
      <c r="EB284" s="223" t="str">
        <f t="shared" ca="1" si="445"/>
        <v>0,164178526788125-0,109700584404795i</v>
      </c>
      <c r="EC284" s="223" t="str">
        <f t="shared" ca="1" si="446"/>
        <v>0,0755630767767546+0,182425404768917i</v>
      </c>
      <c r="ED284" s="223" t="str">
        <f t="shared" ca="1" si="447"/>
        <v>-0,193661776749874+0,0385217224842673i</v>
      </c>
      <c r="EE284" s="223" t="str">
        <f t="shared" ca="1" si="448"/>
        <v>6,41515902809622E-14-0,197455835257084i</v>
      </c>
      <c r="EF284" s="223" t="str">
        <f t="shared" ca="1" si="449"/>
        <v>0,193661776749888+0,038521722484195i</v>
      </c>
      <c r="EG284" s="223" t="str">
        <f t="shared" ca="1" si="450"/>
        <v>-0,0755630767766865+0,182425404768945i</v>
      </c>
      <c r="EH284" s="223" t="str">
        <f t="shared" ca="1" si="451"/>
        <v>-0,164178526788054-0,109700584404902i</v>
      </c>
      <c r="EI284" s="223" t="str">
        <f t="shared" ca="1" si="452"/>
        <v>0,139622360095093-0,139622360095183i</v>
      </c>
      <c r="EJ284" s="223" t="str">
        <f t="shared" ca="1" si="453"/>
        <v>0,109700584404859+0,164178526788083i</v>
      </c>
      <c r="EK284" s="223" t="str">
        <f t="shared" ca="1" si="454"/>
        <v>-0,182425404768965+0,0755630767766387i</v>
      </c>
      <c r="EL284" s="223" t="str">
        <f t="shared" ca="1" si="455"/>
        <v>-0,0385217224843425-0,193661776749859i</v>
      </c>
      <c r="EM284" s="223" t="str">
        <f t="shared" ca="1" si="456"/>
        <v>0,197455835257084-1,23849032338502E-14i</v>
      </c>
      <c r="EN284" s="223"/>
      <c r="EO284" s="223"/>
      <c r="EP284" s="223"/>
    </row>
    <row r="285" spans="1:146">
      <c r="A285" s="249">
        <f t="shared" si="323"/>
        <v>3.6132812500000028E-3</v>
      </c>
      <c r="B285" s="248">
        <v>185</v>
      </c>
      <c r="C285" s="247">
        <f t="shared" si="324"/>
        <v>37000</v>
      </c>
      <c r="N285" s="246">
        <f t="shared" ca="1" si="327"/>
        <v>0.59709701408291338</v>
      </c>
      <c r="O285" s="223">
        <f t="shared" ca="1" si="328"/>
        <v>0.19709701408291336</v>
      </c>
      <c r="P285" s="223" t="str">
        <f t="shared" ca="1" si="329"/>
        <v>-0,0336960777966301+0,194195281357513i</v>
      </c>
      <c r="Q285" s="223" t="str">
        <f t="shared" ca="1" si="330"/>
        <v>-0,185575523875062-0,0663999841784362i</v>
      </c>
      <c r="R285" s="223" t="str">
        <f t="shared" ca="1" si="331"/>
        <v>0,0971487619353553-0,171491547939914i</v>
      </c>
      <c r="S285" s="223" t="str">
        <f t="shared" ca="1" si="332"/>
        <v>0,152358052212676+0,125037022062906i</v>
      </c>
      <c r="T285" s="223" t="str">
        <f t="shared" ca="1" si="333"/>
        <v>-0,149243602683594+0,128738417026239i</v>
      </c>
      <c r="U285" s="223" t="str">
        <f t="shared" ca="1" si="334"/>
        <v>-0,101328115812318-0,16905574792454i</v>
      </c>
      <c r="V285" s="223" t="str">
        <f t="shared" ca="1" si="335"/>
        <v>0,183890094811186-0,0709342370843095i</v>
      </c>
      <c r="W285" s="223" t="str">
        <f t="shared" ca="1" si="336"/>
        <v>0,0384517199458562+0,193309850223949i</v>
      </c>
      <c r="X285" s="223" t="str">
        <f t="shared" ca="1" si="337"/>
        <v>-0,197037652147238+0,00483700286379613i</v>
      </c>
      <c r="Y285" s="223" t="str">
        <f t="shared" ca="1" si="338"/>
        <v>0,0289201383901171-0,194963736515016i</v>
      </c>
      <c r="Z285" s="223" t="str">
        <f t="shared" ca="1" si="339"/>
        <v>0,18714916918247+0,061825734404949i</v>
      </c>
      <c r="AA285" s="223" t="str">
        <f t="shared" ca="1" si="340"/>
        <v>-0,0929108892768292+0,173824047859291i</v>
      </c>
      <c r="AB285" s="223" t="str">
        <f t="shared" ca="1" si="341"/>
        <v>-0,155380726948139-0,121260309472919i</v>
      </c>
      <c r="AC285" s="223" t="str">
        <f t="shared" ca="1" si="342"/>
        <v>0,146039254388834-0,132362264780993i</v>
      </c>
      <c r="AD285" s="223" t="str">
        <f t="shared" ca="1" si="343"/>
        <v>0,105446433421217+0,166518115048018i</v>
      </c>
      <c r="AE285" s="223" t="str">
        <f t="shared" ca="1" si="344"/>
        <v>-0,18209389723029+0,0754257618581661i</v>
      </c>
      <c r="AF285" s="223" t="str">
        <f t="shared" ca="1" si="345"/>
        <v>-0,0431842002167879-0,192307976464931i</v>
      </c>
      <c r="AG285" s="223" t="str">
        <f t="shared" ca="1" si="346"/>
        <v>0,19685960209762-0,0096710920979343i</v>
      </c>
      <c r="AH285" s="223" t="str">
        <f t="shared" ca="1" si="347"/>
        <v>-0,0241267785736327+0,195614752807806i</v>
      </c>
      <c r="AI285" s="223" t="str">
        <f t="shared" ca="1" si="348"/>
        <v>-0,188610082828321-0,0572142431208692i</v>
      </c>
      <c r="AJ285" s="223" t="str">
        <f t="shared" ca="1" si="349"/>
        <v>0,0886170505727654-0,176051842671936i</v>
      </c>
      <c r="AK285" s="223" t="str">
        <f t="shared" ca="1" si="350"/>
        <v>0,158309806143736+0,117410554206736i</v>
      </c>
      <c r="AL285" s="223" t="str">
        <f t="shared" ca="1" si="351"/>
        <v>-0,142746937508057+0,135906382456716i</v>
      </c>
      <c r="AM285" s="223" t="str">
        <f t="shared" ca="1" si="352"/>
        <v>-0,109501234041519-0,163880177885504i</v>
      </c>
      <c r="AN285" s="223" t="str">
        <f t="shared" ca="1" si="353"/>
        <v>0,180188013094672-0,0798718529733372i</v>
      </c>
      <c r="AO285" s="223" t="str">
        <f t="shared" ca="1" si="354"/>
        <v>0,0478906679402715+0,191190263571749i</v>
      </c>
      <c r="AP285" s="223" t="str">
        <f t="shared" ca="1" si="355"/>
        <v>-0,196562971184761+0,0144993558277203i</v>
      </c>
      <c r="AQ285" s="223" t="str">
        <f t="shared" ca="1" si="356"/>
        <v>0,0193188856878924-0,196147938088011i</v>
      </c>
      <c r="AR285" s="223" t="str">
        <f t="shared" ca="1" si="357"/>
        <v>0,0193188856878924-0,196147938088011i</v>
      </c>
      <c r="AS285" s="223" t="str">
        <f t="shared" ca="1" si="358"/>
        <v>-0,0842698322710402+0,178173590437559i</v>
      </c>
      <c r="AT285" s="223" t="str">
        <f t="shared" ca="1" si="359"/>
        <v>-0,161143525431663-0,113490075213012i</v>
      </c>
      <c r="AU285" s="223" t="str">
        <f t="shared" ca="1" si="360"/>
        <v>0,139368635209639-0,139368635209658i</v>
      </c>
      <c r="AV285" s="223" t="str">
        <f t="shared" ca="1" si="361"/>
        <v>0,11349007521287+0,161143525431763i</v>
      </c>
      <c r="AW285" s="223" t="str">
        <f t="shared" ca="1" si="362"/>
        <v>-0,178173590437549+0,0842698322710601i</v>
      </c>
      <c r="AX285" s="223" t="str">
        <f t="shared" ca="1" si="363"/>
        <v>-0,0525682881160383-0,189957384812882i</v>
      </c>
      <c r="AY285" s="223" t="str">
        <f t="shared" ca="1" si="364"/>
        <v>0,196147938088009-0,019318885687917i</v>
      </c>
      <c r="AZ285" s="223" t="str">
        <f t="shared" ca="1" si="365"/>
        <v>-0,0144993558278912+0,196562971184749i</v>
      </c>
      <c r="BA285" s="223" t="str">
        <f t="shared" ca="1" si="366"/>
        <v>-0,191190263571754-0,0478906679402502i</v>
      </c>
      <c r="BB285" s="223" t="str">
        <f t="shared" ca="1" si="367"/>
        <v>0,0798718529734939-0,180188013094603i</v>
      </c>
      <c r="BC285" s="223" t="str">
        <f t="shared" ca="1" si="368"/>
        <v>0,163880177885518+0,109501234041499i</v>
      </c>
      <c r="BD285" s="223" t="str">
        <f t="shared" ca="1" si="369"/>
        <v>-0,135906382456842+0,142746937507937i</v>
      </c>
      <c r="BE285" s="223" t="str">
        <f t="shared" ca="1" si="370"/>
        <v>-0,117410554206738-0,158309806143735i</v>
      </c>
      <c r="BF285" s="223" t="str">
        <f t="shared" ca="1" si="371"/>
        <v>0,176051842671969-0,0886170505726999i</v>
      </c>
      <c r="BG285" s="223" t="str">
        <f t="shared" ca="1" si="372"/>
        <v>0,0572142431208928+0,188610082828314i</v>
      </c>
      <c r="BH285" s="223" t="str">
        <f t="shared" ca="1" si="373"/>
        <v>-0,195614752807815+0,024126778573557i</v>
      </c>
      <c r="BI285" s="223" t="str">
        <f t="shared" ca="1" si="374"/>
        <v>0,00967109209790681-0,196859602097622i</v>
      </c>
      <c r="BJ285" s="223" t="str">
        <f t="shared" ca="1" si="375"/>
        <v>0,192307976464915+0,0431842002168595i</v>
      </c>
      <c r="BK285" s="223" t="str">
        <f t="shared" ca="1" si="376"/>
        <v>-0,0754257618581432+0,182093897230299i</v>
      </c>
      <c r="BL285" s="223" t="str">
        <f t="shared" ca="1" si="377"/>
        <v>-0,166518115047978-0,105446433421281i</v>
      </c>
      <c r="BM285" s="223" t="str">
        <f t="shared" ca="1" si="378"/>
        <v>0,132362264780974-0,146039254388851i</v>
      </c>
      <c r="BN285" s="223" t="str">
        <f t="shared" ca="1" si="379"/>
        <v>0,121260309472862+0,155380726948184i</v>
      </c>
      <c r="BO285" s="223" t="str">
        <f t="shared" ca="1" si="380"/>
        <v>-0,17382404785928+0,0929108892768497i</v>
      </c>
      <c r="BP285" s="223" t="str">
        <f t="shared" ca="1" si="381"/>
        <v>-0,0618257344048769-0,187149169182494i</v>
      </c>
      <c r="BQ285" s="223" t="str">
        <f t="shared" ca="1" si="382"/>
        <v>0,194963736515012-0,0289201383901429i</v>
      </c>
      <c r="BR285" s="223" t="str">
        <f t="shared" ca="1" si="383"/>
        <v>-0,00483700286386943+0,197037652147236i</v>
      </c>
      <c r="BS285" s="223" t="str">
        <f t="shared" ca="1" si="384"/>
        <v>-0,193309850223953-0,0384517199458334i</v>
      </c>
      <c r="BT285" s="223" t="str">
        <f t="shared" ca="1" si="385"/>
        <v>0,0709342370843811-0,183890094811159i</v>
      </c>
      <c r="BU285" s="223" t="str">
        <f t="shared" ca="1" si="386"/>
        <v>0,16905574792455+0,101328115812301i</v>
      </c>
      <c r="BV285" s="223" t="str">
        <f t="shared" ca="1" si="387"/>
        <v>-0,128738417026295+0,149243602683546i</v>
      </c>
      <c r="BW285" s="223" t="str">
        <f t="shared" ca="1" si="388"/>
        <v>-0,125037022062924-0,152358052212661i</v>
      </c>
      <c r="BX285" s="223" t="str">
        <f t="shared" ca="1" si="389"/>
        <v>0,171491547939949-0,097148761935293i</v>
      </c>
      <c r="BY285" s="223" t="str">
        <f t="shared" ca="1" si="390"/>
        <v>0,0663999841784599+0,185575523875053i</v>
      </c>
      <c r="BZ285" s="223" t="str">
        <f t="shared" ca="1" si="391"/>
        <v>-0,194195281357525+0,0336960777965621i</v>
      </c>
      <c r="CA285" s="223" t="str">
        <f t="shared" ca="1" si="392"/>
        <v>-2,75261172682771E-14-0,197097014082913i</v>
      </c>
      <c r="CB285" s="223" t="str">
        <f t="shared" ca="1" si="393"/>
        <v>0,1941952813575+0,0336960777967066i</v>
      </c>
      <c r="CC285" s="223" t="str">
        <f t="shared" ca="1" si="394"/>
        <v>-0,066399984178408+0,185575523875072i</v>
      </c>
      <c r="CD285" s="223" t="str">
        <f t="shared" ca="1" si="395"/>
        <v>-0,171491547939877-0,0971487619354205i</v>
      </c>
      <c r="CE285" s="223" t="str">
        <f t="shared" ca="1" si="396"/>
        <v>0,12503702206289-0,152358052212689i</v>
      </c>
      <c r="CF285" s="223" t="str">
        <f t="shared" ca="1" si="397"/>
        <v>0,128738417026184+0,149243602683641i</v>
      </c>
      <c r="CG285" s="223" t="str">
        <f t="shared" ca="1" si="398"/>
        <v>-0,169055747924528+0,101328115812338i</v>
      </c>
      <c r="CH285" s="223" t="str">
        <f t="shared" ca="1" si="399"/>
        <v>-0,0709342370842443-0,183890094811212i</v>
      </c>
      <c r="CI285" s="223" t="str">
        <f t="shared" ca="1" si="400"/>
        <v>0,193309850223944-0,0384517199458819i</v>
      </c>
      <c r="CJ285" s="223" t="str">
        <f t="shared" ca="1" si="401"/>
        <v>0,00483700286371725+0,19703765214724i</v>
      </c>
      <c r="CK285" s="223" t="str">
        <f t="shared" ca="1" si="402"/>
        <v>-0,19496373651502-0,0289201383900885i</v>
      </c>
      <c r="CL285" s="223" t="str">
        <f t="shared" ca="1" si="403"/>
        <v>0,0618257344050214-0,187149169182446i</v>
      </c>
      <c r="CM285" s="223" t="str">
        <f t="shared" ca="1" si="404"/>
        <v>0,1738240478593+0,0929108892768111i</v>
      </c>
      <c r="CN285" s="223" t="str">
        <f t="shared" ca="1" si="405"/>
        <v>-0,121260309472977+0,155380726948093i</v>
      </c>
      <c r="CO285" s="223" t="str">
        <f t="shared" ca="1" si="406"/>
        <v>-0,13236226478101-0,146039254388818i</v>
      </c>
      <c r="CP285" s="223" t="str">
        <f t="shared" ca="1" si="407"/>
        <v>0,166518115048056-0,105446433421157i</v>
      </c>
      <c r="CQ285" s="223" t="str">
        <f t="shared" ca="1" si="408"/>
        <v>0,0754257618581889+0,18209389723028i</v>
      </c>
      <c r="CR285" s="223" t="str">
        <f t="shared" ca="1" si="409"/>
        <v>-0,192307976464946+0,0431842002167219i</v>
      </c>
      <c r="CS285" s="223" t="str">
        <f t="shared" ca="1" si="410"/>
        <v>-0,0096710920979618-0,196859602097619i</v>
      </c>
      <c r="CT285" s="223" t="str">
        <f t="shared" ca="1" si="411"/>
        <v>0,195614752807797+0,0241267785737082i</v>
      </c>
      <c r="CU285" s="223" t="str">
        <f t="shared" ca="1" si="412"/>
        <v>-0,0572142431208508+0,188610082828327i</v>
      </c>
      <c r="CV285" s="223" t="str">
        <f t="shared" ca="1" si="413"/>
        <v>-0,176051842671903-0,0886170505728308i</v>
      </c>
      <c r="CW285" s="223" t="str">
        <f t="shared" ca="1" si="414"/>
        <v>0,117410554206703-0,158309806143761i</v>
      </c>
      <c r="CX285" s="223" t="str">
        <f t="shared" ca="1" si="415"/>
        <v>0,135906382456736+0,142746937508038i</v>
      </c>
      <c r="CY285" s="223" t="str">
        <f t="shared" ca="1" si="416"/>
        <v>-0,163880177885491+0,10950123404154i</v>
      </c>
      <c r="CZ285" s="223" t="str">
        <f t="shared" ca="1" si="417"/>
        <v>-0,079871852973365-0,18018801309466i</v>
      </c>
      <c r="DA285" s="223" t="str">
        <f t="shared" ca="1" si="418"/>
        <v>0,191190263571742-0,0478906679402983i</v>
      </c>
      <c r="DB285" s="223" t="str">
        <f t="shared" ca="1" si="419"/>
        <v>0,0144993558277394+0,19656297118476i</v>
      </c>
      <c r="DC285" s="223" t="str">
        <f t="shared" ca="1" si="420"/>
        <v>-0,196147938088014-0,0193188856878622i</v>
      </c>
      <c r="DD285" s="223" t="str">
        <f t="shared" ca="1" si="421"/>
        <v>0,0525682881161849-0,189957384812842i</v>
      </c>
      <c r="DE285" s="223" t="str">
        <f t="shared" ca="1" si="422"/>
        <v>0,178173590437568+0,0842698322710205i</v>
      </c>
      <c r="DF285" s="223" t="str">
        <f t="shared" ca="1" si="423"/>
        <v>-0,11349007521299+0,161143525431679i</v>
      </c>
      <c r="DG285" s="223" t="str">
        <f t="shared" ca="1" si="424"/>
        <v>-0,139368635209674-0,139368635209623i</v>
      </c>
      <c r="DH285" s="223" t="str">
        <f t="shared" ca="1" si="425"/>
        <v>0,161143525431747-0,113490075212893i</v>
      </c>
      <c r="DI285" s="223" t="str">
        <f t="shared" ca="1" si="426"/>
        <v>0,0842698322710849+0,178173590437538i</v>
      </c>
      <c r="DJ285" s="223" t="str">
        <f t="shared" ca="1" si="427"/>
        <v>-0,189957384812876+0,0525682881160594i</v>
      </c>
      <c r="DK285" s="223" t="str">
        <f t="shared" ca="1" si="428"/>
        <v>-0,0193188856879444-0,196147938088006i</v>
      </c>
      <c r="DL285" s="223" t="str">
        <f t="shared" ca="1" si="429"/>
        <v>0,19656297118475+0,0144993558278693i</v>
      </c>
      <c r="DM285" s="223" t="str">
        <f t="shared" ca="1" si="430"/>
        <v>-0,0478906679402291+0,191190263571759i</v>
      </c>
      <c r="DN285" s="223" t="str">
        <f t="shared" ca="1" si="431"/>
        <v>-0,180188013094612-0,0798718529734738i</v>
      </c>
      <c r="DO285" s="223" t="str">
        <f t="shared" ca="1" si="432"/>
        <v>0,109501234041481-0,16388017788553i</v>
      </c>
      <c r="DP285" s="223" t="str">
        <f t="shared" ca="1" si="433"/>
        <v>0,142746937507956+0,135906382456822i</v>
      </c>
      <c r="DQ285" s="223" t="str">
        <f t="shared" ca="1" si="434"/>
        <v>-0,158309806143718+0,11741055420676i</v>
      </c>
      <c r="DR285" s="223" t="str">
        <f t="shared" ca="1" si="435"/>
        <v>-0,0886170505727246-0,176051842671957i</v>
      </c>
      <c r="DS285" s="223" t="str">
        <f t="shared" ca="1" si="436"/>
        <v>0,188610082828306-0,0572142431209192i</v>
      </c>
      <c r="DT285" s="223" t="str">
        <f t="shared" ca="1" si="437"/>
        <v>0,0241267785735789+0,195614752807813i</v>
      </c>
      <c r="DU285" s="223" t="str">
        <f t="shared" ca="1" si="438"/>
        <v>-0,196859602097623-0,00967109209787931i</v>
      </c>
      <c r="DV285" s="223" t="str">
        <f t="shared" ca="1" si="439"/>
        <v>0,0431842002168382-0,19230797646492i</v>
      </c>
      <c r="DW285" s="223" t="str">
        <f t="shared" ca="1" si="440"/>
        <v>0,182093897230308+0,0754257618581229i</v>
      </c>
      <c r="DX285" s="223" t="str">
        <f t="shared" ca="1" si="441"/>
        <v>-0,105446433421267+0,166518115047986i</v>
      </c>
      <c r="DY285" s="223" t="str">
        <f t="shared" ca="1" si="442"/>
        <v>-0,146039254388866-0,132362264780957i</v>
      </c>
      <c r="DZ285" s="223" t="str">
        <f t="shared" ca="1" si="443"/>
        <v>0,155380726948167-0,121260309472883i</v>
      </c>
      <c r="EA285" s="223" t="str">
        <f t="shared" ca="1" si="444"/>
        <v>0,0929108892768641+0,173824047859272i</v>
      </c>
      <c r="EB285" s="223" t="str">
        <f t="shared" ca="1" si="445"/>
        <v>-0,187149169182487+0,0618257344048976i</v>
      </c>
      <c r="EC285" s="223" t="str">
        <f t="shared" ca="1" si="446"/>
        <v>-0,0289201383901701-0,194963736515008i</v>
      </c>
      <c r="ED285" s="223" t="str">
        <f t="shared" ca="1" si="447"/>
        <v>0,197037652147237+0,00483700286383629i</v>
      </c>
      <c r="EE285" s="223" t="str">
        <f t="shared" ca="1" si="448"/>
        <v>-0,0384517199458119+0,193309850223958i</v>
      </c>
      <c r="EF285" s="223" t="str">
        <f t="shared" ca="1" si="449"/>
        <v>-0,183890094811169-0,0709342370843554i</v>
      </c>
      <c r="EG285" s="223" t="str">
        <f t="shared" ca="1" si="450"/>
        <v>0,101328115812268-0,16905574792457i</v>
      </c>
      <c r="EH285" s="223" t="str">
        <f t="shared" ca="1" si="451"/>
        <v>0,149243602683556+0,128738417026282i</v>
      </c>
      <c r="EI285" s="223" t="str">
        <f t="shared" ca="1" si="452"/>
        <v>-0,152358052212644+0,125037022062945i</v>
      </c>
      <c r="EJ285" s="223" t="str">
        <f t="shared" ca="1" si="453"/>
        <v>-0,097148761935317-0,171491547939936i</v>
      </c>
      <c r="EK285" s="223" t="str">
        <f t="shared" ca="1" si="454"/>
        <v>0,185575523875048-0,0663999841784752i</v>
      </c>
      <c r="EL285" s="223" t="str">
        <f t="shared" ca="1" si="455"/>
        <v>0,0336960777965783+0,194195281357522i</v>
      </c>
      <c r="EM285" s="223" t="str">
        <f t="shared" ca="1" si="456"/>
        <v>-0,197097014082913+5,50522345365541E-14i</v>
      </c>
      <c r="EN285" s="223"/>
      <c r="EO285" s="223"/>
      <c r="EP285" s="223"/>
    </row>
    <row r="286" spans="1:146">
      <c r="A286" s="249">
        <f t="shared" si="323"/>
        <v>3.6328125000000028E-3</v>
      </c>
      <c r="B286" s="248">
        <v>186</v>
      </c>
      <c r="C286" s="247">
        <f t="shared" si="324"/>
        <v>37200</v>
      </c>
      <c r="N286" s="246">
        <f t="shared" ca="1" si="327"/>
        <v>0.59661832691150707</v>
      </c>
      <c r="O286" s="223">
        <f t="shared" ca="1" si="328"/>
        <v>0.19661832691150702</v>
      </c>
      <c r="P286" s="223" t="str">
        <f t="shared" ca="1" si="329"/>
        <v>-0,0288499003943445+0,194490230409439i</v>
      </c>
      <c r="Q286" s="223" t="str">
        <f t="shared" ca="1" si="330"/>
        <v>-0,188152007765803-0,0570752875698183i</v>
      </c>
      <c r="R286" s="223" t="str">
        <f t="shared" ca="1" si="331"/>
        <v>0,0840651671327559-0,177740862359847i</v>
      </c>
      <c r="S286" s="223" t="str">
        <f t="shared" ca="1" si="332"/>
        <v>0,163482164048689+0,109235289698146i</v>
      </c>
      <c r="T286" s="223" t="str">
        <f t="shared" ca="1" si="333"/>
        <v>-0,132040798124467+0,145684570590485i</v>
      </c>
      <c r="U286" s="223" t="str">
        <f t="shared" ca="1" si="334"/>
        <v>-0,124733346136151-0,151988022025288i</v>
      </c>
      <c r="V286" s="223" t="str">
        <f t="shared" ca="1" si="335"/>
        <v>0,168645164242384-0,10108202142389i</v>
      </c>
      <c r="W286" s="223" t="str">
        <f t="shared" ca="1" si="336"/>
        <v>0,0752425762083682+0,181651647950158i</v>
      </c>
      <c r="X286" s="223" t="str">
        <f t="shared" ca="1" si="337"/>
        <v>-0,190725922054984+0,0477743564452338i</v>
      </c>
      <c r="Y286" s="223" t="str">
        <f t="shared" ca="1" si="338"/>
        <v>-0,019271966140252-0,195671555926172i</v>
      </c>
      <c r="Z286" s="223" t="str">
        <f t="shared" ca="1" si="339"/>
        <v>0,196381491525876+0,0096476040317054i</v>
      </c>
      <c r="AA286" s="223" t="str">
        <f t="shared" ca="1" si="340"/>
        <v>-0,0383583327114416+0,192840360892316i</v>
      </c>
      <c r="AB286" s="223" t="str">
        <f t="shared" ca="1" si="341"/>
        <v>-0,185124818809745-0,0662387193274384i</v>
      </c>
      <c r="AC286" s="223" t="str">
        <f t="shared" ca="1" si="342"/>
        <v>0,0926852377062635-0,173401883463859i</v>
      </c>
      <c r="AD286" s="223" t="str">
        <f t="shared" ca="1" si="343"/>
        <v>0,157925321002444+0,117125400591654i</v>
      </c>
      <c r="AE286" s="223" t="str">
        <f t="shared" ca="1" si="344"/>
        <v>-0,139030152264679+0,139030152264681i</v>
      </c>
      <c r="AF286" s="223" t="str">
        <f t="shared" ca="1" si="345"/>
        <v>-0,117125400591658-0,157925321002441i</v>
      </c>
      <c r="AG286" s="223" t="str">
        <f t="shared" ca="1" si="346"/>
        <v>0,173401883463857-0,0926852377062664i</v>
      </c>
      <c r="AH286" s="223" t="str">
        <f t="shared" ca="1" si="347"/>
        <v>0,0662387193274404+0,185124818809745i</v>
      </c>
      <c r="AI286" s="223" t="str">
        <f t="shared" ca="1" si="348"/>
        <v>-0,192840360892315+0,0383583327114449i</v>
      </c>
      <c r="AJ286" s="223" t="str">
        <f t="shared" ca="1" si="349"/>
        <v>-0,00964760403168789-0,196381491525877i</v>
      </c>
      <c r="AK286" s="223" t="str">
        <f t="shared" ca="1" si="350"/>
        <v>0,195671555926178+0,0192719661401902i</v>
      </c>
      <c r="AL286" s="223" t="str">
        <f t="shared" ca="1" si="351"/>
        <v>-0,0477743564453077+0,190725922054966i</v>
      </c>
      <c r="AM286" s="223" t="str">
        <f t="shared" ca="1" si="352"/>
        <v>-0,181651647950152-0,0752425762083831i</v>
      </c>
      <c r="AN286" s="223" t="str">
        <f t="shared" ca="1" si="353"/>
        <v>0,101082021423837-0,168645164242415i</v>
      </c>
      <c r="AO286" s="223" t="str">
        <f t="shared" ca="1" si="354"/>
        <v>0,151988022025239+0,12473334613621i</v>
      </c>
      <c r="AP286" s="223" t="str">
        <f t="shared" ca="1" si="355"/>
        <v>-0,145684570590496+0,132040798124454i</v>
      </c>
      <c r="AQ286" s="223" t="str">
        <f t="shared" ca="1" si="356"/>
        <v>-0,109235289698198-0,163482164048654i</v>
      </c>
      <c r="AR286" s="223" t="str">
        <f t="shared" ca="1" si="357"/>
        <v>-0,109235289698198-0,163482164048654i</v>
      </c>
      <c r="AS286" s="223" t="str">
        <f t="shared" ca="1" si="358"/>
        <v>0,0570752875698116+0,188152007765805i</v>
      </c>
      <c r="AT286" s="223" t="str">
        <f t="shared" ca="1" si="359"/>
        <v>-0,194490230409431+0,0288499003943972i</v>
      </c>
      <c r="AU286" s="223" t="str">
        <f t="shared" ca="1" si="360"/>
        <v>7,62119494718623E-14-0,196618326911507i</v>
      </c>
      <c r="AV286" s="223" t="str">
        <f t="shared" ca="1" si="361"/>
        <v>0,194490230409438+0,0288499003943545i</v>
      </c>
      <c r="AW286" s="223" t="str">
        <f t="shared" ca="1" si="362"/>
        <v>-0,057075287569765+0,188152007765819i</v>
      </c>
      <c r="AX286" s="223" t="str">
        <f t="shared" ca="1" si="363"/>
        <v>-0,177740862359814-0,0840651671328257i</v>
      </c>
      <c r="AY286" s="223" t="str">
        <f t="shared" ca="1" si="364"/>
        <v>0,10923528969816-0,163482164048679i</v>
      </c>
      <c r="AZ286" s="223" t="str">
        <f t="shared" ca="1" si="365"/>
        <v>0,145684570590527+0,13204079812442i</v>
      </c>
      <c r="BA286" s="223" t="str">
        <f t="shared" ca="1" si="366"/>
        <v>-0,151988022025338+0,12473334613609i</v>
      </c>
      <c r="BB286" s="223" t="str">
        <f t="shared" ca="1" si="367"/>
        <v>-0,101082021423874-0,168645164242393i</v>
      </c>
      <c r="BC286" s="223" t="str">
        <f t="shared" ca="1" si="368"/>
        <v>0,181651647950134-0,0752425762084256i</v>
      </c>
      <c r="BD286" s="223" t="str">
        <f t="shared" ca="1" si="369"/>
        <v>0,0477743564451626+0,190725922055002i</v>
      </c>
      <c r="BE286" s="223" t="str">
        <f t="shared" ca="1" si="370"/>
        <v>-0,195671555926174+0,0192719661402332i</v>
      </c>
      <c r="BF286" s="223" t="str">
        <f t="shared" ca="1" si="371"/>
        <v>0,00964760403164479-0,196381491525879i</v>
      </c>
      <c r="BG286" s="223" t="str">
        <f t="shared" ca="1" si="372"/>
        <v>0,192840360892301+0,0383583327115151i</v>
      </c>
      <c r="BH286" s="223" t="str">
        <f t="shared" ca="1" si="373"/>
        <v>-0,0662387193274524+0,18512481880974i</v>
      </c>
      <c r="BI286" s="223" t="str">
        <f t="shared" ca="1" si="374"/>
        <v>-0,173401883463878-0,0926852377062285i</v>
      </c>
      <c r="BJ286" s="223" t="str">
        <f t="shared" ca="1" si="375"/>
        <v>0,117125400591715-0,157925321002398i</v>
      </c>
      <c r="BK286" s="223" t="str">
        <f t="shared" ca="1" si="376"/>
        <v>0,13903015226467+0,13903015226469i</v>
      </c>
      <c r="BL286" s="223" t="str">
        <f t="shared" ca="1" si="377"/>
        <v>-0,157925321002418+0,117125400591688i</v>
      </c>
      <c r="BM286" s="223" t="str">
        <f t="shared" ca="1" si="378"/>
        <v>-0,0926852377061994-0,173401883463893i</v>
      </c>
      <c r="BN286" s="223" t="str">
        <f t="shared" ca="1" si="379"/>
        <v>0,18512481880975-0,0662387193274264i</v>
      </c>
      <c r="BO286" s="223" t="str">
        <f t="shared" ca="1" si="380"/>
        <v>0,0383583327114882+0,192840360892307i</v>
      </c>
      <c r="BP286" s="223" t="str">
        <f t="shared" ca="1" si="381"/>
        <v>-0,19638149152588+0,00964760403161177i</v>
      </c>
      <c r="BQ286" s="223" t="str">
        <f t="shared" ca="1" si="382"/>
        <v>0,0192719661402661-0,195671555926171i</v>
      </c>
      <c r="BR286" s="223" t="str">
        <f t="shared" ca="1" si="383"/>
        <v>0,190725922054996+0,0477743564451894i</v>
      </c>
      <c r="BS286" s="223" t="str">
        <f t="shared" ca="1" si="384"/>
        <v>-0,0752425762084561+0,181651647950122i</v>
      </c>
      <c r="BT286" s="223" t="str">
        <f t="shared" ca="1" si="385"/>
        <v>-0,168645164242379-0,101082021423898i</v>
      </c>
      <c r="BU286" s="223" t="str">
        <f t="shared" ca="1" si="386"/>
        <v>0,12473334613612-0,151988022025313i</v>
      </c>
      <c r="BV286" s="223" t="str">
        <f t="shared" ca="1" si="387"/>
        <v>0,1320407981244+0,145684570590546i</v>
      </c>
      <c r="BW286" s="223" t="str">
        <f t="shared" ca="1" si="388"/>
        <v>-0,163482164048695+0,109235289698137i</v>
      </c>
      <c r="BX286" s="223" t="str">
        <f t="shared" ca="1" si="389"/>
        <v>-0,0840651671328009-0,177740862359826i</v>
      </c>
      <c r="BY286" s="223" t="str">
        <f t="shared" ca="1" si="390"/>
        <v>0,188152007765827-0,0570752875697387i</v>
      </c>
      <c r="BZ286" s="223" t="str">
        <f t="shared" ca="1" si="391"/>
        <v>0,0288499003943274+0,194490230409441i</v>
      </c>
      <c r="CA286" s="223" t="str">
        <f t="shared" ca="1" si="392"/>
        <v>-0,196618326911507+4,87523434784328E-14i</v>
      </c>
      <c r="CB286" s="223" t="str">
        <f t="shared" ca="1" si="393"/>
        <v>0,0288499003944298-0,194490230409426i</v>
      </c>
      <c r="CC286" s="223" t="str">
        <f t="shared" ca="1" si="394"/>
        <v>0,188152007765797+0,057075287569838i</v>
      </c>
      <c r="CD286" s="223" t="str">
        <f t="shared" ca="1" si="395"/>
        <v>-0,0840651671327128+0,177740862359867i</v>
      </c>
      <c r="CE286" s="223" t="str">
        <f t="shared" ca="1" si="396"/>
        <v>-0,163482164048637-0,109235289698223i</v>
      </c>
      <c r="CF286" s="223" t="str">
        <f t="shared" ca="1" si="397"/>
        <v>0,132040798124477-0,145684570590476i</v>
      </c>
      <c r="CG286" s="223" t="str">
        <f t="shared" ca="1" si="398"/>
        <v>0,124733346136187+0,151988022025258i</v>
      </c>
      <c r="CH286" s="223" t="str">
        <f t="shared" ca="1" si="399"/>
        <v>-0,168645164242432+0,101082021423809i</v>
      </c>
      <c r="CI286" s="223" t="str">
        <f t="shared" ca="1" si="400"/>
        <v>-0,0752425762083552-0,181651647950163i</v>
      </c>
      <c r="CJ286" s="223" t="str">
        <f t="shared" ca="1" si="401"/>
        <v>0,190725922054973-0,0477743564452784i</v>
      </c>
      <c r="CK286" s="223" t="str">
        <f t="shared" ca="1" si="402"/>
        <v>0,0192719661401573+0,195671555926182i</v>
      </c>
      <c r="CL286" s="223" t="str">
        <f t="shared" ca="1" si="403"/>
        <v>-0,196381491525875-0,0096476040317209i</v>
      </c>
      <c r="CM286" s="223" t="str">
        <f t="shared" ca="1" si="404"/>
        <v>0,0383583327113979-0,192840360892324i</v>
      </c>
      <c r="CN286" s="223" t="str">
        <f t="shared" ca="1" si="405"/>
        <v>0,185124818809713+0,0662387193275293i</v>
      </c>
      <c r="CO286" s="223" t="str">
        <f t="shared" ca="1" si="406"/>
        <v>-0,0926852377062957+0,173401883463842i</v>
      </c>
      <c r="CP286" s="223" t="str">
        <f t="shared" ca="1" si="407"/>
        <v>-0,157925321002469-0,117125400591619i</v>
      </c>
      <c r="CQ286" s="223" t="str">
        <f t="shared" ca="1" si="408"/>
        <v>0,139030152264748-0,139030152264613i</v>
      </c>
      <c r="CR286" s="223" t="str">
        <f t="shared" ca="1" si="409"/>
        <v>0,117125400591627+0,157925321002463i</v>
      </c>
      <c r="CS286" s="223" t="str">
        <f t="shared" ca="1" si="410"/>
        <v>-0,173401883463837+0,0926852377063045i</v>
      </c>
      <c r="CT286" s="223" t="str">
        <f t="shared" ca="1" si="411"/>
        <v>-0,0662387193273494-0,185124818809777i</v>
      </c>
      <c r="CU286" s="223" t="str">
        <f t="shared" ca="1" si="412"/>
        <v>0,192840360892322-0,038358332711408i</v>
      </c>
      <c r="CV286" s="223" t="str">
        <f t="shared" ca="1" si="413"/>
        <v>0,009647604031731+0,196381491525875i</v>
      </c>
      <c r="CW286" s="223" t="str">
        <f t="shared" ca="1" si="414"/>
        <v>-0,195671555926164-0,0192719661403364i</v>
      </c>
      <c r="CX286" s="223" t="str">
        <f t="shared" ca="1" si="415"/>
        <v>0,0477743564452686-0,190725922054976i</v>
      </c>
      <c r="CY286" s="223" t="str">
        <f t="shared" ca="1" si="416"/>
        <v>0,181651647950167+0,0752425762083458i</v>
      </c>
      <c r="CZ286" s="223" t="str">
        <f t="shared" ca="1" si="417"/>
        <v>-0,101082021423963+0,16864516424234i</v>
      </c>
      <c r="DA286" s="223" t="str">
        <f t="shared" ca="1" si="418"/>
        <v>-0,151988022025272-0,124733346136171i</v>
      </c>
      <c r="DB286" s="223" t="str">
        <f t="shared" ca="1" si="419"/>
        <v>0,145684570590469-0,132040798124484i</v>
      </c>
      <c r="DC286" s="223" t="str">
        <f t="shared" ca="1" si="420"/>
        <v>0,109235289698074+0,163482164048737i</v>
      </c>
      <c r="DD286" s="223" t="str">
        <f t="shared" ca="1" si="421"/>
        <v>-0,177740862359858+0,0840651671327321i</v>
      </c>
      <c r="DE286" s="223" t="str">
        <f t="shared" ca="1" si="422"/>
        <v>-0,0570752875698582-0,188152007765791i</v>
      </c>
      <c r="DF286" s="223" t="str">
        <f t="shared" ca="1" si="423"/>
        <v>0,194490230409453-0,0288499003942519i</v>
      </c>
      <c r="DG286" s="223" t="str">
        <f t="shared" ca="1" si="424"/>
        <v>-2,74596059934295E-14+0,196618326911507i</v>
      </c>
      <c r="DH286" s="223" t="str">
        <f t="shared" ca="1" si="425"/>
        <v>-0,194490230409445-0,0288499003943064i</v>
      </c>
      <c r="DI286" s="223" t="str">
        <f t="shared" ca="1" si="426"/>
        <v>0,0570752875699109-0,188152007765775i</v>
      </c>
      <c r="DJ286" s="223" t="str">
        <f t="shared" ca="1" si="427"/>
        <v>0,177740862359835+0,0840651671327817i</v>
      </c>
      <c r="DK286" s="223" t="str">
        <f t="shared" ca="1" si="428"/>
        <v>-0,10923528969812+0,163482164048706i</v>
      </c>
      <c r="DL286" s="223" t="str">
        <f t="shared" ca="1" si="429"/>
        <v>-0,14568457059056-0,132040798124384i</v>
      </c>
      <c r="DM286" s="223" t="str">
        <f t="shared" ca="1" si="430"/>
        <v>0,151988022025307-0,124733346136128i</v>
      </c>
      <c r="DN286" s="223" t="str">
        <f t="shared" ca="1" si="431"/>
        <v>0,101082021423916+0,168645164242368i</v>
      </c>
      <c r="DO286" s="223" t="str">
        <f t="shared" ca="1" si="432"/>
        <v>-0,181651647950116+0,0752425762084706i</v>
      </c>
      <c r="DP286" s="223" t="str">
        <f t="shared" ca="1" si="433"/>
        <v>-0,0477743564452045-0,190725922054992i</v>
      </c>
      <c r="DQ286" s="223" t="str">
        <f t="shared" ca="1" si="434"/>
        <v>0,195671555926169-0,0192719661402817i</v>
      </c>
      <c r="DR286" s="223" t="str">
        <f t="shared" ca="1" si="435"/>
        <v>-0,00964760403159608+0,196381491525881i</v>
      </c>
      <c r="DS286" s="223" t="str">
        <f t="shared" ca="1" si="436"/>
        <v>-0,19284036089231-0,0383583327114726i</v>
      </c>
      <c r="DT286" s="223" t="str">
        <f t="shared" ca="1" si="437"/>
        <v>0,0662387193274117-0,185124818809755i</v>
      </c>
      <c r="DU286" s="223" t="str">
        <f t="shared" ca="1" si="438"/>
        <v>0,173401883463806+0,0926852377063627i</v>
      </c>
      <c r="DV286" s="223" t="str">
        <f t="shared" ca="1" si="439"/>
        <v>-0,11712540059168+0,157925321002424i</v>
      </c>
      <c r="DW286" s="223" t="str">
        <f t="shared" ca="1" si="440"/>
        <v>-0,139030152264701-0,139030152264659i</v>
      </c>
      <c r="DX286" s="223" t="str">
        <f t="shared" ca="1" si="441"/>
        <v>0,157925321002509-0,117125400591566i</v>
      </c>
      <c r="DY286" s="223" t="str">
        <f t="shared" ca="1" si="442"/>
        <v>0,0926852377062471+0,173401883463867i</v>
      </c>
      <c r="DZ286" s="223" t="str">
        <f t="shared" ca="1" si="443"/>
        <v>-0,185124818809735+0,0662387193274671i</v>
      </c>
      <c r="EA286" s="223" t="str">
        <f t="shared" ca="1" si="444"/>
        <v>-0,038358332711344-0,192840360892335i</v>
      </c>
      <c r="EB286" s="223" t="str">
        <f t="shared" ca="1" si="445"/>
        <v>0,196381491525878-0,00964760403165489i</v>
      </c>
      <c r="EC286" s="223" t="str">
        <f t="shared" ca="1" si="446"/>
        <v>-0,019271966140212+0,195671555926176i</v>
      </c>
      <c r="ED286" s="223" t="str">
        <f t="shared" ca="1" si="447"/>
        <v>-0,190725922054957-0,0477743564453425i</v>
      </c>
      <c r="EE286" s="223" t="str">
        <f t="shared" ca="1" si="448"/>
        <v>0,075242576208406-0,181651647950142i</v>
      </c>
      <c r="EF286" s="223" t="str">
        <f t="shared" ca="1" si="449"/>
        <v>0,168645164242398+0,101082021423865i</v>
      </c>
      <c r="EG286" s="223" t="str">
        <f t="shared" ca="1" si="450"/>
        <v>-0,124733346136229+0,151988022025224i</v>
      </c>
      <c r="EH286" s="223" t="str">
        <f t="shared" ca="1" si="451"/>
        <v>-0,132040798124428-0,14568457059052i</v>
      </c>
      <c r="EI286" s="223" t="str">
        <f t="shared" ca="1" si="452"/>
        <v>0,163482164048667-0,109235289698178i</v>
      </c>
      <c r="EJ286" s="223" t="str">
        <f t="shared" ca="1" si="453"/>
        <v>0,0840651671328349+0,17774086235981i</v>
      </c>
      <c r="EK286" s="223" t="str">
        <f t="shared" ca="1" si="454"/>
        <v>-0,188152007765813+0,0570752875697853i</v>
      </c>
      <c r="EL286" s="223" t="str">
        <f t="shared" ca="1" si="455"/>
        <v>-0,0288499003943646-0,194490230409436i</v>
      </c>
      <c r="EM286" s="223" t="str">
        <f t="shared" ca="1" si="456"/>
        <v>0,196618326911507+1,03671555465292E-13i</v>
      </c>
      <c r="EN286" s="223"/>
      <c r="EO286" s="223"/>
      <c r="EP286" s="223"/>
    </row>
    <row r="287" spans="1:146">
      <c r="A287" s="249">
        <f t="shared" si="323"/>
        <v>3.6523437500000028E-3</v>
      </c>
      <c r="B287" s="248">
        <v>187</v>
      </c>
      <c r="C287" s="247">
        <f t="shared" si="324"/>
        <v>37400</v>
      </c>
      <c r="N287" s="246">
        <f t="shared" ca="1" si="327"/>
        <v>0.59594830676093113</v>
      </c>
      <c r="O287" s="223">
        <f t="shared" ca="1" si="328"/>
        <v>0.19594830676093111</v>
      </c>
      <c r="P287" s="223" t="str">
        <f t="shared" ca="1" si="329"/>
        <v>-0,0239861645347485+0,194474684299494i</v>
      </c>
      <c r="Q287" s="223" t="str">
        <f t="shared" ca="1" si="330"/>
        <v>-0,190075981568655-0,0476115548285106i</v>
      </c>
      <c r="R287" s="223" t="str">
        <f t="shared" ca="1" si="331"/>
        <v>0,0705208230206973-0,182818359151808i</v>
      </c>
      <c r="S287" s="223" t="str">
        <f t="shared" ca="1" si="332"/>
        <v>0,172810978445524+0,0923693923936743i</v>
      </c>
      <c r="T287" s="223" t="str">
        <f t="shared" ca="1" si="333"/>
        <v>-0,1128286401274+0,160204359770506i</v>
      </c>
      <c r="U287" s="223" t="str">
        <f t="shared" ca="1" si="334"/>
        <v>-0,145188118405906-0,131590840092418i</v>
      </c>
      <c r="V287" s="223" t="str">
        <f t="shared" ca="1" si="335"/>
        <v>0,148373791337339-0,127988112599021i</v>
      </c>
      <c r="W287" s="223" t="str">
        <f t="shared" ca="1" si="336"/>
        <v>0,108863046446966+0,162925062653852i</v>
      </c>
      <c r="X287" s="223" t="str">
        <f t="shared" ca="1" si="337"/>
        <v>-0,175025789376981+0,0881005787463424i</v>
      </c>
      <c r="Y287" s="223" t="str">
        <f t="shared" ca="1" si="338"/>
        <v>-0,0660129963371466-0,184493965313416i</v>
      </c>
      <c r="Z287" s="223" t="str">
        <f t="shared" ca="1" si="339"/>
        <v>0,191187180284084-0,0429325170179547i</v>
      </c>
      <c r="AA287" s="223" t="str">
        <f t="shared" ca="1" si="340"/>
        <v>0,0192062926811328+0,195004762105756i</v>
      </c>
      <c r="AB287" s="223" t="str">
        <f t="shared" ca="1" si="341"/>
        <v>-0,195889290794424-0,00480881217489799i</v>
      </c>
      <c r="AC287" s="223" t="str">
        <f t="shared" ca="1" si="342"/>
        <v>0,0287515880197635-0,193827462215285i</v>
      </c>
      <c r="AD287" s="223" t="str">
        <f t="shared" ca="1" si="343"/>
        <v>0,188850288189329+0,0522619132187416i</v>
      </c>
      <c r="AE287" s="223" t="str">
        <f t="shared" ca="1" si="344"/>
        <v>-0,0749861705974025+0,181032630046667i</v>
      </c>
      <c r="AF287" s="223" t="str">
        <f t="shared" ca="1" si="345"/>
        <v>-0,17049207264247-0,0965825661729423i</v>
      </c>
      <c r="AG287" s="223" t="str">
        <f t="shared" ca="1" si="346"/>
        <v>0,116726270053956-0,15738715577126i</v>
      </c>
      <c r="AH287" s="223" t="str">
        <f t="shared" ca="1" si="347"/>
        <v>0,14191498958088+0,135114302184242i</v>
      </c>
      <c r="AI287" s="223" t="str">
        <f t="shared" ca="1" si="348"/>
        <v>-0,151470089444924+0,124308289852377i</v>
      </c>
      <c r="AJ287" s="223" t="str">
        <f t="shared" ca="1" si="349"/>
        <v>-0,104831877738003-0,165547625571617i</v>
      </c>
      <c r="AK287" s="223" t="str">
        <f t="shared" ca="1" si="350"/>
        <v>0,177135171317588-0,0837786966045949i</v>
      </c>
      <c r="AL287" s="223" t="str">
        <f t="shared" ca="1" si="351"/>
        <v>0,0614654058929318+0,186058439209011i</v>
      </c>
      <c r="AM287" s="223" t="str">
        <f t="shared" ca="1" si="352"/>
        <v>-0,192183214991063+0,0382276182644802i</v>
      </c>
      <c r="AN287" s="223" t="str">
        <f t="shared" ca="1" si="353"/>
        <v>-0,0144148516749696-0,195417376335024i</v>
      </c>
      <c r="AO287" s="223" t="str">
        <f t="shared" ca="1" si="354"/>
        <v>0,195712278443917+0,00961472770111596i</v>
      </c>
      <c r="AP287" s="223" t="str">
        <f t="shared" ca="1" si="355"/>
        <v>-0,0334996926231636+0,193063485715527i</v>
      </c>
      <c r="AQ287" s="223" t="str">
        <f t="shared" ca="1" si="356"/>
        <v>-0,187510838457936-0,056880790986744i</v>
      </c>
      <c r="AR287" s="223" t="str">
        <f t="shared" ca="1" si="357"/>
        <v>-0,187510838457936-0,056880790986744i</v>
      </c>
      <c r="AS287" s="223" t="str">
        <f t="shared" ca="1" si="358"/>
        <v>0,168070468789944+0,100737562225837i</v>
      </c>
      <c r="AT287" s="223" t="str">
        <f t="shared" ca="1" si="359"/>
        <v>-0,120553588440109+0,154475147634462i</v>
      </c>
      <c r="AU287" s="223" t="str">
        <f t="shared" ca="1" si="360"/>
        <v>-0,138556376472701-0,138556376472652i</v>
      </c>
      <c r="AV287" s="223" t="str">
        <f t="shared" ca="1" si="361"/>
        <v>0,154475147634422-0,12055358844016i</v>
      </c>
      <c r="AW287" s="223" t="str">
        <f t="shared" ca="1" si="362"/>
        <v>0,100737562225892+0,168070468789911i</v>
      </c>
      <c r="AX287" s="223" t="str">
        <f t="shared" ca="1" si="363"/>
        <v>-0,179137853654459+0,0794063493087899i</v>
      </c>
      <c r="AY287" s="223" t="str">
        <f t="shared" ca="1" si="364"/>
        <v>-0,0568807909866189-0,187510838457974i</v>
      </c>
      <c r="AZ287" s="223" t="str">
        <f t="shared" ca="1" si="365"/>
        <v>0,193063485715517-0,0334996926232242i</v>
      </c>
      <c r="BA287" s="223" t="str">
        <f t="shared" ca="1" si="366"/>
        <v>0,0096147277011829+0,195712278443914i</v>
      </c>
      <c r="BB287" s="223" t="str">
        <f t="shared" ca="1" si="367"/>
        <v>-0,195417376335029-0,0144148516749028i</v>
      </c>
      <c r="BC287" s="223" t="str">
        <f t="shared" ca="1" si="368"/>
        <v>0,0382276182644173-0,192183214991076i</v>
      </c>
      <c r="BD287" s="223" t="str">
        <f t="shared" ca="1" si="369"/>
        <v>0,18605843920897+0,0614654058930558i</v>
      </c>
      <c r="BE287" s="223" t="str">
        <f t="shared" ca="1" si="370"/>
        <v>-0,0837786966047156+0,177135171317531i</v>
      </c>
      <c r="BF287" s="223" t="str">
        <f t="shared" ca="1" si="371"/>
        <v>-0,165547625571608-0,104831877738017i</v>
      </c>
      <c r="BG287" s="223" t="str">
        <f t="shared" ca="1" si="372"/>
        <v>0,124308289852355-0,151470089444942i</v>
      </c>
      <c r="BH287" s="223" t="str">
        <f t="shared" ca="1" si="373"/>
        <v>0,135114302184277+0,141914989580847i</v>
      </c>
      <c r="BI287" s="223" t="str">
        <f t="shared" ca="1" si="374"/>
        <v>-0,15738715577121+0,116726270054024i</v>
      </c>
      <c r="BJ287" s="223" t="str">
        <f t="shared" ca="1" si="375"/>
        <v>-0,0965825661728796-0,170492072642505i</v>
      </c>
      <c r="BK287" s="223" t="str">
        <f t="shared" ca="1" si="376"/>
        <v>0,181032630046687-0,0749861705973539i</v>
      </c>
      <c r="BL287" s="223" t="str">
        <f t="shared" ca="1" si="377"/>
        <v>0,0522619132187257+0,188850288189333i</v>
      </c>
      <c r="BM287" s="223" t="str">
        <f t="shared" ca="1" si="378"/>
        <v>-0,193827462215284+0,0287515880197719i</v>
      </c>
      <c r="BN287" s="223" t="str">
        <f t="shared" ca="1" si="379"/>
        <v>-0,00480881217494411-0,195889290794423i</v>
      </c>
      <c r="BO287" s="223" t="str">
        <f t="shared" ca="1" si="380"/>
        <v>0,195004762105764+0,0192062926810494i</v>
      </c>
      <c r="BP287" s="223" t="str">
        <f t="shared" ca="1" si="381"/>
        <v>-0,0429325170180442+0,191187180284064i</v>
      </c>
      <c r="BQ287" s="223" t="str">
        <f t="shared" ca="1" si="382"/>
        <v>-0,184493965313398-0,0660129963371975i</v>
      </c>
      <c r="BR287" s="223" t="str">
        <f t="shared" ca="1" si="383"/>
        <v>0,0881005787463697-0,175025789376968i</v>
      </c>
      <c r="BS287" s="223" t="str">
        <f t="shared" ca="1" si="384"/>
        <v>0,162925062653854+0,108863046446964i</v>
      </c>
      <c r="BT287" s="223" t="str">
        <f t="shared" ca="1" si="385"/>
        <v>-0,127988112598986+0,14837379133737i</v>
      </c>
      <c r="BU287" s="223" t="str">
        <f t="shared" ca="1" si="386"/>
        <v>-0,13159084009247-0,145188118405859i</v>
      </c>
      <c r="BV287" s="223" t="str">
        <f t="shared" ca="1" si="387"/>
        <v>0,160204359770556-0,112828640127329i</v>
      </c>
      <c r="BW287" s="223" t="str">
        <f t="shared" ca="1" si="388"/>
        <v>0,0923693923936267+0,172810978445549i</v>
      </c>
      <c r="BX287" s="223" t="str">
        <f t="shared" ca="1" si="389"/>
        <v>-0,182818359151819+0,0705208230206689i</v>
      </c>
      <c r="BY287" s="223" t="str">
        <f t="shared" ca="1" si="390"/>
        <v>-0,0476115548285087-0,190075981568656i</v>
      </c>
      <c r="BZ287" s="223" t="str">
        <f t="shared" ca="1" si="391"/>
        <v>0,19447468429949-0,0239861645347822i</v>
      </c>
      <c r="CA287" s="223" t="str">
        <f t="shared" ca="1" si="392"/>
        <v>6,98067268756458E-14+0,195948306760931i</v>
      </c>
      <c r="CB287" s="223" t="str">
        <f t="shared" ca="1" si="393"/>
        <v>-0,194474684299483-0,0239861645348425i</v>
      </c>
      <c r="CC287" s="223" t="str">
        <f t="shared" ca="1" si="394"/>
        <v>0,0476115548285786-0,190075981568638i</v>
      </c>
      <c r="CD287" s="223" t="str">
        <f t="shared" ca="1" si="395"/>
        <v>0,182818359151797+0,0705208230207257i</v>
      </c>
      <c r="CE287" s="223" t="str">
        <f t="shared" ca="1" si="396"/>
        <v>-0,0923693923936902+0,172810978445516i</v>
      </c>
      <c r="CF287" s="223" t="str">
        <f t="shared" ca="1" si="397"/>
        <v>-0,160204359770521-0,112828640127378i</v>
      </c>
      <c r="CG287" s="223" t="str">
        <f t="shared" ca="1" si="398"/>
        <v>0,131590840092367-0,145188118405953i</v>
      </c>
      <c r="CH287" s="223" t="str">
        <f t="shared" ca="1" si="399"/>
        <v>0,127988112599083+0,148373791337286i</v>
      </c>
      <c r="CI287" s="223" t="str">
        <f t="shared" ca="1" si="400"/>
        <v>-0,162925062653894+0,108863046446904i</v>
      </c>
      <c r="CJ287" s="223" t="str">
        <f t="shared" ca="1" si="401"/>
        <v>-0,0881005787463154-0,175025789376995i</v>
      </c>
      <c r="CK287" s="223" t="str">
        <f t="shared" ca="1" si="402"/>
        <v>0,184493965313422-0,0660129963371297i</v>
      </c>
      <c r="CL287" s="223" t="str">
        <f t="shared" ca="1" si="403"/>
        <v>0,0429325170179794+0,191187180284079i</v>
      </c>
      <c r="CM287" s="223" t="str">
        <f t="shared" ca="1" si="404"/>
        <v>-0,195004762105751+0,0192062926811828i</v>
      </c>
      <c r="CN287" s="223" t="str">
        <f t="shared" ca="1" si="405"/>
        <v>0,00480881217481569-0,195889290794426i</v>
      </c>
      <c r="CO287" s="223" t="str">
        <f t="shared" ca="1" si="406"/>
        <v>0,193827462215274+0,0287515880198376i</v>
      </c>
      <c r="CP287" s="223" t="str">
        <f t="shared" ca="1" si="407"/>
        <v>-0,0522619132187898+0,188850288189316i</v>
      </c>
      <c r="CQ287" s="223" t="str">
        <f t="shared" ca="1" si="408"/>
        <v>-0,181032630046659-0,0749861705974203i</v>
      </c>
      <c r="CR287" s="223" t="str">
        <f t="shared" ca="1" si="409"/>
        <v>0,0965825661729374-0,170492072642472i</v>
      </c>
      <c r="CS287" s="223" t="str">
        <f t="shared" ca="1" si="410"/>
        <v>0,15738715577129+0,116726270053916i</v>
      </c>
      <c r="CT287" s="223" t="str">
        <f t="shared" ca="1" si="411"/>
        <v>-0,135114302184183+0,141914989580936i</v>
      </c>
      <c r="CU287" s="223" t="str">
        <f t="shared" ca="1" si="412"/>
        <v>-0,124308289852304-0,151470089444984i</v>
      </c>
      <c r="CV287" s="223" t="str">
        <f t="shared" ca="1" si="413"/>
        <v>0,165547625571644-0,10483187773796i</v>
      </c>
      <c r="CW287" s="223" t="str">
        <f t="shared" ca="1" si="414"/>
        <v>0,0837786966046504+0,177135171317562i</v>
      </c>
      <c r="CX287" s="223" t="str">
        <f t="shared" ca="1" si="415"/>
        <v>-0,18605843920899+0,0614654058929927i</v>
      </c>
      <c r="CY287" s="223" t="str">
        <f t="shared" ca="1" si="416"/>
        <v>-0,0382276182645488-0,192183214991049i</v>
      </c>
      <c r="CZ287" s="223" t="str">
        <f t="shared" ca="1" si="417"/>
        <v>0,19541737633502-0,0144148516750309i</v>
      </c>
      <c r="DA287" s="223" t="str">
        <f t="shared" ca="1" si="418"/>
        <v>-0,00961472770124927+0,195712278443911i</v>
      </c>
      <c r="DB287" s="223" t="str">
        <f t="shared" ca="1" si="419"/>
        <v>-0,193063485715505-0,0334996926232898i</v>
      </c>
      <c r="DC287" s="223" t="str">
        <f t="shared" ca="1" si="420"/>
        <v>0,0568807909866877-0,187510838457953i</v>
      </c>
      <c r="DD287" s="223" t="str">
        <f t="shared" ca="1" si="421"/>
        <v>0,179137853654432+0,0794063493088506i</v>
      </c>
      <c r="DE287" s="223" t="str">
        <f t="shared" ca="1" si="422"/>
        <v>-0,100737562225777+0,16807046878998i</v>
      </c>
      <c r="DF287" s="223" t="str">
        <f t="shared" ca="1" si="423"/>
        <v>-0,154475147634501-0,120553588440059i</v>
      </c>
      <c r="DG287" s="223" t="str">
        <f t="shared" ca="1" si="424"/>
        <v>0,138556376472748-0,138556376472605i</v>
      </c>
      <c r="DH287" s="223" t="str">
        <f t="shared" ca="1" si="425"/>
        <v>0,120553588440057+0,154475147634503i</v>
      </c>
      <c r="DI287" s="223" t="str">
        <f t="shared" ca="1" si="426"/>
        <v>-0,168070468789981+0,100737562225775i</v>
      </c>
      <c r="DJ287" s="223" t="str">
        <f t="shared" ca="1" si="427"/>
        <v>-0,0794063493088487-0,179137853654433i</v>
      </c>
      <c r="DK287" s="223" t="str">
        <f t="shared" ca="1" si="428"/>
        <v>0,187510838457954-0,0568807909866858i</v>
      </c>
      <c r="DL287" s="223" t="str">
        <f t="shared" ca="1" si="429"/>
        <v>0,0334996926232875+0,193063485715506i</v>
      </c>
      <c r="DM287" s="223" t="str">
        <f t="shared" ca="1" si="430"/>
        <v>-0,19571227844392+0,00961472770104681i</v>
      </c>
      <c r="DN287" s="223" t="str">
        <f t="shared" ca="1" si="431"/>
        <v>0,0144148516750331-0,19541737633502i</v>
      </c>
      <c r="DO287" s="223" t="str">
        <f t="shared" ca="1" si="432"/>
        <v>0,192183214991049+0,0382276182645509i</v>
      </c>
      <c r="DP287" s="223" t="str">
        <f t="shared" ca="1" si="433"/>
        <v>-0,0614654058929948+0,18605843920899i</v>
      </c>
      <c r="DQ287" s="223" t="str">
        <f t="shared" ca="1" si="434"/>
        <v>-0,177135171317561-0,0837786966046525i</v>
      </c>
      <c r="DR287" s="223" t="str">
        <f t="shared" ca="1" si="435"/>
        <v>0,104831877737962-0,165547625571643i</v>
      </c>
      <c r="DS287" s="223" t="str">
        <f t="shared" ca="1" si="436"/>
        <v>0,151470089444983+0,124308289852306i</v>
      </c>
      <c r="DT287" s="223" t="str">
        <f t="shared" ca="1" si="437"/>
        <v>-0,141914989580937+0,135114302184182i</v>
      </c>
      <c r="DU287" s="223" t="str">
        <f t="shared" ca="1" si="438"/>
        <v>-0,116726270053923-0,157387155771285i</v>
      </c>
      <c r="DV287" s="223" t="str">
        <f t="shared" ca="1" si="439"/>
        <v>0,170492072642474-0,0965825661729354i</v>
      </c>
      <c r="DW287" s="223" t="str">
        <f t="shared" ca="1" si="440"/>
        <v>0,0749861705974079+0,181032630046664i</v>
      </c>
      <c r="DX287" s="223" t="str">
        <f t="shared" ca="1" si="441"/>
        <v>-0,188850288189314+0,0522619132187984i</v>
      </c>
      <c r="DY287" s="223" t="str">
        <f t="shared" ca="1" si="442"/>
        <v>-0,0287515880198354-0,193827462215274i</v>
      </c>
      <c r="DZ287" s="223" t="str">
        <f t="shared" ca="1" si="443"/>
        <v>0,195889290794427-0,00480881217480234i</v>
      </c>
      <c r="EA287" s="223" t="str">
        <f t="shared" ca="1" si="444"/>
        <v>-0,0192062926811739+0,195004762105752i</v>
      </c>
      <c r="EB287" s="223" t="str">
        <f t="shared" ca="1" si="445"/>
        <v>-0,191187180284078-0,0429325170179815i</v>
      </c>
      <c r="EC287" s="223" t="str">
        <f t="shared" ca="1" si="446"/>
        <v>0,0660129963371423-0,184493965313417i</v>
      </c>
      <c r="ED287" s="223" t="str">
        <f t="shared" ca="1" si="447"/>
        <v>0,175025789376999+0,0881005787463074i</v>
      </c>
      <c r="EE287" s="223" t="str">
        <f t="shared" ca="1" si="448"/>
        <v>-0,108863046446906+0,162925062653893i</v>
      </c>
      <c r="EF287" s="223" t="str">
        <f t="shared" ca="1" si="449"/>
        <v>-0,148373791337408-0,127988112598941i</v>
      </c>
      <c r="EG287" s="223" t="str">
        <f t="shared" ca="1" si="450"/>
        <v>0,145188118405947-0,131590840092373i</v>
      </c>
      <c r="EH287" s="223" t="str">
        <f t="shared" ca="1" si="451"/>
        <v>0,112828640127377+0,160204359770522i</v>
      </c>
      <c r="EI287" s="223" t="str">
        <f t="shared" ca="1" si="452"/>
        <v>-0,172810978445522+0,0923693923936784i</v>
      </c>
      <c r="EJ287" s="223" t="str">
        <f t="shared" ca="1" si="453"/>
        <v>-0,0705208230207341-0,182818359151794i</v>
      </c>
      <c r="EK287" s="223" t="str">
        <f t="shared" ca="1" si="454"/>
        <v>0,190075981568639-0,0476115548285765i</v>
      </c>
      <c r="EL287" s="223" t="str">
        <f t="shared" ca="1" si="455"/>
        <v>0,0239861645348404+0,194474684299483i</v>
      </c>
      <c r="EM287" s="223" t="str">
        <f t="shared" ca="1" si="456"/>
        <v>-0,195948306760931-6,08772364217071E-14i</v>
      </c>
      <c r="EN287" s="223"/>
      <c r="EO287" s="223"/>
      <c r="EP287" s="223"/>
    </row>
    <row r="288" spans="1:146">
      <c r="A288" s="249">
        <f t="shared" si="323"/>
        <v>3.6718750000000028E-3</v>
      </c>
      <c r="B288" s="248">
        <v>188</v>
      </c>
      <c r="C288" s="247">
        <f t="shared" si="324"/>
        <v>37600</v>
      </c>
      <c r="N288" s="246">
        <f t="shared" ca="1" si="327"/>
        <v>0.59494477839486892</v>
      </c>
      <c r="O288" s="223">
        <f t="shared" ca="1" si="328"/>
        <v>0.1949447783948689</v>
      </c>
      <c r="P288" s="223" t="str">
        <f t="shared" ca="1" si="329"/>
        <v>-0,0191079297004448+0,19400606600307i</v>
      </c>
      <c r="Q288" s="223" t="str">
        <f t="shared" ca="1" si="330"/>
        <v>-0,191198969141157-0,0380318395924173i</v>
      </c>
      <c r="R288" s="223" t="str">
        <f t="shared" ca="1" si="331"/>
        <v>0,056589482078802-0,186550521686425i</v>
      </c>
      <c r="S288" s="223" t="str">
        <f t="shared" ca="1" si="332"/>
        <v>0,180105490728965+0,0746021369178065i</v>
      </c>
      <c r="T288" s="223" t="str">
        <f t="shared" ca="1" si="333"/>
        <v>-0,0918963323966159+0,171925945440109i</v>
      </c>
      <c r="U288" s="223" t="str">
        <f t="shared" ca="1" si="334"/>
        <v>-0,162090659312392-0,108305515958784i</v>
      </c>
      <c r="V288" s="223" t="str">
        <f t="shared" ca="1" si="335"/>
        <v>0,12367165819647-0,15069435152772i</v>
      </c>
      <c r="W288" s="223" t="str">
        <f t="shared" ca="1" si="336"/>
        <v>0,137846774759925+0,137846774759917i</v>
      </c>
      <c r="X288" s="223" t="str">
        <f t="shared" ca="1" si="337"/>
        <v>-0,150694351527714+0,123671658196478i</v>
      </c>
      <c r="Y288" s="223" t="str">
        <f t="shared" ca="1" si="338"/>
        <v>-0,108305515958794-0,162090659312386i</v>
      </c>
      <c r="Z288" s="223" t="str">
        <f t="shared" ca="1" si="339"/>
        <v>0,171925945440113-0,0918963323966085i</v>
      </c>
      <c r="AA288" s="223" t="str">
        <f t="shared" ca="1" si="340"/>
        <v>0,0746021369177993+0,180105490728968i</v>
      </c>
      <c r="AB288" s="223" t="str">
        <f t="shared" ca="1" si="341"/>
        <v>-0,186550521686428+0,056589482078794i</v>
      </c>
      <c r="AC288" s="223" t="str">
        <f t="shared" ca="1" si="342"/>
        <v>-0,038031839592412-0,191198969141158i</v>
      </c>
      <c r="AD288" s="223" t="str">
        <f t="shared" ca="1" si="343"/>
        <v>0,19400606600307-0,0191079297004395i</v>
      </c>
      <c r="AE288" s="223" t="str">
        <f t="shared" ca="1" si="344"/>
        <v>-7,83338658954991E-15+0,194944778394869i</v>
      </c>
      <c r="AF288" s="223" t="str">
        <f t="shared" ca="1" si="345"/>
        <v>-0,19400606600307-0,0191079297004358i</v>
      </c>
      <c r="AG288" s="223" t="str">
        <f t="shared" ca="1" si="346"/>
        <v>0,0380318395924111-0,191198969141158i</v>
      </c>
      <c r="AH288" s="223" t="str">
        <f t="shared" ca="1" si="347"/>
        <v>0,186550521686429+0,0565894820787903i</v>
      </c>
      <c r="AI288" s="223" t="str">
        <f t="shared" ca="1" si="348"/>
        <v>-0,0746021369177958+0,18010549072897i</v>
      </c>
      <c r="AJ288" s="223" t="str">
        <f t="shared" ca="1" si="349"/>
        <v>-0,171925945440114-0,0918963323966064i</v>
      </c>
      <c r="AK288" s="223" t="str">
        <f t="shared" ca="1" si="350"/>
        <v>0,108305515958824-0,162090659312366i</v>
      </c>
      <c r="AL288" s="223" t="str">
        <f t="shared" ca="1" si="351"/>
        <v>0,150694351527692+0,123671658196505i</v>
      </c>
      <c r="AM288" s="223" t="str">
        <f t="shared" ca="1" si="352"/>
        <v>-0,137846774759949+0,137846774759892i</v>
      </c>
      <c r="AN288" s="223" t="str">
        <f t="shared" ca="1" si="353"/>
        <v>-0,123671658196442-0,150694351527743i</v>
      </c>
      <c r="AO288" s="223" t="str">
        <f t="shared" ca="1" si="354"/>
        <v>0,162090659312413-0,108305515958754i</v>
      </c>
      <c r="AP288" s="223" t="str">
        <f t="shared" ca="1" si="355"/>
        <v>0,0918963323965686+0,171925945440134i</v>
      </c>
      <c r="AQ288" s="223" t="str">
        <f t="shared" ca="1" si="356"/>
        <v>-0,180105490728987+0,0746021369177537i</v>
      </c>
      <c r="AR288" s="223" t="str">
        <f t="shared" ca="1" si="357"/>
        <v>-0,180105490728987+0,0746021369177537i</v>
      </c>
      <c r="AS288" s="223" t="str">
        <f t="shared" ca="1" si="358"/>
        <v>0,191198969141167-0,038031839592369i</v>
      </c>
      <c r="AT288" s="223" t="str">
        <f t="shared" ca="1" si="359"/>
        <v>0,0191079297003904+0,194006066003075i</v>
      </c>
      <c r="AU288" s="223" t="str">
        <f t="shared" ca="1" si="360"/>
        <v>-0,194944778394869-5,44514201046941E-14i</v>
      </c>
      <c r="AV288" s="223" t="str">
        <f t="shared" ca="1" si="361"/>
        <v>0,0191079297004988-0,194006066003064i</v>
      </c>
      <c r="AW288" s="223" t="str">
        <f t="shared" ca="1" si="362"/>
        <v>0,191198969141146+0,0380318395924758i</v>
      </c>
      <c r="AX288" s="223" t="str">
        <f t="shared" ca="1" si="363"/>
        <v>-0,0565894820788535+0,18655052168641i</v>
      </c>
      <c r="AY288" s="223" t="str">
        <f t="shared" ca="1" si="364"/>
        <v>-0,180105490728943-0,0746021369178593i</v>
      </c>
      <c r="AZ288" s="223" t="str">
        <f t="shared" ca="1" si="365"/>
        <v>0,0918963323966647-0,171925945440083i</v>
      </c>
      <c r="BA288" s="223" t="str">
        <f t="shared" ca="1" si="366"/>
        <v>0,162090659312352+0,108305515958845i</v>
      </c>
      <c r="BB288" s="223" t="str">
        <f t="shared" ca="1" si="367"/>
        <v>-0,123671658196528+0,150694351527672i</v>
      </c>
      <c r="BC288" s="223" t="str">
        <f t="shared" ca="1" si="368"/>
        <v>-0,137846774759873-0,137846774759969i</v>
      </c>
      <c r="BD288" s="223" t="str">
        <f t="shared" ca="1" si="369"/>
        <v>0,150694351527762-0,123671658196418i</v>
      </c>
      <c r="BE288" s="223" t="str">
        <f t="shared" ca="1" si="370"/>
        <v>0,108305515958732+0,162090659312428i</v>
      </c>
      <c r="BF288" s="223" t="str">
        <f t="shared" ca="1" si="371"/>
        <v>-0,171925945440147+0,0918963323965446i</v>
      </c>
      <c r="BG288" s="223" t="str">
        <f t="shared" ca="1" si="372"/>
        <v>-0,0746021369177285-0,180105490728998i</v>
      </c>
      <c r="BH288" s="223" t="str">
        <f t="shared" ca="1" si="373"/>
        <v>0,186550521686449-0,0565894820787233i</v>
      </c>
      <c r="BI288" s="223" t="str">
        <f t="shared" ca="1" si="374"/>
        <v>0,0380318395923422+0,191198969141172i</v>
      </c>
      <c r="BJ288" s="223" t="str">
        <f t="shared" ca="1" si="375"/>
        <v>-0,194006066003078+0,0191079297003633i</v>
      </c>
      <c r="BK288" s="223" t="str">
        <f t="shared" ca="1" si="376"/>
        <v>8,16771301570412E-14-0,194944778394869i</v>
      </c>
      <c r="BL288" s="223" t="str">
        <f t="shared" ca="1" si="377"/>
        <v>0,194006066003061+0,0191079297005314i</v>
      </c>
      <c r="BM288" s="223" t="str">
        <f t="shared" ca="1" si="378"/>
        <v>-0,0380318395925025+0,19119896914114i</v>
      </c>
      <c r="BN288" s="223" t="str">
        <f t="shared" ca="1" si="379"/>
        <v>-0,186550521686402-0,0565894820788796i</v>
      </c>
      <c r="BO288" s="223" t="str">
        <f t="shared" ca="1" si="380"/>
        <v>0,0746021369178845-0,180105490728933i</v>
      </c>
      <c r="BP288" s="223" t="str">
        <f t="shared" ca="1" si="381"/>
        <v>0,17192594544007+0,0918963323966886i</v>
      </c>
      <c r="BQ288" s="223" t="str">
        <f t="shared" ca="1" si="382"/>
        <v>-0,108305515958867+0,162090659312337i</v>
      </c>
      <c r="BR288" s="223" t="str">
        <f t="shared" ca="1" si="383"/>
        <v>-0,150694351527655-0,123671658196549i</v>
      </c>
      <c r="BS288" s="223" t="str">
        <f t="shared" ca="1" si="384"/>
        <v>0,137846774759992-0,137846774759849i</v>
      </c>
      <c r="BT288" s="223" t="str">
        <f t="shared" ca="1" si="385"/>
        <v>0,123671658196402+0,150694351527776i</v>
      </c>
      <c r="BU288" s="223" t="str">
        <f t="shared" ca="1" si="386"/>
        <v>-0,162090659312332+0,108305515958875i</v>
      </c>
      <c r="BV288" s="223" t="str">
        <f t="shared" ca="1" si="387"/>
        <v>-0,0918963323965157-0,171925945440162i</v>
      </c>
      <c r="BW288" s="223" t="str">
        <f t="shared" ca="1" si="388"/>
        <v>0,180105490729006-0,0746021369177085i</v>
      </c>
      <c r="BX288" s="223" t="str">
        <f t="shared" ca="1" si="389"/>
        <v>0,0565894820788882+0,186550521686399i</v>
      </c>
      <c r="BY288" s="223" t="str">
        <f t="shared" ca="1" si="390"/>
        <v>-0,19119896914114+0,0380318395925058i</v>
      </c>
      <c r="BZ288" s="223" t="str">
        <f t="shared" ca="1" si="391"/>
        <v>-0,0191079297005292-0,194006066003061i</v>
      </c>
      <c r="CA288" s="223" t="str">
        <f t="shared" ca="1" si="392"/>
        <v>0,194944778394869-7,94797305720696E-14i</v>
      </c>
      <c r="CB288" s="223" t="str">
        <f t="shared" ca="1" si="393"/>
        <v>-0,01910792970036+0,194006066003078i</v>
      </c>
      <c r="CC288" s="223" t="str">
        <f t="shared" ca="1" si="394"/>
        <v>-0,191198969141173-0,0380318395923391i</v>
      </c>
      <c r="CD288" s="223" t="str">
        <f t="shared" ca="1" si="395"/>
        <v>0,0565894820787254-0,186550521686449i</v>
      </c>
      <c r="CE288" s="223" t="str">
        <f t="shared" ca="1" si="396"/>
        <v>0,180105490728999+0,0746021369177254i</v>
      </c>
      <c r="CF288" s="223" t="str">
        <f t="shared" ca="1" si="397"/>
        <v>-0,0918963323965417+0,171925945440148i</v>
      </c>
      <c r="CG288" s="223" t="str">
        <f t="shared" ca="1" si="398"/>
        <v>-0,162090659312427-0,108305515958733i</v>
      </c>
      <c r="CH288" s="223" t="str">
        <f t="shared" ca="1" si="399"/>
        <v>0,123671658196416-0,150694351527764i</v>
      </c>
      <c r="CI288" s="223" t="str">
        <f t="shared" ca="1" si="400"/>
        <v>0,137846774759971+0,13784677475987i</v>
      </c>
      <c r="CJ288" s="223" t="str">
        <f t="shared" ca="1" si="401"/>
        <v>-0,150694351527674+0,123671658196526i</v>
      </c>
      <c r="CK288" s="223" t="str">
        <f t="shared" ca="1" si="402"/>
        <v>-0,108305515958852-0,162090659312347i</v>
      </c>
      <c r="CL288" s="223" t="str">
        <f t="shared" ca="1" si="403"/>
        <v>0,171925945440081-0,0918963323966676i</v>
      </c>
      <c r="CM288" s="223" t="str">
        <f t="shared" ca="1" si="404"/>
        <v>0,0746021369178574+0,180105490728944i</v>
      </c>
      <c r="CN288" s="223" t="str">
        <f t="shared" ca="1" si="405"/>
        <v>-0,186550521686407+0,0565894820788621i</v>
      </c>
      <c r="CO288" s="223" t="str">
        <f t="shared" ca="1" si="406"/>
        <v>-0,0380318395924791-0,191198969141145i</v>
      </c>
      <c r="CP288" s="223" t="str">
        <f t="shared" ca="1" si="407"/>
        <v>0,194006066003064-0,0191079297005021i</v>
      </c>
      <c r="CQ288" s="223" t="str">
        <f t="shared" ca="1" si="408"/>
        <v>5,22540205197227E-14+0,194944778394869i</v>
      </c>
      <c r="CR288" s="223" t="str">
        <f t="shared" ca="1" si="409"/>
        <v>-0,194006066003075-0,0191079297003871i</v>
      </c>
      <c r="CS288" s="223" t="str">
        <f t="shared" ca="1" si="410"/>
        <v>0,0380318395923658-0,191198969141167i</v>
      </c>
      <c r="CT288" s="223" t="str">
        <f t="shared" ca="1" si="411"/>
        <v>0,186550521686441+0,0565894820787515i</v>
      </c>
      <c r="CU288" s="223" t="str">
        <f t="shared" ca="1" si="412"/>
        <v>-0,0746021369177506+0,180105490728988i</v>
      </c>
      <c r="CV288" s="223" t="str">
        <f t="shared" ca="1" si="413"/>
        <v>-0,171925945440136-0,0918963323965656i</v>
      </c>
      <c r="CW288" s="223" t="str">
        <f t="shared" ca="1" si="414"/>
        <v>0,108305515958756-0,162090659312411i</v>
      </c>
      <c r="CX288" s="223" t="str">
        <f t="shared" ca="1" si="415"/>
        <v>0,150694351527747+0,123671658196437i</v>
      </c>
      <c r="CY288" s="223" t="str">
        <f t="shared" ca="1" si="416"/>
        <v>-0,137846774759889+0,137846774759952i</v>
      </c>
      <c r="CZ288" s="223" t="str">
        <f t="shared" ca="1" si="417"/>
        <v>-0,123671658196505-0,150694351527691i</v>
      </c>
      <c r="DA288" s="223" t="str">
        <f t="shared" ca="1" si="418"/>
        <v>0,162090659312362-0,108305515958829i</v>
      </c>
      <c r="DB288" s="223" t="str">
        <f t="shared" ca="1" si="419"/>
        <v>0,0918963323966436+0,171925945440094i</v>
      </c>
      <c r="DC288" s="223" t="str">
        <f t="shared" ca="1" si="420"/>
        <v>-0,180105490728955+0,0746021369178322i</v>
      </c>
      <c r="DD288" s="223" t="str">
        <f t="shared" ca="1" si="421"/>
        <v>-0,0565894820788359-0,186550521686415i</v>
      </c>
      <c r="DE288" s="223" t="str">
        <f t="shared" ca="1" si="422"/>
        <v>0,19119896914115-0,0380318395924524i</v>
      </c>
      <c r="DF288" s="223" t="str">
        <f t="shared" ca="1" si="423"/>
        <v>0,019107929700475+0,194006066003067i</v>
      </c>
      <c r="DG288" s="223" t="str">
        <f t="shared" ca="1" si="424"/>
        <v>-0,194944778394869+2,50283104673755E-14i</v>
      </c>
      <c r="DH288" s="223" t="str">
        <f t="shared" ca="1" si="425"/>
        <v>0,0191079297004142-0,194006066003073i</v>
      </c>
      <c r="DI288" s="223" t="str">
        <f t="shared" ca="1" si="426"/>
        <v>0,191198969141162+0,0380318395923925i</v>
      </c>
      <c r="DJ288" s="223" t="str">
        <f t="shared" ca="1" si="427"/>
        <v>-0,0565894820787775+0,186550521686433i</v>
      </c>
      <c r="DK288" s="223" t="str">
        <f t="shared" ca="1" si="428"/>
        <v>-0,180105490728978-0,0746021369177757i</v>
      </c>
      <c r="DL288" s="223" t="str">
        <f t="shared" ca="1" si="429"/>
        <v>0,0918963323965896-0,171925945440123i</v>
      </c>
      <c r="DM288" s="223" t="str">
        <f t="shared" ca="1" si="430"/>
        <v>0,162090659312396+0,108305515958779i</v>
      </c>
      <c r="DN288" s="223" t="str">
        <f t="shared" ca="1" si="431"/>
        <v>-0,123671658196458+0,15069435152773i</v>
      </c>
      <c r="DO288" s="223" t="str">
        <f t="shared" ca="1" si="432"/>
        <v>-0,137846774759933-0,137846774759909i</v>
      </c>
      <c r="DP288" s="223" t="str">
        <f t="shared" ca="1" si="433"/>
        <v>0,150694351527708-0,123671658196484i</v>
      </c>
      <c r="DQ288" s="223" t="str">
        <f t="shared" ca="1" si="434"/>
        <v>0,108305515958807+0,162090659312377i</v>
      </c>
      <c r="DR288" s="223" t="str">
        <f t="shared" ca="1" si="435"/>
        <v>-0,171925945440107+0,0918963323966194i</v>
      </c>
      <c r="DS288" s="223" t="str">
        <f t="shared" ca="1" si="436"/>
        <v>-0,0746021369178071-0,180105490728965i</v>
      </c>
      <c r="DT288" s="223" t="str">
        <f t="shared" ca="1" si="437"/>
        <v>0,186550521686426-0,0565894820787993i</v>
      </c>
      <c r="DU288" s="223" t="str">
        <f t="shared" ca="1" si="438"/>
        <v>0,0380318395924257+0,191198969141155i</v>
      </c>
      <c r="DV288" s="223" t="str">
        <f t="shared" ca="1" si="439"/>
        <v>-0,194006066003069+0,0191079297004479i</v>
      </c>
      <c r="DW288" s="223" t="str">
        <f t="shared" ca="1" si="440"/>
        <v>2,1973995849715E-15-0,194944778394869i</v>
      </c>
      <c r="DX288" s="223" t="str">
        <f t="shared" ca="1" si="441"/>
        <v>0,194006066003069+0,0191079297004523i</v>
      </c>
      <c r="DY288" s="223" t="str">
        <f t="shared" ca="1" si="442"/>
        <v>-0,0380318395924083+0,191198969141159i</v>
      </c>
      <c r="DZ288" s="223" t="str">
        <f t="shared" ca="1" si="443"/>
        <v>-0,186550521686428-0,0565894820787929i</v>
      </c>
      <c r="EA288" s="223" t="str">
        <f t="shared" ca="1" si="444"/>
        <v>0,0746021369178009-0,180105490728968i</v>
      </c>
      <c r="EB288" s="223" t="str">
        <f t="shared" ca="1" si="445"/>
        <v>0,17192594544011+0,0918963323966136i</v>
      </c>
      <c r="EC288" s="223" t="str">
        <f t="shared" ca="1" si="446"/>
        <v>-0,108305515958801+0,162090659312381i</v>
      </c>
      <c r="ED288" s="223" t="str">
        <f t="shared" ca="1" si="447"/>
        <v>-0,150694351527706-0,123671658196488i</v>
      </c>
      <c r="EE288" s="223" t="str">
        <f t="shared" ca="1" si="448"/>
        <v>0,137846774759936-0,137846774759905i</v>
      </c>
      <c r="EF288" s="223" t="str">
        <f t="shared" ca="1" si="449"/>
        <v>0,123671658196472+0,150694351527719i</v>
      </c>
      <c r="EG288" s="223" t="str">
        <f t="shared" ca="1" si="450"/>
        <v>-0,162090659312392+0,108305515958784i</v>
      </c>
      <c r="EH288" s="223" t="str">
        <f t="shared" ca="1" si="451"/>
        <v>-0,0918963323965954-0,17192594544012i</v>
      </c>
      <c r="EI288" s="223" t="str">
        <f t="shared" ca="1" si="452"/>
        <v>0,180105490728976-0,0746021369177819i</v>
      </c>
      <c r="EJ288" s="223" t="str">
        <f t="shared" ca="1" si="453"/>
        <v>0,0565894820787734+0,186550521686434i</v>
      </c>
      <c r="EK288" s="223" t="str">
        <f t="shared" ca="1" si="454"/>
        <v>-0,191198969141163+0,0380318395923881i</v>
      </c>
      <c r="EL288" s="223" t="str">
        <f t="shared" ca="1" si="455"/>
        <v>-0,0191079297004318-0,194006066003071i</v>
      </c>
      <c r="EM288" s="223" t="str">
        <f t="shared" ca="1" si="456"/>
        <v>0,194944778394869+1,83417819442916E-14i</v>
      </c>
      <c r="EN288" s="223"/>
      <c r="EO288" s="223"/>
      <c r="EP288" s="223"/>
    </row>
    <row r="289" spans="1:146">
      <c r="A289" s="249">
        <f t="shared" si="323"/>
        <v>3.6914062500000028E-3</v>
      </c>
      <c r="B289" s="248">
        <v>189</v>
      </c>
      <c r="C289" s="247">
        <f t="shared" si="324"/>
        <v>37800</v>
      </c>
      <c r="N289" s="246">
        <f t="shared" ca="1" si="327"/>
        <v>0.59327922665833654</v>
      </c>
      <c r="O289" s="223">
        <f t="shared" ca="1" si="328"/>
        <v>0.19327922665833649</v>
      </c>
      <c r="P289" s="223" t="str">
        <f t="shared" ca="1" si="329"/>
        <v>-0,0142185019620016+0,192755528220596i</v>
      </c>
      <c r="Q289" s="223" t="str">
        <f t="shared" ca="1" si="330"/>
        <v>-0,191187270874585-0,0283599526299428i</v>
      </c>
      <c r="R289" s="223" t="str">
        <f t="shared" ca="1" si="331"/>
        <v>0,0423477182574094-0,188582953142737i</v>
      </c>
      <c r="S289" s="223" t="str">
        <f t="shared" ca="1" si="332"/>
        <v>0,184956688048489+0,0561059979305105i</v>
      </c>
      <c r="T289" s="223" t="str">
        <f t="shared" ca="1" si="333"/>
        <v>-0,0695602343396555+0,180328126636576i</v>
      </c>
      <c r="U289" s="223" t="str">
        <f t="shared" ca="1" si="334"/>
        <v>-0,174722351482318-0,0826375178120331i</v>
      </c>
      <c r="V289" s="223" t="str">
        <f t="shared" ca="1" si="335"/>
        <v>0,0952669814154738-0,168169740766966i</v>
      </c>
      <c r="W289" s="223" t="str">
        <f t="shared" ca="1" si="336"/>
        <v>0,160705803655739+0,107380184992426i</v>
      </c>
      <c r="X289" s="223" t="str">
        <f t="shared" ca="1" si="337"/>
        <v>-0,118911486043203+0,152370987870532i</v>
      </c>
      <c r="Y289" s="223" t="str">
        <f t="shared" ca="1" si="338"/>
        <v>-0,143210460500232-0,129798395448311i</v>
      </c>
      <c r="Z289" s="223" t="str">
        <f t="shared" ca="1" si="339"/>
        <v>0,139981916102412-0,133273863236352i</v>
      </c>
      <c r="AA289" s="223" t="str">
        <f t="shared" ca="1" si="340"/>
        <v>0,122615043360384+0,149406862624766i</v>
      </c>
      <c r="AB289" s="223" t="str">
        <f t="shared" ca="1" si="341"/>
        <v>-0,158022160413542+0,111291761940772i</v>
      </c>
      <c r="AC289" s="223" t="str">
        <f t="shared" ca="1" si="342"/>
        <v>-0,0993653808205932-0,165781122423583i</v>
      </c>
      <c r="AD289" s="223" t="str">
        <f t="shared" ca="1" si="343"/>
        <v>0,172641702167501-0,0869005300924706i</v>
      </c>
      <c r="AE289" s="223" t="str">
        <f t="shared" ca="1" si="344"/>
        <v>0,0739647578624876+0,178566721569245i</v>
      </c>
      <c r="AF289" s="223" t="str">
        <f t="shared" ca="1" si="345"/>
        <v>-0,183524072435323+0,0606281642011294i</v>
      </c>
      <c r="AG289" s="223" t="str">
        <f t="shared" ca="1" si="346"/>
        <v>-0,0469630212650029-0,187486890451859i</v>
      </c>
      <c r="AH289" s="223" t="str">
        <f t="shared" ca="1" si="347"/>
        <v>0,190433700764684-0,0330433816476397i</v>
      </c>
      <c r="AI289" s="223" t="str">
        <f t="shared" ca="1" si="348"/>
        <v>0,0189446770821628+0,19234853435339i</v>
      </c>
      <c r="AJ289" s="223" t="str">
        <f t="shared" ca="1" si="349"/>
        <v>-0,193221014568855+0,00474330967016131i</v>
      </c>
      <c r="AK289" s="223" t="str">
        <f t="shared" ca="1" si="350"/>
        <v>0,00948376214791554-0,193046413365197i</v>
      </c>
      <c r="AL289" s="223" t="str">
        <f t="shared" ca="1" si="351"/>
        <v>0,191825676921461+0,0236594406372531i</v>
      </c>
      <c r="AM289" s="223" t="str">
        <f t="shared" ca="1" si="352"/>
        <v>-0,0377069065678607+0,189565420514205i</v>
      </c>
      <c r="AN289" s="223" t="str">
        <f t="shared" ca="1" si="353"/>
        <v>-0,186277892668732-0,0515500355047483i</v>
      </c>
      <c r="AO289" s="223" t="str">
        <f t="shared" ca="1" si="354"/>
        <v>0,065113810332626-0,181980908783343i</v>
      </c>
      <c r="AP289" s="223" t="str">
        <f t="shared" ca="1" si="355"/>
        <v>0,176697754585898+0,0783247277808636i</v>
      </c>
      <c r="AQ289" s="223" t="str">
        <f t="shared" ca="1" si="356"/>
        <v>-0,091111196742995+0,170457059946791i</v>
      </c>
      <c r="AR289" s="223" t="str">
        <f t="shared" ca="1" si="357"/>
        <v>-0,091111196742995+0,170457059946791i</v>
      </c>
      <c r="AS289" s="223" t="str">
        <f t="shared" ca="1" si="358"/>
        <v>0,115136300893265-0,155243330530687i</v>
      </c>
      <c r="AT289" s="223" t="str">
        <f t="shared" ca="1" si="359"/>
        <v>0,14635274027168+0,126244741960269i</v>
      </c>
      <c r="AU289" s="223" t="str">
        <f t="shared" ca="1" si="360"/>
        <v>-0,136669051832566+0,136669051832637i</v>
      </c>
      <c r="AV289" s="223" t="str">
        <f t="shared" ca="1" si="361"/>
        <v>-0,126244741960344-0,146352740271615i</v>
      </c>
      <c r="AW289" s="223" t="str">
        <f t="shared" ca="1" si="362"/>
        <v>0,155243330530742-0,115136300893191i</v>
      </c>
      <c r="AX289" s="223" t="str">
        <f t="shared" ca="1" si="363"/>
        <v>0,103403926235787+0,163292643731028i</v>
      </c>
      <c r="AY289" s="223" t="str">
        <f t="shared" ca="1" si="364"/>
        <v>-0,170457059946832+0,0911111967429181i</v>
      </c>
      <c r="AZ289" s="223" t="str">
        <f t="shared" ca="1" si="365"/>
        <v>-0,0783247277809596-0,176697754585855i</v>
      </c>
      <c r="BA289" s="223" t="str">
        <f t="shared" ca="1" si="366"/>
        <v>0,181980908783308-0,065113810332725i</v>
      </c>
      <c r="BB289" s="223" t="str">
        <f t="shared" ca="1" si="367"/>
        <v>0,0515500355046644+0,186277892668756i</v>
      </c>
      <c r="BC289" s="223" t="str">
        <f t="shared" ca="1" si="368"/>
        <v>-0,189565420514222+0,0377069065677727i</v>
      </c>
      <c r="BD289" s="223" t="str">
        <f t="shared" ca="1" si="369"/>
        <v>-0,023659440637164-0,191825676921473i</v>
      </c>
      <c r="BE289" s="223" t="str">
        <f t="shared" ca="1" si="370"/>
        <v>0,193046413365192-0,0094837621480179i</v>
      </c>
      <c r="BF289" s="223" t="str">
        <f t="shared" ca="1" si="371"/>
        <v>-0,00474330967009731+0,193221014568856i</v>
      </c>
      <c r="BG289" s="223" t="str">
        <f t="shared" ca="1" si="372"/>
        <v>-0,192348534353392-0,0189446770821374i</v>
      </c>
      <c r="BH289" s="223" t="str">
        <f t="shared" ca="1" si="373"/>
        <v>0,0330433816476523-0,190433700764681i</v>
      </c>
      <c r="BI289" s="223" t="str">
        <f t="shared" ca="1" si="374"/>
        <v>0,187486890451847+0,0469630212650527i</v>
      </c>
      <c r="BJ289" s="223" t="str">
        <f t="shared" ca="1" si="375"/>
        <v>-0,0606281642012172+0,183524072435294i</v>
      </c>
      <c r="BK289" s="223" t="str">
        <f t="shared" ca="1" si="376"/>
        <v>-0,178566721569278-0,0739647578624082i</v>
      </c>
      <c r="BL289" s="223" t="str">
        <f t="shared" ca="1" si="377"/>
        <v>0,0869005300924282-0,172641702167523i</v>
      </c>
      <c r="BM289" s="223" t="str">
        <f t="shared" ca="1" si="378"/>
        <v>0,165781122423588+0,0993653808205855i</v>
      </c>
      <c r="BN289" s="223" t="str">
        <f t="shared" ca="1" si="379"/>
        <v>-0,111291761940796+0,158022160413525i</v>
      </c>
      <c r="BO289" s="223" t="str">
        <f t="shared" ca="1" si="380"/>
        <v>-0,149406862624722-0,122615043360437i</v>
      </c>
      <c r="BP289" s="223" t="str">
        <f t="shared" ca="1" si="381"/>
        <v>0,133273863236416-0,139981916102351i</v>
      </c>
      <c r="BQ289" s="223" t="str">
        <f t="shared" ca="1" si="382"/>
        <v>0,12979839544836+0,143210460500188i</v>
      </c>
      <c r="BR289" s="223" t="str">
        <f t="shared" ca="1" si="383"/>
        <v>-0,152370987870515+0,118911486043224i</v>
      </c>
      <c r="BS289" s="223" t="str">
        <f t="shared" ca="1" si="384"/>
        <v>-0,107380184992415-0,160705803655746i</v>
      </c>
      <c r="BT289" s="223" t="str">
        <f t="shared" ca="1" si="385"/>
        <v>0,168169740766991-0,0952669814154292i</v>
      </c>
      <c r="BU289" s="223" t="str">
        <f t="shared" ca="1" si="386"/>
        <v>0,0826375178119693+0,174722351482348i</v>
      </c>
      <c r="BV289" s="223" t="str">
        <f t="shared" ca="1" si="387"/>
        <v>-0,180328126636544+0,0695602343397376i</v>
      </c>
      <c r="BW289" s="223" t="str">
        <f t="shared" ca="1" si="388"/>
        <v>-0,0561059979305573-0,184956688048475i</v>
      </c>
      <c r="BX289" s="223" t="str">
        <f t="shared" ca="1" si="389"/>
        <v>0,188582953142735-0,0423477182574193i</v>
      </c>
      <c r="BY289" s="223" t="str">
        <f t="shared" ca="1" si="390"/>
        <v>0,028359952629926+0,191187270874588i</v>
      </c>
      <c r="BZ289" s="223" t="str">
        <f t="shared" ca="1" si="391"/>
        <v>-0,1927555282206+0,0142185019619497i</v>
      </c>
      <c r="CA289" s="223" t="str">
        <f t="shared" ca="1" si="392"/>
        <v>8,70409402173816E-14-0,193279226658336i</v>
      </c>
      <c r="CB289" s="223" t="str">
        <f t="shared" ca="1" si="393"/>
        <v>0,192755528220601+0,014218501961937i</v>
      </c>
      <c r="CC289" s="223" t="str">
        <f t="shared" ca="1" si="394"/>
        <v>-0,0283599526299134+0,19118727087459i</v>
      </c>
      <c r="CD289" s="223" t="str">
        <f t="shared" ca="1" si="395"/>
        <v>-0,188582953142737-0,0423477182574069i</v>
      </c>
      <c r="CE289" s="223" t="str">
        <f t="shared" ca="1" si="396"/>
        <v>0,0561059979305451-0,184956688048479i</v>
      </c>
      <c r="CF289" s="223" t="str">
        <f t="shared" ca="1" si="397"/>
        <v>0,180328126636552+0,0695602343397154i</v>
      </c>
      <c r="CG289" s="223" t="str">
        <f t="shared" ca="1" si="398"/>
        <v>-0,0826375178119577+0,174722351482353i</v>
      </c>
      <c r="CH289" s="223" t="str">
        <f t="shared" ca="1" si="399"/>
        <v>-0,168169740766997-0,0952669814154182i</v>
      </c>
      <c r="CI289" s="223" t="str">
        <f t="shared" ca="1" si="400"/>
        <v>0,107380184992405-0,160705803655753i</v>
      </c>
      <c r="CJ289" s="223" t="str">
        <f t="shared" ca="1" si="401"/>
        <v>0,152370987870523+0,118911486043214i</v>
      </c>
      <c r="CK289" s="223" t="str">
        <f t="shared" ca="1" si="402"/>
        <v>-0,12979839544835+0,143210460500196i</v>
      </c>
      <c r="CL289" s="223" t="str">
        <f t="shared" ca="1" si="403"/>
        <v>-0,133273863236286-0,139981916102475i</v>
      </c>
      <c r="CM289" s="223" t="str">
        <f t="shared" ca="1" si="404"/>
        <v>0,149406862624711-0,122615043360451i</v>
      </c>
      <c r="CN289" s="223" t="str">
        <f t="shared" ca="1" si="405"/>
        <v>0,111291761940811+0,158022160413514i</v>
      </c>
      <c r="CO289" s="223" t="str">
        <f t="shared" ca="1" si="406"/>
        <v>-0,165781122423579+0,0993653808206009i</v>
      </c>
      <c r="CP289" s="223" t="str">
        <f t="shared" ca="1" si="407"/>
        <v>-0,0869005300924445-0,172641702167515i</v>
      </c>
      <c r="CQ289" s="223" t="str">
        <f t="shared" ca="1" si="408"/>
        <v>0,178566721569271-0,073964757862425i</v>
      </c>
      <c r="CR289" s="223" t="str">
        <f t="shared" ca="1" si="409"/>
        <v>0,0606281642010467+0,18352407243535i</v>
      </c>
      <c r="CS289" s="223" t="str">
        <f t="shared" ca="1" si="410"/>
        <v>-0,187486890451842+0,0469630212650703i</v>
      </c>
      <c r="CT289" s="223" t="str">
        <f t="shared" ca="1" si="411"/>
        <v>-0,0330433816476703-0,190433700764678i</v>
      </c>
      <c r="CU289" s="223" t="str">
        <f t="shared" ca="1" si="412"/>
        <v>0,192348534353391-0,0189446770821554i</v>
      </c>
      <c r="CV289" s="223" t="str">
        <f t="shared" ca="1" si="413"/>
        <v>0,00474330967011548+0,193221014568856i</v>
      </c>
      <c r="CW289" s="223" t="str">
        <f t="shared" ca="1" si="414"/>
        <v>-0,193046413365193-0,00948376214799974i</v>
      </c>
      <c r="CX289" s="223" t="str">
        <f t="shared" ca="1" si="415"/>
        <v>0,0236594406371514-0,191825676921474i</v>
      </c>
      <c r="CY289" s="223" t="str">
        <f t="shared" ca="1" si="416"/>
        <v>0,189565420514225+0,0377069065677601i</v>
      </c>
      <c r="CZ289" s="223" t="str">
        <f t="shared" ca="1" si="417"/>
        <v>-0,0515500355046522+0,186277892668759i</v>
      </c>
      <c r="DA289" s="223" t="str">
        <f t="shared" ca="1" si="418"/>
        <v>-0,181980908783312-0,065113810332713i</v>
      </c>
      <c r="DB289" s="223" t="str">
        <f t="shared" ca="1" si="419"/>
        <v>0,0783247277809481-0,17669775458586i</v>
      </c>
      <c r="DC289" s="223" t="str">
        <f t="shared" ca="1" si="420"/>
        <v>0,170457059946747+0,0911111967430765i</v>
      </c>
      <c r="DD289" s="223" t="str">
        <f t="shared" ca="1" si="421"/>
        <v>-0,103403926235772+0,163292643731038i</v>
      </c>
      <c r="DE289" s="223" t="str">
        <f t="shared" ca="1" si="422"/>
        <v>-0,15524333053075-0,11513630089318i</v>
      </c>
      <c r="DF289" s="223" t="str">
        <f t="shared" ca="1" si="423"/>
        <v>0,126244741960335-0,146352740271623i</v>
      </c>
      <c r="DG289" s="223" t="str">
        <f t="shared" ca="1" si="424"/>
        <v>0,136669051832575+0,136669051832628i</v>
      </c>
      <c r="DH289" s="223" t="str">
        <f t="shared" ca="1" si="425"/>
        <v>-0,146352740271671+0,126244741960279i</v>
      </c>
      <c r="DI289" s="223" t="str">
        <f t="shared" ca="1" si="426"/>
        <v>-0,115136300893279-0,155243330530676i</v>
      </c>
      <c r="DJ289" s="223" t="str">
        <f t="shared" ca="1" si="427"/>
        <v>0,163292643730972-0,103403926235876i</v>
      </c>
      <c r="DK289" s="223" t="str">
        <f t="shared" ca="1" si="428"/>
        <v>0,091111196743011+0,170457059946782i</v>
      </c>
      <c r="DL289" s="223" t="str">
        <f t="shared" ca="1" si="429"/>
        <v>-0,176697754585891+0,0783247277808802i</v>
      </c>
      <c r="DM289" s="223" t="str">
        <f t="shared" ca="1" si="430"/>
        <v>-0,065113810332643-0,181980908783337i</v>
      </c>
      <c r="DN289" s="223" t="str">
        <f t="shared" ca="1" si="431"/>
        <v>0,186277892668779-0,0515500355045805i</v>
      </c>
      <c r="DO289" s="223" t="str">
        <f t="shared" ca="1" si="432"/>
        <v>0,0377069065678705+0,189565420514203i</v>
      </c>
      <c r="DP289" s="223" t="str">
        <f t="shared" ca="1" si="433"/>
        <v>-0,19182567692146+0,0236594406372629i</v>
      </c>
      <c r="DQ289" s="223" t="str">
        <f t="shared" ca="1" si="434"/>
        <v>-0,00948376214792548-0,193046413365196i</v>
      </c>
      <c r="DR289" s="223" t="str">
        <f t="shared" ca="1" si="435"/>
        <v>0,193221014568854+0,00474330967018981i</v>
      </c>
      <c r="DS289" s="223" t="str">
        <f t="shared" ca="1" si="436"/>
        <v>-0,0189446770822294+0,192348534353383i</v>
      </c>
      <c r="DT289" s="223" t="str">
        <f t="shared" ca="1" si="437"/>
        <v>-0,190433700764666-0,0330433816477435i</v>
      </c>
      <c r="DU289" s="223" t="str">
        <f t="shared" ca="1" si="438"/>
        <v>0,0469630212649507-0,187486890451872i</v>
      </c>
      <c r="DV289" s="223" t="str">
        <f t="shared" ca="1" si="439"/>
        <v>0,183524072435326+0,0606281642011173i</v>
      </c>
      <c r="DW289" s="223" t="str">
        <f t="shared" ca="1" si="440"/>
        <v>-0,0739647578624936+0,178566721569242i</v>
      </c>
      <c r="DX289" s="223" t="str">
        <f t="shared" ca="1" si="441"/>
        <v>-0,172641702167481-0,0869005300925108i</v>
      </c>
      <c r="DY289" s="223" t="str">
        <f t="shared" ca="1" si="442"/>
        <v>0,0993653808206647-0,16578112242354i</v>
      </c>
      <c r="DZ289" s="223" t="str">
        <f t="shared" ca="1" si="443"/>
        <v>0,158022160413585+0,11129176194071i</v>
      </c>
      <c r="EA289" s="223" t="str">
        <f t="shared" ca="1" si="444"/>
        <v>-0,122615043360356+0,149406862624789i</v>
      </c>
      <c r="EB289" s="223" t="str">
        <f t="shared" ca="1" si="445"/>
        <v>-0,139981916102423-0,13327386323634i</v>
      </c>
      <c r="EC289" s="223" t="str">
        <f t="shared" ca="1" si="446"/>
        <v>0,143210460500246-0,129798395448295i</v>
      </c>
      <c r="ED289" s="223" t="str">
        <f t="shared" ca="1" si="447"/>
        <v>0,118911486043156+0,152370987870569i</v>
      </c>
      <c r="EE289" s="223" t="str">
        <f t="shared" ca="1" si="448"/>
        <v>-0,160705803655795+0,107380184992343i</v>
      </c>
      <c r="EF289" s="223" t="str">
        <f t="shared" ca="1" si="449"/>
        <v>-0,0952669814155254-0,168169740766936i</v>
      </c>
      <c r="EG289" s="223" t="str">
        <f t="shared" ca="1" si="450"/>
        <v>0,1747223514823-0,0826375178120692i</v>
      </c>
      <c r="EH289" s="223" t="str">
        <f t="shared" ca="1" si="451"/>
        <v>0,0695602343396564+0,180328126636575i</v>
      </c>
      <c r="EI289" s="223" t="str">
        <f t="shared" ca="1" si="452"/>
        <v>-0,1849566880485+0,056105997930474i</v>
      </c>
      <c r="EJ289" s="223" t="str">
        <f t="shared" ca="1" si="453"/>
        <v>-0,0423477182573345-0,188582953142754i</v>
      </c>
      <c r="EK289" s="223" t="str">
        <f t="shared" ca="1" si="454"/>
        <v>0,191187270874571-0,0283599526300356i</v>
      </c>
      <c r="EL289" s="223" t="str">
        <f t="shared" ca="1" si="455"/>
        <v>0,0142185019620601+0,192755528220592i</v>
      </c>
      <c r="EM289" s="223" t="str">
        <f t="shared" ca="1" si="456"/>
        <v>-0,193279226658336+2,36778562498285E-14i</v>
      </c>
      <c r="EN289" s="223"/>
      <c r="EO289" s="223"/>
      <c r="EP289" s="223"/>
    </row>
    <row r="290" spans="1:146">
      <c r="A290" s="249">
        <f t="shared" si="323"/>
        <v>3.7109375000000029E-3</v>
      </c>
      <c r="B290" s="248">
        <v>190</v>
      </c>
      <c r="C290" s="247">
        <f t="shared" si="324"/>
        <v>38000</v>
      </c>
      <c r="N290" s="246">
        <f t="shared" ca="1" si="327"/>
        <v>0.58998706796588618</v>
      </c>
      <c r="O290" s="223">
        <f t="shared" ca="1" si="328"/>
        <v>0.18998706796588616</v>
      </c>
      <c r="P290" s="223" t="str">
        <f t="shared" ca="1" si="329"/>
        <v>-0,00932222357737096+0,18975822022207i</v>
      </c>
      <c r="Q290" s="223" t="str">
        <f t="shared" ca="1" si="330"/>
        <v>-0,189072228304883-0,0186219891016137i</v>
      </c>
      <c r="R290" s="223" t="str">
        <f t="shared" ca="1" si="331"/>
        <v>0,0278768926230265-0,187930744828936i</v>
      </c>
      <c r="S290" s="223" t="str">
        <f t="shared" ca="1" si="332"/>
        <v>0,186336519727909+0,0370646382683642i</v>
      </c>
      <c r="T290" s="223" t="str">
        <f t="shared" ca="1" si="333"/>
        <v>-0,0461630919536532+0,184293393629703i</v>
      </c>
      <c r="U290" s="223" t="str">
        <f t="shared" ca="1" si="334"/>
        <v>-0,181806288604053-0,0551503347069982i</v>
      </c>
      <c r="V290" s="223" t="str">
        <f t="shared" ca="1" si="335"/>
        <v>0,0640047154734527-0,178881196304801i</v>
      </c>
      <c r="W290" s="223" t="str">
        <f t="shared" ca="1" si="336"/>
        <v>0,175525163535513+0,0727049032741636i</v>
      </c>
      <c r="X290" s="223" t="str">
        <f t="shared" ca="1" si="337"/>
        <v>-0,0812299385947072+0,171746275273074i</v>
      </c>
      <c r="Y290" s="223" t="str">
        <f t="shared" ca="1" si="338"/>
        <v>-0,167553635190312-0,0895592838782567i</v>
      </c>
      <c r="Z290" s="223" t="str">
        <f t="shared" ca="1" si="339"/>
        <v>0,0976728730024931-0,162957343724403i</v>
      </c>
      <c r="AA290" s="223" t="str">
        <f t="shared" ca="1" si="340"/>
        <v>0,157968473744093+0,105551159620517i</v>
      </c>
      <c r="AB290" s="223" t="str">
        <f t="shared" ca="1" si="341"/>
        <v>-0,113175164249842+0,15259904387412i</v>
      </c>
      <c r="AC290" s="223" t="str">
        <f t="shared" ca="1" si="342"/>
        <v>-0,146861989541369-0,120526519995498i</v>
      </c>
      <c r="AD290" s="223" t="str">
        <f t="shared" ca="1" si="343"/>
        <v>0,127587516797625-0,140771131812208i</v>
      </c>
      <c r="AE290" s="223" t="str">
        <f t="shared" ca="1" si="344"/>
        <v>0,134341144096429+0,134341144096426i</v>
      </c>
      <c r="AF290" s="223" t="str">
        <f t="shared" ca="1" si="345"/>
        <v>-0,140771131812217+0,127587516797615i</v>
      </c>
      <c r="AG290" s="223" t="str">
        <f t="shared" ca="1" si="346"/>
        <v>-0,120526519995502-0,146861989541365i</v>
      </c>
      <c r="AH290" s="223" t="str">
        <f t="shared" ca="1" si="347"/>
        <v>0,152599043874129-0,11317516424983i</v>
      </c>
      <c r="AI290" s="223" t="str">
        <f t="shared" ca="1" si="348"/>
        <v>0,105551159620521+0,157968473744091i</v>
      </c>
      <c r="AJ290" s="223" t="str">
        <f t="shared" ca="1" si="349"/>
        <v>-0,16295734372441+0,0976728730024804i</v>
      </c>
      <c r="AK290" s="223" t="str">
        <f t="shared" ca="1" si="350"/>
        <v>-0,0895592838783101-0,167553635190283i</v>
      </c>
      <c r="AL290" s="223" t="str">
        <f t="shared" ca="1" si="351"/>
        <v>0,17174627527308-0,0812299385946937i</v>
      </c>
      <c r="AM290" s="223" t="str">
        <f t="shared" ca="1" si="352"/>
        <v>0,0727049032740975+0,175525163535541i</v>
      </c>
      <c r="AN290" s="223" t="str">
        <f t="shared" ca="1" si="353"/>
        <v>-0,178881196304786+0,0640047154734921i</v>
      </c>
      <c r="AO290" s="223" t="str">
        <f t="shared" ca="1" si="354"/>
        <v>-0,0551503347069832-0,181806288604058i</v>
      </c>
      <c r="AP290" s="223" t="str">
        <f t="shared" ca="1" si="355"/>
        <v>0,184293393629725-0,0461630919535647i</v>
      </c>
      <c r="AQ290" s="223" t="str">
        <f t="shared" ca="1" si="356"/>
        <v>0,0370646382684071+0,186336519727901i</v>
      </c>
      <c r="AR290" s="223" t="str">
        <f t="shared" ca="1" si="357"/>
        <v>0,0370646382684071+0,186336519727901i</v>
      </c>
      <c r="AS290" s="223" t="str">
        <f t="shared" ca="1" si="358"/>
        <v>-0,0186219891015253-0,189072228304891i</v>
      </c>
      <c r="AT290" s="223" t="str">
        <f t="shared" ca="1" si="359"/>
        <v>0,189758220222069-0,00932222357740206i</v>
      </c>
      <c r="AU290" s="223" t="str">
        <f t="shared" ca="1" si="360"/>
        <v>-3,24917101879909E-14+0,189987067965886i</v>
      </c>
      <c r="AV290" s="223" t="str">
        <f t="shared" ca="1" si="361"/>
        <v>-0,189758220222075-0,00932222357728358i</v>
      </c>
      <c r="AW290" s="223" t="str">
        <f t="shared" ca="1" si="362"/>
        <v>0,0186219891015899-0,189072228304885i</v>
      </c>
      <c r="AX290" s="223" t="str">
        <f t="shared" ca="1" si="363"/>
        <v>0,18793074482893+0,0278768926230617i</v>
      </c>
      <c r="AY290" s="223" t="str">
        <f t="shared" ca="1" si="364"/>
        <v>-0,0370646382682855+0,186336519727925i</v>
      </c>
      <c r="AZ290" s="223" t="str">
        <f t="shared" ca="1" si="365"/>
        <v>-0,184293393629708-0,0461630919536329i</v>
      </c>
      <c r="BA290" s="223" t="str">
        <f t="shared" ca="1" si="366"/>
        <v>0,055150334707048-0,181806288604038i</v>
      </c>
      <c r="BB290" s="223" t="str">
        <f t="shared" ca="1" si="367"/>
        <v>0,178881196304827+0,0640047154733803i</v>
      </c>
      <c r="BC290" s="223" t="str">
        <f t="shared" ca="1" si="368"/>
        <v>-0,07270490327416+0,175525163535515i</v>
      </c>
      <c r="BD290" s="223" t="str">
        <f t="shared" ca="1" si="369"/>
        <v>-0,17174627527305-0,0812299385947574i</v>
      </c>
      <c r="BE290" s="223" t="str">
        <f t="shared" ca="1" si="370"/>
        <v>0,0895592838782031-0,16755363519034i</v>
      </c>
      <c r="BF290" s="223" t="str">
        <f t="shared" ca="1" si="371"/>
        <v>0,162957343724406+0,0976728730024874i</v>
      </c>
      <c r="BG290" s="223" t="str">
        <f t="shared" ca="1" si="372"/>
        <v>-0,105551159620577+0,157968473744054i</v>
      </c>
      <c r="BH290" s="223" t="str">
        <f t="shared" ca="1" si="373"/>
        <v>-0,152599043874158-0,113175164249791i</v>
      </c>
      <c r="BI290" s="223" t="str">
        <f t="shared" ca="1" si="374"/>
        <v>0,120526519995511-0,146861989541358i</v>
      </c>
      <c r="BJ290" s="223" t="str">
        <f t="shared" ca="1" si="375"/>
        <v>0,140771131812161+0,127587516797677i</v>
      </c>
      <c r="BK290" s="223" t="str">
        <f t="shared" ca="1" si="376"/>
        <v>-0,134341144096397+0,134341144096458i</v>
      </c>
      <c r="BL290" s="223" t="str">
        <f t="shared" ca="1" si="377"/>
        <v>-0,127587516797605-0,140771131812226i</v>
      </c>
      <c r="BM290" s="223" t="str">
        <f t="shared" ca="1" si="378"/>
        <v>0,146861989541423-0,120526519995431i</v>
      </c>
      <c r="BN290" s="223" t="str">
        <f t="shared" ca="1" si="379"/>
        <v>0,113175164249864+0,152599043874103i</v>
      </c>
      <c r="BO290" s="223" t="str">
        <f t="shared" ca="1" si="380"/>
        <v>-0,157968473744111+0,105551159620491i</v>
      </c>
      <c r="BP290" s="223" t="str">
        <f t="shared" ca="1" si="381"/>
        <v>-0,0976728730025661-0,162957343724359i</v>
      </c>
      <c r="BQ290" s="223" t="str">
        <f t="shared" ca="1" si="382"/>
        <v>0,1675536351903-0,0895592838782791i</v>
      </c>
      <c r="BR290" s="223" t="str">
        <f t="shared" ca="1" si="383"/>
        <v>0,0812299385946593+0,171746275273096i</v>
      </c>
      <c r="BS290" s="223" t="str">
        <f t="shared" ca="1" si="384"/>
        <v>-0,17552516353548+0,0727049032742446i</v>
      </c>
      <c r="BT290" s="223" t="str">
        <f t="shared" ca="1" si="385"/>
        <v>-0,0640047154734563-0,178881196304799i</v>
      </c>
      <c r="BU290" s="223" t="str">
        <f t="shared" ca="1" si="386"/>
        <v>0,181806288604068-0,0551503347069496i</v>
      </c>
      <c r="BV290" s="223" t="str">
        <f t="shared" ca="1" si="387"/>
        <v>0,0461630919537113+0,184293393629689i</v>
      </c>
      <c r="BW290" s="223" t="str">
        <f t="shared" ca="1" si="388"/>
        <v>-0,186336519727908+0,0370646382683699i</v>
      </c>
      <c r="BX290" s="223" t="str">
        <f t="shared" ca="1" si="389"/>
        <v>-0,02787689262296-0,187930744828945i</v>
      </c>
      <c r="BY290" s="223" t="str">
        <f t="shared" ca="1" si="390"/>
        <v>0,189072228304876-0,0186219891016756i</v>
      </c>
      <c r="BZ290" s="223" t="str">
        <f t="shared" ca="1" si="391"/>
        <v>0,00932222357736961+0,18975822022207i</v>
      </c>
      <c r="CA290" s="223" t="str">
        <f t="shared" ca="1" si="392"/>
        <v>-0,189987067965886-6,49834203759818E-14i</v>
      </c>
      <c r="CB290" s="223" t="str">
        <f t="shared" ca="1" si="393"/>
        <v>0,00932222357731603-0,189758220222073i</v>
      </c>
      <c r="CC290" s="223" t="str">
        <f t="shared" ca="1" si="394"/>
        <v>0,189072228304882+0,0186219891016223i</v>
      </c>
      <c r="CD290" s="223" t="str">
        <f t="shared" ca="1" si="395"/>
        <v>-0,0278768926230884+0,187930744828926i</v>
      </c>
      <c r="CE290" s="223" t="str">
        <f t="shared" ca="1" si="396"/>
        <v>-0,186336519727919-0,0370646382683172i</v>
      </c>
      <c r="CF290" s="223" t="str">
        <f t="shared" ca="1" si="397"/>
        <v>0,0461630919536593-0,184293393629702i</v>
      </c>
      <c r="CG290" s="223" t="str">
        <f t="shared" ca="1" si="398"/>
        <v>0,181806288604027+0,0551503347070843i</v>
      </c>
      <c r="CH290" s="223" t="str">
        <f t="shared" ca="1" si="399"/>
        <v>-0,064004715473406+0,178881196304817i</v>
      </c>
      <c r="CI290" s="223" t="str">
        <f t="shared" ca="1" si="400"/>
        <v>-0,1755251635355-0,072704903274195i</v>
      </c>
      <c r="CJ290" s="223" t="str">
        <f t="shared" ca="1" si="401"/>
        <v>0,0812299385947866-0,171746275273036i</v>
      </c>
      <c r="CK290" s="223" t="str">
        <f t="shared" ca="1" si="402"/>
        <v>0,167553635190323+0,0895592838782366i</v>
      </c>
      <c r="CL290" s="223" t="str">
        <f t="shared" ca="1" si="403"/>
        <v>-0,0976728730025199+0,162957343724387i</v>
      </c>
      <c r="CM290" s="223" t="str">
        <f t="shared" ca="1" si="404"/>
        <v>-0,157968473744137-0,105551159620451i</v>
      </c>
      <c r="CN290" s="223" t="str">
        <f t="shared" ca="1" si="405"/>
        <v>0,113175164249821-0,152599043874135i</v>
      </c>
      <c r="CO290" s="223" t="str">
        <f t="shared" ca="1" si="406"/>
        <v>0,146861989541338+0,120526519995536i</v>
      </c>
      <c r="CP290" s="223" t="str">
        <f t="shared" ca="1" si="407"/>
        <v>-0,127587516797565+0,140771131812262i</v>
      </c>
      <c r="CQ290" s="223" t="str">
        <f t="shared" ca="1" si="408"/>
        <v>-0,134341144096435-0,13434114409642i</v>
      </c>
      <c r="CR290" s="223" t="str">
        <f t="shared" ca="1" si="409"/>
        <v>0,140771131812248-0,127587516797581i</v>
      </c>
      <c r="CS290" s="223" t="str">
        <f t="shared" ca="1" si="410"/>
        <v>0,120526519995552+0,146861989541324i</v>
      </c>
      <c r="CT290" s="223" t="str">
        <f t="shared" ca="1" si="411"/>
        <v>-0,152599043874123+0,113175164249838i</v>
      </c>
      <c r="CU290" s="223" t="str">
        <f t="shared" ca="1" si="412"/>
        <v>-0,10555115962046-0,157968473744132i</v>
      </c>
      <c r="CV290" s="223" t="str">
        <f t="shared" ca="1" si="413"/>
        <v>0,162957343724376-0,0976728730025381i</v>
      </c>
      <c r="CW290" s="223" t="str">
        <f t="shared" ca="1" si="414"/>
        <v>0,0895592838782552+0,167553635190313i</v>
      </c>
      <c r="CX290" s="223" t="str">
        <f t="shared" ca="1" si="415"/>
        <v>-0,17174627527311+0,0812299385946301i</v>
      </c>
      <c r="CY290" s="223" t="str">
        <f t="shared" ca="1" si="416"/>
        <v>-0,0727049032742145-0,175525163535492i</v>
      </c>
      <c r="CZ290" s="223" t="str">
        <f t="shared" ca="1" si="417"/>
        <v>0,17888119630481-0,0640047154734257i</v>
      </c>
      <c r="DA290" s="223" t="str">
        <f t="shared" ca="1" si="418"/>
        <v>0,0551503347069186+0,181806288604077i</v>
      </c>
      <c r="DB290" s="223" t="str">
        <f t="shared" ca="1" si="419"/>
        <v>-0,184293393629697+0,0461630919536798i</v>
      </c>
      <c r="DC290" s="223" t="str">
        <f t="shared" ca="1" si="420"/>
        <v>-0,0370646382683379-0,186336519727914i</v>
      </c>
      <c r="DD290" s="223" t="str">
        <f t="shared" ca="1" si="421"/>
        <v>0,18793074482895-0,0278768926229277i</v>
      </c>
      <c r="DE290" s="223" t="str">
        <f t="shared" ca="1" si="422"/>
        <v>0,0186219891016433+0,18907222830488i</v>
      </c>
      <c r="DF290" s="223" t="str">
        <f t="shared" ca="1" si="423"/>
        <v>-0,189758220222072+0,00932222357733714i</v>
      </c>
      <c r="DG290" s="223" t="str">
        <f t="shared" ca="1" si="424"/>
        <v>-8,61166156388955E-14-0,189987067965886i</v>
      </c>
      <c r="DH290" s="223" t="str">
        <f t="shared" ca="1" si="425"/>
        <v>0,189758220222071+0,0093222235773485i</v>
      </c>
      <c r="DI290" s="223" t="str">
        <f t="shared" ca="1" si="426"/>
        <v>-0,0186219891016546+0,189072228304879i</v>
      </c>
      <c r="DJ290" s="223" t="str">
        <f t="shared" ca="1" si="427"/>
        <v>-0,187930744828949-0,0278768926229391i</v>
      </c>
      <c r="DK290" s="223" t="str">
        <f t="shared" ca="1" si="428"/>
        <v>0,0370646382683492-0,186336519727912i</v>
      </c>
      <c r="DL290" s="223" t="str">
        <f t="shared" ca="1" si="429"/>
        <v>0,184293393629691+0,0461630919537013i</v>
      </c>
      <c r="DM290" s="223" t="str">
        <f t="shared" ca="1" si="430"/>
        <v>-0,0551503347069295+0,181806288604074i</v>
      </c>
      <c r="DN290" s="223" t="str">
        <f t="shared" ca="1" si="431"/>
        <v>-0,178881196304803-0,0640047154734466i</v>
      </c>
      <c r="DO290" s="223" t="str">
        <f t="shared" ca="1" si="432"/>
        <v>0,072704903274225-0,175525163535488i</v>
      </c>
      <c r="DP290" s="223" t="str">
        <f t="shared" ca="1" si="433"/>
        <v>0,171746275273105+0,0812299385946403i</v>
      </c>
      <c r="DQ290" s="223" t="str">
        <f t="shared" ca="1" si="434"/>
        <v>-0,0895592838782652+0,167553635190307i</v>
      </c>
      <c r="DR290" s="223" t="str">
        <f t="shared" ca="1" si="435"/>
        <v>-0,16295734372437-0,0976728730025478i</v>
      </c>
      <c r="DS290" s="223" t="str">
        <f t="shared" ca="1" si="436"/>
        <v>0,105551159620478-0,157968473744119i</v>
      </c>
      <c r="DT290" s="223" t="str">
        <f t="shared" ca="1" si="437"/>
        <v>0,152599043874116+0,113175164249847i</v>
      </c>
      <c r="DU290" s="223" t="str">
        <f t="shared" ca="1" si="438"/>
        <v>-0,120526519995569+0,14686198954131i</v>
      </c>
      <c r="DV290" s="223" t="str">
        <f t="shared" ca="1" si="439"/>
        <v>-0,14077113181224-0,127587516797589i</v>
      </c>
      <c r="DW290" s="223" t="str">
        <f t="shared" ca="1" si="440"/>
        <v>0,134341144096443-0,134341144096412i</v>
      </c>
      <c r="DX290" s="223" t="str">
        <f t="shared" ca="1" si="441"/>
        <v>0,127587516797557+0,14077113181227i</v>
      </c>
      <c r="DY290" s="223" t="str">
        <f t="shared" ca="1" si="442"/>
        <v>-0,146861989541352+0,120526519995519i</v>
      </c>
      <c r="DZ290" s="223" t="str">
        <f t="shared" ca="1" si="443"/>
        <v>-0,113175164249803-0,152599043874148i</v>
      </c>
      <c r="EA290" s="223" t="str">
        <f t="shared" ca="1" si="444"/>
        <v>0,157968473744042-0,105551159620595i</v>
      </c>
      <c r="EB290" s="223" t="str">
        <f t="shared" ca="1" si="445"/>
        <v>0,0976728730025102+0,162957343724392i</v>
      </c>
      <c r="EC290" s="223" t="str">
        <f t="shared" ca="1" si="446"/>
        <v>-0,167553635190328+0,0895592838782265i</v>
      </c>
      <c r="ED290" s="223" t="str">
        <f t="shared" ca="1" si="447"/>
        <v>-0,0812299385947667-0,171746275273045i</v>
      </c>
      <c r="EE290" s="223" t="str">
        <f t="shared" ca="1" si="448"/>
        <v>0,175525163535509-0,0727049032741746i</v>
      </c>
      <c r="EF290" s="223" t="str">
        <f t="shared" ca="1" si="449"/>
        <v>0,0640047154733952+0,178881196304821i</v>
      </c>
      <c r="EG290" s="223" t="str">
        <f t="shared" ca="1" si="450"/>
        <v>-0,181806288604031+0,0551503347070735i</v>
      </c>
      <c r="EH290" s="223" t="str">
        <f t="shared" ca="1" si="451"/>
        <v>-0,0461630919536587-0,184293393629702i</v>
      </c>
      <c r="EI290" s="223" t="str">
        <f t="shared" ca="1" si="452"/>
        <v>0,186336519727923-0,0370646382682956i</v>
      </c>
      <c r="EJ290" s="223" t="str">
        <f t="shared" ca="1" si="453"/>
        <v>0,0278768926230772+0,187930744828928i</v>
      </c>
      <c r="EK290" s="223" t="str">
        <f t="shared" ca="1" si="454"/>
        <v>-0,189072228304883+0,018621989101611i</v>
      </c>
      <c r="EL290" s="223" t="str">
        <f t="shared" ca="1" si="455"/>
        <v>-0,00932222357730469-0,189758220222074i</v>
      </c>
      <c r="EM290" s="223" t="str">
        <f t="shared" ca="1" si="456"/>
        <v>0,189987067965886-6,44244199334261E-14i</v>
      </c>
      <c r="EN290" s="223"/>
      <c r="EO290" s="223"/>
      <c r="EP290" s="223"/>
    </row>
    <row r="291" spans="1:146">
      <c r="A291" s="249">
        <f t="shared" si="323"/>
        <v>3.7304687500000029E-3</v>
      </c>
      <c r="B291" s="248">
        <v>191</v>
      </c>
      <c r="C291" s="247">
        <f t="shared" si="324"/>
        <v>38200</v>
      </c>
      <c r="N291" s="246">
        <f t="shared" ca="1" si="327"/>
        <v>0.58056597192394843</v>
      </c>
      <c r="O291" s="223">
        <f t="shared" ca="1" si="328"/>
        <v>0.18056597192394847</v>
      </c>
      <c r="P291" s="223" t="str">
        <f t="shared" ca="1" si="329"/>
        <v>-0,00443131078044724+0,180511588829103i</v>
      </c>
      <c r="Q291" s="223" t="str">
        <f t="shared" ca="1" si="330"/>
        <v>-0,180348472302911-0,00885995230497772i</v>
      </c>
      <c r="R291" s="223" t="str">
        <f t="shared" ca="1" si="331"/>
        <v>0,0132832569255276-0,180076720600667i</v>
      </c>
      <c r="S291" s="223" t="str">
        <f t="shared" ca="1" si="332"/>
        <v>0,179696497415435+0,0176985602088094i</v>
      </c>
      <c r="T291" s="223" t="str">
        <f t="shared" ca="1" si="333"/>
        <v>-0,0221032025412129+0,179208031779444i</v>
      </c>
      <c r="U291" s="223" t="str">
        <f t="shared" ca="1" si="334"/>
        <v>-0,17861161792613-0,0264945307308974i</v>
      </c>
      <c r="V291" s="223" t="str">
        <f t="shared" ca="1" si="335"/>
        <v>0,0308698996059648-0,177907615112895i</v>
      </c>
      <c r="W291" s="223" t="str">
        <f t="shared" ca="1" si="336"/>
        <v>0,177096447404713+0,0352266736077908i</v>
      </c>
      <c r="X291" s="223" t="str">
        <f t="shared" ca="1" si="337"/>
        <v>-0,0395622283786635+0,176178603418675i</v>
      </c>
      <c r="Y291" s="223" t="str">
        <f t="shared" ca="1" si="338"/>
        <v>-0,175154636029679-0,043873952342488i</v>
      </c>
      <c r="Z291" s="223" t="str">
        <f t="shared" ca="1" si="339"/>
        <v>0,0481592482779738-0,174025162037392i</v>
      </c>
      <c r="AA291" s="223" t="str">
        <f t="shared" ca="1" si="340"/>
        <v>0,172790861794714+0,0524155348830874i</v>
      </c>
      <c r="AB291" s="223" t="str">
        <f t="shared" ca="1" si="341"/>
        <v>-0,0566402483299133+0,171452478797963i</v>
      </c>
      <c r="AC291" s="223" t="str">
        <f t="shared" ca="1" si="342"/>
        <v>-0,170010819238999-0,0608308438090791i</v>
      </c>
      <c r="AD291" s="223" t="str">
        <f t="shared" ca="1" si="343"/>
        <v>0,0649847970625445-0,16846675151964i</v>
      </c>
      <c r="AE291" s="223" t="str">
        <f t="shared" ca="1" si="344"/>
        <v>0,166821205728543+0,0690996059041976i</v>
      </c>
      <c r="AF291" s="223" t="str">
        <f t="shared" ca="1" si="345"/>
        <v>-0,0731727917270546+0,165075173080961i</v>
      </c>
      <c r="AG291" s="223" t="str">
        <f t="shared" ca="1" si="346"/>
        <v>-0,163229705321681-0,0772019009962659i</v>
      </c>
      <c r="AH291" s="223" t="str">
        <f t="shared" ca="1" si="347"/>
        <v>0,0811845067270984-0,16128591409146i</v>
      </c>
      <c r="AI291" s="223" t="str">
        <f t="shared" ca="1" si="348"/>
        <v>0,159244970257459+0,0851182099467626i</v>
      </c>
      <c r="AJ291" s="223" t="str">
        <f t="shared" ca="1" si="349"/>
        <v>-0,0890006411395298+0,157108103207927i</v>
      </c>
      <c r="AK291" s="223" t="str">
        <f t="shared" ca="1" si="350"/>
        <v>-0,154876600111637-0,0928294616740843i</v>
      </c>
      <c r="AL291" s="223" t="str">
        <f t="shared" ca="1" si="351"/>
        <v>0,0966023652119049-0,152551805142731i</v>
      </c>
      <c r="AM291" s="223" t="str">
        <f t="shared" ca="1" si="352"/>
        <v>0,150135118670591+0,100317079097269i</v>
      </c>
      <c r="AN291" s="223" t="str">
        <f t="shared" ca="1" si="353"/>
        <v>-0,103971365725132+0,147627996416977i</v>
      </c>
      <c r="AO291" s="223" t="str">
        <f t="shared" ca="1" si="354"/>
        <v>-0,145031948578491-0,107563023890025i</v>
      </c>
      <c r="AP291" s="223" t="str">
        <f t="shared" ca="1" si="355"/>
        <v>0,111089890111511-0,142348538917168i</v>
      </c>
      <c r="AQ291" s="223" t="str">
        <f t="shared" ca="1" si="356"/>
        <v>0,139579383818865+0,114549839936973i</v>
      </c>
      <c r="AR291" s="223" t="str">
        <f t="shared" ca="1" si="357"/>
        <v>0,139579383818865+0,114549839936973i</v>
      </c>
      <c r="AS291" s="223" t="str">
        <f t="shared" ca="1" si="358"/>
        <v>-0,13379056009791-0,121260695386129i</v>
      </c>
      <c r="AT291" s="223" t="str">
        <f t="shared" ca="1" si="359"/>
        <v>0,124507558641432-0,130774378446202i</v>
      </c>
      <c r="AU291" s="223" t="str">
        <f t="shared" ca="1" si="360"/>
        <v>0,127679423199011+0,127679423198917i</v>
      </c>
      <c r="AV291" s="223" t="str">
        <f t="shared" ca="1" si="361"/>
        <v>-0,130774378446235+0,124507558641398i</v>
      </c>
      <c r="AW291" s="223" t="str">
        <f t="shared" ca="1" si="362"/>
        <v>-0,121260695386227-0,133790560097822i</v>
      </c>
      <c r="AX291" s="223" t="str">
        <f t="shared" ca="1" si="363"/>
        <v>0,136726151318877-0,117940789222252i</v>
      </c>
      <c r="AY291" s="223" t="str">
        <f t="shared" ca="1" si="364"/>
        <v>0,114549839937075+0,139579383818781i</v>
      </c>
      <c r="AZ291" s="223" t="str">
        <f t="shared" ca="1" si="365"/>
        <v>-0,142348538917196+0,111089890111476i</v>
      </c>
      <c r="BA291" s="223" t="str">
        <f t="shared" ca="1" si="366"/>
        <v>-0,107563023890133-0,145031948578411i</v>
      </c>
      <c r="BB291" s="223" t="str">
        <f t="shared" ca="1" si="367"/>
        <v>0,147627996417003-0,103971365725095i</v>
      </c>
      <c r="BC291" s="223" t="str">
        <f t="shared" ca="1" si="368"/>
        <v>0,100317079097231+0,150135118670616i</v>
      </c>
      <c r="BD291" s="223" t="str">
        <f t="shared" ca="1" si="369"/>
        <v>-0,152551805142755+0,0966023652118671i</v>
      </c>
      <c r="BE291" s="223" t="str">
        <f t="shared" ca="1" si="370"/>
        <v>-0,0928294616740458-0,15487660011166i</v>
      </c>
      <c r="BF291" s="223" t="str">
        <f t="shared" ca="1" si="371"/>
        <v>0,157108103207958-0,089000641139475i</v>
      </c>
      <c r="BG291" s="223" t="str">
        <f t="shared" ca="1" si="372"/>
        <v>0,0851182099467865+0,159244970257446i</v>
      </c>
      <c r="BH291" s="223" t="str">
        <f t="shared" ca="1" si="373"/>
        <v>-0,161285914091488+0,0811845067270424i</v>
      </c>
      <c r="BI291" s="223" t="str">
        <f t="shared" ca="1" si="374"/>
        <v>-0,0772019009962904-0,16322970532167i</v>
      </c>
      <c r="BJ291" s="223" t="str">
        <f t="shared" ca="1" si="375"/>
        <v>0,165075173080994-0,0731727917269809i</v>
      </c>
      <c r="BK291" s="223" t="str">
        <f t="shared" ca="1" si="376"/>
        <v>0,0690996059042061+0,166821205728539i</v>
      </c>
      <c r="BL291" s="223" t="str">
        <f t="shared" ca="1" si="377"/>
        <v>-0,168466751519669+0,0649847970624692i</v>
      </c>
      <c r="BM291" s="223" t="str">
        <f t="shared" ca="1" si="378"/>
        <v>-0,0608308438090876-0,170010819238996i</v>
      </c>
      <c r="BN291" s="223" t="str">
        <f t="shared" ca="1" si="379"/>
        <v>0,171452478797988-0,056640248329838i</v>
      </c>
      <c r="BO291" s="223" t="str">
        <f t="shared" ca="1" si="380"/>
        <v>0,0524155348830802+0,172790861794716i</v>
      </c>
      <c r="BP291" s="223" t="str">
        <f t="shared" ca="1" si="381"/>
        <v>-0,17402516203737+0,0481592482780531i</v>
      </c>
      <c r="BQ291" s="223" t="str">
        <f t="shared" ca="1" si="382"/>
        <v>-0,0438739523424806-0,175154636029681i</v>
      </c>
      <c r="BR291" s="223" t="str">
        <f t="shared" ca="1" si="383"/>
        <v>0,176178603418658-0,0395622283787388i</v>
      </c>
      <c r="BS291" s="223" t="str">
        <f t="shared" ca="1" si="384"/>
        <v>0,0352266736077834+0,177096447404715i</v>
      </c>
      <c r="BT291" s="223" t="str">
        <f t="shared" ca="1" si="385"/>
        <v>-0,177907615112884+0,0308698996060279i</v>
      </c>
      <c r="BU291" s="223" t="str">
        <f t="shared" ca="1" si="386"/>
        <v>-0,0264945307308678-0,178611617926134i</v>
      </c>
      <c r="BV291" s="223" t="str">
        <f t="shared" ca="1" si="387"/>
        <v>0,179208031779437-0,0221032025412723i</v>
      </c>
      <c r="BW291" s="223" t="str">
        <f t="shared" ca="1" si="388"/>
        <v>0,0176985602087846+0,179696497415437i</v>
      </c>
      <c r="BX291" s="223" t="str">
        <f t="shared" ca="1" si="389"/>
        <v>-0,180076720600662+0,0132832569255927i</v>
      </c>
      <c r="BY291" s="223" t="str">
        <f t="shared" ca="1" si="390"/>
        <v>-0,00885995230493749-0,180348472302912i</v>
      </c>
      <c r="BZ291" s="223" t="str">
        <f t="shared" ca="1" si="391"/>
        <v>0,180511588829102-0,00443131078049323i</v>
      </c>
      <c r="CA291" s="223" t="str">
        <f t="shared" ca="1" si="392"/>
        <v>-4,22063520591942E-14+0,180565971923948i</v>
      </c>
      <c r="CB291" s="223" t="str">
        <f t="shared" ca="1" si="393"/>
        <v>-0,180511588829104-0,00443131078040318i</v>
      </c>
      <c r="CC291" s="223" t="str">
        <f t="shared" ca="1" si="394"/>
        <v>0,00885995230503205-0,180348472302908i</v>
      </c>
      <c r="CD291" s="223" t="str">
        <f t="shared" ca="1" si="395"/>
        <v>0,180076720600668+0,0132832569255028i</v>
      </c>
      <c r="CE291" s="223" t="str">
        <f t="shared" ca="1" si="396"/>
        <v>-0,0176985602088686+0,179696497415429i</v>
      </c>
      <c r="CF291" s="223" t="str">
        <f t="shared" ca="1" si="397"/>
        <v>-0,179208031779448-0,0221032025411829i</v>
      </c>
      <c r="CG291" s="223" t="str">
        <f t="shared" ca="1" si="398"/>
        <v>0,0264945307309613-0,17861161792612i</v>
      </c>
      <c r="CH291" s="223" t="str">
        <f t="shared" ca="1" si="399"/>
        <v>0,177907615112899+0,0308698996059393i</v>
      </c>
      <c r="CI291" s="223" t="str">
        <f t="shared" ca="1" si="400"/>
        <v>-0,0352266736078663+0,177096447404698i</v>
      </c>
      <c r="CJ291" s="223" t="str">
        <f t="shared" ca="1" si="401"/>
        <v>-0,176178603418677-0,0395622283786509i</v>
      </c>
      <c r="CK291" s="223" t="str">
        <f t="shared" ca="1" si="402"/>
        <v>0,0438739523425674-0,175154636029659i</v>
      </c>
      <c r="CL291" s="223" t="str">
        <f t="shared" ca="1" si="403"/>
        <v>0,174025162037394+0,0481592482779662i</v>
      </c>
      <c r="CM291" s="223" t="str">
        <f t="shared" ca="1" si="404"/>
        <v>-0,0524155348831708+0,172790861794689i</v>
      </c>
      <c r="CN291" s="223" t="str">
        <f t="shared" ca="1" si="405"/>
        <v>-0,171452478797958-0,0566402483299279i</v>
      </c>
      <c r="CO291" s="223" t="str">
        <f t="shared" ca="1" si="406"/>
        <v>0,060830843808998-0,170010819239028i</v>
      </c>
      <c r="CP291" s="223" t="str">
        <f t="shared" ca="1" si="407"/>
        <v>0,168466751519636+0,0649847970625528i</v>
      </c>
      <c r="CQ291" s="223" t="str">
        <f t="shared" ca="1" si="408"/>
        <v>-0,0690996059041228+0,166821205728573i</v>
      </c>
      <c r="CR291" s="223" t="str">
        <f t="shared" ca="1" si="409"/>
        <v>-0,165075173080955-0,0731727917270674i</v>
      </c>
      <c r="CS291" s="223" t="str">
        <f t="shared" ca="1" si="410"/>
        <v>0,0772019009962137-0,163229705321706i</v>
      </c>
      <c r="CT291" s="223" t="str">
        <f t="shared" ca="1" si="411"/>
        <v>0,161285914091448+0,0811845067271224i</v>
      </c>
      <c r="CU291" s="223" t="str">
        <f t="shared" ca="1" si="412"/>
        <v>-0,085118209946707+0,159244970257489i</v>
      </c>
      <c r="CV291" s="223" t="str">
        <f t="shared" ca="1" si="413"/>
        <v>-0,157108103207912-0,0890006411395576i</v>
      </c>
      <c r="CW291" s="223" t="str">
        <f t="shared" ca="1" si="414"/>
        <v>0,092829461673973-0,154876600111704i</v>
      </c>
      <c r="CX291" s="223" t="str">
        <f t="shared" ca="1" si="415"/>
        <v>0,152551805142707+0,0966023652119428i</v>
      </c>
      <c r="CY291" s="223" t="str">
        <f t="shared" ca="1" si="416"/>
        <v>-0,100317079097157+0,150135118670666i</v>
      </c>
      <c r="CZ291" s="223" t="str">
        <f t="shared" ca="1" si="417"/>
        <v>-0,147627996416948-0,103971365725173i</v>
      </c>
      <c r="DA291" s="223" t="str">
        <f t="shared" ca="1" si="418"/>
        <v>0,107563023890065-0,145031948578461i</v>
      </c>
      <c r="DB291" s="223" t="str">
        <f t="shared" ca="1" si="419"/>
        <v>0,142348538917141+0,111089890111546i</v>
      </c>
      <c r="DC291" s="223" t="str">
        <f t="shared" ca="1" si="420"/>
        <v>-0,114549839937005+0,139579383818838i</v>
      </c>
      <c r="DD291" s="223" t="str">
        <f t="shared" ca="1" si="421"/>
        <v>-0,136726151318815-0,117940789222323i</v>
      </c>
      <c r="DE291" s="223" t="str">
        <f t="shared" ca="1" si="422"/>
        <v>0,121260695386164-0,133790560097879i</v>
      </c>
      <c r="DF291" s="223" t="str">
        <f t="shared" ca="1" si="423"/>
        <v>0,130774378446173+0,124507558641463i</v>
      </c>
      <c r="DG291" s="223" t="str">
        <f t="shared" ca="1" si="424"/>
        <v>-0,127679423198947+0,127679423198981i</v>
      </c>
      <c r="DH291" s="223" t="str">
        <f t="shared" ca="1" si="425"/>
        <v>-0,124507558641364-0,130774378446267i</v>
      </c>
      <c r="DI291" s="223" t="str">
        <f t="shared" ca="1" si="426"/>
        <v>0,133790560097853-0,121260695386192i</v>
      </c>
      <c r="DJ291" s="223" t="str">
        <f t="shared" ca="1" si="427"/>
        <v>0,11794078922222+0,136726151318905i</v>
      </c>
      <c r="DK291" s="223" t="str">
        <f t="shared" ca="1" si="428"/>
        <v>-0,139579383818808+0,114549839937042i</v>
      </c>
      <c r="DL291" s="223" t="str">
        <f t="shared" ca="1" si="429"/>
        <v>-0,111089890111438-0,142348538917225i</v>
      </c>
      <c r="DM291" s="223" t="str">
        <f t="shared" ca="1" si="430"/>
        <v>0,145031948578439-0,107563023890095i</v>
      </c>
      <c r="DN291" s="223" t="str">
        <f t="shared" ca="1" si="431"/>
        <v>0,103971365725061+0,147627996417027i</v>
      </c>
      <c r="DO291" s="223" t="str">
        <f t="shared" ca="1" si="432"/>
        <v>-0,150135118670639+0,100317079097196i</v>
      </c>
      <c r="DP291" s="223" t="str">
        <f t="shared" ca="1" si="433"/>
        <v>-0,0966023652119832-0,152551805142682i</v>
      </c>
      <c r="DQ291" s="223" t="str">
        <f t="shared" ca="1" si="434"/>
        <v>0,154876600111684-0,0928294616740052i</v>
      </c>
      <c r="DR291" s="223" t="str">
        <f t="shared" ca="1" si="435"/>
        <v>0,0890006411395902+0,157108103207893i</v>
      </c>
      <c r="DS291" s="223" t="str">
        <f t="shared" ca="1" si="436"/>
        <v>-0,159244970257466+0,0851182099467493i</v>
      </c>
      <c r="DT291" s="223" t="str">
        <f t="shared" ca="1" si="437"/>
        <v>-0,0811845067271652-0,161285914091427i</v>
      </c>
      <c r="DU291" s="223" t="str">
        <f t="shared" ca="1" si="438"/>
        <v>0,163229705321686-0,0772019009962568i</v>
      </c>
      <c r="DV291" s="223" t="str">
        <f t="shared" ca="1" si="439"/>
        <v>0,0731727917271019+0,16507517308094i</v>
      </c>
      <c r="DW291" s="223" t="str">
        <f t="shared" ca="1" si="440"/>
        <v>-0,166821205728555+0,0690996059041671i</v>
      </c>
      <c r="DX291" s="223" t="str">
        <f t="shared" ca="1" si="441"/>
        <v>-0,0649847970625878-0,168466751519623i</v>
      </c>
      <c r="DY291" s="223" t="str">
        <f t="shared" ca="1" si="442"/>
        <v>0,170010819239012-0,060830843809043i</v>
      </c>
      <c r="DZ291" s="223" t="str">
        <f t="shared" ca="1" si="443"/>
        <v>0,0566402483299733+0,171452478797943i</v>
      </c>
      <c r="EA291" s="223" t="str">
        <f t="shared" ca="1" si="444"/>
        <v>-0,172790861794732+0,05241553488303i</v>
      </c>
      <c r="EB291" s="223" t="str">
        <f t="shared" ca="1" si="445"/>
        <v>-0,0481592482780125-0,174025162037382i</v>
      </c>
      <c r="EC291" s="223" t="str">
        <f t="shared" ca="1" si="446"/>
        <v>0,175154636029695-0,0438739523424248i</v>
      </c>
      <c r="ED291" s="223" t="str">
        <f t="shared" ca="1" si="447"/>
        <v>0,0395622283786977+0,176178603418667i</v>
      </c>
      <c r="EE291" s="223" t="str">
        <f t="shared" ca="1" si="448"/>
        <v>-0,177096447404723+0,0352266736077421i</v>
      </c>
      <c r="EF291" s="223" t="str">
        <f t="shared" ca="1" si="449"/>
        <v>-0,0308698996059763-0,177907615112892i</v>
      </c>
      <c r="EG291" s="223" t="str">
        <f t="shared" ca="1" si="450"/>
        <v>0,17861161792614-0,0264945307308259i</v>
      </c>
      <c r="EH291" s="223" t="str">
        <f t="shared" ca="1" si="451"/>
        <v>0,0221032025412201+0,179208031779443i</v>
      </c>
      <c r="EI291" s="223" t="str">
        <f t="shared" ca="1" si="452"/>
        <v>-0,179696497415442+0,0176985602087324i</v>
      </c>
      <c r="EJ291" s="223" t="str">
        <f t="shared" ca="1" si="453"/>
        <v>-0,0132832569255506-0,180076720600665i</v>
      </c>
      <c r="EK291" s="223" t="str">
        <f t="shared" ca="1" si="454"/>
        <v>0,180348472302906-0,00885995230506961i</v>
      </c>
      <c r="EL291" s="223" t="str">
        <f t="shared" ca="1" si="455"/>
        <v>0,00443131078045103+0,180511588829103i</v>
      </c>
      <c r="EM291" s="223" t="str">
        <f t="shared" ca="1" si="456"/>
        <v>-0,180565971923948-8,44127041183883E-14i</v>
      </c>
      <c r="EN291" s="223"/>
      <c r="EO291" s="223"/>
      <c r="EP291" s="223"/>
    </row>
    <row r="292" spans="1:146">
      <c r="A292" s="249">
        <f t="shared" si="323"/>
        <v>3.7500000000000029E-3</v>
      </c>
      <c r="B292" s="248">
        <v>192</v>
      </c>
      <c r="C292" s="247">
        <f t="shared" si="324"/>
        <v>38400</v>
      </c>
      <c r="N292" s="246">
        <f t="shared" ca="1" si="327"/>
        <v>0.40041279948469033</v>
      </c>
      <c r="O292" s="223">
        <f t="shared" ca="1" si="328"/>
        <v>4.1279948469029196E-4</v>
      </c>
      <c r="P292" s="223" t="str">
        <f t="shared" ca="1" si="329"/>
        <v>-7,58610976283079E-20+0,000412799484690292i</v>
      </c>
      <c r="Q292" s="223" t="str">
        <f t="shared" ca="1" si="330"/>
        <v>-0,000412799484690292-1,51722195256616E-19i</v>
      </c>
      <c r="R292" s="223" t="str">
        <f t="shared" ca="1" si="331"/>
        <v>-1,22381629019336E-17-0,000412799484690292i</v>
      </c>
      <c r="S292" s="223" t="str">
        <f t="shared" ca="1" si="332"/>
        <v>0,000412799484690292-1,72952561198187E-17i</v>
      </c>
      <c r="T292" s="223" t="str">
        <f t="shared" ca="1" si="333"/>
        <v>-2,0177843562265E-17+0,000412799484690292i</v>
      </c>
      <c r="U292" s="223" t="str">
        <f t="shared" ca="1" si="334"/>
        <v>-0,000412799484690292-1,65873087202408E-17i</v>
      </c>
      <c r="V292" s="223" t="str">
        <f t="shared" ca="1" si="335"/>
        <v>1,15302155023556E-17-0,000412799484690292i</v>
      </c>
      <c r="W292" s="223" t="str">
        <f t="shared" ca="1" si="336"/>
        <v>0,000412799484690292+6,47312228447044E-18i</v>
      </c>
      <c r="X292" s="223" t="str">
        <f t="shared" ca="1" si="337"/>
        <v>-4,34914581830727E-18+0,000412799484690292i</v>
      </c>
      <c r="Y292" s="223" t="str">
        <f t="shared" ca="1" si="338"/>
        <v>-0,000412799484690292+7,07947399577919E-19i</v>
      </c>
      <c r="Z292" s="223" t="str">
        <f t="shared" ca="1" si="339"/>
        <v>-5,76504061746309E-18-0,000412799484690292i</v>
      </c>
      <c r="AA292" s="223" t="str">
        <f t="shared" ca="1" si="340"/>
        <v>0,000412799484690292-7,8890170836263E-18i</v>
      </c>
      <c r="AB292" s="223" t="str">
        <f t="shared" ca="1" si="341"/>
        <v>1,29461103015115E-17+0,000412799484690292i</v>
      </c>
      <c r="AC292" s="223" t="str">
        <f t="shared" ca="1" si="342"/>
        <v>-0,000412799484690292+1,80032035193967E-17i</v>
      </c>
      <c r="AD292" s="223" t="str">
        <f t="shared" ca="1" si="343"/>
        <v>1,80033377868261E-17-0,000412799484690292i</v>
      </c>
      <c r="AE292" s="223" t="str">
        <f t="shared" ca="1" si="344"/>
        <v>0,000412799484690292+1,29462445689409E-17i</v>
      </c>
      <c r="AF292" s="223" t="str">
        <f t="shared" ca="1" si="345"/>
        <v>-1,37553848544997E-17+0,000412799484690292i</v>
      </c>
      <c r="AG292" s="223" t="str">
        <f t="shared" ca="1" si="346"/>
        <v>-0,000412799484690292-8,69829163661454E-18i</v>
      </c>
      <c r="AH292" s="223" t="str">
        <f t="shared" ca="1" si="347"/>
        <v>3,64119841872935E-18-0,000412799484690292i</v>
      </c>
      <c r="AI292" s="223" t="str">
        <f t="shared" ca="1" si="348"/>
        <v>0,000412799484690292-1,41589479915584E-18i</v>
      </c>
      <c r="AJ292" s="223" t="str">
        <f t="shared" ca="1" si="349"/>
        <v>6,47298801704102E-18+0,000412799484690292i</v>
      </c>
      <c r="AK292" s="223" t="str">
        <f t="shared" ca="1" si="350"/>
        <v>-0,000412799484690292-7,05971878132897E-17i</v>
      </c>
      <c r="AL292" s="223" t="str">
        <f t="shared" ca="1" si="351"/>
        <v>-5,76508089769195E-17-0,000412799484690292i</v>
      </c>
      <c r="AM292" s="223" t="str">
        <f t="shared" ca="1" si="352"/>
        <v>0,000412799484690292-1,85898805767128E-16i</v>
      </c>
      <c r="AN292" s="223" t="str">
        <f t="shared" ca="1" si="353"/>
        <v>-1,02355776187186E-16+0,000412799484690292i</v>
      </c>
      <c r="AO292" s="223" t="str">
        <f t="shared" ca="1" si="354"/>
        <v>-0,000412799484690292+2,5892220603023E-17i</v>
      </c>
      <c r="AP292" s="223" t="str">
        <f t="shared" ca="1" si="355"/>
        <v>-1,54140217393232E-16-0,000412799484690292i</v>
      </c>
      <c r="AQ292" s="223" t="str">
        <f t="shared" ca="1" si="356"/>
        <v>0,000412799484690292+1,28248131057638E-16i</v>
      </c>
      <c r="AR292" s="223" t="str">
        <f t="shared" ca="1" si="357"/>
        <v>0,000412799484690292+1,28248131057638E-16i</v>
      </c>
      <c r="AS292" s="223" t="str">
        <f t="shared" ca="1" si="358"/>
        <v>-0,000412799484690292+1,2824786252278E-16i</v>
      </c>
      <c r="AT292" s="223" t="str">
        <f t="shared" ca="1" si="359"/>
        <v>1,60006719431535E-16-0,000412799484690292i</v>
      </c>
      <c r="AU292" s="223" t="str">
        <f t="shared" ca="1" si="360"/>
        <v>0,000412799484690292+2,58924891378818E-17i</v>
      </c>
      <c r="AV292" s="223" t="str">
        <f t="shared" ca="1" si="361"/>
        <v>9,64892741488832E-17+0,000412799484690292i</v>
      </c>
      <c r="AW292" s="223" t="str">
        <f t="shared" ca="1" si="362"/>
        <v>-0,000412799484690292-1,91765307805431E-16i</v>
      </c>
      <c r="AX292" s="223" t="str">
        <f t="shared" ca="1" si="363"/>
        <v>5,76510775117782E-17-0,000412799484690292i</v>
      </c>
      <c r="AY292" s="223" t="str">
        <f t="shared" ca="1" si="364"/>
        <v>0,000412799484690292-6,47306857749866E-17i</v>
      </c>
      <c r="AZ292" s="223" t="str">
        <f t="shared" ca="1" si="365"/>
        <v>1,9884491606864E-16+0,000412799484690292i</v>
      </c>
      <c r="BA292" s="223" t="str">
        <f t="shared" ca="1" si="366"/>
        <v>-0,000412799484690292-8,94096658856747E-17i</v>
      </c>
      <c r="BB292" s="223" t="str">
        <f t="shared" ca="1" si="367"/>
        <v>-4,47045644079785E-17-0,000412799484690292i</v>
      </c>
      <c r="BC292" s="223" t="str">
        <f t="shared" ca="1" si="368"/>
        <v>0,000412799484690292-1,67086327694743E-16i</v>
      </c>
      <c r="BD292" s="223" t="str">
        <f t="shared" ca="1" si="369"/>
        <v>-1,21168254259571E-16+0,000412799484690292i</v>
      </c>
      <c r="BE292" s="223" t="str">
        <f t="shared" ca="1" si="370"/>
        <v>-0,000412799484690292+1,2945976034082E-17i</v>
      </c>
      <c r="BF292" s="223" t="str">
        <f t="shared" ca="1" si="371"/>
        <v>-1,35327739320847E-16-0,000412799484690292i</v>
      </c>
      <c r="BG292" s="223" t="str">
        <f t="shared" ca="1" si="372"/>
        <v>0,000412799484690292+1,41194375626579E-16i</v>
      </c>
      <c r="BH292" s="223" t="str">
        <f t="shared" ca="1" si="373"/>
        <v>-1,88126123398143E-17+0,000412799484690292i</v>
      </c>
      <c r="BI292" s="223" t="str">
        <f t="shared" ca="1" si="374"/>
        <v>-0,000412799484690292+1,15301617953839E-16i</v>
      </c>
      <c r="BJ292" s="223" t="str">
        <f t="shared" ca="1" si="375"/>
        <v>1,72952964000476E-16-0,000412799484690292i</v>
      </c>
      <c r="BK292" s="223" t="str">
        <f t="shared" ca="1" si="376"/>
        <v>0,000412799484690292+5,05712007137107E-17i</v>
      </c>
      <c r="BL292" s="223" t="str">
        <f t="shared" ca="1" si="377"/>
        <v>8,35430295799421E-17+0,000412799484690292i</v>
      </c>
      <c r="BM292" s="223" t="str">
        <f t="shared" ca="1" si="378"/>
        <v>-0,000412799484690292-2,04711552374372E-16i</v>
      </c>
      <c r="BN292" s="223" t="str">
        <f t="shared" ca="1" si="379"/>
        <v>7,05973220807192E-17-0,000412799484690292i</v>
      </c>
      <c r="BO292" s="223" t="str">
        <f t="shared" ca="1" si="380"/>
        <v>0,000412799484690292-5,1784441206046E-17i</v>
      </c>
      <c r="BP292" s="223" t="str">
        <f t="shared" ca="1" si="381"/>
        <v>1,85898671499699E-16+0,000412799484690292i</v>
      </c>
      <c r="BQ292" s="223" t="str">
        <f t="shared" ca="1" si="382"/>
        <v>-0,000412799484690292-1,02355910454615E-16i</v>
      </c>
      <c r="BR292" s="223" t="str">
        <f t="shared" ca="1" si="383"/>
        <v>-3,17583198390375E-17-0,000412799484690292i</v>
      </c>
      <c r="BS292" s="223" t="str">
        <f t="shared" ca="1" si="384"/>
        <v>0,000412799484690292-1,42407616118915E-16i</v>
      </c>
      <c r="BT292" s="223" t="str">
        <f t="shared" ca="1" si="385"/>
        <v>-1,22382031821624E-16+0,000412799484690292i</v>
      </c>
      <c r="BU292" s="223" t="str">
        <f t="shared" ca="1" si="386"/>
        <v>-0,000412799484690292-1,17327355417468E-17i</v>
      </c>
      <c r="BV292" s="223" t="str">
        <f t="shared" ca="1" si="387"/>
        <v>-1,22381494751906E-16-0,000412799484690292i</v>
      </c>
      <c r="BW292" s="223" t="str">
        <f t="shared" ca="1" si="388"/>
        <v>0,000412799484690292+1,65873087202408E-16i</v>
      </c>
      <c r="BX292" s="223" t="str">
        <f t="shared" ca="1" si="389"/>
        <v>-3,17588569087552E-17+0,000412799484690292i</v>
      </c>
      <c r="BY292" s="223" t="str">
        <f t="shared" ca="1" si="390"/>
        <v>-0,000412799484690292+1,02355373384898E-16i</v>
      </c>
      <c r="BZ292" s="223" t="str">
        <f t="shared" ca="1" si="391"/>
        <v>1,85899208569417E-16-0,000412799484690292i</v>
      </c>
      <c r="CA292" s="223" t="str">
        <f t="shared" ca="1" si="392"/>
        <v>0,000412799484690292+5,17849782757637E-17i</v>
      </c>
      <c r="CB292" s="223" t="str">
        <f t="shared" ca="1" si="393"/>
        <v>5,88643180041135E-17+0,000412799484690292i</v>
      </c>
      <c r="CC292" s="223" t="str">
        <f t="shared" ca="1" si="394"/>
        <v>-0,000412799484690292+1,92978548297766E-16i</v>
      </c>
      <c r="CD292" s="223" t="str">
        <f t="shared" ca="1" si="395"/>
        <v>9,52760336565478E-17-0,000412799484690292i</v>
      </c>
      <c r="CE292" s="223" t="str">
        <f t="shared" ca="1" si="396"/>
        <v>0,000412799484690292-3,8838196637105E-17i</v>
      </c>
      <c r="CF292" s="223" t="str">
        <f t="shared" ca="1" si="397"/>
        <v>1,72952426930758E-16+0,000412799484690292i</v>
      </c>
      <c r="CG292" s="223" t="str">
        <f t="shared" ca="1" si="398"/>
        <v>-0,000412799484690292-1,15302155023556E-16i</v>
      </c>
      <c r="CH292" s="223" t="str">
        <f t="shared" ca="1" si="399"/>
        <v>-1,88120752700966E-17-0,000412799484690292i</v>
      </c>
      <c r="CI292" s="223" t="str">
        <f t="shared" ca="1" si="400"/>
        <v>0,000412799484690292-1,29461371549974E-16i</v>
      </c>
      <c r="CJ292" s="223" t="str">
        <f t="shared" ca="1" si="401"/>
        <v>-1,58793210404341E-16+0,000412799484690292i</v>
      </c>
      <c r="CK292" s="223" t="str">
        <f t="shared" ca="1" si="402"/>
        <v>-0,000412799484690292-2,46789801106878E-17i</v>
      </c>
      <c r="CL292" s="223" t="str">
        <f t="shared" ca="1" si="403"/>
        <v>-1,09435250182965E-16-0,000412799484690292i</v>
      </c>
      <c r="CM292" s="223" t="str">
        <f t="shared" ca="1" si="404"/>
        <v>0,000412799484690292+1,78819331771349E-16i</v>
      </c>
      <c r="CN292" s="223" t="str">
        <f t="shared" ca="1" si="405"/>
        <v>-4,47051014776962E-17+0,000412799484690292i</v>
      </c>
      <c r="CO292" s="223" t="str">
        <f t="shared" ca="1" si="406"/>
        <v>-0,000412799484690292+8,9409128815957E-17i</v>
      </c>
      <c r="CP292" s="223" t="str">
        <f t="shared" ca="1" si="407"/>
        <v>-2,00058425095834E-16-0,000412799484690292i</v>
      </c>
      <c r="CQ292" s="223" t="str">
        <f t="shared" ca="1" si="408"/>
        <v>0,000412799484690292+8,81961568584803E-17i</v>
      </c>
      <c r="CR292" s="223" t="str">
        <f t="shared" ca="1" si="409"/>
        <v>4,59180734351725E-17+0,000412799484690292i</v>
      </c>
      <c r="CS292" s="223" t="str">
        <f t="shared" ca="1" si="410"/>
        <v>-0,000412799484690292-2,42336508519142E-16i</v>
      </c>
      <c r="CT292" s="223" t="str">
        <f t="shared" ca="1" si="411"/>
        <v>1,08222278225489E-16-0,000412799484690292i</v>
      </c>
      <c r="CU292" s="223" t="str">
        <f t="shared" ca="1" si="412"/>
        <v>0,000412799484690292-2,58919520681641E-17i</v>
      </c>
      <c r="CV292" s="223" t="str">
        <f t="shared" ca="1" si="413"/>
        <v>1,60006182361817E-16+0,000412799484690292i</v>
      </c>
      <c r="CW292" s="223" t="str">
        <f t="shared" ca="1" si="414"/>
        <v>-0,000412799484690292-1,28248399592497E-16i</v>
      </c>
      <c r="CX292" s="223" t="str">
        <f t="shared" ca="1" si="415"/>
        <v>1,75991033126202E-17-0,000412799484690292i</v>
      </c>
      <c r="CY292" s="223" t="str">
        <f t="shared" ca="1" si="416"/>
        <v>0,000412799484690292-1,16515126981033E-16i</v>
      </c>
      <c r="CZ292" s="223" t="str">
        <f t="shared" ca="1" si="417"/>
        <v>-1,71739454973282E-16+0,000412799484690292i</v>
      </c>
      <c r="DA292" s="223" t="str">
        <f t="shared" ca="1" si="418"/>
        <v>-0,000412799484690292-3,76252246796287E-17i</v>
      </c>
      <c r="DB292" s="223" t="str">
        <f t="shared" ca="1" si="419"/>
        <v>-9,64890056140245E-17-0,000412799484690292i</v>
      </c>
      <c r="DC292" s="223" t="str">
        <f t="shared" ca="1" si="420"/>
        <v>0,000412799484690292+1,9176557634029E-16i</v>
      </c>
      <c r="DD292" s="223" t="str">
        <f t="shared" ca="1" si="421"/>
        <v>-5,76513460466373E-17+0,000412799484690292i</v>
      </c>
      <c r="DE292" s="223" t="str">
        <f t="shared" ca="1" si="422"/>
        <v>-0,000412799484690292+5,299795023324E-17i</v>
      </c>
      <c r="DF292" s="223" t="str">
        <f t="shared" ca="1" si="423"/>
        <v>-1,87112180526893E-16-0,000412799484690292i</v>
      </c>
      <c r="DG292" s="223" t="str">
        <f t="shared" ca="1" si="424"/>
        <v>0,000412799484690292+1,01142401427421E-16i</v>
      </c>
      <c r="DH292" s="223" t="str">
        <f t="shared" ca="1" si="425"/>
        <v>3,29718288662316E-17+0,000412799484690292i</v>
      </c>
      <c r="DI292" s="223" t="str">
        <f t="shared" ca="1" si="426"/>
        <v>-0,000412799484690292+1,67086059159885E-16i</v>
      </c>
      <c r="DJ292" s="223" t="str">
        <f t="shared" ca="1" si="427"/>
        <v>1,2116852279443E-16-0,000412799484690292i</v>
      </c>
      <c r="DK292" s="223" t="str">
        <f t="shared" ca="1" si="428"/>
        <v>0,000412799484690292-1,29457074992232E-17i</v>
      </c>
      <c r="DL292" s="223" t="str">
        <f t="shared" ca="1" si="429"/>
        <v>1,235950037791E-16+0,000412799484690292i</v>
      </c>
      <c r="DM292" s="223" t="str">
        <f t="shared" ca="1" si="430"/>
        <v>-0,000412799484690292-1,41194644161438E-16i</v>
      </c>
      <c r="DN292" s="223" t="str">
        <f t="shared" ca="1" si="431"/>
        <v>3,05453478815612E-17-0,000412799484690292i</v>
      </c>
      <c r="DO292" s="223" t="str">
        <f t="shared" ca="1" si="432"/>
        <v>0,000412799484690292-1,03568882412092E-16i</v>
      </c>
      <c r="DP292" s="223" t="str">
        <f t="shared" ca="1" si="433"/>
        <v>-1,84685699542223E-16+0,000412799484690292i</v>
      </c>
      <c r="DQ292" s="223" t="str">
        <f t="shared" ca="1" si="434"/>
        <v>-0,000412799484690292-5,05714692485697E-17i</v>
      </c>
      <c r="DR292" s="223" t="str">
        <f t="shared" ca="1" si="435"/>
        <v>-8,35427610450835E-17-0,000412799484690292i</v>
      </c>
      <c r="DS292" s="223" t="str">
        <f t="shared" ca="1" si="436"/>
        <v>0,000412799484690292+2,04711820909231E-16i</v>
      </c>
      <c r="DT292" s="223" t="str">
        <f t="shared" ca="1" si="437"/>
        <v>-9,40625246293538E-17+0,000412799484690292i</v>
      </c>
      <c r="DU292" s="223" t="str">
        <f t="shared" ca="1" si="438"/>
        <v>-0,000412799484690292+6,35166396780749E-17i</v>
      </c>
      <c r="DV292" s="223" t="str">
        <f t="shared" ca="1" si="439"/>
        <v>-1,74165935957952E-16-0,000412799484690292i</v>
      </c>
      <c r="DW292" s="223" t="str">
        <f t="shared" ca="1" si="440"/>
        <v>0,000412799484690292+9,06237119825864E-17i</v>
      </c>
      <c r="DX292" s="223" t="str">
        <f t="shared" ca="1" si="441"/>
        <v>2,00255842972907E-17+0,000412799484690292i</v>
      </c>
      <c r="DY292" s="223" t="str">
        <f t="shared" ca="1" si="442"/>
        <v>-0,000412799484690292+1,30674880577168E-16i</v>
      </c>
      <c r="DZ292" s="223" t="str">
        <f t="shared" ca="1" si="443"/>
        <v>1,34114767363371E-16-0,000412799484690292i</v>
      </c>
      <c r="EA292" s="223" t="str">
        <f t="shared" ca="1" si="444"/>
        <v>0,000412799484690292+2,34654710834937E-17i</v>
      </c>
      <c r="EB292" s="223" t="str">
        <f t="shared" ca="1" si="445"/>
        <v>1,34113693223935E-16+0,000412799484690292i</v>
      </c>
      <c r="EC292" s="223" t="str">
        <f t="shared" ca="1" si="446"/>
        <v>-0,000412799484690292-1,77605822744155E-16i</v>
      </c>
      <c r="ED292" s="223" t="str">
        <f t="shared" ca="1" si="447"/>
        <v>2,00266584367261E-17-0,000412799484690292i</v>
      </c>
      <c r="EE292" s="223" t="str">
        <f t="shared" ca="1" si="448"/>
        <v>0,000412799484690292-9,0622637843151E-17i</v>
      </c>
      <c r="EF292" s="223" t="str">
        <f t="shared" ca="1" si="449"/>
        <v>2,01271934123028E-16+0,000412799484690292i</v>
      </c>
      <c r="EG292" s="223" t="str">
        <f t="shared" ca="1" si="450"/>
        <v>-0,000412799484690292-6,35177138175104E-17i</v>
      </c>
      <c r="EH292" s="223" t="str">
        <f t="shared" ca="1" si="451"/>
        <v>-4,71315824623665E-17-0,000412799484690292i</v>
      </c>
      <c r="EI292" s="223" t="str">
        <f t="shared" ca="1" si="452"/>
        <v>0,000412799484690292+2,17658065478172E-16i</v>
      </c>
      <c r="EJ292" s="223" t="str">
        <f t="shared" ca="1" si="453"/>
        <v>-1,07008769198295E-16+0,000412799484690292i</v>
      </c>
      <c r="EK292" s="223" t="str">
        <f t="shared" ca="1" si="454"/>
        <v>-0,000412799484690292+5,05703951091343E-17i</v>
      </c>
      <c r="EL292" s="223" t="str">
        <f t="shared" ca="1" si="455"/>
        <v>-1,61219691389011E-16-0,000412799484690292i</v>
      </c>
      <c r="EM292" s="223" t="str">
        <f t="shared" ca="1" si="456"/>
        <v>0,000412799484690292+1,03569956551527E-16i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0.21944042784424553</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-0.18055957215575449</v>
      </c>
      <c r="P293" s="223" t="str">
        <f t="shared" ref="P293:P355" ca="1" si="465">IMPRODUCT(O293,IMEXP(COMPLEX(0,-2*PI()*1*B293/Nt_load2)))</f>
        <v>-0,00443115372227359-0,1805051909884i</v>
      </c>
      <c r="Q293" s="223" t="str">
        <f t="shared" ref="Q293:Q355" ca="1" si="466">IMPRODUCT(O293,IMEXP(COMPLEX(0,-2*PI()*2*B293/Nt_load2)))</f>
        <v>0,180342080243517-0,0088596382832364i</v>
      </c>
      <c r="R293" s="223" t="str">
        <f t="shared" ref="R293:R355" ca="1" si="467">IMPRODUCT(O293,IMEXP(COMPLEX(0,-2*PI()*3*B293/Nt_load2)))</f>
        <v>0,0132827861293843+0,180070338172921i</v>
      </c>
      <c r="S293" s="223" t="str">
        <f t="shared" ref="S293:S355" ca="1" si="468">IMPRODUCT(O293,IMEXP(COMPLEX(0,-2*PI()*4*B293/Nt_load2)))</f>
        <v>-0,179690128463874+0,0176979329218288i</v>
      </c>
      <c r="T293" s="223" t="str">
        <f t="shared" ref="T293:T355" ca="1" si="469">IMPRODUCT(O293,IMEXP(COMPLEX(0,-2*PI()*5*B293/Nt_load2)))</f>
        <v>-0,0221024191412675-0,179201680140485i</v>
      </c>
      <c r="U293" s="223" t="str">
        <f t="shared" ref="U293:U355" ca="1" si="470">IMPRODUCT(O293,IMEXP(COMPLEX(0,-2*PI()*6*B293/Nt_load2)))</f>
        <v>0,178605287425762-0,0264935916898781i</v>
      </c>
      <c r="V293" s="223" t="str">
        <f t="shared" ref="V293:V355" ca="1" si="471">IMPRODUCT(O293,IMEXP(COMPLEX(0,-2*PI()*7*B293/Nt_load2)))</f>
        <v>0,0308688054894955+0,177901309564378i</v>
      </c>
      <c r="W293" s="223" t="str">
        <f t="shared" ref="W293:W355" ca="1" si="472">IMPRODUCT(O293,IMEXP(COMPLEX(0,-2*PI()*8*B293/Nt_load2)))</f>
        <v>-0,177090170606268+0,0352254250749639i</v>
      </c>
      <c r="X293" s="223" t="str">
        <f t="shared" ref="X293:X355" ca="1" si="473">IMPRODUCT(O293,IMEXP(COMPLEX(0,-2*PI()*9*B293/Nt_load2)))</f>
        <v>-0,0395608261815119-0,176172359151217i</v>
      </c>
      <c r="Y293" s="223" t="str">
        <f t="shared" ref="Y293:Y355" ca="1" si="474">IMPRODUCT(O293,IMEXP(COMPLEX(0,-2*PI()*10*B293/Nt_load2)))</f>
        <v>0,175148428054517-0,0438723973256614i</v>
      </c>
      <c r="Z293" s="223" t="str">
        <f t="shared" ref="Z293:Z355" ca="1" si="475">IMPRODUCT(O293,IMEXP(COMPLEX(0,-2*PI()*11*B293/Nt_load2)))</f>
        <v>0,0481575413781552+0,174018994093979i</v>
      </c>
      <c r="AA293" s="223" t="str">
        <f t="shared" ref="AA293:AA355" ca="1" si="476">IMPRODUCT(O293,IMEXP(COMPLEX(0,-2*PI()*12*B293/Nt_load2)))</f>
        <v>-0,172784737598393+0,0524136771284333i</v>
      </c>
      <c r="AB293" s="223" t="str">
        <f t="shared" ref="AB293:AB355" ca="1" si="477">IMPRODUCT(O293,IMEXP(COMPLEX(0,-2*PI()*13*B293/Nt_load2)))</f>
        <v>-0,0566382408394989-0,17144640203771i</v>
      </c>
      <c r="AC293" s="223" t="str">
        <f t="shared" ref="AC293:AC355" ca="1" si="478">IMPRODUCT(O293,IMEXP(COMPLEX(0,-2*PI()*14*B293/Nt_load2)))</f>
        <v>0,170004793575239-0,060828687792106i</v>
      </c>
      <c r="AD293" s="223" t="str">
        <f t="shared" ref="AD293:AD355" ca="1" si="479">IMPRODUCT(O293,IMEXP(COMPLEX(0,-2*PI()*15*B293/Nt_load2)))</f>
        <v>0,0649824938177363+0,168460780582001i</v>
      </c>
      <c r="AE293" s="223" t="str">
        <f t="shared" ref="AE293:AE355" ca="1" si="480">IMPRODUCT(O293,IMEXP(COMPLEX(0,-2*PI()*16*B293/Nt_load2)))</f>
        <v>-0,166815293113694+0,0690971568189426i</v>
      </c>
      <c r="AF293" s="223" t="str">
        <f t="shared" ref="AF293:AF355" ca="1" si="481">IMPRODUCT(O293,IMEXP(COMPLEX(0,-2*PI()*17*B293/Nt_load2)))</f>
        <v>-0,0731701982765739-0,165069322350448i</v>
      </c>
      <c r="AG293" s="223" t="str">
        <f t="shared" ref="AG293:AG355" ca="1" si="482">IMPRODUCT(O293,IMEXP(COMPLEX(0,-2*PI()*18*B293/Nt_load2)))</f>
        <v>0,163223919999751-0,0771991647427872i</v>
      </c>
      <c r="AH293" s="223" t="str">
        <f t="shared" ref="AH293:AH355" ca="1" si="483">IMPRODUCT(O293,IMEXP(COMPLEX(0,-2*PI()*19*B293/Nt_load2)))</f>
        <v>0,0811816293188083+0,161280197662989i</v>
      </c>
      <c r="AI293" s="223" t="str">
        <f t="shared" ref="AI293:AI355" ca="1" si="484">IMPRODUCT(O293,IMEXP(COMPLEX(0,-2*PI()*20*B293/Nt_load2)))</f>
        <v>-0,159239326165801+0,0851151931169206i</v>
      </c>
      <c r="AJ293" s="223" t="str">
        <f t="shared" ref="AJ293:AJ355" ca="1" si="485">IMPRODUCT(O293,IMEXP(COMPLEX(0,-2*PI()*21*B293/Nt_load2)))</f>
        <v>-0,0889974867053611-0,157102534852873i</v>
      </c>
      <c r="AK293" s="223" t="str">
        <f t="shared" ref="AK293:AK355" ca="1" si="486">IMPRODUCT(O293,IMEXP(COMPLEX(0,-2*PI()*22*B293/Nt_load2)))</f>
        <v>0,154871110847393-0,0928261715356383i</v>
      </c>
      <c r="AL293" s="223" t="str">
        <f t="shared" ref="AL293:AL355" ca="1" si="487">IMPRODUCT(O293,IMEXP(COMPLEX(0,-2*PI()*23*B293/Nt_load2)))</f>
        <v>0,0965989413511937+0,15254639827573i</v>
      </c>
      <c r="AM293" s="223" t="str">
        <f t="shared" ref="AM293:AM355" ca="1" si="488">IMPRODUCT(O293,IMEXP(COMPLEX(0,-2*PI()*24*B293/Nt_load2)))</f>
        <v>-0,150129797457823+0,100313523576546i</v>
      </c>
      <c r="AN293" s="223" t="str">
        <f t="shared" ref="AN293:AN355" ca="1" si="489">IMPRODUCT(O293,IMEXP(COMPLEX(0,-2*PI()*25*B293/Nt_load2)))</f>
        <v>-0,103967680686259-0,147622764063641i</v>
      </c>
      <c r="AO293" s="223" t="str">
        <f t="shared" ref="AO293:AO355" ca="1" si="490">IMPRODUCT(O293,IMEXP(COMPLEX(0,-2*PI()*26*B293/Nt_load2)))</f>
        <v>0,145026808236465-0,107559211552581i</v>
      </c>
      <c r="AP293" s="223" t="str">
        <f t="shared" ref="AP293:AP355" ca="1" si="491">IMPRODUCT(O293,IMEXP(COMPLEX(0,-2*PI()*27*B293/Nt_load2)))</f>
        <v>0,11108595277191+0,142343493682803i</v>
      </c>
      <c r="AQ293" s="223" t="str">
        <f t="shared" ref="AQ293:AQ355" ca="1" si="492">IMPRODUCT(O293,IMEXP(COMPLEX(0,-2*PI()*28*B293/Nt_load2)))</f>
        <v>-0,139574436731113+0,114545779967058i</v>
      </c>
      <c r="AR293" s="223" t="str">
        <f t="shared" ref="AR293:AR355" ca="1" si="493">IMPRODUCT(O293,IMEXP(COMPLEX(0,-2*PI()*28*B293/Nt_load2)))</f>
        <v>-0,139574436731113+0,114545779967058i</v>
      </c>
      <c r="AS293" s="223" t="str">
        <f t="shared" ref="AS293:AS355" ca="1" si="494">IMPRODUCT(O293,IMEXP(COMPLEX(0,-2*PI()*30*B293/Nt_load2)))</f>
        <v>0,133785818182393-0,121256397564569i</v>
      </c>
      <c r="AT293" s="223" t="str">
        <f t="shared" ref="AT293:AT355" ca="1" si="495">IMPRODUCT(O293,IMEXP(COMPLEX(0,-2*PI()*31*B293/Nt_load2)))</f>
        <v>0,124503145741814+0,130769743432729i</v>
      </c>
      <c r="AU293" s="223" t="str">
        <f t="shared" ref="AU293:AU355" ca="1" si="496">IMPRODUCT(O293,IMEXP(COMPLEX(0,-2*PI()*32*B293/Nt_load2)))</f>
        <v>-0,127674897879415+0,127674897879536i</v>
      </c>
      <c r="AV293" s="223" t="str">
        <f t="shared" ref="AV293:AV355" ca="1" si="497">IMPRODUCT(O293,IMEXP(COMPLEX(0,-2*PI()*33*B293/Nt_load2)))</f>
        <v>-0,130769743432723-0,12450314574182i</v>
      </c>
      <c r="AW293" s="223" t="str">
        <f t="shared" ref="AW293:AW355" ca="1" si="498">IMPRODUCT(O293,IMEXP(COMPLEX(0,-2*PI()*34*B293/Nt_load2)))</f>
        <v>0,121256397564575-0,133785818182388i</v>
      </c>
      <c r="AX293" s="223" t="str">
        <f t="shared" ref="AX293:AX355" ca="1" si="499">IMPRODUCT(O293,IMEXP(COMPLEX(0,-2*PI()*35*B293/Nt_load2)))</f>
        <v>0,136721305357752+0,117936609067504i</v>
      </c>
      <c r="AY293" s="223" t="str">
        <f t="shared" ref="AY293:AY355" ca="1" si="500">IMPRODUCT(O293,IMEXP(COMPLEX(0,-2*PI()*36*B293/Nt_load2)))</f>
        <v>-0,114545779967069+0,139574436731104i</v>
      </c>
      <c r="AZ293" s="223" t="str">
        <f t="shared" ref="AZ293:AZ355" ca="1" si="501">IMPRODUCT(O293,IMEXP(COMPLEX(0,-2*PI()*37*B293/Nt_load2)))</f>
        <v>-0,142343493682796-0,111085952771919i</v>
      </c>
      <c r="BA293" s="223" t="str">
        <f t="shared" ref="BA293:BA355" ca="1" si="502">IMPRODUCT(O293,IMEXP(COMPLEX(0,-2*PI()*38*B293/Nt_load2)))</f>
        <v>0,10755921155259-0,145026808236458i</v>
      </c>
      <c r="BB293" s="223" t="str">
        <f t="shared" ref="BB293:BB355" ca="1" si="503">IMPRODUCT(O293,IMEXP(COMPLEX(0,-2*PI()*39*B293/Nt_load2)))</f>
        <v>0,147622764063739+0,103967680686118i</v>
      </c>
      <c r="BC293" s="223" t="str">
        <f t="shared" ref="BC293:BC355" ca="1" si="504">IMPRODUCT(O293,IMEXP(COMPLEX(0,-2*PI()*40*B293/Nt_load2)))</f>
        <v>-0,100313523576552+0,150129797457818i</v>
      </c>
      <c r="BD293" s="223" t="str">
        <f t="shared" ref="BD293:BD355" ca="1" si="505">IMPRODUCT(O293,IMEXP(COMPLEX(0,-2*PI()*41*B293/Nt_load2)))</f>
        <v>-0,152546398275726-0,0965989413512007i</v>
      </c>
      <c r="BE293" s="223" t="str">
        <f t="shared" ref="BE293:BE355" ca="1" si="506">IMPRODUCT(O293,IMEXP(COMPLEX(0,-2*PI()*42*B293/Nt_load2)))</f>
        <v>0,0928261715356453-0,154871110847388i</v>
      </c>
      <c r="BF293" s="223" t="str">
        <f t="shared" ref="BF293:BF355" ca="1" si="507">IMPRODUCT(O293,IMEXP(COMPLEX(0,-2*PI()*43*B293/Nt_load2)))</f>
        <v>0,157102534852879+0,0889974867053505i</v>
      </c>
      <c r="BG293" s="223" t="str">
        <f t="shared" ref="BG293:BG355" ca="1" si="508">IMPRODUCT(O293,IMEXP(COMPLEX(0,-2*PI()*44*B293/Nt_load2)))</f>
        <v>-0,0851151931168984+0,159239326165813i</v>
      </c>
      <c r="BH293" s="223" t="str">
        <f t="shared" ref="BH293:BH355" ca="1" si="509">IMPRODUCT(O293,IMEXP(COMPLEX(0,-2*PI()*45*B293/Nt_load2)))</f>
        <v>-0,161280197663008-0,0811816293187699i</v>
      </c>
      <c r="BI293" s="223" t="str">
        <f t="shared" ref="BI293:BI355" ca="1" si="510">IMPRODUCT(O293,IMEXP(COMPLEX(0,-2*PI()*46*B293/Nt_load2)))</f>
        <v>0,0771991647427158-0,163223919999785i</v>
      </c>
      <c r="BJ293" s="223" t="str">
        <f t="shared" ref="BJ293:BJ355" ca="1" si="511">IMPRODUCT(O293,IMEXP(COMPLEX(0,-2*PI()*47*B293/Nt_load2)))</f>
        <v>0,165069322350415+0,073170198276647i</v>
      </c>
      <c r="BK293" s="223" t="str">
        <f t="shared" ref="BK293:BK355" ca="1" si="512">IMPRODUCT(O293,IMEXP(COMPLEX(0,-2*PI()*48*B293/Nt_load2)))</f>
        <v>-0,0690971568189834+0,166815293113677i</v>
      </c>
      <c r="BL293" s="223" t="str">
        <f t="shared" ref="BL293:BL355" ca="1" si="513">IMPRODUCT(O293,IMEXP(COMPLEX(0,-2*PI()*49*B293/Nt_load2)))</f>
        <v>-0,168460780581991-0,0649824938177607i</v>
      </c>
      <c r="BM293" s="223" t="str">
        <f t="shared" ref="BM293:BM355" ca="1" si="514">IMPRODUCT(O293,IMEXP(COMPLEX(0,-2*PI()*50*B293/Nt_load2)))</f>
        <v>0,0608286877921137-0,170004793575236i</v>
      </c>
      <c r="BN293" s="223" t="str">
        <f t="shared" ref="BN293:BN355" ca="1" si="515">IMPRODUCT(O293,IMEXP(COMPLEX(0,-2*PI()*51*B293/Nt_load2)))</f>
        <v>0,171446402037719+0,0566382408394715i</v>
      </c>
      <c r="BO293" s="223" t="str">
        <f t="shared" ref="BO293:BO355" ca="1" si="516">IMPRODUCT(O293,IMEXP(COMPLEX(0,-2*PI()*52*B293/Nt_load2)))</f>
        <v>-0,0524136771283873+0,172784737598407i</v>
      </c>
      <c r="BP293" s="223" t="str">
        <f t="shared" ref="BP293:BP355" ca="1" si="517">IMPRODUCT(O293,IMEXP(COMPLEX(0,-2*PI()*53*B293/Nt_load2)))</f>
        <v>-0,174018994094-0,0481575413780792i</v>
      </c>
      <c r="BQ293" s="223" t="str">
        <f t="shared" ref="BQ293:BQ355" ca="1" si="518">IMPRODUCT(O293,IMEXP(COMPLEX(0,-2*PI()*54*B293/Nt_load2)))</f>
        <v>0,0438723973257403-0,175148428054498i</v>
      </c>
      <c r="BR293" s="223" t="str">
        <f t="shared" ref="BR293:BR355" ca="1" si="519">IMPRODUCT(O293,IMEXP(COMPLEX(0,-2*PI()*55*B293/Nt_load2)))</f>
        <v>0,176172359151203+0,0395608261815737i</v>
      </c>
      <c r="BS293" s="223" t="str">
        <f t="shared" ref="BS293:BS355" ca="1" si="520">IMPRODUCT(O293,IMEXP(COMPLEX(0,-2*PI()*56*B293/Nt_load2)))</f>
        <v>-0,0352254250749946+0,177090170606262i</v>
      </c>
      <c r="BT293" s="223" t="str">
        <f t="shared" ref="BT293:BT355" ca="1" si="521">IMPRODUCT(O293,IMEXP(COMPLEX(0,-2*PI()*57*B293/Nt_load2)))</f>
        <v>-0,177901309564377-0,0308688054895034i</v>
      </c>
      <c r="BU293" s="223" t="str">
        <f t="shared" ref="BU293:BU355" ca="1" si="522">IMPRODUCT(O293,IMEXP(COMPLEX(0,-2*PI()*58*B293/Nt_load2)))</f>
        <v>0,0264935916898544-0,178605287425766i</v>
      </c>
      <c r="BV293" s="223" t="str">
        <f t="shared" ref="BV293:BV355" ca="1" si="523">IMPRODUCT(O293,IMEXP(COMPLEX(0,-2*PI()*59*B293/Nt_load2)))</f>
        <v>0,179201680140491+0,0221024191412202i</v>
      </c>
      <c r="BW293" s="223" t="str">
        <f t="shared" ref="BW293:BW355" ca="1" si="524">IMPRODUCT(O293,IMEXP(COMPLEX(0,-2*PI()*60*B293/Nt_load2)))</f>
        <v>-0,017697932921768+0,17969012846388i</v>
      </c>
      <c r="BX293" s="223" t="str">
        <f t="shared" ref="BX293:BX355" ca="1" si="525">IMPRODUCT(O293,IMEXP(COMPLEX(0,-2*PI()*61*B293/Nt_load2)))</f>
        <v>-0,180070338172915-0,0132827861294661i</v>
      </c>
      <c r="BY293" s="223" t="str">
        <f t="shared" ref="BY293:BY355" ca="1" si="526">IMPRODUCT(O293,IMEXP(COMPLEX(0,-2*PI()*62*B293/Nt_load2)))</f>
        <v>0,00885963828329108-0,180342080243515i</v>
      </c>
      <c r="BZ293" s="223" t="str">
        <f t="shared" ref="BZ293:BZ355" ca="1" si="527">IMPRODUCT(O293,IMEXP(COMPLEX(0,-2*PI()*63*B293/Nt_load2)))</f>
        <v>0,180505190988399+0,00443115372230762i</v>
      </c>
      <c r="CA293" s="223" t="str">
        <f t="shared" ref="CA293:CA355" ca="1" si="528">IMPRODUCT(O293,IMEXP(COMPLEX(0,-2*PI()*64*B293/Nt_load2)))</f>
        <v>-1,33605365922919E-14+0,180559572155754i</v>
      </c>
      <c r="CB293" s="223" t="str">
        <f t="shared" ref="CB293:CB355" ca="1" si="529">IMPRODUCT(O293,IMEXP(COMPLEX(0,-2*PI()*65*B293/Nt_load2)))</f>
        <v>-0,180505190988399+0,00443115372229118i</v>
      </c>
      <c r="CC293" s="223" t="str">
        <f t="shared" ref="CC293:CC355" ca="1" si="530">IMPRODUCT(O293,IMEXP(COMPLEX(0,-2*PI()*66*B293/Nt_load2)))</f>
        <v>-0,00885963828327463-0,180342080243516i</v>
      </c>
      <c r="CD293" s="223" t="str">
        <f t="shared" ref="CD293:CD355" ca="1" si="531">IMPRODUCT(O293,IMEXP(COMPLEX(0,-2*PI()*67*B293/Nt_load2)))</f>
        <v>0,180070338172916-0,0132827861294496i</v>
      </c>
      <c r="CE293" s="223" t="str">
        <f t="shared" ref="CE293:CE355" ca="1" si="532">IMPRODUCT(O293,IMEXP(COMPLEX(0,-2*PI()*68*B293/Nt_load2)))</f>
        <v>0,0176979329217517+0,179690128463882i</v>
      </c>
      <c r="CF293" s="223" t="str">
        <f t="shared" ref="CF293:CF355" ca="1" si="533">IMPRODUCT(O293,IMEXP(COMPLEX(0,-2*PI()*69*B293/Nt_load2)))</f>
        <v>-0,179201680140493+0,0221024191412039i</v>
      </c>
      <c r="CG293" s="223" t="str">
        <f t="shared" ref="CG293:CG355" ca="1" si="534">IMPRODUCT(O293,IMEXP(COMPLEX(0,-2*PI()*70*B293/Nt_load2)))</f>
        <v>-0,0264935916898382-0,178605287425768i</v>
      </c>
      <c r="CH293" s="223" t="str">
        <f t="shared" ref="CH293:CH355" ca="1" si="535">IMPRODUCT(O293,IMEXP(COMPLEX(0,-2*PI()*71*B293/Nt_load2)))</f>
        <v>0,17790130956438-0,0308688054894874i</v>
      </c>
      <c r="CI293" s="223" t="str">
        <f t="shared" ref="CI293:CI355" ca="1" si="536">IMPRODUCT(O293,IMEXP(COMPLEX(0,-2*PI()*72*B293/Nt_load2)))</f>
        <v>0,0352254250749684+0,177090170606267i</v>
      </c>
      <c r="CJ293" s="223" t="str">
        <f t="shared" ref="CJ293:CJ355" ca="1" si="537">IMPRODUCT(O293,IMEXP(COMPLEX(0,-2*PI()*73*B293/Nt_load2)))</f>
        <v>-0,176172359151206+0,0395608261815576i</v>
      </c>
      <c r="CK293" s="223" t="str">
        <f t="shared" ref="CK293:CK355" ca="1" si="538">IMPRODUCT(O293,IMEXP(COMPLEX(0,-2*PI()*74*B293/Nt_load2)))</f>
        <v>-0,0438723973257194-0,175148428054503i</v>
      </c>
      <c r="CL293" s="223" t="str">
        <f t="shared" ref="CL293:CL355" ca="1" si="539">IMPRODUCT(O293,IMEXP(COMPLEX(0,-2*PI()*75*B293/Nt_load2)))</f>
        <v>0,174018994094006-0,0481575413780583i</v>
      </c>
      <c r="CM293" s="223" t="str">
        <f t="shared" ref="CM293:CM355" ca="1" si="540">IMPRODUCT(O293,IMEXP(COMPLEX(0,-2*PI()*76*B293/Nt_load2)))</f>
        <v>0,0524136771283764+0,17278473759841i</v>
      </c>
      <c r="CN293" s="223" t="str">
        <f t="shared" ref="CN293:CN355" ca="1" si="541">IMPRODUCT(O293,IMEXP(COMPLEX(0,-2*PI()*77*B293/Nt_load2)))</f>
        <v>-0,171446402037724+0,0566382408394558i</v>
      </c>
      <c r="CO293" s="223" t="str">
        <f t="shared" ref="CO293:CO355" ca="1" si="542">IMPRODUCT(O293,IMEXP(COMPLEX(0,-2*PI()*78*B293/Nt_load2)))</f>
        <v>-0,0608286877921031-0,17000479357524i</v>
      </c>
      <c r="CP293" s="223" t="str">
        <f t="shared" ref="CP293:CP355" ca="1" si="543">IMPRODUCT(O293,IMEXP(COMPLEX(0,-2*PI()*79*B293/Nt_load2)))</f>
        <v>0,168460780581997-0,0649824938177454i</v>
      </c>
      <c r="CQ293" s="223" t="str">
        <f t="shared" ref="CQ293:CQ355" ca="1" si="544">IMPRODUCT(O293,IMEXP(COMPLEX(0,-2*PI()*80*B293/Nt_load2)))</f>
        <v>0,0690971568189635+0,166815293113685i</v>
      </c>
      <c r="CR293" s="223" t="str">
        <f t="shared" ref="CR293:CR355" ca="1" si="545">IMPRODUCT(O293,IMEXP(COMPLEX(0,-2*PI()*81*B293/Nt_load2)))</f>
        <v>-0,165069322350422+0,073170198276632i</v>
      </c>
      <c r="CS293" s="223" t="str">
        <f t="shared" ref="CS293:CS355" ca="1" si="546">IMPRODUCT(O293,IMEXP(COMPLEX(0,-2*PI()*82*B293/Nt_load2)))</f>
        <v>-0,0771991647427009-0,163223919999792i</v>
      </c>
      <c r="CT293" s="223" t="str">
        <f t="shared" ref="CT293:CT355" ca="1" si="547">IMPRODUCT(O293,IMEXP(COMPLEX(0,-2*PI()*83*B293/Nt_load2)))</f>
        <v>0,161280197663018-0,0811816293187505i</v>
      </c>
      <c r="CU293" s="223" t="str">
        <f t="shared" ref="CU293:CU355" ca="1" si="548">IMPRODUCT(O293,IMEXP(COMPLEX(0,-2*PI()*84*B293/Nt_load2)))</f>
        <v>0,085115193116884+0,159239326165821i</v>
      </c>
      <c r="CV293" s="223" t="str">
        <f t="shared" ref="CV293:CV355" ca="1" si="549">IMPRODUCT(O293,IMEXP(COMPLEX(0,-2*PI()*85*B293/Nt_load2)))</f>
        <v>-0,157102534852887+0,0889974867053362i</v>
      </c>
      <c r="CW293" s="223" t="str">
        <f t="shared" ref="CW293:CW355" ca="1" si="550">IMPRODUCT(O293,IMEXP(COMPLEX(0,-2*PI()*86*B293/Nt_load2)))</f>
        <v>-0,0928261715356358-0,154871110847394i</v>
      </c>
      <c r="CX293" s="223" t="str">
        <f t="shared" ref="CX293:CX355" ca="1" si="551">IMPRODUCT(O293,IMEXP(COMPLEX(0,-2*PI()*87*B293/Nt_load2)))</f>
        <v>0,152546398275735-0,0965989413511869i</v>
      </c>
      <c r="CY293" s="223" t="str">
        <f t="shared" ref="CY293:CY355" ca="1" si="552">IMPRODUCT(O293,IMEXP(COMPLEX(0,-2*PI()*88*B293/Nt_load2)))</f>
        <v>0,100313523576535+0,15012979745783i</v>
      </c>
      <c r="CZ293" s="223" t="str">
        <f t="shared" ref="CZ293:CZ355" ca="1" si="553">IMPRODUCT(O293,IMEXP(COMPLEX(0,-2*PI()*89*B293/Nt_load2)))</f>
        <v>-0,147622764063645+0,103967680686252i</v>
      </c>
      <c r="DA293" s="223" t="str">
        <f t="shared" ref="DA293:DA355" ca="1" si="554">IMPRODUCT(O293,IMEXP(COMPLEX(0,-2*PI()*90*B293/Nt_load2)))</f>
        <v>-0,107559211552576-0,145026808236468i</v>
      </c>
      <c r="DB293" s="223" t="str">
        <f t="shared" ref="DB293:DB355" ca="1" si="555">IMPRODUCT(O293,IMEXP(COMPLEX(0,-2*PI()*91*B293/Nt_load2)))</f>
        <v>0,142343493682809-0,111085952771902i</v>
      </c>
      <c r="DC293" s="223" t="str">
        <f t="shared" ref="DC293:DC355" ca="1" si="556">IMPRODUCT(O293,IMEXP(COMPLEX(0,-2*PI()*92*B293/Nt_load2)))</f>
        <v>0,114545779967056+0,139574436731115i</v>
      </c>
      <c r="DD293" s="223" t="str">
        <f t="shared" ref="DD293:DD355" ca="1" si="557">IMPRODUCT(O293,IMEXP(COMPLEX(0,-2*PI()*93*B293/Nt_load2)))</f>
        <v>-0,136721305357763+0,117936609067492i</v>
      </c>
      <c r="DE293" s="223" t="str">
        <f t="shared" ref="DE293:DE355" ca="1" si="558">IMPRODUCT(O293,IMEXP(COMPLEX(0,-2*PI()*94*B293/Nt_load2)))</f>
        <v>-0,121256397564566-0,133785818182395i</v>
      </c>
      <c r="DF293" s="223" t="str">
        <f t="shared" ref="DF293:DF355" ca="1" si="559">IMPRODUCT(O293,IMEXP(COMPLEX(0,-2*PI()*95*B293/Nt_load2)))</f>
        <v>0,130769743432734-0,124503145741808i</v>
      </c>
      <c r="DG293" s="223" t="str">
        <f t="shared" ref="DG293:DG355" ca="1" si="560">IMPRODUCT(O293,IMEXP(COMPLEX(0,-2*PI()*96*B293/Nt_load2)))</f>
        <v>0,127674897879527+0,127674897879425i</v>
      </c>
      <c r="DH293" s="223" t="str">
        <f t="shared" ref="DH293:DH355" ca="1" si="561">IMPRODUCT(O293,IMEXP(COMPLEX(0,-2*PI()*97*B293/Nt_load2)))</f>
        <v>-0,12450314574183+0,130769743432714i</v>
      </c>
      <c r="DI293" s="223" t="str">
        <f t="shared" ref="DI293:DI355" ca="1" si="562">IMPRODUCT(O293,IMEXP(COMPLEX(0,-2*PI()*98*B293/Nt_load2)))</f>
        <v>-0,133785818182382-0,121256397564581i</v>
      </c>
      <c r="DJ293" s="223" t="str">
        <f t="shared" ref="DJ293:DJ355" ca="1" si="563">IMPRODUCT(O293,IMEXP(COMPLEX(0,-2*PI()*99*B293/Nt_load2)))</f>
        <v>0,117936609067514-0,136721305357744i</v>
      </c>
      <c r="DK293" s="223" t="str">
        <f t="shared" ref="DK293:DK355" ca="1" si="564">IMPRODUCT(O293,IMEXP(COMPLEX(0,-2*PI()*100*B293/Nt_load2)))</f>
        <v>0,139574436731102+0,114545779967071i</v>
      </c>
      <c r="DL293" s="223" t="str">
        <f t="shared" ref="DL293:DL355" ca="1" si="565">IMPRODUCT(O293,IMEXP(COMPLEX(0,-2*PI()*101*B293/Nt_load2)))</f>
        <v>-0,111085952771925+0,142343493682791i</v>
      </c>
      <c r="DM293" s="223" t="str">
        <f t="shared" ref="DM293:DM355" ca="1" si="566">IMPRODUCT(O293,IMEXP(COMPLEX(0,-2*PI()*102*B293/Nt_load2)))</f>
        <v>-0,145026808236456-0,107559211552592i</v>
      </c>
      <c r="DN293" s="223" t="str">
        <f t="shared" ref="DN293:DN355" ca="1" si="567">IMPRODUCT(O293,IMEXP(COMPLEX(0,-2*PI()*103*B293/Nt_load2)))</f>
        <v>0,103967680686125-0,147622764063735i</v>
      </c>
      <c r="DO293" s="223" t="str">
        <f t="shared" ref="DO293:DO355" ca="1" si="568">IMPRODUCT(O293,IMEXP(COMPLEX(0,-2*PI()*104*B293/Nt_load2)))</f>
        <v>0,150129797457814+0,100313523576559i</v>
      </c>
      <c r="DP293" s="223" t="str">
        <f t="shared" ref="DP293:DP355" ca="1" si="569">IMPRODUCT(O293,IMEXP(COMPLEX(0,-2*PI()*105*B293/Nt_load2)))</f>
        <v>-0,096598941351212+0,152546398275719i</v>
      </c>
      <c r="DQ293" s="223" t="str">
        <f t="shared" ref="DQ293:DQ355" ca="1" si="570">IMPRODUCT(O293,IMEXP(COMPLEX(0,-2*PI()*106*B293/Nt_load2)))</f>
        <v>-0,154871110847384-0,0928261715356524i</v>
      </c>
      <c r="DR293" s="223" t="str">
        <f t="shared" ref="DR293:DR355" ca="1" si="571">IMPRODUCT(O293,IMEXP(COMPLEX(0,-2*PI()*107*B293/Nt_load2)))</f>
        <v>0,088997486705362-0,157102534852872i</v>
      </c>
      <c r="DS293" s="223" t="str">
        <f t="shared" ref="DS293:DS355" ca="1" si="572">IMPRODUCT(O293,IMEXP(COMPLEX(0,-2*PI()*108*B293/Nt_load2)))</f>
        <v>0,159239326165812+0,0851151931169011i</v>
      </c>
      <c r="DT293" s="223" t="str">
        <f t="shared" ref="DT293:DT355" ca="1" si="573">IMPRODUCT(O293,IMEXP(COMPLEX(0,-2*PI()*109*B293/Nt_load2)))</f>
        <v>-0,0811816293187681+0,161280197663009i</v>
      </c>
      <c r="DU293" s="223" t="str">
        <f t="shared" ref="DU293:DU355" ca="1" si="574">IMPRODUCT(O293,IMEXP(COMPLEX(0,-2*PI()*110*B293/Nt_load2)))</f>
        <v>-0,163223919999783-0,0771991647427186i</v>
      </c>
      <c r="DV293" s="223" t="str">
        <f t="shared" ref="DV293:DV355" ca="1" si="575">IMPRODUCT(O293,IMEXP(COMPLEX(0,-2*PI()*111*B293/Nt_load2)))</f>
        <v>0,0731701982766593-0,16506932235041i</v>
      </c>
      <c r="DW293" s="223" t="str">
        <f t="shared" ref="DW293:DW355" ca="1" si="576">IMPRODUCT(O293,IMEXP(COMPLEX(0,-2*PI()*112*B293/Nt_load2)))</f>
        <v>0,16681529311367+0,0690971568190005i</v>
      </c>
      <c r="DX293" s="223" t="str">
        <f t="shared" ref="DX293:DX355" ca="1" si="577">IMPRODUCT(O293,IMEXP(COMPLEX(0,-2*PI()*113*B293/Nt_load2)))</f>
        <v>-0,0649824938177636+0,16846078058199i</v>
      </c>
      <c r="DY293" s="223" t="str">
        <f t="shared" ref="DY293:DY355" ca="1" si="578">IMPRODUCT(O293,IMEXP(COMPLEX(0,-2*PI()*114*B293/Nt_load2)))</f>
        <v>-0,170004793575233-0,0608286877921215i</v>
      </c>
      <c r="DZ293" s="223" t="str">
        <f t="shared" ref="DZ293:DZ355" ca="1" si="579">IMPRODUCT(O293,IMEXP(COMPLEX(0,-2*PI()*115*B293/Nt_load2)))</f>
        <v>0,0566382408394841-0,171446402037715i</v>
      </c>
      <c r="EA293" s="223" t="str">
        <f t="shared" ref="EA293:EA355" ca="1" si="580">IMPRODUCT(O293,IMEXP(COMPLEX(0,-2*PI()*116*B293/Nt_load2)))</f>
        <v>0,172784737598401+0,052413677128405i</v>
      </c>
      <c r="EB293" s="223" t="str">
        <f t="shared" ref="EB293:EB355" ca="1" si="581">IMPRODUCT(O293,IMEXP(COMPLEX(0,-2*PI()*117*B293/Nt_load2)))</f>
        <v>-0,0481575413780772+0,174018994094001i</v>
      </c>
      <c r="EC293" s="223" t="str">
        <f t="shared" ref="EC293:EC355" ca="1" si="582">IMPRODUCT(O293,IMEXP(COMPLEX(0,-2*PI()*118*B293/Nt_load2)))</f>
        <v>-0,175148428054496-0,0438723973257483i</v>
      </c>
      <c r="ED293" s="223" t="str">
        <f t="shared" ref="ED293:ED355" ca="1" si="583">IMPRODUCT(O293,IMEXP(COMPLEX(0,-2*PI()*119*B293/Nt_load2)))</f>
        <v>0,0395608261815868-0,1761723591512i</v>
      </c>
      <c r="EE293" s="223" t="str">
        <f t="shared" ref="EE293:EE355" ca="1" si="584">IMPRODUCT(O293,IMEXP(COMPLEX(0,-2*PI()*120*B293/Nt_load2)))</f>
        <v>0,17709017060626+0,0352254250750078i</v>
      </c>
      <c r="EF293" s="223" t="str">
        <f t="shared" ref="EF293:EF355" ca="1" si="585">IMPRODUCT(O293,IMEXP(COMPLEX(0,-2*PI()*121*B293/Nt_load2)))</f>
        <v>-0,0308688054895065+0,177901309564377i</v>
      </c>
      <c r="EG293" s="223" t="str">
        <f t="shared" ref="EG293:EG355" ca="1" si="586">IMPRODUCT(O293,IMEXP(COMPLEX(0,-2*PI()*122*B293/Nt_load2)))</f>
        <v>-0,178605287425765-0,0264935916898575i</v>
      </c>
      <c r="EH293" s="223" t="str">
        <f t="shared" ref="EH293:EH355" ca="1" si="587">IMPRODUCT(O293,IMEXP(COMPLEX(0,-2*PI()*123*B293/Nt_load2)))</f>
        <v>0,0221024191412335-0,17920168014049i</v>
      </c>
      <c r="EI293" s="223" t="str">
        <f t="shared" ref="EI293:EI355" ca="1" si="588">IMPRODUCT(O293,IMEXP(COMPLEX(0,-2*PI()*124*B293/Nt_load2)))</f>
        <v>0,179690128463879+0,0176979329217813i</v>
      </c>
      <c r="EJ293" s="223" t="str">
        <f t="shared" ref="EJ293:EJ355" ca="1" si="589">IMPRODUCT(O293,IMEXP(COMPLEX(0,-2*PI()*125*B293/Nt_load2)))</f>
        <v>-0,0132827861294691+0,180070338172915i</v>
      </c>
      <c r="EK293" s="223" t="str">
        <f t="shared" ref="EK293:EK355" ca="1" si="590">IMPRODUCT(O293,IMEXP(COMPLEX(0,-2*PI()*126*B293/Nt_load2)))</f>
        <v>-0,180342080243514-0,00885963828330442i</v>
      </c>
      <c r="EL293" s="223" t="str">
        <f t="shared" ref="EL293:EL355" ca="1" si="591">IMPRODUCT(O293,IMEXP(COMPLEX(0,-2*PI()*127*B293/Nt_load2)))</f>
        <v>0,00443115372232099-0,180505190988399i</v>
      </c>
      <c r="EM293" s="223" t="str">
        <f t="shared" ref="EM293:EM355" ca="1" si="592">IMPRODUCT(O293,IMEXP(COMPLEX(0,-2*PI()*128*B293/Nt_load2)))</f>
        <v>0,180559572155754+2,67210731845838E-14i</v>
      </c>
      <c r="EN293" s="223"/>
      <c r="EO293" s="223"/>
      <c r="EP293" s="223"/>
    </row>
    <row r="294" spans="1:146">
      <c r="A294" s="249">
        <f t="shared" si="461"/>
        <v>3.7890625000000029E-3</v>
      </c>
      <c r="B294" s="248">
        <v>194</v>
      </c>
      <c r="C294" s="247">
        <f t="shared" si="462"/>
        <v>38800</v>
      </c>
      <c r="N294" s="246">
        <f t="shared" ca="1" si="463"/>
        <v>0.21001933190967859</v>
      </c>
      <c r="O294" s="223">
        <f t="shared" ca="1" si="464"/>
        <v>-0.18998066809032144</v>
      </c>
      <c r="P294" s="223" t="str">
        <f t="shared" ca="1" si="465"/>
        <v>-0,00932190955036113-0,189751828055436i</v>
      </c>
      <c r="Q294" s="223" t="str">
        <f t="shared" ca="1" si="466"/>
        <v>0,189065859246468-0,0186213618041126i</v>
      </c>
      <c r="R294" s="223" t="str">
        <f t="shared" ca="1" si="467"/>
        <v>0,0278759535662412+0,187924414222361i</v>
      </c>
      <c r="S294" s="223" t="str">
        <f t="shared" ca="1" si="468"/>
        <v>-0,18633024282416+0,0370633897145758i</v>
      </c>
      <c r="T294" s="223" t="str">
        <f t="shared" ca="1" si="469"/>
        <v>-0,0461615369107373-0,184287185550389i</v>
      </c>
      <c r="U294" s="223" t="str">
        <f t="shared" ca="1" si="470"/>
        <v>0,18180016430498-0,0551484769211896i</v>
      </c>
      <c r="V294" s="223" t="str">
        <f t="shared" ca="1" si="471"/>
        <v>0,0640025594203021+0,178875170539948i</v>
      </c>
      <c r="W294" s="223" t="str">
        <f t="shared" ca="1" si="472"/>
        <v>-0,175519250821471+0,0727024541478092i</v>
      </c>
      <c r="X294" s="223" t="str">
        <f t="shared" ca="1" si="473"/>
        <v>-0,0812272022953097-0,171740489854087i</v>
      </c>
      <c r="Y294" s="223" t="str">
        <f t="shared" ca="1" si="474"/>
        <v>0,167547991003962-0,0895562669977999i</v>
      </c>
      <c r="Z294" s="223" t="str">
        <f t="shared" ca="1" si="475"/>
        <v>0,09766958280889+0,162951854368038i</v>
      </c>
      <c r="AA294" s="223" t="str">
        <f t="shared" ca="1" si="476"/>
        <v>-0,157963152442034+0,105547604040166i</v>
      </c>
      <c r="AB294" s="223" t="str">
        <f t="shared" ca="1" si="477"/>
        <v>-0,113171351848413-0,15259390344587i</v>
      </c>
      <c r="AC294" s="223" t="str">
        <f t="shared" ca="1" si="478"/>
        <v>0,146857042370658-0,120522459957419i</v>
      </c>
      <c r="AD294" s="223" t="str">
        <f t="shared" ca="1" si="479"/>
        <v>0,127583218903867+0,140766389817217i</v>
      </c>
      <c r="AE294" s="223" t="str">
        <f t="shared" ca="1" si="480"/>
        <v>-0,134336618701016+0,134336618701018i</v>
      </c>
      <c r="AF294" s="223" t="str">
        <f t="shared" ca="1" si="481"/>
        <v>-0,140766389817209-0,127583218903877i</v>
      </c>
      <c r="AG294" s="223" t="str">
        <f t="shared" ca="1" si="482"/>
        <v>0,120522459957429-0,14685704237065i</v>
      </c>
      <c r="AH294" s="223" t="str">
        <f t="shared" ca="1" si="483"/>
        <v>0,152593903445873+0,11317135184841i</v>
      </c>
      <c r="AI294" s="223" t="str">
        <f t="shared" ca="1" si="484"/>
        <v>-0,105547604040161+0,157963152442037i</v>
      </c>
      <c r="AJ294" s="223" t="str">
        <f t="shared" ca="1" si="485"/>
        <v>-0,162951854368031-0,0976695828089011i</v>
      </c>
      <c r="AK294" s="223" t="str">
        <f t="shared" ca="1" si="486"/>
        <v>0,0895562669977458-0,167547991003991i</v>
      </c>
      <c r="AL294" s="223" t="str">
        <f t="shared" ca="1" si="487"/>
        <v>0,171740489854114+0,0812272022952531i</v>
      </c>
      <c r="AM294" s="223" t="str">
        <f t="shared" ca="1" si="488"/>
        <v>-0,0727024541477687+0,175519250821488i</v>
      </c>
      <c r="AN294" s="223" t="str">
        <f t="shared" ca="1" si="489"/>
        <v>-0,178875170539962-0,0640025594202622i</v>
      </c>
      <c r="AO294" s="223" t="str">
        <f t="shared" ca="1" si="490"/>
        <v>0,0551484769211476-0,181800164304993i</v>
      </c>
      <c r="AP294" s="223" t="str">
        <f t="shared" ca="1" si="491"/>
        <v>0,1842871855504+0,0461615369106944i</v>
      </c>
      <c r="AQ294" s="223" t="str">
        <f t="shared" ca="1" si="492"/>
        <v>-0,0370633897145528+0,186330242824164i</v>
      </c>
      <c r="AR294" s="223" t="str">
        <f t="shared" ca="1" si="493"/>
        <v>-0,0370633897145528+0,186330242824164i</v>
      </c>
      <c r="AS294" s="223" t="str">
        <f t="shared" ca="1" si="494"/>
        <v>0,0186213618040946-0,18906585924647i</v>
      </c>
      <c r="AT294" s="223" t="str">
        <f t="shared" ca="1" si="495"/>
        <v>0,189751828055437+0,00932190955035045i</v>
      </c>
      <c r="AU294" s="223" t="str">
        <f t="shared" ca="1" si="496"/>
        <v>3,2582955369381E-15+0,189980668090321i</v>
      </c>
      <c r="AV294" s="223" t="str">
        <f t="shared" ca="1" si="497"/>
        <v>-0,189751828055436+0,00932190955036234i</v>
      </c>
      <c r="AW294" s="223" t="str">
        <f t="shared" ca="1" si="498"/>
        <v>-0,0186213618041064-0,189065859246468i</v>
      </c>
      <c r="AX294" s="223" t="str">
        <f t="shared" ca="1" si="499"/>
        <v>0,187924414222364-0,0278759535662258i</v>
      </c>
      <c r="AY294" s="223" t="str">
        <f t="shared" ca="1" si="500"/>
        <v>0,0370633897145644+0,186330242824162i</v>
      </c>
      <c r="AZ294" s="223" t="str">
        <f t="shared" ca="1" si="501"/>
        <v>-0,184287185550397+0,0461615369107058i</v>
      </c>
      <c r="BA294" s="223" t="str">
        <f t="shared" ca="1" si="502"/>
        <v>-0,0551484769211566-0,18180016430499i</v>
      </c>
      <c r="BB294" s="223" t="str">
        <f t="shared" ca="1" si="503"/>
        <v>0,178875170539958-0,0640025594202734i</v>
      </c>
      <c r="BC294" s="223" t="str">
        <f t="shared" ca="1" si="504"/>
        <v>0,0727024541477797+0,175519250821484i</v>
      </c>
      <c r="BD294" s="223" t="str">
        <f t="shared" ca="1" si="505"/>
        <v>-0,17174048985411+0,0812272022952615i</v>
      </c>
      <c r="BE294" s="223" t="str">
        <f t="shared" ca="1" si="506"/>
        <v>-0,0895562669977563-0,167547991003985i</v>
      </c>
      <c r="BF294" s="223" t="str">
        <f t="shared" ca="1" si="507"/>
        <v>0,162951854368064-0,0976695828088465i</v>
      </c>
      <c r="BG294" s="223" t="str">
        <f t="shared" ca="1" si="508"/>
        <v>0,105547604040106+0,157963152442074i</v>
      </c>
      <c r="BH294" s="223" t="str">
        <f t="shared" ca="1" si="509"/>
        <v>-0,152593903445911+0,113171351848358i</v>
      </c>
      <c r="BI294" s="223" t="str">
        <f t="shared" ca="1" si="510"/>
        <v>-0,120522459957365-0,146857042370702i</v>
      </c>
      <c r="BJ294" s="223" t="str">
        <f t="shared" ca="1" si="511"/>
        <v>0,140766389817266-0,127583218903814i</v>
      </c>
      <c r="BK294" s="223" t="str">
        <f t="shared" ca="1" si="512"/>
        <v>0,134336618700954+0,13433661870108i</v>
      </c>
      <c r="BL294" s="223" t="str">
        <f t="shared" ca="1" si="513"/>
        <v>-0,127583218903943+0,140766389817149i</v>
      </c>
      <c r="BM294" s="223" t="str">
        <f t="shared" ca="1" si="514"/>
        <v>-0,146857042370712-0,120522459957353i</v>
      </c>
      <c r="BN294" s="223" t="str">
        <f t="shared" ca="1" si="515"/>
        <v>0,113171351848342-0,152593903445923i</v>
      </c>
      <c r="BO294" s="223" t="str">
        <f t="shared" ca="1" si="516"/>
        <v>0,157963152442083+0,105547604040093i</v>
      </c>
      <c r="BP294" s="223" t="str">
        <f t="shared" ca="1" si="517"/>
        <v>-0,0976695828088334+0,162951854368072i</v>
      </c>
      <c r="BQ294" s="223" t="str">
        <f t="shared" ca="1" si="518"/>
        <v>-0,167547991003995-0,0895562669977382i</v>
      </c>
      <c r="BR294" s="223" t="str">
        <f t="shared" ca="1" si="519"/>
        <v>0,0812272022952478-0,171740489854116i</v>
      </c>
      <c r="BS294" s="223" t="str">
        <f t="shared" ca="1" si="520"/>
        <v>0,175519250821489+0,0727024541477656i</v>
      </c>
      <c r="BT294" s="223" t="str">
        <f t="shared" ca="1" si="521"/>
        <v>-0,064002559420259+0,178875170539964i</v>
      </c>
      <c r="BU294" s="223" t="str">
        <f t="shared" ca="1" si="522"/>
        <v>-0,181800164304993-0,0551484769211473i</v>
      </c>
      <c r="BV294" s="223" t="str">
        <f t="shared" ca="1" si="523"/>
        <v>0,0461615369106858-0,184287185550402i</v>
      </c>
      <c r="BW294" s="223" t="str">
        <f t="shared" ca="1" si="524"/>
        <v>0,186330242824166+0,0370633897145442i</v>
      </c>
      <c r="BX294" s="223" t="str">
        <f t="shared" ca="1" si="525"/>
        <v>-0,0278759535662108+0,187924414222366i</v>
      </c>
      <c r="BY294" s="223" t="str">
        <f t="shared" ca="1" si="526"/>
        <v>-0,18906585924647-0,0186213618040913i</v>
      </c>
      <c r="BZ294" s="223" t="str">
        <f t="shared" ca="1" si="527"/>
        <v>0,0093219095503472-0,189751828055437i</v>
      </c>
      <c r="CA294" s="223" t="str">
        <f t="shared" ca="1" si="528"/>
        <v>0,189980668090321-6,51659107387622E-15i</v>
      </c>
      <c r="CB294" s="223" t="str">
        <f t="shared" ca="1" si="529"/>
        <v>0,00932190955037101+0,189751828055436i</v>
      </c>
      <c r="CC294" s="223" t="str">
        <f t="shared" ca="1" si="530"/>
        <v>-0,189065859246468+0,018621361804115i</v>
      </c>
      <c r="CD294" s="223" t="str">
        <f t="shared" ca="1" si="531"/>
        <v>-0,0278759535662344-0,187924414222362i</v>
      </c>
      <c r="CE294" s="223" t="str">
        <f t="shared" ca="1" si="532"/>
        <v>0,186330242824161-0,0370633897145676i</v>
      </c>
      <c r="CF294" s="223" t="str">
        <f t="shared" ca="1" si="533"/>
        <v>0,046161536910709+0,184287185550396i</v>
      </c>
      <c r="CG294" s="223" t="str">
        <f t="shared" ca="1" si="534"/>
        <v>-0,18180016430499+0,0551484769211596i</v>
      </c>
      <c r="CH294" s="223" t="str">
        <f t="shared" ca="1" si="535"/>
        <v>-0,0640025594202713-0,178875170539959i</v>
      </c>
      <c r="CI294" s="223" t="str">
        <f t="shared" ca="1" si="536"/>
        <v>0,17551925082148-0,0727024541477877i</v>
      </c>
      <c r="CJ294" s="223" t="str">
        <f t="shared" ca="1" si="537"/>
        <v>0,0812272022952693+0,171740489854106i</v>
      </c>
      <c r="CK294" s="223" t="str">
        <f t="shared" ca="1" si="538"/>
        <v>-0,167547991003983+0,0895562669977591i</v>
      </c>
      <c r="CL294" s="223" t="str">
        <f t="shared" ca="1" si="539"/>
        <v>-0,0976695828088494-0,162951854368062i</v>
      </c>
      <c r="CM294" s="223" t="str">
        <f t="shared" ca="1" si="540"/>
        <v>0,157963152442072-0,105547604040108i</v>
      </c>
      <c r="CN294" s="223" t="str">
        <f t="shared" ca="1" si="541"/>
        <v>0,113171351848357+0,152593903445912i</v>
      </c>
      <c r="CO294" s="223" t="str">
        <f t="shared" ca="1" si="542"/>
        <v>-0,146857042370697+0,120522459957371i</v>
      </c>
      <c r="CP294" s="223" t="str">
        <f t="shared" ca="1" si="543"/>
        <v>-0,12758321890382-0,14076638981726i</v>
      </c>
      <c r="CQ294" s="223" t="str">
        <f t="shared" ca="1" si="544"/>
        <v>0,134336618701074-0,13433661870096i</v>
      </c>
      <c r="CR294" s="223" t="str">
        <f t="shared" ca="1" si="545"/>
        <v>0,140766389817151+0,12758321890394i</v>
      </c>
      <c r="CS294" s="223" t="str">
        <f t="shared" ca="1" si="546"/>
        <v>-0,120522459957497+0,146857042370594i</v>
      </c>
      <c r="CT294" s="223" t="str">
        <f t="shared" ca="1" si="547"/>
        <v>-0,152593903445925-0,113171351848339i</v>
      </c>
      <c r="CU294" s="223" t="str">
        <f t="shared" ca="1" si="548"/>
        <v>0,10554760404009-0,157963152442084i</v>
      </c>
      <c r="CV294" s="223" t="str">
        <f t="shared" ca="1" si="549"/>
        <v>0,162951854368074+0,0976695828088308i</v>
      </c>
      <c r="CW294" s="223" t="str">
        <f t="shared" ca="1" si="550"/>
        <v>-0,0895562669977401+0,167547991003994i</v>
      </c>
      <c r="CX294" s="223" t="str">
        <f t="shared" ca="1" si="551"/>
        <v>-0,17174048985412-0,0812272022952398i</v>
      </c>
      <c r="CY294" s="223" t="str">
        <f t="shared" ca="1" si="552"/>
        <v>0,0727024541477577-0,175519250821493i</v>
      </c>
      <c r="CZ294" s="223" t="str">
        <f t="shared" ca="1" si="553"/>
        <v>0,178875170539967+0,0640025594202508i</v>
      </c>
      <c r="DA294" s="223" t="str">
        <f t="shared" ca="1" si="554"/>
        <v>-0,0551484769211389+0,181800164304996i</v>
      </c>
      <c r="DB294" s="223" t="str">
        <f t="shared" ca="1" si="555"/>
        <v>-0,184287185550401-0,0461615369106879i</v>
      </c>
      <c r="DC294" s="223" t="str">
        <f t="shared" ca="1" si="556"/>
        <v>0,0370633897145463-0,186330242824166i</v>
      </c>
      <c r="DD294" s="223" t="str">
        <f t="shared" ca="1" si="557"/>
        <v>0,187924414222367+0,0278759535662023i</v>
      </c>
      <c r="DE294" s="223" t="str">
        <f t="shared" ca="1" si="558"/>
        <v>-0,0186213618040827+0,189065859246471i</v>
      </c>
      <c r="DF294" s="223" t="str">
        <f t="shared" ca="1" si="559"/>
        <v>-0,189751828055437-0,00932190955033856i</v>
      </c>
      <c r="DG294" s="223" t="str">
        <f t="shared" ca="1" si="560"/>
        <v>-1,51744619566715E-14-0,189980668090321i</v>
      </c>
      <c r="DH294" s="223" t="str">
        <f t="shared" ca="1" si="561"/>
        <v>0,189751828055436-0,00932190955036886i</v>
      </c>
      <c r="DI294" s="223" t="str">
        <f t="shared" ca="1" si="562"/>
        <v>0,0186213618041129+0,189065859246468i</v>
      </c>
      <c r="DJ294" s="223" t="str">
        <f t="shared" ca="1" si="563"/>
        <v>-0,187924414222361+0,0278759535662429i</v>
      </c>
      <c r="DK294" s="223" t="str">
        <f t="shared" ca="1" si="564"/>
        <v>-0,0370633897145761-0,18633024282416i</v>
      </c>
      <c r="DL294" s="223" t="str">
        <f t="shared" ca="1" si="565"/>
        <v>0,184287185550394-0,0461615369107174i</v>
      </c>
      <c r="DM294" s="223" t="str">
        <f t="shared" ca="1" si="566"/>
        <v>0,055148476921168+0,181800164304987i</v>
      </c>
      <c r="DN294" s="223" t="str">
        <f t="shared" ca="1" si="567"/>
        <v>-0,178875170539956+0,0640025594202795i</v>
      </c>
      <c r="DO294" s="223" t="str">
        <f t="shared" ca="1" si="568"/>
        <v>-0,0727024541477858-0,175519250821481i</v>
      </c>
      <c r="DP294" s="223" t="str">
        <f t="shared" ca="1" si="569"/>
        <v>0,171740489854102-0,081227202295277i</v>
      </c>
      <c r="DQ294" s="223" t="str">
        <f t="shared" ca="1" si="570"/>
        <v>0,0895562669977669+0,16754799100398i</v>
      </c>
      <c r="DR294" s="223" t="str">
        <f t="shared" ca="1" si="571"/>
        <v>-0,162951854368058+0,0976695828088568i</v>
      </c>
      <c r="DS294" s="223" t="str">
        <f t="shared" ca="1" si="572"/>
        <v>-0,105547604040115-0,157963152442068i</v>
      </c>
      <c r="DT294" s="223" t="str">
        <f t="shared" ca="1" si="573"/>
        <v>0,152593903445907-0,113171351848364i</v>
      </c>
      <c r="DU294" s="223" t="str">
        <f t="shared" ca="1" si="574"/>
        <v>0,12052245995737+0,146857042370698i</v>
      </c>
      <c r="DV294" s="223" t="str">
        <f t="shared" ca="1" si="575"/>
        <v>-0,140766389817261+0,127583218903819i</v>
      </c>
      <c r="DW294" s="223" t="str">
        <f t="shared" ca="1" si="576"/>
        <v>-0,134336618700958-0,134336618701076i</v>
      </c>
      <c r="DX294" s="223" t="str">
        <f t="shared" ca="1" si="577"/>
        <v>0,127583218903942-0,14076638981715i</v>
      </c>
      <c r="DY294" s="223" t="str">
        <f t="shared" ca="1" si="578"/>
        <v>0,146857042370593+0,120522459957498i</v>
      </c>
      <c r="DZ294" s="223" t="str">
        <f t="shared" ca="1" si="579"/>
        <v>-0,113171351848341+0,152593903445924i</v>
      </c>
      <c r="EA294" s="223" t="str">
        <f t="shared" ca="1" si="580"/>
        <v>-0,157963152441987-0,105547604040236i</v>
      </c>
      <c r="EB294" s="223" t="str">
        <f t="shared" ca="1" si="581"/>
        <v>0,0976695828089807-0,162951854367984i</v>
      </c>
      <c r="EC294" s="223" t="str">
        <f t="shared" ca="1" si="582"/>
        <v>0,167547991004003+0,0895562669977228i</v>
      </c>
      <c r="ED294" s="223" t="str">
        <f t="shared" ca="1" si="583"/>
        <v>-0,081227202295232+0,171740489854123i</v>
      </c>
      <c r="EE294" s="223" t="str">
        <f t="shared" ca="1" si="584"/>
        <v>-0,175519250821496-0,0727024541477497i</v>
      </c>
      <c r="EF294" s="223" t="str">
        <f t="shared" ca="1" si="585"/>
        <v>0,0640025594202428-0,17887517053997i</v>
      </c>
      <c r="EG294" s="223" t="str">
        <f t="shared" ca="1" si="586"/>
        <v>0,181800164304998+0,0551484769211306i</v>
      </c>
      <c r="EH294" s="223" t="str">
        <f t="shared" ca="1" si="587"/>
        <v>-0,0461615369106796+0,184287185550404i</v>
      </c>
      <c r="EI294" s="223" t="str">
        <f t="shared" ca="1" si="588"/>
        <v>-0,186330242824167-0,0370633897145378i</v>
      </c>
      <c r="EJ294" s="223" t="str">
        <f t="shared" ca="1" si="589"/>
        <v>0,0278759535662044-0,187924414222367i</v>
      </c>
      <c r="EK294" s="223" t="str">
        <f t="shared" ca="1" si="590"/>
        <v>0,189065859246471+0,0186213618040848i</v>
      </c>
      <c r="EL294" s="223" t="str">
        <f t="shared" ca="1" si="591"/>
        <v>-0,00932190955034069+0,189751828055437i</v>
      </c>
      <c r="EM294" s="223" t="str">
        <f t="shared" ca="1" si="592"/>
        <v>-0,189980668090321+1,30331821477524E-14i</v>
      </c>
      <c r="EN294" s="223"/>
      <c r="EO294" s="223"/>
      <c r="EP294" s="223"/>
    </row>
    <row r="295" spans="1:146">
      <c r="A295" s="249">
        <f t="shared" si="461"/>
        <v>3.8085937500000029E-3</v>
      </c>
      <c r="B295" s="248">
        <v>195</v>
      </c>
      <c r="C295" s="247">
        <f t="shared" si="462"/>
        <v>39000</v>
      </c>
      <c r="N295" s="246">
        <f t="shared" ca="1" si="463"/>
        <v>0.20672717323711448</v>
      </c>
      <c r="O295" s="223">
        <f t="shared" ca="1" si="464"/>
        <v>-0.19327282676288554</v>
      </c>
      <c r="P295" s="223" t="str">
        <f t="shared" ca="1" si="465"/>
        <v>-0,0142180311564857-0,192749145665939i</v>
      </c>
      <c r="Q295" s="223" t="str">
        <f t="shared" ca="1" si="466"/>
        <v>0,191180940248339-0,028359013570247i</v>
      </c>
      <c r="R295" s="223" t="str">
        <f t="shared" ca="1" si="467"/>
        <v>0,0423463160323717+0,188576708751115i</v>
      </c>
      <c r="S295" s="223" t="str">
        <f t="shared" ca="1" si="468"/>
        <v>-0,184950563730389+0,0561041401389216i</v>
      </c>
      <c r="T295" s="223" t="str">
        <f t="shared" ca="1" si="469"/>
        <v>-0,0695579310490485-0,180322155580206i</v>
      </c>
      <c r="U295" s="223" t="str">
        <f t="shared" ca="1" si="470"/>
        <v>0,174716566045351-0,0826347815041395i</v>
      </c>
      <c r="V295" s="223" t="str">
        <f t="shared" ca="1" si="471"/>
        <v>0,0952638269185661+0,168164172301194i</v>
      </c>
      <c r="W295" s="223" t="str">
        <f t="shared" ca="1" si="472"/>
        <v>-0,160700482337154+0,107376629401013i</v>
      </c>
      <c r="X295" s="223" t="str">
        <f t="shared" ca="1" si="473"/>
        <v>-0,118907548625343-0,152365942535817i</v>
      </c>
      <c r="Y295" s="223" t="str">
        <f t="shared" ca="1" si="474"/>
        <v>0,143205718490495-0,129794097541211i</v>
      </c>
      <c r="Z295" s="223" t="str">
        <f t="shared" ca="1" si="475"/>
        <v>0,139977280996803+0,133269450248954i</v>
      </c>
      <c r="AA295" s="223" t="str">
        <f t="shared" ca="1" si="476"/>
        <v>-0,1226109833097+0,149401915438675i</v>
      </c>
      <c r="AB295" s="223" t="str">
        <f t="shared" ca="1" si="477"/>
        <v>-0,158016927956211-0,111288076828553i</v>
      </c>
      <c r="AC295" s="223" t="str">
        <f t="shared" ca="1" si="478"/>
        <v>0,0993620906167812-0,165775633050153i</v>
      </c>
      <c r="AD295" s="223" t="str">
        <f t="shared" ca="1" si="479"/>
        <v>0,172635985625359+0,0868976526269676i</v>
      </c>
      <c r="AE295" s="223" t="str">
        <f t="shared" ca="1" si="480"/>
        <v>-0,0739623087285256+0,178560808836829i</v>
      </c>
      <c r="AF295" s="223" t="str">
        <f t="shared" ca="1" si="481"/>
        <v>-0,183517995554235-0,0606261566707982i</v>
      </c>
      <c r="AG295" s="223" t="str">
        <f t="shared" ca="1" si="482"/>
        <v>0,04696146621726-0,187480682353253i</v>
      </c>
      <c r="AH295" s="223" t="str">
        <f t="shared" ca="1" si="483"/>
        <v>0,190427395090781+0,0330422875094288i</v>
      </c>
      <c r="AI295" s="223" t="str">
        <f t="shared" ca="1" si="484"/>
        <v>-0,018944049782711+0,192342165275185i</v>
      </c>
      <c r="AJ295" s="223" t="str">
        <f t="shared" ca="1" si="485"/>
        <v>-0,193214616600932-0,00474315260889966i</v>
      </c>
      <c r="AK295" s="223" t="str">
        <f t="shared" ca="1" si="486"/>
        <v>-0,00948344811986106-0,193040021178704i</v>
      </c>
      <c r="AL295" s="223" t="str">
        <f t="shared" ca="1" si="487"/>
        <v>0,191819325156196-0,0236586572217805i</v>
      </c>
      <c r="AM295" s="223" t="str">
        <f t="shared" ca="1" si="488"/>
        <v>0,0377056580101731+0,189559143590955i</v>
      </c>
      <c r="AN295" s="223" t="str">
        <f t="shared" ca="1" si="489"/>
        <v>-0,186271724602698+0,0515483285708953i</v>
      </c>
      <c r="AO295" s="223" t="str">
        <f t="shared" ca="1" si="490"/>
        <v>-0,0651116542728086-0,181974882999755i</v>
      </c>
      <c r="AP295" s="223" t="str">
        <f t="shared" ca="1" si="491"/>
        <v>0,176691903739061-0,0783221342787777i</v>
      </c>
      <c r="AQ295" s="223" t="str">
        <f t="shared" ca="1" si="492"/>
        <v>0,0911081798532269+0,170451415742869i</v>
      </c>
      <c r="AR295" s="223" t="str">
        <f t="shared" ca="1" si="493"/>
        <v>0,0911081798532269+0,170451415742869i</v>
      </c>
      <c r="AS295" s="223" t="str">
        <f t="shared" ca="1" si="494"/>
        <v>-0,115132488479934-0,155238190086507i</v>
      </c>
      <c r="AT295" s="223" t="str">
        <f t="shared" ca="1" si="495"/>
        <v>0,1463478942142-0,126240561722395i</v>
      </c>
      <c r="AU295" s="223" t="str">
        <f t="shared" ca="1" si="496"/>
        <v>0,136664526423073+0,136664526423186i</v>
      </c>
      <c r="AV295" s="223" t="str">
        <f t="shared" ca="1" si="497"/>
        <v>-0,12624056172237+0,146347894214221i</v>
      </c>
      <c r="AW295" s="223" t="str">
        <f t="shared" ca="1" si="498"/>
        <v>-0,155238190086523-0,115132488479911i</v>
      </c>
      <c r="AX295" s="223" t="str">
        <f t="shared" ca="1" si="499"/>
        <v>0,103400502306999-0,16328723675651i</v>
      </c>
      <c r="AY295" s="223" t="str">
        <f t="shared" ca="1" si="500"/>
        <v>0,170451415742885+0,0911081798531978i</v>
      </c>
      <c r="AZ295" s="223" t="str">
        <f t="shared" ca="1" si="501"/>
        <v>-0,0783221342789232+0,176691903738996i</v>
      </c>
      <c r="BA295" s="223" t="str">
        <f t="shared" ca="1" si="502"/>
        <v>-0,181974882999765-0,0651116542727825i</v>
      </c>
      <c r="BB295" s="223" t="str">
        <f t="shared" ca="1" si="503"/>
        <v>0,0515483285708662-0,186271724602706i</v>
      </c>
      <c r="BC295" s="223" t="str">
        <f t="shared" ca="1" si="504"/>
        <v>0,189559143590961+0,0377056580101433i</v>
      </c>
      <c r="BD295" s="223" t="str">
        <f t="shared" ca="1" si="505"/>
        <v>-0,0236586572217477+0,191819325156201i</v>
      </c>
      <c r="BE295" s="223" t="str">
        <f t="shared" ca="1" si="506"/>
        <v>-0,193040021178695-0,00948344812002555i</v>
      </c>
      <c r="BF295" s="223" t="str">
        <f t="shared" ca="1" si="507"/>
        <v>-0,0047431526089272-0,193214616600931i</v>
      </c>
      <c r="BG295" s="223" t="str">
        <f t="shared" ca="1" si="508"/>
        <v>0,192342165275182-0,0189440497827411i</v>
      </c>
      <c r="BH295" s="223" t="str">
        <f t="shared" ca="1" si="509"/>
        <v>0,0330422875094207+0,190427395090783i</v>
      </c>
      <c r="BI295" s="223" t="str">
        <f t="shared" ca="1" si="510"/>
        <v>-0,187480682353264+0,0469614662172175i</v>
      </c>
      <c r="BJ295" s="223" t="str">
        <f t="shared" ca="1" si="511"/>
        <v>-0,0606261566707149-0,183517995554262i</v>
      </c>
      <c r="BK295" s="223" t="str">
        <f t="shared" ca="1" si="512"/>
        <v>0,178560808836803-0,0739623087285892i</v>
      </c>
      <c r="BL295" s="223" t="str">
        <f t="shared" ca="1" si="513"/>
        <v>0,0868976526269947+0,172635985625346i</v>
      </c>
      <c r="BM295" s="223" t="str">
        <f t="shared" ca="1" si="514"/>
        <v>-0,165775633050155+0,0993620906167766i</v>
      </c>
      <c r="BN295" s="223" t="str">
        <f t="shared" ca="1" si="515"/>
        <v>-0,111288076828513-0,15801692795624i</v>
      </c>
      <c r="BO295" s="223" t="str">
        <f t="shared" ca="1" si="516"/>
        <v>0,14940191543873-0,122610983309633i</v>
      </c>
      <c r="BP295" s="223" t="str">
        <f t="shared" ca="1" si="517"/>
        <v>0,133269450249004+0,139977280996756i</v>
      </c>
      <c r="BQ295" s="223" t="str">
        <f t="shared" ca="1" si="518"/>
        <v>-0,129794097541192+0,143205718490512i</v>
      </c>
      <c r="BR295" s="223" t="str">
        <f t="shared" ca="1" si="519"/>
        <v>-0,152365942535811-0,118907548625352i</v>
      </c>
      <c r="BS295" s="223" t="str">
        <f t="shared" ca="1" si="520"/>
        <v>0,107376629401053-0,160700482337127i</v>
      </c>
      <c r="BT295" s="223" t="str">
        <f t="shared" ca="1" si="521"/>
        <v>0,168164172301153+0,0952638269186401i</v>
      </c>
      <c r="BU295" s="223" t="str">
        <f t="shared" ca="1" si="522"/>
        <v>-0,0826347815040817+0,174716566045378i</v>
      </c>
      <c r="BV295" s="223" t="str">
        <f t="shared" ca="1" si="523"/>
        <v>-0,180322155580216-0,0695579310490236i</v>
      </c>
      <c r="BW295" s="223" t="str">
        <f t="shared" ca="1" si="524"/>
        <v>0,0561041401389312-0,184950563730386i</v>
      </c>
      <c r="BX295" s="223" t="str">
        <f t="shared" ca="1" si="525"/>
        <v>0,188576708751105+0,0423463160324181i</v>
      </c>
      <c r="BY295" s="223" t="str">
        <f t="shared" ca="1" si="526"/>
        <v>-0,0283590135703307+0,191180940248326i</v>
      </c>
      <c r="BZ295" s="223" t="str">
        <f t="shared" ca="1" si="527"/>
        <v>-0,192749145665944-0,0142180311564211i</v>
      </c>
      <c r="CA295" s="223" t="str">
        <f t="shared" ca="1" si="528"/>
        <v>-2,75602890944985E-14-0,193272826762886i</v>
      </c>
      <c r="CB295" s="223" t="str">
        <f t="shared" ca="1" si="529"/>
        <v>0,19274914566594-0,0142180311564761i</v>
      </c>
      <c r="CC295" s="223" t="str">
        <f t="shared" ca="1" si="530"/>
        <v>0,0283590135702006+0,191180940248346i</v>
      </c>
      <c r="CD295" s="223" t="str">
        <f t="shared" ca="1" si="531"/>
        <v>-0,188576708751133+0,0423463160322896i</v>
      </c>
      <c r="CE295" s="223" t="str">
        <f t="shared" ca="1" si="532"/>
        <v>-0,056104140138984-0,18495056373037i</v>
      </c>
      <c r="CF295" s="223" t="str">
        <f t="shared" ca="1" si="533"/>
        <v>0,180322155580196-0,069557931049075i</v>
      </c>
      <c r="CG295" s="223" t="str">
        <f t="shared" ca="1" si="534"/>
        <v>0,0826347815041315+0,174716566045355i</v>
      </c>
      <c r="CH295" s="223" t="str">
        <f t="shared" ca="1" si="535"/>
        <v>-0,168164172301217+0,0952638269185255i</v>
      </c>
      <c r="CI295" s="223" t="str">
        <f t="shared" ca="1" si="536"/>
        <v>-0,107376629400943-0,1607004823372i</v>
      </c>
      <c r="CJ295" s="223" t="str">
        <f t="shared" ca="1" si="537"/>
        <v>0,152365942535777-0,118907548625395i</v>
      </c>
      <c r="CK295" s="223" t="str">
        <f t="shared" ca="1" si="538"/>
        <v>0,129794097541233+0,143205718490476i</v>
      </c>
      <c r="CL295" s="223" t="str">
        <f t="shared" ca="1" si="539"/>
        <v>-0,13326945024896+0,139977280996798i</v>
      </c>
      <c r="CM295" s="223" t="str">
        <f t="shared" ca="1" si="540"/>
        <v>-0,149401915438646-0,122610983309735i</v>
      </c>
      <c r="CN295" s="223" t="str">
        <f t="shared" ca="1" si="541"/>
        <v>0,111288076828621-0,158016927956164i</v>
      </c>
      <c r="CO295" s="223" t="str">
        <f t="shared" ca="1" si="542"/>
        <v>0,165775633050187+0,0993620906167246i</v>
      </c>
      <c r="CP295" s="223" t="str">
        <f t="shared" ca="1" si="543"/>
        <v>-0,0868976526269405+0,172635985625373i</v>
      </c>
      <c r="CQ295" s="223" t="str">
        <f t="shared" ca="1" si="544"/>
        <v>-0,178560808836826-0,0739623087285332i</v>
      </c>
      <c r="CR295" s="223" t="str">
        <f t="shared" ca="1" si="545"/>
        <v>0,0606261566708399-0,183517995554221i</v>
      </c>
      <c r="CS295" s="223" t="str">
        <f t="shared" ca="1" si="546"/>
        <v>0,187480682353233+0,0469614662173399i</v>
      </c>
      <c r="CT295" s="223" t="str">
        <f t="shared" ca="1" si="547"/>
        <v>-0,0330422875093612+0,190427395090793i</v>
      </c>
      <c r="CU295" s="223" t="str">
        <f t="shared" ca="1" si="548"/>
        <v>-0,192342165275188-0,0189440497826808i</v>
      </c>
      <c r="CV295" s="223" t="str">
        <f t="shared" ca="1" si="549"/>
        <v>0,00474315260886661-0,193214616600933i</v>
      </c>
      <c r="CW295" s="223" t="str">
        <f t="shared" ca="1" si="550"/>
        <v>0,193040021178702-0,00948344811989407i</v>
      </c>
      <c r="CX295" s="223" t="str">
        <f t="shared" ca="1" si="551"/>
        <v>0,0236586572216224+0,191819325156216i</v>
      </c>
      <c r="CY295" s="223" t="str">
        <f t="shared" ca="1" si="552"/>
        <v>-0,189559143590949+0,0377056580102028i</v>
      </c>
      <c r="CZ295" s="223" t="str">
        <f t="shared" ca="1" si="553"/>
        <v>-0,0515483285709245-0,18627172460269i</v>
      </c>
      <c r="DA295" s="223" t="str">
        <f t="shared" ca="1" si="554"/>
        <v>0,181974882999744-0,0651116542728397i</v>
      </c>
      <c r="DB295" s="223" t="str">
        <f t="shared" ca="1" si="555"/>
        <v>0,0783221342788078+0,176691903739047i</v>
      </c>
      <c r="DC295" s="223" t="str">
        <f t="shared" ca="1" si="556"/>
        <v>-0,170451415742944+0,0911081798530864i</v>
      </c>
      <c r="DD295" s="223" t="str">
        <f t="shared" ca="1" si="557"/>
        <v>-0,10340050230705-0,163287236756478i</v>
      </c>
      <c r="DE295" s="223" t="str">
        <f t="shared" ca="1" si="558"/>
        <v>0,155238190086487-0,11513248847996i</v>
      </c>
      <c r="DF295" s="223" t="str">
        <f t="shared" ca="1" si="559"/>
        <v>0,12624056172242+0,146347894214178i</v>
      </c>
      <c r="DG295" s="223" t="str">
        <f t="shared" ca="1" si="560"/>
        <v>-0,136664526423162+0,136664526423096i</v>
      </c>
      <c r="DH295" s="223" t="str">
        <f t="shared" ca="1" si="561"/>
        <v>-0,146347894214117-0,12624056172249i</v>
      </c>
      <c r="DI295" s="223" t="str">
        <f t="shared" ca="1" si="562"/>
        <v>0,115132488479885-0,155238190086543i</v>
      </c>
      <c r="DJ295" s="223" t="str">
        <f t="shared" ca="1" si="563"/>
        <v>0,163287236756528+0,103400502306971i</v>
      </c>
      <c r="DK295" s="223" t="str">
        <f t="shared" ca="1" si="564"/>
        <v>-0,0911081798531686+0,1704514157429i</v>
      </c>
      <c r="DL295" s="223" t="str">
        <f t="shared" ca="1" si="565"/>
        <v>-0,17669190373901-0,0783221342788931i</v>
      </c>
      <c r="DM295" s="223" t="str">
        <f t="shared" ca="1" si="566"/>
        <v>0,0651116542729377-0,181974882999709i</v>
      </c>
      <c r="DN295" s="223" t="str">
        <f t="shared" ca="1" si="567"/>
        <v>0,186271724602715+0,0515483285708343i</v>
      </c>
      <c r="DO295" s="223" t="str">
        <f t="shared" ca="1" si="568"/>
        <v>-0,037705658010111+0,189559143590967i</v>
      </c>
      <c r="DP295" s="223" t="str">
        <f t="shared" ca="1" si="569"/>
        <v>-0,191819325156205-0,023658657221715i</v>
      </c>
      <c r="DQ295" s="223" t="str">
        <f t="shared" ca="1" si="570"/>
        <v>0,00948344811998705-0,193040021178697i</v>
      </c>
      <c r="DR295" s="223" t="str">
        <f t="shared" ca="1" si="571"/>
        <v>0,193214616600935-0,00474315260877355i</v>
      </c>
      <c r="DS295" s="223" t="str">
        <f t="shared" ca="1" si="572"/>
        <v>0,0189440497827631+0,19234216527518i</v>
      </c>
      <c r="DT295" s="223" t="str">
        <f t="shared" ca="1" si="573"/>
        <v>-0,190427395090779+0,0330422875094426i</v>
      </c>
      <c r="DU295" s="223" t="str">
        <f t="shared" ca="1" si="574"/>
        <v>-0,046961466217239-0,187480682353259i</v>
      </c>
      <c r="DV295" s="223" t="str">
        <f t="shared" ca="1" si="575"/>
        <v>0,183517995554254-0,060626156670741i</v>
      </c>
      <c r="DW295" s="223" t="str">
        <f t="shared" ca="1" si="576"/>
        <v>0,0739623087284371+0,178560808836866i</v>
      </c>
      <c r="DX295" s="223" t="str">
        <f t="shared" ca="1" si="577"/>
        <v>-0,172635985625331+0,0868976526270242i</v>
      </c>
      <c r="DY295" s="223" t="str">
        <f t="shared" ca="1" si="578"/>
        <v>-0,099362090616805-0,165775633050138i</v>
      </c>
      <c r="DZ295" s="223" t="str">
        <f t="shared" ca="1" si="579"/>
        <v>0,158016927956217-0,111288076828544i</v>
      </c>
      <c r="EA295" s="223" t="str">
        <f t="shared" ca="1" si="580"/>
        <v>0,122610983309663+0,149401915438705i</v>
      </c>
      <c r="EB295" s="223" t="str">
        <f t="shared" ca="1" si="581"/>
        <v>-0,139977280996862+0,133269450248892i</v>
      </c>
      <c r="EC295" s="223" t="str">
        <f t="shared" ca="1" si="582"/>
        <v>-0,143205718490531-0,129794097541172i</v>
      </c>
      <c r="ED295" s="223" t="str">
        <f t="shared" ca="1" si="583"/>
        <v>0,11890754862533-0,152365942535828i</v>
      </c>
      <c r="EE295" s="223" t="str">
        <f t="shared" ca="1" si="584"/>
        <v>0,160700482337143+0,10737662940103i</v>
      </c>
      <c r="EF295" s="223" t="str">
        <f t="shared" ca="1" si="585"/>
        <v>-0,0952638269186162+0,168164172301166i</v>
      </c>
      <c r="EG295" s="223" t="str">
        <f t="shared" ca="1" si="586"/>
        <v>-0,17471656604531-0,0826347815042257i</v>
      </c>
      <c r="EH295" s="223" t="str">
        <f t="shared" ca="1" si="587"/>
        <v>0,0695579310489874-0,18032215558023i</v>
      </c>
      <c r="EI295" s="223" t="str">
        <f t="shared" ca="1" si="588"/>
        <v>0,184950563730397+0,0561041401388943i</v>
      </c>
      <c r="EJ295" s="223" t="str">
        <f t="shared" ca="1" si="589"/>
        <v>-0,0423463160323804+0,188576708751113i</v>
      </c>
      <c r="EK295" s="223" t="str">
        <f t="shared" ca="1" si="590"/>
        <v>-0,191180940248332-0,0283590135702926i</v>
      </c>
      <c r="EL295" s="223" t="str">
        <f t="shared" ca="1" si="591"/>
        <v>0,0142180311563936-0,192749145665946i</v>
      </c>
      <c r="EM295" s="223" t="str">
        <f t="shared" ca="1" si="592"/>
        <v>0,193272826762886-5,51205781889967E-14i</v>
      </c>
      <c r="EN295" s="223"/>
      <c r="EO295" s="223"/>
      <c r="EP295" s="223"/>
    </row>
    <row r="296" spans="1:146">
      <c r="A296" s="249">
        <f t="shared" si="461"/>
        <v>3.828125000000003E-3</v>
      </c>
      <c r="B296" s="248">
        <v>196</v>
      </c>
      <c r="C296" s="247">
        <f t="shared" si="462"/>
        <v>39200</v>
      </c>
      <c r="N296" s="246">
        <f t="shared" ca="1" si="463"/>
        <v>0.20506162150753859</v>
      </c>
      <c r="O296" s="223">
        <f t="shared" ca="1" si="464"/>
        <v>-0.19493837849246143</v>
      </c>
      <c r="P296" s="223" t="str">
        <f t="shared" ca="1" si="465"/>
        <v>-0,0191073024003125-0,193999696917942i</v>
      </c>
      <c r="Q296" s="223" t="str">
        <f t="shared" ca="1" si="466"/>
        <v>0,19119269221108-0,0380305910333959i</v>
      </c>
      <c r="R296" s="223" t="str">
        <f t="shared" ca="1" si="467"/>
        <v>0,0565876242851902+0,186544397361669i</v>
      </c>
      <c r="S296" s="223" t="str">
        <f t="shared" ca="1" si="468"/>
        <v>-0,180099577990122+0,0745996877811829i</v>
      </c>
      <c r="T296" s="223" t="str">
        <f t="shared" ca="1" si="469"/>
        <v>-0,0918933155035054-0,171920301230086i</v>
      </c>
      <c r="U296" s="223" t="str">
        <f t="shared" ca="1" si="470"/>
        <v>0,162085337988016-0,108301960363516i</v>
      </c>
      <c r="V296" s="223" t="str">
        <f t="shared" ca="1" si="471"/>
        <v>0,123667598141369+0,150689404336254i</v>
      </c>
      <c r="W296" s="223" t="str">
        <f t="shared" ca="1" si="472"/>
        <v>-0,137842249345525+0,137842249345534i</v>
      </c>
      <c r="X296" s="223" t="str">
        <f t="shared" ca="1" si="473"/>
        <v>-0,15068940433625-0,123667598141374i</v>
      </c>
      <c r="Y296" s="223" t="str">
        <f t="shared" ca="1" si="474"/>
        <v>0,108301960363522-0,162085337988013i</v>
      </c>
      <c r="Z296" s="223" t="str">
        <f t="shared" ca="1" si="475"/>
        <v>0,171920301230092+0,0918933155034939i</v>
      </c>
      <c r="AA296" s="223" t="str">
        <f t="shared" ca="1" si="476"/>
        <v>-0,074599687781171+0,180099577990127i</v>
      </c>
      <c r="AB296" s="223" t="str">
        <f t="shared" ca="1" si="477"/>
        <v>-0,186544397361667-0,056587624285196i</v>
      </c>
      <c r="AC296" s="223" t="str">
        <f t="shared" ca="1" si="478"/>
        <v>0,0380305910333956-0,19119269221108i</v>
      </c>
      <c r="AD296" s="223" t="str">
        <f t="shared" ca="1" si="479"/>
        <v>0,193999696917942+0,0191073024003048i</v>
      </c>
      <c r="AE296" s="223" t="str">
        <f t="shared" ca="1" si="480"/>
        <v>-7,16445202640735E-15+0,194938378492461i</v>
      </c>
      <c r="AF296" s="223" t="str">
        <f t="shared" ca="1" si="481"/>
        <v>-0,193999696917942+0,0191073024003126i</v>
      </c>
      <c r="AG296" s="223" t="str">
        <f t="shared" ca="1" si="482"/>
        <v>-0,0380305910334004-0,191192692211079i</v>
      </c>
      <c r="AH296" s="223" t="str">
        <f t="shared" ca="1" si="483"/>
        <v>0,186544397361671-0,0565876242851849i</v>
      </c>
      <c r="AI296" s="223" t="str">
        <f t="shared" ca="1" si="484"/>
        <v>0,0745996877811771+0,180099577990125i</v>
      </c>
      <c r="AJ296" s="223" t="str">
        <f t="shared" ca="1" si="485"/>
        <v>-0,17192030123007+0,0918933155035351i</v>
      </c>
      <c r="AK296" s="223" t="str">
        <f t="shared" ca="1" si="486"/>
        <v>-0,108301960363495-0,162085337988031i</v>
      </c>
      <c r="AL296" s="223" t="str">
        <f t="shared" ca="1" si="487"/>
        <v>0,150689404336197-0,123667598141438i</v>
      </c>
      <c r="AM296" s="223" t="str">
        <f t="shared" ca="1" si="488"/>
        <v>0,137842249345543+0,137842249345515i</v>
      </c>
      <c r="AN296" s="223" t="str">
        <f t="shared" ca="1" si="489"/>
        <v>-0,12366759814141+0,150689404336221i</v>
      </c>
      <c r="AO296" s="223" t="str">
        <f t="shared" ca="1" si="490"/>
        <v>-0,162085337988053-0,108301960363462i</v>
      </c>
      <c r="AP296" s="223" t="str">
        <f t="shared" ca="1" si="491"/>
        <v>0,0918933155035004-0,171920301230088i</v>
      </c>
      <c r="AQ296" s="223" t="str">
        <f t="shared" ca="1" si="492"/>
        <v>0,180099577990094+0,0745996877812505i</v>
      </c>
      <c r="AR296" s="223" t="str">
        <f t="shared" ca="1" si="493"/>
        <v>0,180099577990094+0,0745996877812505i</v>
      </c>
      <c r="AS296" s="223" t="str">
        <f t="shared" ca="1" si="494"/>
        <v>-0,191192692211075-0,0380305910334189i</v>
      </c>
      <c r="AT296" s="223" t="str">
        <f t="shared" ca="1" si="495"/>
        <v>0,0191073024004084-0,193999696917932i</v>
      </c>
      <c r="AU296" s="223" t="str">
        <f t="shared" ca="1" si="496"/>
        <v>0,194938378492461-2,44544695996132E-14i</v>
      </c>
      <c r="AV296" s="223" t="str">
        <f t="shared" ca="1" si="497"/>
        <v>0,0191073024002641+0,193999696917946i</v>
      </c>
      <c r="AW296" s="223" t="str">
        <f t="shared" ca="1" si="498"/>
        <v>-0,191192692211065+0,0380305910334724i</v>
      </c>
      <c r="AX296" s="223" t="str">
        <f t="shared" ca="1" si="499"/>
        <v>-0,0565876242851966-0,186544397361667i</v>
      </c>
      <c r="AY296" s="223" t="str">
        <f t="shared" ca="1" si="500"/>
        <v>0,18009957799015-0,0745996877811166i</v>
      </c>
      <c r="AZ296" s="223" t="str">
        <f t="shared" ca="1" si="501"/>
        <v>0,0918933155035434+0,171920301230065i</v>
      </c>
      <c r="BA296" s="223" t="str">
        <f t="shared" ca="1" si="502"/>
        <v>-0,162085337988022+0,108301960363507i</v>
      </c>
      <c r="BB296" s="223" t="str">
        <f t="shared" ca="1" si="503"/>
        <v>-0,1236675981413-0,150689404336311i</v>
      </c>
      <c r="BC296" s="223" t="str">
        <f t="shared" ca="1" si="504"/>
        <v>0,137842249345507-0,137842249345552i</v>
      </c>
      <c r="BD296" s="223" t="str">
        <f t="shared" ca="1" si="505"/>
        <v>0,150689404336228+0,1236675981414i</v>
      </c>
      <c r="BE296" s="223" t="str">
        <f t="shared" ca="1" si="506"/>
        <v>-0,108301960363449+0,162085337988061i</v>
      </c>
      <c r="BF296" s="223" t="str">
        <f t="shared" ca="1" si="507"/>
        <v>-0,171920301230095-0,0918933155034871i</v>
      </c>
      <c r="BG296" s="223" t="str">
        <f t="shared" ca="1" si="508"/>
        <v>0,0745996877812367-0,1800995779901i</v>
      </c>
      <c r="BH296" s="223" t="str">
        <f t="shared" ca="1" si="509"/>
        <v>0,186544397361686+0,0565876242851354i</v>
      </c>
      <c r="BI296" s="223" t="str">
        <f t="shared" ca="1" si="510"/>
        <v>-0,0380305910334096+0,191192692211077i</v>
      </c>
      <c r="BJ296" s="223" t="str">
        <f t="shared" ca="1" si="511"/>
        <v>-0,193999696917933-0,019107302400399i</v>
      </c>
      <c r="BK296" s="223" t="str">
        <f t="shared" ca="1" si="512"/>
        <v>-3,94519453745933E-14-0,194938378492461i</v>
      </c>
      <c r="BL296" s="223" t="str">
        <f t="shared" ca="1" si="513"/>
        <v>0,193999696917945-0,019107302400279i</v>
      </c>
      <c r="BM296" s="223" t="str">
        <f t="shared" ca="1" si="514"/>
        <v>0,0380305910334815+0,191192692211063i</v>
      </c>
      <c r="BN296" s="223" t="str">
        <f t="shared" ca="1" si="515"/>
        <v>-0,186544397361664+0,0565876242852056i</v>
      </c>
      <c r="BO296" s="223" t="str">
        <f t="shared" ca="1" si="516"/>
        <v>-0,0745996877811305-0,180099577990144i</v>
      </c>
      <c r="BP296" s="223" t="str">
        <f t="shared" ca="1" si="517"/>
        <v>0,171920301230058-0,0918933155035567i</v>
      </c>
      <c r="BQ296" s="223" t="str">
        <f t="shared" ca="1" si="518"/>
        <v>0,108301960363515+0,162085337988017i</v>
      </c>
      <c r="BR296" s="223" t="str">
        <f t="shared" ca="1" si="519"/>
        <v>-0,150689404336301+0,123667598141311i</v>
      </c>
      <c r="BS296" s="223" t="str">
        <f t="shared" ca="1" si="520"/>
        <v>-0,137842249345563-0,137842249345496i</v>
      </c>
      <c r="BT296" s="223" t="str">
        <f t="shared" ca="1" si="521"/>
        <v>0,123667598141393-0,150689404336234i</v>
      </c>
      <c r="BU296" s="223" t="str">
        <f t="shared" ca="1" si="522"/>
        <v>0,162085337988069+0,108301960363437i</v>
      </c>
      <c r="BV296" s="223" t="str">
        <f t="shared" ca="1" si="523"/>
        <v>-0,0918933155034787+0,1719203012301i</v>
      </c>
      <c r="BW296" s="223" t="str">
        <f t="shared" ca="1" si="524"/>
        <v>-0,180099577990106-0,0745996877812229i</v>
      </c>
      <c r="BX296" s="223" t="str">
        <f t="shared" ca="1" si="525"/>
        <v>0,0565876242851212-0,18654439736169i</v>
      </c>
      <c r="BY296" s="223" t="str">
        <f t="shared" ca="1" si="526"/>
        <v>0,191192692211079+0,0380305910334002i</v>
      </c>
      <c r="BZ296" s="223" t="str">
        <f t="shared" ca="1" si="527"/>
        <v>-0,0191073024003841+0,193999696917934i</v>
      </c>
      <c r="CA296" s="223" t="str">
        <f t="shared" ca="1" si="528"/>
        <v>-0,194938378492461+4,89089391992267E-14i</v>
      </c>
      <c r="CB296" s="223" t="str">
        <f t="shared" ca="1" si="529"/>
        <v>-0,019107302400294-0,193999696917943i</v>
      </c>
      <c r="CC296" s="223" t="str">
        <f t="shared" ca="1" si="530"/>
        <v>0,191192692211099-0,0380305910333006i</v>
      </c>
      <c r="CD296" s="223" t="str">
        <f t="shared" ca="1" si="531"/>
        <v>0,0565876242852253+0,186544397361659i</v>
      </c>
      <c r="CE296" s="223" t="str">
        <f t="shared" ca="1" si="532"/>
        <v>-0,180099577990141+0,0745996877811392i</v>
      </c>
      <c r="CF296" s="223" t="str">
        <f t="shared" ca="1" si="533"/>
        <v>-0,0918933155035651-0,171920301230054i</v>
      </c>
      <c r="CG296" s="223" t="str">
        <f t="shared" ca="1" si="534"/>
        <v>0,162085337988009-0,108301960363528i</v>
      </c>
      <c r="CH296" s="223" t="str">
        <f t="shared" ca="1" si="535"/>
        <v>0,123667598141314+0,150689404336299i</v>
      </c>
      <c r="CI296" s="223" t="str">
        <f t="shared" ca="1" si="536"/>
        <v>-0,137842249345486+0,137842249345573i</v>
      </c>
      <c r="CJ296" s="223" t="str">
        <f t="shared" ca="1" si="537"/>
        <v>-0,150689404336244-0,123667598141381i</v>
      </c>
      <c r="CK296" s="223" t="str">
        <f t="shared" ca="1" si="538"/>
        <v>0,10830196036359-0,162085337987967i</v>
      </c>
      <c r="CL296" s="223" t="str">
        <f t="shared" ca="1" si="539"/>
        <v>0,171920301230107+0,0918933155034655i</v>
      </c>
      <c r="CM296" s="223" t="str">
        <f t="shared" ca="1" si="540"/>
        <v>-0,074599687781209+0,180099577990112i</v>
      </c>
      <c r="CN296" s="223" t="str">
        <f t="shared" ca="1" si="541"/>
        <v>-0,186544397361694-0,0565876242851067i</v>
      </c>
      <c r="CO296" s="223" t="str">
        <f t="shared" ca="1" si="542"/>
        <v>0,0380305910333856-0,191192692211082i</v>
      </c>
      <c r="CP296" s="223" t="str">
        <f t="shared" ca="1" si="543"/>
        <v>0,193999696917936+0,0191073024003692i</v>
      </c>
      <c r="CQ296" s="223" t="str">
        <f t="shared" ca="1" si="544"/>
        <v>6,39064149742067E-14+0,194938378492461i</v>
      </c>
      <c r="CR296" s="223" t="str">
        <f t="shared" ca="1" si="545"/>
        <v>-0,193999696917942+0,0191073024003089i</v>
      </c>
      <c r="CS296" s="223" t="str">
        <f t="shared" ca="1" si="546"/>
        <v>-0,0380305910333154-0,191192692211096i</v>
      </c>
      <c r="CT296" s="223" t="str">
        <f t="shared" ca="1" si="547"/>
        <v>0,186544397361657-0,0565876242852292i</v>
      </c>
      <c r="CU296" s="223" t="str">
        <f t="shared" ca="1" si="548"/>
        <v>0,0745996877811531+0,180099577990135i</v>
      </c>
      <c r="CV296" s="223" t="str">
        <f t="shared" ca="1" si="549"/>
        <v>-0,171920301230047+0,0918933155035781i</v>
      </c>
      <c r="CW296" s="223" t="str">
        <f t="shared" ca="1" si="550"/>
        <v>-0,10830196036354-0,162085337988i</v>
      </c>
      <c r="CX296" s="223" t="str">
        <f t="shared" ca="1" si="551"/>
        <v>0,150689404336289-0,123667598141326i</v>
      </c>
      <c r="CY296" s="223" t="str">
        <f t="shared" ca="1" si="552"/>
        <v>0,137842249345576+0,137842249345483i</v>
      </c>
      <c r="CZ296" s="223" t="str">
        <f t="shared" ca="1" si="553"/>
        <v>-0,12366759814137+0,150689404336253i</v>
      </c>
      <c r="DA296" s="223" t="str">
        <f t="shared" ca="1" si="554"/>
        <v>-0,162085337987975-0,108301960363578i</v>
      </c>
      <c r="DB296" s="223" t="str">
        <f t="shared" ca="1" si="555"/>
        <v>0,0918933155034522-0,171920301230114i</v>
      </c>
      <c r="DC296" s="223" t="str">
        <f t="shared" ca="1" si="556"/>
        <v>0,180099577990113+0,0745996877812053i</v>
      </c>
      <c r="DD296" s="223" t="str">
        <f t="shared" ca="1" si="557"/>
        <v>-0,0565876242852834+0,186544397361641i</v>
      </c>
      <c r="DE296" s="223" t="str">
        <f t="shared" ca="1" si="558"/>
        <v>-0,191192692211085-0,038030591033371i</v>
      </c>
      <c r="DF296" s="223" t="str">
        <f t="shared" ca="1" si="559"/>
        <v>0,0191073024003542-0,193999696917937i</v>
      </c>
      <c r="DG296" s="223" t="str">
        <f t="shared" ca="1" si="560"/>
        <v>0,194938378492461-7,89038907491868E-14i</v>
      </c>
      <c r="DH296" s="223" t="str">
        <f t="shared" ca="1" si="561"/>
        <v>0,0191073024003128+0,193999696917942i</v>
      </c>
      <c r="DI296" s="223" t="str">
        <f t="shared" ca="1" si="562"/>
        <v>-0,191192692211093+0,0380305910333301i</v>
      </c>
      <c r="DJ296" s="223" t="str">
        <f t="shared" ca="1" si="563"/>
        <v>-0,0565876242852434-0,186544397361653i</v>
      </c>
      <c r="DK296" s="223" t="str">
        <f t="shared" ca="1" si="564"/>
        <v>0,180099577990129-0,0745996877811669i</v>
      </c>
      <c r="DL296" s="223" t="str">
        <f t="shared" ca="1" si="565"/>
        <v>0,0918933155034155+0,171920301230134i</v>
      </c>
      <c r="DM296" s="223" t="str">
        <f t="shared" ca="1" si="566"/>
        <v>-0,162085337987998+0,108301960363543i</v>
      </c>
      <c r="DN296" s="223" t="str">
        <f t="shared" ca="1" si="567"/>
        <v>-0,123667598141337-0,15068940433628i</v>
      </c>
      <c r="DO296" s="223" t="str">
        <f t="shared" ca="1" si="568"/>
        <v>0,137842249345472-0,137842249345587i</v>
      </c>
      <c r="DP296" s="223" t="str">
        <f t="shared" ca="1" si="569"/>
        <v>0,150689404336263+0,123667598141358i</v>
      </c>
      <c r="DQ296" s="223" t="str">
        <f t="shared" ca="1" si="570"/>
        <v>-0,108301960363575+0,162085337987977i</v>
      </c>
      <c r="DR296" s="223" t="str">
        <f t="shared" ca="1" si="571"/>
        <v>-0,171920301230116-0,0918933155034489i</v>
      </c>
      <c r="DS296" s="223" t="str">
        <f t="shared" ca="1" si="572"/>
        <v>0,0745996877811915-0,180099577990119i</v>
      </c>
      <c r="DT296" s="223" t="str">
        <f t="shared" ca="1" si="573"/>
        <v>0,186544397361645+0,0565876242852689i</v>
      </c>
      <c r="DU296" s="223" t="str">
        <f t="shared" ca="1" si="574"/>
        <v>-0,0380305910333671+0,191192692211086i</v>
      </c>
      <c r="DV296" s="223" t="str">
        <f t="shared" ca="1" si="575"/>
        <v>-0,193999696917938-0,0191073024003503i</v>
      </c>
      <c r="DW296" s="223" t="str">
        <f t="shared" ca="1" si="576"/>
        <v>-9,39013665241668E-14-0,194938378492461i</v>
      </c>
      <c r="DX296" s="223" t="str">
        <f t="shared" ca="1" si="577"/>
        <v>0,193999696917939-0,0191073024003387i</v>
      </c>
      <c r="DY296" s="223" t="str">
        <f t="shared" ca="1" si="578"/>
        <v>0,038030591033334+0,191192692211092i</v>
      </c>
      <c r="DZ296" s="223" t="str">
        <f t="shared" ca="1" si="579"/>
        <v>-0,186544397361649+0,0565876242852578i</v>
      </c>
      <c r="EA296" s="223" t="str">
        <f t="shared" ca="1" si="580"/>
        <v>-0,0745996877811808-0,180099577990123i</v>
      </c>
      <c r="EB296" s="223" t="str">
        <f t="shared" ca="1" si="581"/>
        <v>0,171920301230121-0,0918933155034386i</v>
      </c>
      <c r="EC296" s="223" t="str">
        <f t="shared" ca="1" si="582"/>
        <v>0,108301960363556+0,16208533798799i</v>
      </c>
      <c r="ED296" s="223" t="str">
        <f t="shared" ca="1" si="583"/>
        <v>-0,15068940433627+0,123667598141349i</v>
      </c>
      <c r="EE296" s="223" t="str">
        <f t="shared" ca="1" si="584"/>
        <v>-0,137842249345464-0,137842249345595i</v>
      </c>
      <c r="EF296" s="223" t="str">
        <f t="shared" ca="1" si="585"/>
        <v>0,123667598141355-0,150689404336265i</v>
      </c>
      <c r="EG296" s="223" t="str">
        <f t="shared" ca="1" si="586"/>
        <v>0,162085337987986+0,108301960363562i</v>
      </c>
      <c r="EH296" s="223" t="str">
        <f t="shared" ca="1" si="587"/>
        <v>-0,0918933155034259+0,171920301230128i</v>
      </c>
      <c r="EI296" s="223" t="str">
        <f t="shared" ca="1" si="588"/>
        <v>-0,18009957799012-0,074599687781188i</v>
      </c>
      <c r="EJ296" s="223" t="str">
        <f t="shared" ca="1" si="589"/>
        <v>0,0565876242852652-0,186544397361646i</v>
      </c>
      <c r="EK296" s="223" t="str">
        <f t="shared" ca="1" si="590"/>
        <v>0,191192692211091+0,0380305910333416i</v>
      </c>
      <c r="EL296" s="223" t="str">
        <f t="shared" ca="1" si="591"/>
        <v>-0,0191073024003244+0,19399969691794i</v>
      </c>
      <c r="EM296" s="223" t="str">
        <f t="shared" ca="1" si="592"/>
        <v>-0,194938378492461-1,01639471814034E-13i</v>
      </c>
      <c r="EN296" s="223"/>
      <c r="EO296" s="223"/>
      <c r="EP296" s="223"/>
    </row>
    <row r="297" spans="1:146">
      <c r="A297" s="249">
        <f t="shared" si="461"/>
        <v>3.847656250000003E-3</v>
      </c>
      <c r="B297" s="248">
        <v>197</v>
      </c>
      <c r="C297" s="247">
        <f t="shared" si="462"/>
        <v>39400</v>
      </c>
      <c r="N297" s="246">
        <f t="shared" ca="1" si="463"/>
        <v>0.20405809314470214</v>
      </c>
      <c r="O297" s="223">
        <f t="shared" ca="1" si="464"/>
        <v>-0.19594190685529789</v>
      </c>
      <c r="P297" s="223" t="str">
        <f t="shared" ca="1" si="465"/>
        <v>-0,0239853811179787-0,19446833252413i</v>
      </c>
      <c r="Q297" s="223" t="str">
        <f t="shared" ca="1" si="466"/>
        <v>0,190069773460173-0,0476099997782883i</v>
      </c>
      <c r="R297" s="223" t="str">
        <f t="shared" ca="1" si="467"/>
        <v>0,0705185197264183+0,182812388085942i</v>
      </c>
      <c r="S297" s="223" t="str">
        <f t="shared" ca="1" si="468"/>
        <v>-0,172805334232649+0,0923663754990573i</v>
      </c>
      <c r="T297" s="223" t="str">
        <f t="shared" ca="1" si="469"/>
        <v>-0,112824955009312-0,160199127304854i</v>
      </c>
      <c r="U297" s="223" t="str">
        <f t="shared" ca="1" si="470"/>
        <v>0,145183376388636-0,131586542178469i</v>
      </c>
      <c r="V297" s="223" t="str">
        <f t="shared" ca="1" si="471"/>
        <v>0,148368945272183+0,127983932354457i</v>
      </c>
      <c r="W297" s="223" t="str">
        <f t="shared" ca="1" si="472"/>
        <v>-0,108859490849907+0,162919741326793i</v>
      </c>
      <c r="X297" s="223" t="str">
        <f t="shared" ca="1" si="473"/>
        <v>-0,175020072825743-0,0880977012762647i</v>
      </c>
      <c r="Y297" s="223" t="str">
        <f t="shared" ca="1" si="474"/>
        <v>0,0660108402738755-0,184487939520249i</v>
      </c>
      <c r="Z297" s="223" t="str">
        <f t="shared" ca="1" si="475"/>
        <v>0,191180935882523+0,0429311147907073i</v>
      </c>
      <c r="AA297" s="223" t="str">
        <f t="shared" ca="1" si="476"/>
        <v>-0,0192056653806768+0,194998393017419i</v>
      </c>
      <c r="AB297" s="223" t="str">
        <f t="shared" ca="1" si="477"/>
        <v>-0,195882892816323+0,00480865511334413i</v>
      </c>
      <c r="AC297" s="223" t="str">
        <f t="shared" ca="1" si="478"/>
        <v>-0,0287506489585711-0,193821131578967i</v>
      </c>
      <c r="AD297" s="223" t="str">
        <f t="shared" ca="1" si="479"/>
        <v>0,188844120113457-0,0522602062822622i</v>
      </c>
      <c r="AE297" s="223" t="str">
        <f t="shared" ca="1" si="480"/>
        <v>0,0749837214595366+0,181026717304847i</v>
      </c>
      <c r="AF297" s="223" t="str">
        <f t="shared" ca="1" si="481"/>
        <v>-0,170486504167829+0,0965794116710332i</v>
      </c>
      <c r="AG297" s="223" t="str">
        <f t="shared" ca="1" si="482"/>
        <v>-0,116722457634615-0,157382015318859i</v>
      </c>
      <c r="AH297" s="223" t="str">
        <f t="shared" ca="1" si="483"/>
        <v>0,141910354467894-0,135109889189825i</v>
      </c>
      <c r="AI297" s="223" t="str">
        <f t="shared" ca="1" si="484"/>
        <v>0,15146514225097+0,124304229795223i</v>
      </c>
      <c r="AJ297" s="223" t="str">
        <f t="shared" ca="1" si="485"/>
        <v>-0,104828453803784+0,165542218588486i</v>
      </c>
      <c r="AK297" s="223" t="str">
        <f t="shared" ca="1" si="486"/>
        <v>-0,177129385871389-0,0837759602924071i</v>
      </c>
      <c r="AL297" s="223" t="str">
        <f t="shared" ca="1" si="487"/>
        <v>0,0614633983595301-0,186052362318214i</v>
      </c>
      <c r="AM297" s="223" t="str">
        <f t="shared" ca="1" si="488"/>
        <v>0,192176938057817+0,038226369704853i</v>
      </c>
      <c r="AN297" s="223" t="str">
        <f t="shared" ca="1" si="489"/>
        <v>-0,0144143808686043+0,19541099377022i</v>
      </c>
      <c r="AO297" s="223" t="str">
        <f t="shared" ca="1" si="490"/>
        <v>-0,195705886247249+0,00961441367265518i</v>
      </c>
      <c r="AP297" s="223" t="str">
        <f t="shared" ca="1" si="491"/>
        <v>-0,0334985984833502-0,193057180031569i</v>
      </c>
      <c r="AQ297" s="223" t="str">
        <f t="shared" ca="1" si="492"/>
        <v>0,187504714130126-0,0568789331920862i</v>
      </c>
      <c r="AR297" s="223" t="str">
        <f t="shared" ca="1" si="493"/>
        <v>0,187504714130126-0,0568789331920862i</v>
      </c>
      <c r="AS297" s="223" t="str">
        <f t="shared" ca="1" si="494"/>
        <v>-0,168064979407822+0,100734272016721i</v>
      </c>
      <c r="AT297" s="223" t="str">
        <f t="shared" ca="1" si="495"/>
        <v>-0,120549651016021-0,154470102291692i</v>
      </c>
      <c r="AU297" s="223" t="str">
        <f t="shared" ca="1" si="496"/>
        <v>0,138551851056046-0,138551851055962i</v>
      </c>
      <c r="AV297" s="223" t="str">
        <f t="shared" ca="1" si="497"/>
        <v>0,154470102291735+0,120549651015965i</v>
      </c>
      <c r="AW297" s="223" t="str">
        <f t="shared" ca="1" si="498"/>
        <v>-0,100734272016828+0,168064979407758i</v>
      </c>
      <c r="AX297" s="223" t="str">
        <f t="shared" ca="1" si="499"/>
        <v>-0,179132002798271-0,0794037558026717i</v>
      </c>
      <c r="AY297" s="223" t="str">
        <f t="shared" ca="1" si="500"/>
        <v>0,0568789331922055-0,18750471413009i</v>
      </c>
      <c r="AZ297" s="223" t="str">
        <f t="shared" ca="1" si="501"/>
        <v>0,193057180031581+0,0334985984832808i</v>
      </c>
      <c r="BA297" s="223" t="str">
        <f t="shared" ca="1" si="502"/>
        <v>-0,00961441367258211+0,195705886247253i</v>
      </c>
      <c r="BB297" s="223" t="str">
        <f t="shared" ca="1" si="503"/>
        <v>-0,195410993770215+0,0144143808686745i</v>
      </c>
      <c r="BC297" s="223" t="str">
        <f t="shared" ca="1" si="504"/>
        <v>-0,038226369704922-0,192176938057804i</v>
      </c>
      <c r="BD297" s="223" t="str">
        <f t="shared" ca="1" si="505"/>
        <v>0,186052362318252-0,0614633983594145i</v>
      </c>
      <c r="BE297" s="223" t="str">
        <f t="shared" ca="1" si="506"/>
        <v>0,0837759602924707+0,177129385871358i</v>
      </c>
      <c r="BF297" s="223" t="str">
        <f t="shared" ca="1" si="507"/>
        <v>-0,165542218588553+0,104828453803679i</v>
      </c>
      <c r="BG297" s="223" t="str">
        <f t="shared" ca="1" si="508"/>
        <v>-0,124304229795249-0,151465142250949i</v>
      </c>
      <c r="BH297" s="223" t="str">
        <f t="shared" ca="1" si="509"/>
        <v>0,135109889189873-0,141910354467849i</v>
      </c>
      <c r="BI297" s="223" t="str">
        <f t="shared" ca="1" si="510"/>
        <v>0,157382015318867+0,116722457634606i</v>
      </c>
      <c r="BJ297" s="223" t="str">
        <f t="shared" ca="1" si="511"/>
        <v>-0,0965794116711054+0,170486504167789i</v>
      </c>
      <c r="BK297" s="223" t="str">
        <f t="shared" ca="1" si="512"/>
        <v>-0,181026717304844-0,0749837214595436i</v>
      </c>
      <c r="BL297" s="223" t="str">
        <f t="shared" ca="1" si="513"/>
        <v>0,0522602062823635-0,188844120113428i</v>
      </c>
      <c r="BM297" s="223" t="str">
        <f t="shared" ca="1" si="514"/>
        <v>0,193821131578966+0,0287506489585758i</v>
      </c>
      <c r="BN297" s="223" t="str">
        <f t="shared" ca="1" si="515"/>
        <v>-0,00480865511327515+0,195882892816325i</v>
      </c>
      <c r="BO297" s="223" t="str">
        <f t="shared" ca="1" si="516"/>
        <v>-0,194998393017421+0,0192056653806498i</v>
      </c>
      <c r="BP297" s="223" t="str">
        <f t="shared" ca="1" si="517"/>
        <v>-0,0429311147907541-0,191180935882512i</v>
      </c>
      <c r="BQ297" s="223" t="str">
        <f t="shared" ca="1" si="518"/>
        <v>0,184487939520264-0,0660108402738355i</v>
      </c>
      <c r="BR297" s="223" t="str">
        <f t="shared" ca="1" si="519"/>
        <v>0,0880977012763151+0,175020072825717i</v>
      </c>
      <c r="BS297" s="223" t="str">
        <f t="shared" ca="1" si="520"/>
        <v>-0,162919741326828+0,108859490849855i</v>
      </c>
      <c r="BT297" s="223" t="str">
        <f t="shared" ca="1" si="521"/>
        <v>-0,127983932354484-0,148368945272159i</v>
      </c>
      <c r="BU297" s="223" t="str">
        <f t="shared" ca="1" si="522"/>
        <v>0,131586542178532-0,145183376388578i</v>
      </c>
      <c r="BV297" s="223" t="str">
        <f t="shared" ca="1" si="523"/>
        <v>0,160199127304862+0,112824955009301i</v>
      </c>
      <c r="BW297" s="223" t="str">
        <f t="shared" ca="1" si="524"/>
        <v>-0,092366375499134+0,172805334232608i</v>
      </c>
      <c r="BX297" s="223" t="str">
        <f t="shared" ca="1" si="525"/>
        <v>-0,182812388085939-0,0705185197264254i</v>
      </c>
      <c r="BY297" s="223" t="str">
        <f t="shared" ca="1" si="526"/>
        <v>0,0476099997782031-0,190069773460195i</v>
      </c>
      <c r="BZ297" s="223" t="str">
        <f t="shared" ca="1" si="527"/>
        <v>0,194468332524127+0,0239853811179997i</v>
      </c>
      <c r="CA297" s="223" t="str">
        <f t="shared" ca="1" si="528"/>
        <v>7,03805434351239E-14+0,195941906855298i</v>
      </c>
      <c r="CB297" s="223" t="str">
        <f t="shared" ca="1" si="529"/>
        <v>-0,194468332524135+0,0239853811179403i</v>
      </c>
      <c r="CC297" s="223" t="str">
        <f t="shared" ca="1" si="530"/>
        <v>-0,0476099997783396-0,19006977346016i</v>
      </c>
      <c r="CD297" s="223" t="str">
        <f t="shared" ca="1" si="531"/>
        <v>0,182812388085957-0,0705185197263801i</v>
      </c>
      <c r="CE297" s="223" t="str">
        <f t="shared" ca="1" si="532"/>
        <v>0,0923663754990814+0,172805334232636i</v>
      </c>
      <c r="CF297" s="223" t="str">
        <f t="shared" ca="1" si="533"/>
        <v>-0,16019912730489+0,112824955009261i</v>
      </c>
      <c r="CG297" s="223" t="str">
        <f t="shared" ca="1" si="534"/>
        <v>-0,131586542178496-0,145183376388611i</v>
      </c>
      <c r="CH297" s="223" t="str">
        <f t="shared" ca="1" si="535"/>
        <v>0,127983932354521-0,148368945272128i</v>
      </c>
      <c r="CI297" s="223" t="str">
        <f t="shared" ca="1" si="536"/>
        <v>0,162919741326801+0,108859490849895i</v>
      </c>
      <c r="CJ297" s="223" t="str">
        <f t="shared" ca="1" si="537"/>
        <v>-0,0880977012763586+0,175020072825695i</v>
      </c>
      <c r="CK297" s="223" t="str">
        <f t="shared" ca="1" si="538"/>
        <v>-0,184487939520247-0,0660108402738814i</v>
      </c>
      <c r="CL297" s="223" t="str">
        <f t="shared" ca="1" si="539"/>
        <v>0,0429311147906167-0,191180935882543i</v>
      </c>
      <c r="CM297" s="223" t="str">
        <f t="shared" ca="1" si="540"/>
        <v>0,194998393017416+0,0192056653807037i</v>
      </c>
      <c r="CN297" s="223" t="str">
        <f t="shared" ca="1" si="541"/>
        <v>0,00480865511341588+0,195882892816321i</v>
      </c>
      <c r="CO297" s="223" t="str">
        <f t="shared" ca="1" si="542"/>
        <v>-0,193821131578974+0,0287506489585223i</v>
      </c>
      <c r="CP297" s="223" t="str">
        <f t="shared" ca="1" si="543"/>
        <v>-0,0522602062823114-0,188844120113443i</v>
      </c>
      <c r="CQ297" s="223" t="str">
        <f t="shared" ca="1" si="544"/>
        <v>0,181026717304867-0,0749837214594885i</v>
      </c>
      <c r="CR297" s="223" t="str">
        <f t="shared" ca="1" si="545"/>
        <v>0,0965794116710581+0,170486504167815i</v>
      </c>
      <c r="CS297" s="223" t="str">
        <f t="shared" ca="1" si="546"/>
        <v>-0,157382015318895+0,116722457634566i</v>
      </c>
      <c r="CT297" s="223" t="str">
        <f t="shared" ca="1" si="547"/>
        <v>-0,135109889189838-0,141910354467882i</v>
      </c>
      <c r="CU297" s="223" t="str">
        <f t="shared" ca="1" si="548"/>
        <v>0,124304229795287-0,151465142250918i</v>
      </c>
      <c r="CV297" s="223" t="str">
        <f t="shared" ca="1" si="549"/>
        <v>0,165542218588527+0,10482845380372i</v>
      </c>
      <c r="CW297" s="223" t="str">
        <f t="shared" ca="1" si="550"/>
        <v>-0,0837759602923385+0,177129385871421i</v>
      </c>
      <c r="CX297" s="223" t="str">
        <f t="shared" ca="1" si="551"/>
        <v>-0,186052362318237-0,0614633983594606i</v>
      </c>
      <c r="CY297" s="223" t="str">
        <f t="shared" ca="1" si="552"/>
        <v>0,0382263697047784-0,192176938057832i</v>
      </c>
      <c r="CZ297" s="223" t="str">
        <f t="shared" ca="1" si="553"/>
        <v>0,195410993770211+0,0144143808687285i</v>
      </c>
      <c r="DA297" s="223" t="str">
        <f t="shared" ca="1" si="554"/>
        <v>0,00961441367272826+0,195705886247246i</v>
      </c>
      <c r="DB297" s="223" t="str">
        <f t="shared" ca="1" si="555"/>
        <v>-0,19305718003159+0,0334985984832275i</v>
      </c>
      <c r="DC297" s="223" t="str">
        <f t="shared" ca="1" si="556"/>
        <v>-0,0568789331921536-0,187504714130106i</v>
      </c>
      <c r="DD297" s="223" t="str">
        <f t="shared" ca="1" si="557"/>
        <v>0,179132002798293-0,0794037558026222i</v>
      </c>
      <c r="DE297" s="223" t="str">
        <f t="shared" ca="1" si="558"/>
        <v>0,100734272016781+0,168064979407785i</v>
      </c>
      <c r="DF297" s="223" t="str">
        <f t="shared" ca="1" si="559"/>
        <v>-0,154470102291765+0,120549651015927i</v>
      </c>
      <c r="DG297" s="223" t="str">
        <f t="shared" ca="1" si="560"/>
        <v>-0,138551851056008-0,138551851056i</v>
      </c>
      <c r="DH297" s="223" t="str">
        <f t="shared" ca="1" si="561"/>
        <v>0,120549651016059-0,154470102291662i</v>
      </c>
      <c r="DI297" s="223" t="str">
        <f t="shared" ca="1" si="562"/>
        <v>0,168064979407797+0,100734272016763i</v>
      </c>
      <c r="DJ297" s="223" t="str">
        <f t="shared" ca="1" si="563"/>
        <v>-0,0794037558026124+0,179132002798298i</v>
      </c>
      <c r="DK297" s="223" t="str">
        <f t="shared" ca="1" si="564"/>
        <v>-0,187504714130112-0,0568789331921328i</v>
      </c>
      <c r="DL297" s="223" t="str">
        <f t="shared" ca="1" si="565"/>
        <v>0,0334985984832062-0,193057180031594i</v>
      </c>
      <c r="DM297" s="223" t="str">
        <f t="shared" ca="1" si="566"/>
        <v>0,195705886247247+0,00961441367270649i</v>
      </c>
      <c r="DN297" s="223" t="str">
        <f t="shared" ca="1" si="567"/>
        <v>0,0144143808687503+0,195410993770209i</v>
      </c>
      <c r="DO297" s="223" t="str">
        <f t="shared" ca="1" si="568"/>
        <v>-0,192176938057828+0,0382263697047999i</v>
      </c>
      <c r="DP297" s="223" t="str">
        <f t="shared" ca="1" si="569"/>
        <v>-0,0614633983594813-0,18605236231823i</v>
      </c>
      <c r="DQ297" s="223" t="str">
        <f t="shared" ca="1" si="570"/>
        <v>0,177129385871407-0,0837759602923681i</v>
      </c>
      <c r="DR297" s="223" t="str">
        <f t="shared" ca="1" si="571"/>
        <v>0,104828453803739+0,165542218588515i</v>
      </c>
      <c r="DS297" s="223" t="str">
        <f t="shared" ca="1" si="572"/>
        <v>-0,151465142251024+0,124304229795158i</v>
      </c>
      <c r="DT297" s="223" t="str">
        <f t="shared" ca="1" si="573"/>
        <v>-0,141910354467897-0,135109889189822i</v>
      </c>
      <c r="DU297" s="223" t="str">
        <f t="shared" ca="1" si="574"/>
        <v>0,11672245763454-0,157382015318915i</v>
      </c>
      <c r="DV297" s="223" t="str">
        <f t="shared" ca="1" si="575"/>
        <v>0,170486504167821+0,0965794116710489i</v>
      </c>
      <c r="DW297" s="223" t="str">
        <f t="shared" ca="1" si="576"/>
        <v>-0,0749837214594684+0,181026717304875i</v>
      </c>
      <c r="DX297" s="223" t="str">
        <f t="shared" ca="1" si="577"/>
        <v>-0,188844120113446-0,052260206282301i</v>
      </c>
      <c r="DY297" s="223" t="str">
        <f t="shared" ca="1" si="578"/>
        <v>0,0287506489585008-0,193821131578978i</v>
      </c>
      <c r="DZ297" s="223" t="str">
        <f t="shared" ca="1" si="579"/>
        <v>0,195882892816322+0,00480865511340522i</v>
      </c>
      <c r="EA297" s="223" t="str">
        <f t="shared" ca="1" si="580"/>
        <v>0,0192056653807254+0,194998393017414i</v>
      </c>
      <c r="EB297" s="223" t="str">
        <f t="shared" ca="1" si="581"/>
        <v>-0,191180935882541+0,0429311147906271i</v>
      </c>
      <c r="EC297" s="223" t="str">
        <f t="shared" ca="1" si="582"/>
        <v>-0,0660108402739017-0,18448793952024i</v>
      </c>
      <c r="ED297" s="223" t="str">
        <f t="shared" ca="1" si="583"/>
        <v>0,175020072825771-0,0880977012762089i</v>
      </c>
      <c r="EE297" s="223" t="str">
        <f t="shared" ca="1" si="584"/>
        <v>0,108859490849913+0,162919741326789i</v>
      </c>
      <c r="EF297" s="223" t="str">
        <f t="shared" ca="1" si="585"/>
        <v>-0,148368945272237+0,127983932354394i</v>
      </c>
      <c r="EG297" s="223" t="str">
        <f t="shared" ca="1" si="586"/>
        <v>-0,145183376388626-0,13158654217848i</v>
      </c>
      <c r="EH297" s="223" t="str">
        <f t="shared" ca="1" si="587"/>
        <v>0,112824955009398-0,160199127304794i</v>
      </c>
      <c r="EI297" s="223" t="str">
        <f t="shared" ca="1" si="588"/>
        <v>0,172805334232641+0,092366375499072i</v>
      </c>
      <c r="EJ297" s="223" t="str">
        <f t="shared" ca="1" si="589"/>
        <v>-0,0705185197263494+0,182812388085968i</v>
      </c>
      <c r="EK297" s="223" t="str">
        <f t="shared" ca="1" si="590"/>
        <v>-0,190069773460163-0,0476099997783294i</v>
      </c>
      <c r="EL297" s="223" t="str">
        <f t="shared" ca="1" si="591"/>
        <v>0,0239853811179188-0,194468332524137i</v>
      </c>
      <c r="EM297" s="223" t="str">
        <f t="shared" ca="1" si="592"/>
        <v>0,195941906855298+5,97230550374521E-14i</v>
      </c>
      <c r="EN297" s="223"/>
      <c r="EO297" s="223"/>
      <c r="EP297" s="223"/>
    </row>
    <row r="298" spans="1:146">
      <c r="A298" s="249">
        <f t="shared" si="461"/>
        <v>3.867187500000003E-3</v>
      </c>
      <c r="B298" s="248">
        <v>198</v>
      </c>
      <c r="C298" s="247">
        <f t="shared" si="462"/>
        <v>39600</v>
      </c>
      <c r="N298" s="246">
        <f t="shared" ca="1" si="463"/>
        <v>0.203388072995872</v>
      </c>
      <c r="O298" s="223">
        <f t="shared" ca="1" si="464"/>
        <v>-0.19661192700412802</v>
      </c>
      <c r="P298" s="223" t="str">
        <f t="shared" ca="1" si="465"/>
        <v>-0,0288489613328983-0,194483899771394i</v>
      </c>
      <c r="Q298" s="223" t="str">
        <f t="shared" ca="1" si="466"/>
        <v>0,188145883436287-0,0570734297747706i</v>
      </c>
      <c r="R298" s="223" t="str">
        <f t="shared" ca="1" si="467"/>
        <v>0,0840624308197516+0,177735076912103i</v>
      </c>
      <c r="S298" s="223" t="str">
        <f t="shared" ca="1" si="468"/>
        <v>-0,163476842720184+0,109231734100109i</v>
      </c>
      <c r="T298" s="223" t="str">
        <f t="shared" ca="1" si="469"/>
        <v>-0,132036500209357-0,14567982857191i</v>
      </c>
      <c r="U298" s="223" t="str">
        <f t="shared" ca="1" si="470"/>
        <v>0,124729286077887-0,151983074829986i</v>
      </c>
      <c r="V298" s="223" t="str">
        <f t="shared" ca="1" si="471"/>
        <v>0,168639674858728+0,101078731213936i</v>
      </c>
      <c r="W298" s="223" t="str">
        <f t="shared" ca="1" si="472"/>
        <v>-0,0752401270698527+0,181645735206718i</v>
      </c>
      <c r="X298" s="223" t="str">
        <f t="shared" ca="1" si="473"/>
        <v>-0,190719713944808-0,0477728013945916i</v>
      </c>
      <c r="Y298" s="223" t="str">
        <f t="shared" ca="1" si="474"/>
        <v>0,0192713388396317-0,195665186836097i</v>
      </c>
      <c r="Z298" s="223" t="str">
        <f t="shared" ca="1" si="475"/>
        <v>0,196375099327466-0,00964729000311895i</v>
      </c>
      <c r="AA298" s="223" t="str">
        <f t="shared" ca="1" si="476"/>
        <v>0,0383570841514397+0,192834083957365i</v>
      </c>
      <c r="AB298" s="223" t="str">
        <f t="shared" ca="1" si="477"/>
        <v>-0,18511879301493+0,0662365632635928i</v>
      </c>
      <c r="AC298" s="223" t="str">
        <f t="shared" ca="1" si="478"/>
        <v>-0,0926822208108253-0,173396239249443i</v>
      </c>
      <c r="AD298" s="223" t="str">
        <f t="shared" ca="1" si="479"/>
        <v>0,157920180548635-0,117121588171281i</v>
      </c>
      <c r="AE298" s="223" t="str">
        <f t="shared" ca="1" si="480"/>
        <v>0,139025626846776+0,139025626846771i</v>
      </c>
      <c r="AF298" s="223" t="str">
        <f t="shared" ca="1" si="481"/>
        <v>-0,117121588171276+0,157920180548639i</v>
      </c>
      <c r="AG298" s="223" t="str">
        <f t="shared" ca="1" si="482"/>
        <v>-0,173396239249446-0,0926822208108194i</v>
      </c>
      <c r="AH298" s="223" t="str">
        <f t="shared" ca="1" si="483"/>
        <v>0,0662365632635849-0,185118793014933i</v>
      </c>
      <c r="AI298" s="223" t="str">
        <f t="shared" ca="1" si="484"/>
        <v>0,192834083957362+0,0383570841514523i</v>
      </c>
      <c r="AJ298" s="223" t="str">
        <f t="shared" ca="1" si="485"/>
        <v>-0,00964729000311353+0,196375099327467i</v>
      </c>
      <c r="AK298" s="223" t="str">
        <f t="shared" ca="1" si="486"/>
        <v>-0,19566518683609+0,0192713388396983i</v>
      </c>
      <c r="AL298" s="223" t="str">
        <f t="shared" ca="1" si="487"/>
        <v>-0,0477728013945224-0,190719713944826i</v>
      </c>
      <c r="AM298" s="223" t="str">
        <f t="shared" ca="1" si="488"/>
        <v>0,181645735206723-0,0752401270698409i</v>
      </c>
      <c r="AN298" s="223" t="str">
        <f t="shared" ca="1" si="489"/>
        <v>0,101078731213975+0,168639674858704i</v>
      </c>
      <c r="AO298" s="223" t="str">
        <f t="shared" ca="1" si="490"/>
        <v>-0,151983074829919+0,124729286077969i</v>
      </c>
      <c r="AP298" s="223" t="str">
        <f t="shared" ca="1" si="491"/>
        <v>-0,145679828571887-0,132036500209382i</v>
      </c>
      <c r="AQ298" s="223" t="str">
        <f t="shared" ca="1" si="492"/>
        <v>0,109231734100101-0,163476842720189i</v>
      </c>
      <c r="AR298" s="223" t="str">
        <f t="shared" ca="1" si="493"/>
        <v>0,109231734100101-0,163476842720189i</v>
      </c>
      <c r="AS298" s="223" t="str">
        <f t="shared" ca="1" si="494"/>
        <v>-0,0570734297748339+0,188145883436268i</v>
      </c>
      <c r="AT298" s="223" t="str">
        <f t="shared" ca="1" si="495"/>
        <v>-0,194483899771392-0,0288489613329083i</v>
      </c>
      <c r="AU298" s="223" t="str">
        <f t="shared" ca="1" si="496"/>
        <v>-4,59567970145958E-14-0,196611927004128i</v>
      </c>
      <c r="AV298" s="223" t="str">
        <f t="shared" ca="1" si="497"/>
        <v>0,194483899771407-0,0288489613328057i</v>
      </c>
      <c r="AW298" s="223" t="str">
        <f t="shared" ca="1" si="498"/>
        <v>0,0570734297747348+0,188145883436298i</v>
      </c>
      <c r="AX298" s="223" t="str">
        <f t="shared" ca="1" si="499"/>
        <v>-0,177735076912092+0,0840624308197737i</v>
      </c>
      <c r="AY298" s="223" t="str">
        <f t="shared" ca="1" si="500"/>
        <v>-0,109231734100182-0,163476842720135i</v>
      </c>
      <c r="AZ298" s="223" t="str">
        <f t="shared" ca="1" si="501"/>
        <v>0,145679828571957-0,132036500209305i</v>
      </c>
      <c r="BA298" s="223" t="str">
        <f t="shared" ca="1" si="502"/>
        <v>0,151983074829979+0,124729286077896i</v>
      </c>
      <c r="BB298" s="223" t="str">
        <f t="shared" ca="1" si="503"/>
        <v>-0,101078731213896+0,168639674858752i</v>
      </c>
      <c r="BC298" s="223" t="str">
        <f t="shared" ca="1" si="504"/>
        <v>-0,181645735206683-0,0752401270699366i</v>
      </c>
      <c r="BD298" s="223" t="str">
        <f t="shared" ca="1" si="505"/>
        <v>0,0477728013946229-0,1907197139448i</v>
      </c>
      <c r="BE298" s="223" t="str">
        <f t="shared" ca="1" si="506"/>
        <v>0,195665186836099+0,0192713388396068i</v>
      </c>
      <c r="BF298" s="223" t="str">
        <f t="shared" ca="1" si="507"/>
        <v>0,00964729000320253+0,196375099327462i</v>
      </c>
      <c r="BG298" s="223" t="str">
        <f t="shared" ca="1" si="508"/>
        <v>-0,192834083957375+0,0383570841513862i</v>
      </c>
      <c r="BH298" s="223" t="str">
        <f t="shared" ca="1" si="509"/>
        <v>-0,0662365632635822-0,185118793014934i</v>
      </c>
      <c r="BI298" s="223" t="str">
        <f t="shared" ca="1" si="510"/>
        <v>0,173396239249421-0,0926822208108658i</v>
      </c>
      <c r="BJ298" s="223" t="str">
        <f t="shared" ca="1" si="511"/>
        <v>0,117121588171208+0,157920180548689i</v>
      </c>
      <c r="BK298" s="223" t="str">
        <f t="shared" ca="1" si="512"/>
        <v>-0,139025626846794+0,139025626846753i</v>
      </c>
      <c r="BL298" s="223" t="str">
        <f t="shared" ca="1" si="513"/>
        <v>-0,157920180548654-0,117121588171254i</v>
      </c>
      <c r="BM298" s="223" t="str">
        <f t="shared" ca="1" si="514"/>
        <v>0,0926822208107443-0,173396239249486i</v>
      </c>
      <c r="BN298" s="223" t="str">
        <f t="shared" ca="1" si="515"/>
        <v>0,185118793014915+0,0662365632636364i</v>
      </c>
      <c r="BO298" s="223" t="str">
        <f t="shared" ca="1" si="516"/>
        <v>-0,0383570841514484+0,192834083957363i</v>
      </c>
      <c r="BP298" s="223" t="str">
        <f t="shared" ca="1" si="517"/>
        <v>-0,196375099327469-0,00964729000307041i</v>
      </c>
      <c r="BQ298" s="223" t="str">
        <f t="shared" ca="1" si="518"/>
        <v>-0,0192713388395438-0,195665186836106i</v>
      </c>
      <c r="BR298" s="223" t="str">
        <f t="shared" ca="1" si="519"/>
        <v>0,190719713944814-0,0477728013945668i</v>
      </c>
      <c r="BS298" s="223" t="str">
        <f t="shared" ca="1" si="520"/>
        <v>0,0752401270698884+0,181645735206703i</v>
      </c>
      <c r="BT298" s="223" t="str">
        <f t="shared" ca="1" si="521"/>
        <v>-0,168639674858681+0,101078731214014i</v>
      </c>
      <c r="BU298" s="223" t="str">
        <f t="shared" ca="1" si="522"/>
        <v>-0,124729286077851-0,151983074830016i</v>
      </c>
      <c r="BV298" s="223" t="str">
        <f t="shared" ca="1" si="523"/>
        <v>0,132036500209344-0,145679828571922i</v>
      </c>
      <c r="BW298" s="223" t="str">
        <f t="shared" ca="1" si="524"/>
        <v>0,163476842720211+0,109231734100067i</v>
      </c>
      <c r="BX298" s="223" t="str">
        <f t="shared" ca="1" si="525"/>
        <v>-0,0840624308198309+0,177735076912065i</v>
      </c>
      <c r="BY298" s="223" t="str">
        <f t="shared" ca="1" si="526"/>
        <v>-0,188145883436281-0,05707342977479i</v>
      </c>
      <c r="BZ298" s="223" t="str">
        <f t="shared" ca="1" si="527"/>
        <v>0,0288489613328684-0,194483899771398i</v>
      </c>
      <c r="CA298" s="223" t="str">
        <f t="shared" ca="1" si="528"/>
        <v>0,196611927004128-9,19135940291917E-14i</v>
      </c>
      <c r="CB298" s="223" t="str">
        <f t="shared" ca="1" si="529"/>
        <v>0,0288489613328513+0,194483899771401i</v>
      </c>
      <c r="CC298" s="223" t="str">
        <f t="shared" ca="1" si="530"/>
        <v>-0,188145883436283+0,0570734297747841i</v>
      </c>
      <c r="CD298" s="223" t="str">
        <f t="shared" ca="1" si="531"/>
        <v>-0,0840624308198152-0,177735076912073i</v>
      </c>
      <c r="CE298" s="223" t="str">
        <f t="shared" ca="1" si="532"/>
        <v>0,163476842720221-0,109231734100053i</v>
      </c>
      <c r="CF298" s="223" t="str">
        <f t="shared" ca="1" si="533"/>
        <v>0,132036500209339+0,145679828571926i</v>
      </c>
      <c r="CG298" s="223" t="str">
        <f t="shared" ca="1" si="534"/>
        <v>-0,124729286077864+0,151983074830005i</v>
      </c>
      <c r="CH298" s="223" t="str">
        <f t="shared" ca="1" si="535"/>
        <v>-0,168639674858672-0,101078731214029i</v>
      </c>
      <c r="CI298" s="223" t="str">
        <f t="shared" ca="1" si="536"/>
        <v>0,0752401270698941-0,1816457352067i</v>
      </c>
      <c r="CJ298" s="223" t="str">
        <f t="shared" ca="1" si="537"/>
        <v>0,190719713944813+0,0477728013945729i</v>
      </c>
      <c r="CK298" s="223" t="str">
        <f t="shared" ca="1" si="538"/>
        <v>-0,0192713388395611+0,195665186836104i</v>
      </c>
      <c r="CL298" s="223" t="str">
        <f t="shared" ca="1" si="539"/>
        <v>-0,19637509932747+0,00964729000305309i</v>
      </c>
      <c r="CM298" s="223" t="str">
        <f t="shared" ca="1" si="540"/>
        <v>-0,0383570841514368-0,192834083957365i</v>
      </c>
      <c r="CN298" s="223" t="str">
        <f t="shared" ca="1" si="541"/>
        <v>0,185118793014921-0,0662365632636201i</v>
      </c>
      <c r="CO298" s="223" t="str">
        <f t="shared" ca="1" si="542"/>
        <v>0,092682220810729+0,173396239249494i</v>
      </c>
      <c r="CP298" s="223" t="str">
        <f t="shared" ca="1" si="543"/>
        <v>-0,157920180548661+0,117121588171245i</v>
      </c>
      <c r="CQ298" s="223" t="str">
        <f t="shared" ca="1" si="544"/>
        <v>-0,139025626846782-0,139025626846765i</v>
      </c>
      <c r="CR298" s="223" t="str">
        <f t="shared" ca="1" si="545"/>
        <v>0,117121588171218-0,157920180548682i</v>
      </c>
      <c r="CS298" s="223" t="str">
        <f t="shared" ca="1" si="546"/>
        <v>0,173396239249415+0,0926822208108763i</v>
      </c>
      <c r="CT298" s="223" t="str">
        <f t="shared" ca="1" si="547"/>
        <v>-0,0662365632635879+0,185118793014932i</v>
      </c>
      <c r="CU298" s="223" t="str">
        <f t="shared" ca="1" si="548"/>
        <v>-0,192834083957372-0,0383570841514031i</v>
      </c>
      <c r="CV298" s="223" t="str">
        <f t="shared" ca="1" si="549"/>
        <v>0,00964729000321985-0,196375099327461i</v>
      </c>
      <c r="CW298" s="223" t="str">
        <f t="shared" ca="1" si="550"/>
        <v>0,1956651868361-0,0192713388395951i</v>
      </c>
      <c r="CX298" s="223" t="str">
        <f t="shared" ca="1" si="551"/>
        <v>0,0477728013946062+0,190719713944805i</v>
      </c>
      <c r="CY298" s="223" t="str">
        <f t="shared" ca="1" si="552"/>
        <v>-0,181645735206687+0,0752401270699258i</v>
      </c>
      <c r="CZ298" s="223" t="str">
        <f t="shared" ca="1" si="553"/>
        <v>-0,101078731213886-0,168639674858758i</v>
      </c>
      <c r="DA298" s="223" t="str">
        <f t="shared" ca="1" si="554"/>
        <v>0,151983074829983-0,124729286077891i</v>
      </c>
      <c r="DB298" s="223" t="str">
        <f t="shared" ca="1" si="555"/>
        <v>0,145679828571949+0,132036500209314i</v>
      </c>
      <c r="DC298" s="223" t="str">
        <f t="shared" ca="1" si="556"/>
        <v>-0,109231734100192+0,163476842720128i</v>
      </c>
      <c r="DD298" s="223" t="str">
        <f t="shared" ca="1" si="557"/>
        <v>-0,177735076912087-0,0840624308197843i</v>
      </c>
      <c r="DE298" s="223" t="str">
        <f t="shared" ca="1" si="558"/>
        <v>0,0570734297747513-0,188145883436293i</v>
      </c>
      <c r="DF298" s="223" t="str">
        <f t="shared" ca="1" si="559"/>
        <v>0,194483899771406+0,0288489613328175i</v>
      </c>
      <c r="DG298" s="223" t="str">
        <f t="shared" ca="1" si="560"/>
        <v>-5,77112560514219E-14+0,196611927004128i</v>
      </c>
      <c r="DH298" s="223" t="str">
        <f t="shared" ca="1" si="561"/>
        <v>-0,194483899771393+0,0288489613329022i</v>
      </c>
      <c r="DI298" s="223" t="str">
        <f t="shared" ca="1" si="562"/>
        <v>-0,0570734297748227-0,188145883436271i</v>
      </c>
      <c r="DJ298" s="223" t="str">
        <f t="shared" ca="1" si="563"/>
        <v>0,177735076912137-0,0840624308196799i</v>
      </c>
      <c r="DK298" s="223" t="str">
        <f t="shared" ca="1" si="564"/>
        <v>0,109231734100096+0,163476842720192i</v>
      </c>
      <c r="DL298" s="223" t="str">
        <f t="shared" ca="1" si="565"/>
        <v>-0,145679828571899+0,132036500209369i</v>
      </c>
      <c r="DM298" s="223" t="str">
        <f t="shared" ca="1" si="566"/>
        <v>-0,151983074830037-0,124729286077825i</v>
      </c>
      <c r="DN298" s="223" t="str">
        <f t="shared" ca="1" si="567"/>
        <v>0,101078731213985-0,168639674858698i</v>
      </c>
      <c r="DO298" s="223" t="str">
        <f t="shared" ca="1" si="568"/>
        <v>0,181645735206716+0,0752401270698568i</v>
      </c>
      <c r="DP298" s="223" t="str">
        <f t="shared" ca="1" si="569"/>
        <v>-0,0477728013945338+0,190719713944823i</v>
      </c>
      <c r="DQ298" s="223" t="str">
        <f t="shared" ca="1" si="570"/>
        <v>-0,19566518683609-0,0192713388396988i</v>
      </c>
      <c r="DR298" s="223" t="str">
        <f t="shared" ca="1" si="571"/>
        <v>-0,00964729000310458-0,196375099327467i</v>
      </c>
      <c r="DS298" s="223" t="str">
        <f t="shared" ca="1" si="572"/>
        <v>0,192834083957357-0,0383570841514763i</v>
      </c>
      <c r="DT298" s="223" t="str">
        <f t="shared" ca="1" si="573"/>
        <v>0,0662365632634897+0,185118793014967i</v>
      </c>
      <c r="DU298" s="223" t="str">
        <f t="shared" ca="1" si="574"/>
        <v>-0,17339623924947+0,0926822208107744i</v>
      </c>
      <c r="DV298" s="223" t="str">
        <f t="shared" ca="1" si="575"/>
        <v>-0,117121588171277-0,157920180548637i</v>
      </c>
      <c r="DW298" s="223" t="str">
        <f t="shared" ca="1" si="576"/>
        <v>0,139025626846721-0,139025626846826i</v>
      </c>
      <c r="DX298" s="223" t="str">
        <f t="shared" ca="1" si="577"/>
        <v>0,157920180548593+0,117121588171338i</v>
      </c>
      <c r="DY298" s="223" t="str">
        <f t="shared" ca="1" si="578"/>
        <v>-0,0926822208108407+0,173396239249434i</v>
      </c>
      <c r="DZ298" s="223" t="str">
        <f t="shared" ca="1" si="579"/>
        <v>-0,185118793014949-0,0662365632635393i</v>
      </c>
      <c r="EA298" s="223" t="str">
        <f t="shared" ca="1" si="580"/>
        <v>0,0383570841513526-0,192834083957382i</v>
      </c>
      <c r="EB298" s="223" t="str">
        <f t="shared" ca="1" si="581"/>
        <v>0,196375099327463+0,00964729000317955i</v>
      </c>
      <c r="EC298" s="223" t="str">
        <f t="shared" ca="1" si="582"/>
        <v>0,0192713388396464+0,195665186836095i</v>
      </c>
      <c r="ED298" s="223" t="str">
        <f t="shared" ca="1" si="583"/>
        <v>-0,190719713944792+0,0477728013946561i</v>
      </c>
      <c r="EE298" s="223" t="str">
        <f t="shared" ca="1" si="584"/>
        <v>-0,0752401270697772-0,181645735206749i</v>
      </c>
      <c r="EF298" s="223" t="str">
        <f t="shared" ca="1" si="585"/>
        <v>0,168639674858731-0,10107873121393i</v>
      </c>
      <c r="EG298" s="223" t="str">
        <f t="shared" ca="1" si="586"/>
        <v>0,124729286077922+0,151983074829957i</v>
      </c>
      <c r="EH298" s="223" t="str">
        <f t="shared" ca="1" si="587"/>
        <v>-0,132036500209284+0,145679828571976i</v>
      </c>
      <c r="EI298" s="223" t="str">
        <f t="shared" ca="1" si="588"/>
        <v>-0,163476842720157-0,109231734100149i</v>
      </c>
      <c r="EJ298" s="223" t="str">
        <f t="shared" ca="1" si="589"/>
        <v>0,0840624308197479-0,177735076912104i</v>
      </c>
      <c r="EK298" s="223" t="str">
        <f t="shared" ca="1" si="590"/>
        <v>0,188145883436305+0,0570734297747128i</v>
      </c>
      <c r="EL298" s="223" t="str">
        <f t="shared" ca="1" si="591"/>
        <v>-0,0288489613329654+0,194483899771384i</v>
      </c>
      <c r="EM298" s="223" t="str">
        <f t="shared" ca="1" si="592"/>
        <v>-0,196611927004128-1,73425060966892E-14i</v>
      </c>
      <c r="EN298" s="223"/>
      <c r="EO298" s="223"/>
      <c r="EP298" s="223"/>
    </row>
    <row r="299" spans="1:146">
      <c r="A299" s="249">
        <f t="shared" si="461"/>
        <v>3.886718750000003E-3</v>
      </c>
      <c r="B299" s="248">
        <v>199</v>
      </c>
      <c r="C299" s="247">
        <f t="shared" si="462"/>
        <v>39800</v>
      </c>
      <c r="N299" s="246">
        <f t="shared" ca="1" si="463"/>
        <v>0.20290938582551737</v>
      </c>
      <c r="O299" s="223">
        <f t="shared" ca="1" si="464"/>
        <v>-0.19709061417448265</v>
      </c>
      <c r="P299" s="223" t="str">
        <f t="shared" ca="1" si="465"/>
        <v>-0,0336949836561971-0,194188975670823i</v>
      </c>
      <c r="Q299" s="223" t="str">
        <f t="shared" ca="1" si="466"/>
        <v>0,185569498079261-0,0663978281142235i</v>
      </c>
      <c r="R299" s="223" t="str">
        <f t="shared" ca="1" si="467"/>
        <v>0,0971456074320525+0,171485979462848i</v>
      </c>
      <c r="S299" s="223" t="str">
        <f t="shared" ca="1" si="468"/>
        <v>-0,152353105016561+0,125032962003976i</v>
      </c>
      <c r="T299" s="223" t="str">
        <f t="shared" ca="1" si="469"/>
        <v>-0,149238756616314-0,128734236779854i</v>
      </c>
      <c r="U299" s="223" t="str">
        <f t="shared" ca="1" si="470"/>
        <v>0,101324825601827-0,16905025853998i</v>
      </c>
      <c r="V299" s="223" t="str">
        <f t="shared" ca="1" si="471"/>
        <v>0,18388412374271+0,0709319337890237i</v>
      </c>
      <c r="W299" s="223" t="str">
        <f t="shared" ca="1" si="472"/>
        <v>-0,038450471385648+0,193303573287967i</v>
      </c>
      <c r="X299" s="223" t="str">
        <f t="shared" ca="1" si="473"/>
        <v>-0,197031254166339-0,00483684580218356i</v>
      </c>
      <c r="Y299" s="223" t="str">
        <f t="shared" ca="1" si="474"/>
        <v>-0,0289191993285172-0,19495740587593i</v>
      </c>
      <c r="Z299" s="223" t="str">
        <f t="shared" ca="1" si="475"/>
        <v>0,187143092289061-0,0618237268705381i</v>
      </c>
      <c r="AA299" s="223" t="str">
        <f t="shared" ca="1" si="476"/>
        <v>0,0929078723808869+0,173818403643951i</v>
      </c>
      <c r="AB299" s="223" t="str">
        <f t="shared" ca="1" si="477"/>
        <v>-0,155375681603182+0,121256372047086i</v>
      </c>
      <c r="AC299" s="223" t="str">
        <f t="shared" ca="1" si="478"/>
        <v>-0,146034512369477-0,132357966865179i</v>
      </c>
      <c r="AD299" s="223" t="str">
        <f t="shared" ca="1" si="479"/>
        <v>0,105443009485439-0,166512708062563i</v>
      </c>
      <c r="AE299" s="223" t="str">
        <f t="shared" ca="1" si="480"/>
        <v>0,182087984485882+0,0754233127192368i</v>
      </c>
      <c r="AF299" s="223" t="str">
        <f t="shared" ca="1" si="481"/>
        <v>-0,0431827979889048+0,192301732060645i</v>
      </c>
      <c r="AG299" s="223" t="str">
        <f t="shared" ca="1" si="482"/>
        <v>-0,19685320989816-0,00967077806929761i</v>
      </c>
      <c r="AH299" s="223" t="str">
        <f t="shared" ca="1" si="483"/>
        <v>-0,0241259951565169-0,195608401029666i</v>
      </c>
      <c r="AI299" s="223" t="str">
        <f t="shared" ca="1" si="484"/>
        <v>0,188603958497798-0,0572123853255173i</v>
      </c>
      <c r="AJ299" s="223" t="str">
        <f t="shared" ca="1" si="485"/>
        <v>0,0886141731015168+0,176046126118155i</v>
      </c>
      <c r="AK299" s="223" t="str">
        <f t="shared" ca="1" si="486"/>
        <v>-0,158304665689137+0,117406741785663i</v>
      </c>
      <c r="AL299" s="223" t="str">
        <f t="shared" ca="1" si="487"/>
        <v>-0,142742302392943-0,135901969460476i</v>
      </c>
      <c r="AM299" s="223" t="str">
        <f t="shared" ca="1" si="488"/>
        <v>0,109497678442919-0,163874856556111i</v>
      </c>
      <c r="AN299" s="223" t="str">
        <f t="shared" ca="1" si="489"/>
        <v>0,18018216223591+0,0798692594661247i</v>
      </c>
      <c r="AO299" s="223" t="str">
        <f t="shared" ca="1" si="490"/>
        <v>-0,0478891128893458+0,191184055460559i</v>
      </c>
      <c r="AP299" s="223" t="str">
        <f t="shared" ca="1" si="491"/>
        <v>-0,196556588617156-0,0144988850212955i</v>
      </c>
      <c r="AQ299" s="223" t="str">
        <f t="shared" ca="1" si="492"/>
        <v>-0,0193182583872401-0,196141568996882i</v>
      </c>
      <c r="AR299" s="223" t="str">
        <f t="shared" ca="1" si="493"/>
        <v>-0,0193182583872401-0,196141568996882i</v>
      </c>
      <c r="AS299" s="223" t="str">
        <f t="shared" ca="1" si="494"/>
        <v>0,0842670959575216+0,178167804988894i</v>
      </c>
      <c r="AT299" s="223" t="str">
        <f t="shared" ca="1" si="495"/>
        <v>-0,161138292963812+0,113486390093189i</v>
      </c>
      <c r="AU299" s="223" t="str">
        <f t="shared" ca="1" si="496"/>
        <v>-0,139364109790967-0,139364109791029i</v>
      </c>
      <c r="AV299" s="223" t="str">
        <f t="shared" ca="1" si="497"/>
        <v>0,113486390093256-0,161138292963765i</v>
      </c>
      <c r="AW299" s="223" t="str">
        <f t="shared" ca="1" si="498"/>
        <v>0,178167804988859+0,0842670959575963i</v>
      </c>
      <c r="AX299" s="223" t="str">
        <f t="shared" ca="1" si="499"/>
        <v>-0,0525665811788715+0,189951216734297i</v>
      </c>
      <c r="AY299" s="223" t="str">
        <f t="shared" ca="1" si="500"/>
        <v>-0,196141568996893-0,0193182583871272i</v>
      </c>
      <c r="AZ299" s="223" t="str">
        <f t="shared" ca="1" si="501"/>
        <v>-0,0144988850214086-0,196556588617148i</v>
      </c>
      <c r="BA299" s="223" t="str">
        <f t="shared" ca="1" si="502"/>
        <v>0,19118405546058-0,0478891128892656i</v>
      </c>
      <c r="BB299" s="223" t="str">
        <f t="shared" ca="1" si="503"/>
        <v>0,0798692594660467+0,180182162235944i</v>
      </c>
      <c r="BC299" s="223" t="str">
        <f t="shared" ca="1" si="504"/>
        <v>-0,163874856556157+0,10949767844285i</v>
      </c>
      <c r="BD299" s="223" t="str">
        <f t="shared" ca="1" si="505"/>
        <v>-0,135901969460417-0,142742302393i</v>
      </c>
      <c r="BE299" s="223" t="str">
        <f t="shared" ca="1" si="506"/>
        <v>0,117406741785731-0,158304665689086i</v>
      </c>
      <c r="BF299" s="223" t="str">
        <f t="shared" ca="1" si="507"/>
        <v>0,176046126118206+0,0886141731014153i</v>
      </c>
      <c r="BG299" s="223" t="str">
        <f t="shared" ca="1" si="508"/>
        <v>-0,0572123853254863+0,188603958497808i</v>
      </c>
      <c r="BH299" s="223" t="str">
        <f t="shared" ca="1" si="509"/>
        <v>-0,195608401029672-0,0241259951564627i</v>
      </c>
      <c r="BI299" s="223" t="str">
        <f t="shared" ca="1" si="510"/>
        <v>-0,00967077806939416-0,196853209898156i</v>
      </c>
      <c r="BJ299" s="223" t="str">
        <f t="shared" ca="1" si="511"/>
        <v>0,192301732060663-0,0431827979888242i</v>
      </c>
      <c r="BK299" s="223" t="str">
        <f t="shared" ca="1" si="512"/>
        <v>0,0754233127191787+0,182087984485907i</v>
      </c>
      <c r="BL299" s="223" t="str">
        <f t="shared" ca="1" si="513"/>
        <v>-0,166512708062588+0,1054430094854i</v>
      </c>
      <c r="BM299" s="223" t="str">
        <f t="shared" ca="1" si="514"/>
        <v>-0,132357966865161-0,146034512369493i</v>
      </c>
      <c r="BN299" s="223" t="str">
        <f t="shared" ca="1" si="515"/>
        <v>0,121256372047076-0,15537568160319i</v>
      </c>
      <c r="BO299" s="223" t="str">
        <f t="shared" ca="1" si="516"/>
        <v>0,173818403643968+0,0929078723808559i</v>
      </c>
      <c r="BP299" s="223" t="str">
        <f t="shared" ca="1" si="517"/>
        <v>-0,0618237268704902+0,187143092289077i</v>
      </c>
      <c r="BQ299" s="223" t="str">
        <f t="shared" ca="1" si="518"/>
        <v>-0,194957405875942-0,0289191993284395i</v>
      </c>
      <c r="BR299" s="223" t="str">
        <f t="shared" ca="1" si="519"/>
        <v>-0,00483684580207721-0,197031254166342i</v>
      </c>
      <c r="BS299" s="223" t="str">
        <f t="shared" ca="1" si="520"/>
        <v>0,193303573287978-0,0384504713855889i</v>
      </c>
      <c r="BT299" s="223" t="str">
        <f t="shared" ca="1" si="521"/>
        <v>0,0709319337889831+0,183884123742726i</v>
      </c>
      <c r="BU299" s="223" t="str">
        <f t="shared" ca="1" si="522"/>
        <v>-0,169050258539994+0,101324825601804i</v>
      </c>
      <c r="BV299" s="223" t="str">
        <f t="shared" ca="1" si="523"/>
        <v>-0,128734236779846-0,14923875661632i</v>
      </c>
      <c r="BW299" s="223" t="str">
        <f t="shared" ca="1" si="524"/>
        <v>0,125032962003963-0,152353105016571i</v>
      </c>
      <c r="BX299" s="223" t="str">
        <f t="shared" ca="1" si="525"/>
        <v>0,171485979462864+0,0971456074320235i</v>
      </c>
      <c r="BY299" s="223" t="str">
        <f t="shared" ca="1" si="526"/>
        <v>-0,0663978281141653+0,185569498079282i</v>
      </c>
      <c r="BZ299" s="223" t="str">
        <f t="shared" ca="1" si="527"/>
        <v>-0,194188975670839-0,0336949836561053i</v>
      </c>
      <c r="CA299" s="223" t="str">
        <f t="shared" ca="1" si="528"/>
        <v>8,81778781665143E-14-0,197090614174483i</v>
      </c>
      <c r="CB299" s="223" t="str">
        <f t="shared" ca="1" si="529"/>
        <v>0,194188975670833-0,0336949836561411i</v>
      </c>
      <c r="CC299" s="223" t="str">
        <f t="shared" ca="1" si="530"/>
        <v>0,0663978281141892+0,185569498079273i</v>
      </c>
      <c r="CD299" s="223" t="str">
        <f t="shared" ca="1" si="531"/>
        <v>-0,171485979462852+0,0971456074320456i</v>
      </c>
      <c r="CE299" s="223" t="str">
        <f t="shared" ca="1" si="532"/>
        <v>-0,125032962003991-0,152353105016548i</v>
      </c>
      <c r="CF299" s="223" t="str">
        <f t="shared" ca="1" si="533"/>
        <v>0,128734236779827-0,149238756616337i</v>
      </c>
      <c r="CG299" s="223" t="str">
        <f t="shared" ca="1" si="534"/>
        <v>0,169050258540007+0,101324825601783i</v>
      </c>
      <c r="CH299" s="223" t="str">
        <f t="shared" ca="1" si="535"/>
        <v>-0,0709319337889595+0,183884123742735i</v>
      </c>
      <c r="CI299" s="223" t="str">
        <f t="shared" ca="1" si="536"/>
        <v>-0,193303573287946-0,0384504713857509i</v>
      </c>
      <c r="CJ299" s="223" t="str">
        <f t="shared" ca="1" si="537"/>
        <v>0,00483684580225351-0,197031254166338i</v>
      </c>
      <c r="CK299" s="223" t="str">
        <f t="shared" ca="1" si="538"/>
        <v>0,194957405875937-0,0289191993284758i</v>
      </c>
      <c r="CL299" s="223" t="str">
        <f t="shared" ca="1" si="539"/>
        <v>0,0618237268705142+0,187143092289069i</v>
      </c>
      <c r="CM299" s="223" t="str">
        <f t="shared" ca="1" si="540"/>
        <v>-0,173818403643956+0,0929078723808782i</v>
      </c>
      <c r="CN299" s="223" t="str">
        <f t="shared" ca="1" si="541"/>
        <v>-0,1212563720471-0,155375681603171i</v>
      </c>
      <c r="CO299" s="223" t="str">
        <f t="shared" ca="1" si="542"/>
        <v>0,132357966865139-0,146034512369514i</v>
      </c>
      <c r="CP299" s="223" t="str">
        <f t="shared" ca="1" si="543"/>
        <v>0,166512708062601+0,105443009485379i</v>
      </c>
      <c r="CQ299" s="223" t="str">
        <f t="shared" ca="1" si="544"/>
        <v>-0,075423312719145+0,182087984485921i</v>
      </c>
      <c r="CR299" s="223" t="str">
        <f t="shared" ca="1" si="545"/>
        <v>-0,192301732060626-0,0431827979889909i</v>
      </c>
      <c r="CS299" s="223" t="str">
        <f t="shared" ca="1" si="546"/>
        <v>0,0096707780693577-0,196853209898157i</v>
      </c>
      <c r="CT299" s="223" t="str">
        <f t="shared" ca="1" si="547"/>
        <v>0,195608401029669-0,0241259951564935i</v>
      </c>
      <c r="CU299" s="223" t="str">
        <f t="shared" ca="1" si="548"/>
        <v>0,0572123853255106+0,188603958497801i</v>
      </c>
      <c r="CV299" s="223" t="str">
        <f t="shared" ca="1" si="549"/>
        <v>-0,176046126118194+0,088614173101438i</v>
      </c>
      <c r="CW299" s="223" t="str">
        <f t="shared" ca="1" si="550"/>
        <v>-0,117406741785756-0,158304665689068i</v>
      </c>
      <c r="CX299" s="223" t="str">
        <f t="shared" ca="1" si="551"/>
        <v>0,135901969460394-0,142742302393022i</v>
      </c>
      <c r="CY299" s="223" t="str">
        <f t="shared" ca="1" si="552"/>
        <v>0,163874856556171+0,109497678442829i</v>
      </c>
      <c r="CZ299" s="223" t="str">
        <f t="shared" ca="1" si="553"/>
        <v>-0,0798692594662028+0,180182162235875i</v>
      </c>
      <c r="DA299" s="223" t="str">
        <f t="shared" ca="1" si="554"/>
        <v>-0,191184055460538-0,0478891128894313i</v>
      </c>
      <c r="DB299" s="223" t="str">
        <f t="shared" ca="1" si="555"/>
        <v>0,0144988850213778-0,19655658861715i</v>
      </c>
      <c r="DC299" s="223" t="str">
        <f t="shared" ca="1" si="556"/>
        <v>0,19614156899689-0,0193182583871579i</v>
      </c>
      <c r="DD299" s="223" t="str">
        <f t="shared" ca="1" si="557"/>
        <v>0,0525665811788959+0,18995121673429i</v>
      </c>
      <c r="DE299" s="223" t="str">
        <f t="shared" ca="1" si="558"/>
        <v>-0,178167804988843+0,0842670959576292i</v>
      </c>
      <c r="DF299" s="223" t="str">
        <f t="shared" ca="1" si="559"/>
        <v>-0,113486390093282-0,161138292963747i</v>
      </c>
      <c r="DG299" s="223" t="str">
        <f t="shared" ca="1" si="560"/>
        <v>0,139364109790949-0,139364109791047i</v>
      </c>
      <c r="DH299" s="223" t="str">
        <f t="shared" ca="1" si="561"/>
        <v>0,161138292963717+0,113486390093324i</v>
      </c>
      <c r="DI299" s="223" t="str">
        <f t="shared" ca="1" si="562"/>
        <v>-0,0842670959576759+0,178167804988821i</v>
      </c>
      <c r="DJ299" s="223" t="str">
        <f t="shared" ca="1" si="563"/>
        <v>-0,189951216734274-0,0525665811789564i</v>
      </c>
      <c r="DK299" s="223" t="str">
        <f t="shared" ca="1" si="564"/>
        <v>0,0193182583872094-0,196141568996885i</v>
      </c>
      <c r="DL299" s="223" t="str">
        <f t="shared" ca="1" si="565"/>
        <v>0,196556588617154-0,0144988850213263i</v>
      </c>
      <c r="DM299" s="223" t="str">
        <f t="shared" ca="1" si="566"/>
        <v>0,0478891128893702+0,191184055460553i</v>
      </c>
      <c r="DN299" s="223" t="str">
        <f t="shared" ca="1" si="567"/>
        <v>-0,180182162235896+0,0798692594661555i</v>
      </c>
      <c r="DO299" s="223" t="str">
        <f t="shared" ca="1" si="568"/>
        <v>-0,109497678442945-0,163874856556094i</v>
      </c>
      <c r="DP299" s="223" t="str">
        <f t="shared" ca="1" si="569"/>
        <v>0,142742302392926-0,135901969460495i</v>
      </c>
      <c r="DQ299" s="223" t="str">
        <f t="shared" ca="1" si="570"/>
        <v>0,158304665689031+0,117406741785807i</v>
      </c>
      <c r="DR299" s="223" t="str">
        <f t="shared" ca="1" si="571"/>
        <v>-0,0886141731014841+0,176046126118171i</v>
      </c>
      <c r="DS299" s="223" t="str">
        <f t="shared" ca="1" si="572"/>
        <v>-0,188603958497786-0,05721238532556i</v>
      </c>
      <c r="DT299" s="223" t="str">
        <f t="shared" ca="1" si="573"/>
        <v>0,0241259951565447-0,195608401029662i</v>
      </c>
      <c r="DU299" s="223" t="str">
        <f t="shared" ca="1" si="574"/>
        <v>0,19685320989816-0,0096707780693061i</v>
      </c>
      <c r="DV299" s="223" t="str">
        <f t="shared" ca="1" si="575"/>
        <v>0,0431827979889296+0,19230173206064i</v>
      </c>
      <c r="DW299" s="223" t="str">
        <f t="shared" ca="1" si="576"/>
        <v>-0,182087984485867+0,0754233127192731i</v>
      </c>
      <c r="DX299" s="223" t="str">
        <f t="shared" ca="1" si="577"/>
        <v>-0,105443009485506-0,166512708062521i</v>
      </c>
      <c r="DY299" s="223" t="str">
        <f t="shared" ca="1" si="578"/>
        <v>0,146034512369549-0,1323579668651i</v>
      </c>
      <c r="DZ299" s="223" t="str">
        <f t="shared" ca="1" si="579"/>
        <v>0,155375681603139+0,121256372047141i</v>
      </c>
      <c r="EA299" s="223" t="str">
        <f t="shared" ca="1" si="580"/>
        <v>-0,0929078723809336+0,173818403643926i</v>
      </c>
      <c r="EB299" s="223" t="str">
        <f t="shared" ca="1" si="581"/>
        <v>-0,187143092289049-0,0618237268705739i</v>
      </c>
      <c r="EC299" s="223" t="str">
        <f t="shared" ca="1" si="582"/>
        <v>0,0289191993285379-0,194957405875927i</v>
      </c>
      <c r="ED299" s="223" t="str">
        <f t="shared" ca="1" si="583"/>
        <v>0,197031254166339-0,00483684580220185i</v>
      </c>
      <c r="EE299" s="223" t="str">
        <f t="shared" ca="1" si="584"/>
        <v>0,0384504713857002+0,193303573287956i</v>
      </c>
      <c r="EF299" s="223" t="str">
        <f t="shared" ca="1" si="585"/>
        <v>-0,183884123742685+0,070931933789089i</v>
      </c>
      <c r="EG299" s="223" t="str">
        <f t="shared" ca="1" si="586"/>
        <v>-0,101324825601902-0,169050258539935i</v>
      </c>
      <c r="EH299" s="223" t="str">
        <f t="shared" ca="1" si="587"/>
        <v>0,149238756616378-0,128734236779779i</v>
      </c>
      <c r="EI299" s="223" t="str">
        <f t="shared" ca="1" si="588"/>
        <v>0,152353105016522+0,125032962004022i</v>
      </c>
      <c r="EJ299" s="223" t="str">
        <f t="shared" ca="1" si="589"/>
        <v>-0,0971456074320905+0,171485979462827i</v>
      </c>
      <c r="EK299" s="223" t="str">
        <f t="shared" ca="1" si="590"/>
        <v>-0,185569498079256-0,0663978281142378i</v>
      </c>
      <c r="EL299" s="223" t="str">
        <f t="shared" ca="1" si="591"/>
        <v>0,0336949836561922-0,194188975670824i</v>
      </c>
      <c r="EM299" s="223" t="str">
        <f t="shared" ca="1" si="592"/>
        <v>0,197090614174483-2,53037216979438E-14i</v>
      </c>
      <c r="EN299" s="223"/>
      <c r="EO299" s="223"/>
      <c r="EP299" s="223"/>
    </row>
    <row r="300" spans="1:146">
      <c r="A300" s="249">
        <f t="shared" si="461"/>
        <v>3.9062500000000026E-3</v>
      </c>
      <c r="B300" s="248">
        <v>200</v>
      </c>
      <c r="C300" s="247">
        <f t="shared" si="462"/>
        <v>40000</v>
      </c>
      <c r="N300" s="246">
        <f t="shared" ca="1" si="463"/>
        <v>0.20255056465203414</v>
      </c>
      <c r="O300" s="223">
        <f t="shared" ca="1" si="464"/>
        <v>-0.19744943534796588</v>
      </c>
      <c r="P300" s="223" t="str">
        <f t="shared" ca="1" si="465"/>
        <v>-0,0385204739239371-0,193655499813214i</v>
      </c>
      <c r="Q300" s="223" t="str">
        <f t="shared" ca="1" si="466"/>
        <v>0,182419492023896-0,0755606276375079i</v>
      </c>
      <c r="R300" s="223" t="str">
        <f t="shared" ca="1" si="467"/>
        <v>0,109697028805865+0,164173205458125i</v>
      </c>
      <c r="S300" s="223" t="str">
        <f t="shared" ca="1" si="468"/>
        <v>-0,139617834676002+0,139617834676001i</v>
      </c>
      <c r="T300" s="223" t="str">
        <f t="shared" ca="1" si="469"/>
        <v>-0,164173205458134-0,109697028805852i</v>
      </c>
      <c r="U300" s="223" t="str">
        <f t="shared" ca="1" si="470"/>
        <v>0,0755606276375107-0,182419492023895i</v>
      </c>
      <c r="V300" s="223" t="str">
        <f t="shared" ca="1" si="471"/>
        <v>0,193655499813216+0,03852047392393i</v>
      </c>
      <c r="W300" s="223" t="str">
        <f t="shared" ca="1" si="472"/>
        <v>-2,75756567271146E-15+0,197449435347966i</v>
      </c>
      <c r="X300" s="223" t="str">
        <f t="shared" ca="1" si="473"/>
        <v>-0,193655499813213+0,0385204739239438i</v>
      </c>
      <c r="Y300" s="223" t="str">
        <f t="shared" ca="1" si="474"/>
        <v>-0,075560627637505-0,182419492023898i</v>
      </c>
      <c r="Z300" s="223" t="str">
        <f t="shared" ca="1" si="475"/>
        <v>0,164173205458127-0,109697028805863i</v>
      </c>
      <c r="AA300" s="223" t="str">
        <f t="shared" ca="1" si="476"/>
        <v>0,139617834675998+0,139617834676005i</v>
      </c>
      <c r="AB300" s="223" t="str">
        <f t="shared" ca="1" si="477"/>
        <v>-0,109697028805854+0,164173205458132i</v>
      </c>
      <c r="AC300" s="223" t="str">
        <f t="shared" ca="1" si="478"/>
        <v>-0,182419492023895-0,0755606276375127i</v>
      </c>
      <c r="AD300" s="223" t="str">
        <f t="shared" ca="1" si="479"/>
        <v>0,0385204739239326-0,193655499813215i</v>
      </c>
      <c r="AE300" s="223" t="str">
        <f t="shared" ca="1" si="480"/>
        <v>0,197449435347966+5,51513134542293E-15i</v>
      </c>
      <c r="AF300" s="223" t="str">
        <f t="shared" ca="1" si="481"/>
        <v>0,0385204739239411+0,193655499813214i</v>
      </c>
      <c r="AG300" s="223" t="str">
        <f t="shared" ca="1" si="482"/>
        <v>-0,182419492023899+0,0755606276375024i</v>
      </c>
      <c r="AH300" s="223" t="str">
        <f t="shared" ca="1" si="483"/>
        <v>-0,109697028805861-0,164173205458128i</v>
      </c>
      <c r="AI300" s="223" t="str">
        <f t="shared" ca="1" si="484"/>
        <v>0,139617834676007-0,139617834675996i</v>
      </c>
      <c r="AJ300" s="223" t="str">
        <f t="shared" ca="1" si="485"/>
        <v>0,16417320545812+0,109697028805873i</v>
      </c>
      <c r="AK300" s="223" t="str">
        <f t="shared" ca="1" si="486"/>
        <v>-0,0755606276375346+0,182419492023885i</v>
      </c>
      <c r="AL300" s="223" t="str">
        <f t="shared" ca="1" si="487"/>
        <v>-0,193655499813207-0,0385204739239752i</v>
      </c>
      <c r="AM300" s="223" t="str">
        <f t="shared" ca="1" si="488"/>
        <v>4,89586129883994E-14-0,197449435347966i</v>
      </c>
      <c r="AN300" s="223" t="str">
        <f t="shared" ca="1" si="489"/>
        <v>0,193655499813226-0,0385204739238793i</v>
      </c>
      <c r="AO300" s="223" t="str">
        <f t="shared" ca="1" si="490"/>
        <v>0,0755606276374441+0,182419492023923i</v>
      </c>
      <c r="AP300" s="223" t="str">
        <f t="shared" ca="1" si="491"/>
        <v>-0,164173205458172+0,109697028805794i</v>
      </c>
      <c r="AQ300" s="223" t="str">
        <f t="shared" ca="1" si="492"/>
        <v>-0,13961783467594-0,139617834676063i</v>
      </c>
      <c r="AR300" s="223" t="str">
        <f t="shared" ca="1" si="493"/>
        <v>-0,13961783467594-0,139617834676063i</v>
      </c>
      <c r="AS300" s="223" t="str">
        <f t="shared" ca="1" si="494"/>
        <v>0,18241949202393+0,075560627637427i</v>
      </c>
      <c r="AT300" s="223" t="str">
        <f t="shared" ca="1" si="495"/>
        <v>-0,0385204739238609+0,193655499813229i</v>
      </c>
      <c r="AU300" s="223" t="str">
        <f t="shared" ca="1" si="496"/>
        <v>-0,197449435347966+6,75356440103553E-14i</v>
      </c>
      <c r="AV300" s="223" t="str">
        <f t="shared" ca="1" si="497"/>
        <v>-0,0385204739239934-0,193655499813203i</v>
      </c>
      <c r="AW300" s="223" t="str">
        <f t="shared" ca="1" si="498"/>
        <v>0,182419492023878-0,0755606276375518i</v>
      </c>
      <c r="AX300" s="223" t="str">
        <f t="shared" ca="1" si="499"/>
        <v>0,109697028805889+0,164173205458109i</v>
      </c>
      <c r="AY300" s="223" t="str">
        <f t="shared" ca="1" si="500"/>
        <v>-0,139617834675983+0,13961783467602i</v>
      </c>
      <c r="AZ300" s="223" t="str">
        <f t="shared" ca="1" si="501"/>
        <v>-0,164173205458138-0,109697028805845i</v>
      </c>
      <c r="BA300" s="223" t="str">
        <f t="shared" ca="1" si="502"/>
        <v>0,0755606276375034-0,182419492023898i</v>
      </c>
      <c r="BB300" s="223" t="str">
        <f t="shared" ca="1" si="503"/>
        <v>0,193655499813213+0,0385204739239421i</v>
      </c>
      <c r="BC300" s="223" t="str">
        <f t="shared" ca="1" si="504"/>
        <v>-1,51907909832216E-14+0,197449435347966i</v>
      </c>
      <c r="BD300" s="223" t="str">
        <f t="shared" ca="1" si="505"/>
        <v>-0,193655499813219+0,0385204739239122i</v>
      </c>
      <c r="BE300" s="223" t="str">
        <f t="shared" ca="1" si="506"/>
        <v>-0,0755606276374753-0,18241949202391i</v>
      </c>
      <c r="BF300" s="223" t="str">
        <f t="shared" ca="1" si="507"/>
        <v>0,164173205458155-0,10969702880582i</v>
      </c>
      <c r="BG300" s="223" t="str">
        <f t="shared" ca="1" si="508"/>
        <v>0,139617834675961+0,139617834676041i</v>
      </c>
      <c r="BH300" s="223" t="str">
        <f t="shared" ca="1" si="509"/>
        <v>-0,109697028805914+0,164173205458092i</v>
      </c>
      <c r="BI300" s="223" t="str">
        <f t="shared" ca="1" si="510"/>
        <v>-0,182419492023867-0,0755606276375798i</v>
      </c>
      <c r="BJ300" s="223" t="str">
        <f t="shared" ca="1" si="511"/>
        <v>0,0385204739240232-0,193655499813197i</v>
      </c>
      <c r="BK300" s="223" t="str">
        <f t="shared" ca="1" si="512"/>
        <v>0,197449435347966+9,79172259767985E-14i</v>
      </c>
      <c r="BL300" s="223" t="str">
        <f t="shared" ca="1" si="513"/>
        <v>0,0385204739240238+0,193655499813197i</v>
      </c>
      <c r="BM300" s="223" t="str">
        <f t="shared" ca="1" si="514"/>
        <v>-0,182419492023866+0,0755606276375804i</v>
      </c>
      <c r="BN300" s="223" t="str">
        <f t="shared" ca="1" si="515"/>
        <v>-0,109697028805914-0,164173205458092i</v>
      </c>
      <c r="BO300" s="223" t="str">
        <f t="shared" ca="1" si="516"/>
        <v>0,139617834675961-0,139617834676042i</v>
      </c>
      <c r="BP300" s="223" t="str">
        <f t="shared" ca="1" si="517"/>
        <v>0,164173205458156+0,109697028805819i</v>
      </c>
      <c r="BQ300" s="223" t="str">
        <f t="shared" ca="1" si="518"/>
        <v>-0,0755606276374747+0,18241949202391i</v>
      </c>
      <c r="BR300" s="223" t="str">
        <f t="shared" ca="1" si="519"/>
        <v>-0,193655499813219-0,0385204739239118i</v>
      </c>
      <c r="BS300" s="223" t="str">
        <f t="shared" ca="1" si="520"/>
        <v>-1,57711057826274E-14-0,197449435347966i</v>
      </c>
      <c r="BT300" s="223" t="str">
        <f t="shared" ca="1" si="521"/>
        <v>0,193655499813213-0,0385204739239426i</v>
      </c>
      <c r="BU300" s="223" t="str">
        <f t="shared" ca="1" si="522"/>
        <v>0,075560627637504+0,182419492023898i</v>
      </c>
      <c r="BV300" s="223" t="str">
        <f t="shared" ca="1" si="523"/>
        <v>-0,164173205458138+0,109697028805846i</v>
      </c>
      <c r="BW300" s="223" t="str">
        <f t="shared" ca="1" si="524"/>
        <v>-0,139617834675983-0,13961783467602i</v>
      </c>
      <c r="BX300" s="223" t="str">
        <f t="shared" ca="1" si="525"/>
        <v>0,109697028805888-0,16417320545811i</v>
      </c>
      <c r="BY300" s="223" t="str">
        <f t="shared" ca="1" si="526"/>
        <v>0,182419492023879+0,0755606276375512i</v>
      </c>
      <c r="BZ300" s="223" t="str">
        <f t="shared" ca="1" si="527"/>
        <v>-0,0385204739239928+0,193655499813203i</v>
      </c>
      <c r="CA300" s="223" t="str">
        <f t="shared" ca="1" si="528"/>
        <v>-0,197449435347966-6,69553292109495E-14i</v>
      </c>
      <c r="CB300" s="223" t="str">
        <f t="shared" ca="1" si="529"/>
        <v>-0,0385204739238615-0,193655499813229i</v>
      </c>
      <c r="CC300" s="223" t="str">
        <f t="shared" ca="1" si="530"/>
        <v>0,18241949202393-0,0755606276374276i</v>
      </c>
      <c r="CD300" s="223" t="str">
        <f t="shared" ca="1" si="531"/>
        <v>0,109697028805777+0,164173205458184i</v>
      </c>
      <c r="CE300" s="223" t="str">
        <f t="shared" ca="1" si="532"/>
        <v>-0,139617834675935+0,139617834676068i</v>
      </c>
      <c r="CF300" s="223" t="str">
        <f t="shared" ca="1" si="533"/>
        <v>-0,164173205458176-0,109697028805789i</v>
      </c>
      <c r="CG300" s="223" t="str">
        <f t="shared" ca="1" si="534"/>
        <v>0,075560627637441-0,182419492023924i</v>
      </c>
      <c r="CH300" s="223" t="str">
        <f t="shared" ca="1" si="535"/>
        <v>0,193655499813226+0,0385204739238759i</v>
      </c>
      <c r="CI300" s="223" t="str">
        <f t="shared" ca="1" si="536"/>
        <v>5,23448530271337E-14+0,197449435347966i</v>
      </c>
      <c r="CJ300" s="223" t="str">
        <f t="shared" ca="1" si="537"/>
        <v>-0,193655499813206+0,0385204739239786i</v>
      </c>
      <c r="CK300" s="223" t="str">
        <f t="shared" ca="1" si="538"/>
        <v>-0,0755606276375377-0,182419492023884i</v>
      </c>
      <c r="CL300" s="223" t="str">
        <f t="shared" ca="1" si="539"/>
        <v>0,164173205458118-0,109697028805876i</v>
      </c>
      <c r="CM300" s="223" t="str">
        <f t="shared" ca="1" si="540"/>
        <v>0,139617834676009+0,139617834675994i</v>
      </c>
      <c r="CN300" s="223" t="str">
        <f t="shared" ca="1" si="541"/>
        <v>-0,109697028805858+0,16417320545813i</v>
      </c>
      <c r="CO300" s="223" t="str">
        <f t="shared" ca="1" si="542"/>
        <v>-0,182419492023893-0,0755606276375174i</v>
      </c>
      <c r="CP300" s="223" t="str">
        <f t="shared" ca="1" si="543"/>
        <v>0,0385204739239571-0,19365549981321i</v>
      </c>
      <c r="CQ300" s="223" t="str">
        <f t="shared" ca="1" si="544"/>
        <v>0,197449435347966+3,03815819664432E-14i</v>
      </c>
      <c r="CR300" s="223" t="str">
        <f t="shared" ca="1" si="545"/>
        <v>0,0385204739238974+0,193655499813222i</v>
      </c>
      <c r="CS300" s="223" t="str">
        <f t="shared" ca="1" si="546"/>
        <v>-0,182419492023916+0,0755606276374613i</v>
      </c>
      <c r="CT300" s="223" t="str">
        <f t="shared" ca="1" si="547"/>
        <v>-0,109697028805807-0,164173205458164i</v>
      </c>
      <c r="CU300" s="223" t="str">
        <f t="shared" ca="1" si="548"/>
        <v>0,139617834676052-0,139617834675951i</v>
      </c>
      <c r="CV300" s="223" t="str">
        <f t="shared" ca="1" si="549"/>
        <v>0,164173205458084+0,109697028805927i</v>
      </c>
      <c r="CW300" s="223" t="str">
        <f t="shared" ca="1" si="550"/>
        <v>-0,0755606276375938+0,182419492023861i</v>
      </c>
      <c r="CX300" s="223" t="str">
        <f t="shared" ca="1" si="551"/>
        <v>-0,193655499813194-0,0385204739240382i</v>
      </c>
      <c r="CY300" s="223" t="str">
        <f t="shared" ca="1" si="552"/>
        <v>-8,89186002716399E-14-0,197449435347966i</v>
      </c>
      <c r="CZ300" s="223" t="str">
        <f t="shared" ca="1" si="553"/>
        <v>0,193655499813199-0,0385204739240145i</v>
      </c>
      <c r="DA300" s="223" t="str">
        <f t="shared" ca="1" si="554"/>
        <v>0,0755606276375715+0,18241949202387i</v>
      </c>
      <c r="DB300" s="223" t="str">
        <f t="shared" ca="1" si="555"/>
        <v>-0,164173205458097+0,109697028805906i</v>
      </c>
      <c r="DC300" s="223" t="str">
        <f t="shared" ca="1" si="556"/>
        <v>-0,139617834676035-0,139617834675968i</v>
      </c>
      <c r="DD300" s="223" t="str">
        <f t="shared" ca="1" si="557"/>
        <v>0,109697028805827-0,16417320545815i</v>
      </c>
      <c r="DE300" s="223" t="str">
        <f t="shared" ca="1" si="558"/>
        <v>0,182419492023907+0,0755606276374836i</v>
      </c>
      <c r="DF300" s="223" t="str">
        <f t="shared" ca="1" si="559"/>
        <v>-0,0385204739239211+0,193655499813218i</v>
      </c>
      <c r="DG300" s="223" t="str">
        <f t="shared" ca="1" si="560"/>
        <v>-0,197449435347966+6,19216527806305E-15i</v>
      </c>
      <c r="DH300" s="223" t="str">
        <f t="shared" ca="1" si="561"/>
        <v>-0,0385204739239334-0,193655499813215i</v>
      </c>
      <c r="DI300" s="223" t="str">
        <f t="shared" ca="1" si="562"/>
        <v>0,182419492023902-0,0755606276374951i</v>
      </c>
      <c r="DJ300" s="223" t="str">
        <f t="shared" ca="1" si="563"/>
        <v>0,109697028805838+0,164173205458143i</v>
      </c>
      <c r="DK300" s="223" t="str">
        <f t="shared" ca="1" si="564"/>
        <v>-0,139617834676026+0,139617834675977i</v>
      </c>
      <c r="DL300" s="223" t="str">
        <f t="shared" ca="1" si="565"/>
        <v>-0,164173205458104-0,109697028805896i</v>
      </c>
      <c r="DM300" s="223" t="str">
        <f t="shared" ca="1" si="566"/>
        <v>0,0755606276375601-0,182419492023875i</v>
      </c>
      <c r="DN300" s="223" t="str">
        <f t="shared" ca="1" si="567"/>
        <v>0,193655499813201+0,0385204739240023i</v>
      </c>
      <c r="DO300" s="223" t="str">
        <f t="shared" ca="1" si="568"/>
        <v>-7,65342697155139E-14+0,197449435347966i</v>
      </c>
      <c r="DP300" s="223" t="str">
        <f t="shared" ca="1" si="569"/>
        <v>-0,193655499813233+0,0385204739238412i</v>
      </c>
      <c r="DQ300" s="223" t="str">
        <f t="shared" ca="1" si="570"/>
        <v>-0,075560627637595-0,18241949202386i</v>
      </c>
      <c r="DR300" s="223" t="str">
        <f t="shared" ca="1" si="571"/>
        <v>0,164173205458083-0,109697028805928i</v>
      </c>
      <c r="DS300" s="223" t="str">
        <f t="shared" ca="1" si="572"/>
        <v>0,139617834676053+0,13961783467595i</v>
      </c>
      <c r="DT300" s="223" t="str">
        <f t="shared" ca="1" si="573"/>
        <v>-0,109697028805806+0,164173205458164i</v>
      </c>
      <c r="DU300" s="223" t="str">
        <f t="shared" ca="1" si="574"/>
        <v>-0,182419492023916-0,0755606276374601i</v>
      </c>
      <c r="DV300" s="223" t="str">
        <f t="shared" ca="1" si="575"/>
        <v>0,0385204739238962-0,193655499813222i</v>
      </c>
      <c r="DW300" s="223" t="str">
        <f t="shared" ca="1" si="576"/>
        <v>0,197449435347966-3,15422115652549E-14i</v>
      </c>
      <c r="DX300" s="223" t="str">
        <f t="shared" ca="1" si="577"/>
        <v>0,0385204739239582+0,19365549981321i</v>
      </c>
      <c r="DY300" s="223" t="str">
        <f t="shared" ca="1" si="578"/>
        <v>-0,182419492023892+0,0755606276375186i</v>
      </c>
      <c r="DZ300" s="223" t="str">
        <f t="shared" ca="1" si="579"/>
        <v>-0,109697028805859-0,164173205458129i</v>
      </c>
      <c r="EA300" s="223" t="str">
        <f t="shared" ca="1" si="580"/>
        <v>0,139617834676008-0,139617834675994i</v>
      </c>
      <c r="EB300" s="223" t="str">
        <f t="shared" ca="1" si="581"/>
        <v>0,164173205458119+0,109697028805875i</v>
      </c>
      <c r="EC300" s="223" t="str">
        <f t="shared" ca="1" si="582"/>
        <v>-0,0755606276375368+0,182419492023885i</v>
      </c>
      <c r="ED300" s="223" t="str">
        <f t="shared" ca="1" si="583"/>
        <v>-0,193655499813206-0,0385204739239774i</v>
      </c>
      <c r="EE300" s="223" t="str">
        <f t="shared" ca="1" si="584"/>
        <v>5,11842234283221E-14-0,197449435347966i</v>
      </c>
      <c r="EF300" s="223" t="str">
        <f t="shared" ca="1" si="585"/>
        <v>0,193655499813226-0,0385204739238771i</v>
      </c>
      <c r="EG300" s="223" t="str">
        <f t="shared" ca="1" si="586"/>
        <v>0,075560627637442+0,182419492023924i</v>
      </c>
      <c r="EH300" s="223" t="str">
        <f t="shared" ca="1" si="587"/>
        <v>-0,164173205458175+0,10969702880579i</v>
      </c>
      <c r="EI300" s="223" t="str">
        <f t="shared" ca="1" si="588"/>
        <v>-0,139617834675936-0,139617834676067i</v>
      </c>
      <c r="EJ300" s="223" t="str">
        <f t="shared" ca="1" si="589"/>
        <v>0,109697028805944-0,164173205458073i</v>
      </c>
      <c r="EK300" s="223" t="str">
        <f t="shared" ca="1" si="590"/>
        <v>0,18241949202393+0,0755606276374264i</v>
      </c>
      <c r="EL300" s="223" t="str">
        <f t="shared" ca="1" si="591"/>
        <v>-0,0385204739238605+0,19365549981323i</v>
      </c>
      <c r="EM300" s="223" t="str">
        <f t="shared" ca="1" si="592"/>
        <v>-0,197449435347966+6,81159588097612E-14i</v>
      </c>
      <c r="EN300" s="223"/>
      <c r="EO300" s="223"/>
      <c r="EP300" s="223"/>
    </row>
    <row r="301" spans="1:146">
      <c r="A301" s="249">
        <f t="shared" si="461"/>
        <v>3.9257812500000022E-3</v>
      </c>
      <c r="B301" s="248">
        <v>201</v>
      </c>
      <c r="C301" s="247">
        <f t="shared" si="462"/>
        <v>40200</v>
      </c>
      <c r="N301" s="246">
        <f t="shared" ca="1" si="463"/>
        <v>0.20227177713996891</v>
      </c>
      <c r="O301" s="223">
        <f t="shared" ca="1" si="464"/>
        <v>-0.19772822286003111</v>
      </c>
      <c r="P301" s="223" t="str">
        <f t="shared" ca="1" si="465"/>
        <v>-0,0433224988426464-0,192923848213265i</v>
      </c>
      <c r="Q301" s="223" t="str">
        <f t="shared" ca="1" si="466"/>
        <v>0,178744196413795-0,0845397087987236i</v>
      </c>
      <c r="R301" s="223" t="str">
        <f t="shared" ca="1" si="467"/>
        <v>0,121648649052863+0,155878338132659i</v>
      </c>
      <c r="S301" s="223" t="str">
        <f t="shared" ca="1" si="468"/>
        <v>-0,125437456672015+0,152845983195642i</v>
      </c>
      <c r="T301" s="223" t="str">
        <f t="shared" ca="1" si="469"/>
        <v>-0,176615653690781-0,0889008491903428i</v>
      </c>
      <c r="U301" s="223" t="str">
        <f t="shared" ca="1" si="470"/>
        <v>0,0480440391624892-0,191802555812844i</v>
      </c>
      <c r="V301" s="223" t="str">
        <f t="shared" ca="1" si="471"/>
        <v>0,197668670816073+0,00485249350262899i</v>
      </c>
      <c r="W301" s="223" t="str">
        <f t="shared" ca="1" si="472"/>
        <v>0,0385748626694443+0,193928930501407i</v>
      </c>
      <c r="X301" s="223" t="str">
        <f t="shared" ca="1" si="473"/>
        <v>-0,180765070316562+0,0801276448476703i</v>
      </c>
      <c r="Y301" s="223" t="str">
        <f t="shared" ca="1" si="474"/>
        <v>-0,117786564836242-0,158816797787463i</v>
      </c>
      <c r="Z301" s="223" t="str">
        <f t="shared" ca="1" si="475"/>
        <v>0,129150705457691-0,149721559553616i</v>
      </c>
      <c r="AA301" s="223" t="str">
        <f t="shared" ca="1" si="476"/>
        <v>0,174380724302075+0,0932084390346162i</v>
      </c>
      <c r="AB301" s="223" t="str">
        <f t="shared" ca="1" si="477"/>
        <v>-0,0527366395496089+0,190565728724765i</v>
      </c>
      <c r="AC301" s="223" t="str">
        <f t="shared" ca="1" si="478"/>
        <v>-0,197490050556123-0,0097020640446381i</v>
      </c>
      <c r="AD301" s="223" t="str">
        <f t="shared" ca="1" si="479"/>
        <v>-0,0338039904413615-0,194817197253288i</v>
      </c>
      <c r="AE301" s="223" t="str">
        <f t="shared" ca="1" si="480"/>
        <v>0,18267705810021-0,0756673149995337i</v>
      </c>
      <c r="AF301" s="223" t="str">
        <f t="shared" ca="1" si="481"/>
        <v>0,113853530397302+0,161659592141811i</v>
      </c>
      <c r="AG301" s="223" t="str">
        <f t="shared" ca="1" si="482"/>
        <v>-0,132786158687641+0,146506949242576i</v>
      </c>
      <c r="AH301" s="223" t="str">
        <f t="shared" ca="1" si="483"/>
        <v>-0,172040754485555-0,0974598836005209i</v>
      </c>
      <c r="AI301" s="223" t="str">
        <f t="shared" ca="1" si="484"/>
        <v>0,0573974733570308-0,189214111967409i</v>
      </c>
      <c r="AJ301" s="223" t="str">
        <f t="shared" ca="1" si="485"/>
        <v>0,197192469674351+0,0145457904259703i</v>
      </c>
      <c r="AK301" s="223" t="str">
        <f t="shared" ca="1" si="486"/>
        <v>0,0290127559534899+0,195588113410221i</v>
      </c>
      <c r="AL301" s="223" t="str">
        <f t="shared" ca="1" si="487"/>
        <v>-0,184479008054807+0,0711614059901894i</v>
      </c>
      <c r="AM301" s="223" t="str">
        <f t="shared" ca="1" si="488"/>
        <v>-0,109851914848845-0,164405008802737i</v>
      </c>
      <c r="AN301" s="223" t="str">
        <f t="shared" ca="1" si="489"/>
        <v>0,136341626500734-0,143204088623616i</v>
      </c>
      <c r="AO301" s="223" t="str">
        <f t="shared" ca="1" si="490"/>
        <v>0,16959715375158+0,101652621976755i</v>
      </c>
      <c r="AP301" s="223" t="str">
        <f t="shared" ca="1" si="491"/>
        <v>-0,0620237330727134+0,18774851970418i</v>
      </c>
      <c r="AQ301" s="223" t="str">
        <f t="shared" ca="1" si="492"/>
        <v>-0,196776107422335-0,0193807549672313i</v>
      </c>
      <c r="AR301" s="223" t="str">
        <f t="shared" ca="1" si="493"/>
        <v>-0,196776107422335-0,0193807549672313i</v>
      </c>
      <c r="AS301" s="223" t="str">
        <f t="shared" ca="1" si="494"/>
        <v>0,186169834753026-0,0666126320108806i</v>
      </c>
      <c r="AT301" s="223" t="str">
        <f t="shared" ca="1" si="495"/>
        <v>0,105784128614642+0,167051394033773i</v>
      </c>
      <c r="AU301" s="223" t="str">
        <f t="shared" ca="1" si="496"/>
        <v>-0,139814967216309+0,139814967216277i</v>
      </c>
      <c r="AV301" s="223" t="str">
        <f t="shared" ca="1" si="497"/>
        <v>-0,167051394033752-0,105784128614676i</v>
      </c>
      <c r="AW301" s="223" t="str">
        <f t="shared" ca="1" si="498"/>
        <v>0,0666126320107384-0,186169834753077i</v>
      </c>
      <c r="AX301" s="223" t="str">
        <f t="shared" ca="1" si="499"/>
        <v>0,196241214601159+0,0242040452661918i</v>
      </c>
      <c r="AY301" s="223" t="str">
        <f t="shared" ca="1" si="500"/>
        <v>0,0193807549671859+0,196776107422339i</v>
      </c>
      <c r="AZ301" s="223" t="str">
        <f t="shared" ca="1" si="501"/>
        <v>-0,187748519704193+0,0620237330726754i</v>
      </c>
      <c r="BA301" s="223" t="str">
        <f t="shared" ca="1" si="502"/>
        <v>-0,101652621976716-0,169597153751604i</v>
      </c>
      <c r="BB301" s="223" t="str">
        <f t="shared" ca="1" si="503"/>
        <v>0,143204088623508-0,136341626500848i</v>
      </c>
      <c r="BC301" s="223" t="str">
        <f t="shared" ca="1" si="504"/>
        <v>0,164405008802714+0,109851914848881i</v>
      </c>
      <c r="BD301" s="223" t="str">
        <f t="shared" ca="1" si="505"/>
        <v>-0,0711614059902319+0,184479008054791i</v>
      </c>
      <c r="BE301" s="223" t="str">
        <f t="shared" ca="1" si="506"/>
        <v>-0,195588113410215-0,0290127559535322i</v>
      </c>
      <c r="BF301" s="223" t="str">
        <f t="shared" ca="1" si="507"/>
        <v>-0,0145457904261266-0,19719246967434i</v>
      </c>
      <c r="BG301" s="223" t="str">
        <f t="shared" ca="1" si="508"/>
        <v>0,189214111967398-0,0573974733570652i</v>
      </c>
      <c r="BH301" s="223" t="str">
        <f t="shared" ca="1" si="509"/>
        <v>0,0974598836005156+0,172040754485558i</v>
      </c>
      <c r="BI301" s="223" t="str">
        <f t="shared" ca="1" si="510"/>
        <v>-0,146506949242605+0,132786158687609i</v>
      </c>
      <c r="BJ301" s="223" t="str">
        <f t="shared" ca="1" si="511"/>
        <v>-0,161659592141762-0,113853530397372i</v>
      </c>
      <c r="BK301" s="223" t="str">
        <f t="shared" ca="1" si="512"/>
        <v>0,0756673149994643-0,182677058100239i</v>
      </c>
      <c r="BL301" s="223" t="str">
        <f t="shared" ca="1" si="513"/>
        <v>0,19481719725329+0,0338039904413485i</v>
      </c>
      <c r="BM301" s="223" t="str">
        <f t="shared" ca="1" si="514"/>
        <v>0,00970206404461496+0,197490050556124i</v>
      </c>
      <c r="BN301" s="223" t="str">
        <f t="shared" ca="1" si="515"/>
        <v>-0,190565728724783+0,052736639549546i</v>
      </c>
      <c r="BO301" s="223" t="str">
        <f t="shared" ca="1" si="516"/>
        <v>-0,0932084390346961-0,174380724302032i</v>
      </c>
      <c r="BP301" s="223" t="str">
        <f t="shared" ca="1" si="517"/>
        <v>0,149721559553593-0,129150705457717i</v>
      </c>
      <c r="BQ301" s="223" t="str">
        <f t="shared" ca="1" si="518"/>
        <v>0,158816797787462+0,117786564836244i</v>
      </c>
      <c r="BR301" s="223" t="str">
        <f t="shared" ca="1" si="519"/>
        <v>-0,0801276448477057+0,180765070316547i</v>
      </c>
      <c r="BS301" s="223" t="str">
        <f t="shared" ca="1" si="520"/>
        <v>-0,19392893050139-0,038574862669529i</v>
      </c>
      <c r="BT301" s="223" t="str">
        <f t="shared" ca="1" si="521"/>
        <v>-0,00485249350270838-0,197668670816071i</v>
      </c>
      <c r="BU301" s="223" t="str">
        <f t="shared" ca="1" si="522"/>
        <v>0,191802555812842-0,0480440391625014i</v>
      </c>
      <c r="BV301" s="223" t="str">
        <f t="shared" ca="1" si="523"/>
        <v>0,0889008491903217+0,176615653690792i</v>
      </c>
      <c r="BW301" s="223" t="str">
        <f t="shared" ca="1" si="524"/>
        <v>-0,15284598319568+0,125437456671968i</v>
      </c>
      <c r="BX301" s="223" t="str">
        <f t="shared" ca="1" si="525"/>
        <v>-0,155878338132717-0,121648649052788i</v>
      </c>
      <c r="BY301" s="223" t="str">
        <f t="shared" ca="1" si="526"/>
        <v>0,0845397087986817-0,178744196413814i</v>
      </c>
      <c r="BZ301" s="223" t="str">
        <f t="shared" ca="1" si="527"/>
        <v>0,192923848213264+0,0433224988426515i</v>
      </c>
      <c r="CA301" s="223" t="str">
        <f t="shared" ca="1" si="528"/>
        <v>-4,56365899540687E-14+0,197728222860031i</v>
      </c>
      <c r="CB301" s="223" t="str">
        <f t="shared" ca="1" si="529"/>
        <v>-0,192923848213284+0,0433224988425624i</v>
      </c>
      <c r="CC301" s="223" t="str">
        <f t="shared" ca="1" si="530"/>
        <v>-0,084539708798782-0,178744196413767i</v>
      </c>
      <c r="CD301" s="223" t="str">
        <f t="shared" ca="1" si="531"/>
        <v>0,155878338132649-0,121648649052876i</v>
      </c>
      <c r="CE301" s="223" t="str">
        <f t="shared" ca="1" si="532"/>
        <v>0,15284598319563+0,12543745667203i</v>
      </c>
      <c r="CF301" s="223" t="str">
        <f t="shared" ca="1" si="533"/>
        <v>-0,0889008491904031+0,176615653690751i</v>
      </c>
      <c r="CG301" s="223" t="str">
        <f t="shared" ca="1" si="534"/>
        <v>-0,191802555812868-0,0480440391623939i</v>
      </c>
      <c r="CH301" s="223" t="str">
        <f t="shared" ca="1" si="535"/>
        <v>0,00485249350259737-0,197668670816074i</v>
      </c>
      <c r="CI301" s="223" t="str">
        <f t="shared" ca="1" si="536"/>
        <v>0,193928930501408-0,0385748626694394i</v>
      </c>
      <c r="CJ301" s="223" t="str">
        <f t="shared" ca="1" si="537"/>
        <v>0,0801276448476325+0,180765070316579i</v>
      </c>
      <c r="CK301" s="223" t="str">
        <f t="shared" ca="1" si="538"/>
        <v>-0,158816797787509+0,117786564836179i</v>
      </c>
      <c r="CL301" s="223" t="str">
        <f t="shared" ca="1" si="539"/>
        <v>-0,149721559553666-0,129150705457633i</v>
      </c>
      <c r="CM301" s="223" t="str">
        <f t="shared" ca="1" si="540"/>
        <v>0,0932084390345982-0,174380724302085i</v>
      </c>
      <c r="CN301" s="223" t="str">
        <f t="shared" ca="1" si="541"/>
        <v>0,190565728724758+0,052736639549634i</v>
      </c>
      <c r="CO301" s="223" t="str">
        <f t="shared" ca="1" si="542"/>
        <v>-0,0097020640447005+0,19749005055612i</v>
      </c>
      <c r="CP301" s="223" t="str">
        <f t="shared" ca="1" si="543"/>
        <v>-0,194817197253272+0,0338039904414523i</v>
      </c>
      <c r="CQ301" s="223" t="str">
        <f t="shared" ca="1" si="544"/>
        <v>-0,0756673149995669-0,182677058100196i</v>
      </c>
      <c r="CR301" s="223" t="str">
        <f t="shared" ca="1" si="545"/>
        <v>0,161659592141811-0,113853530397302i</v>
      </c>
      <c r="CS301" s="223" t="str">
        <f t="shared" ca="1" si="546"/>
        <v>0,146506949242544+0,132786158687677i</v>
      </c>
      <c r="CT301" s="223" t="str">
        <f t="shared" ca="1" si="547"/>
        <v>-0,0974598836005949+0,172040754485513i</v>
      </c>
      <c r="CU301" s="223" t="str">
        <f t="shared" ca="1" si="548"/>
        <v>-0,189214111967429-0,0573974733569643i</v>
      </c>
      <c r="CV301" s="223" t="str">
        <f t="shared" ca="1" si="549"/>
        <v>0,0145457904260159-0,197192469674348i</v>
      </c>
      <c r="CW301" s="223" t="str">
        <f t="shared" ca="1" si="550"/>
        <v>0,195588113410227-0,0290127559534476i</v>
      </c>
      <c r="CX301" s="223" t="str">
        <f t="shared" ca="1" si="551"/>
        <v>0,071161405990152+0,184479008054822i</v>
      </c>
      <c r="CY301" s="223" t="str">
        <f t="shared" ca="1" si="552"/>
        <v>-0,164405008802764+0,109851914848805i</v>
      </c>
      <c r="CZ301" s="223" t="str">
        <f t="shared" ca="1" si="553"/>
        <v>-0,143204088623588-0,136341626500763i</v>
      </c>
      <c r="DA301" s="223" t="str">
        <f t="shared" ca="1" si="554"/>
        <v>0,101652621976794-0,169597153751557i</v>
      </c>
      <c r="DB301" s="223" t="str">
        <f t="shared" ca="1" si="555"/>
        <v>0,187748519704166+0,0620237330727567i</v>
      </c>
      <c r="DC301" s="223" t="str">
        <f t="shared" ca="1" si="556"/>
        <v>-0,0193807549672712+0,196776107422331i</v>
      </c>
      <c r="DD301" s="223" t="str">
        <f t="shared" ca="1" si="557"/>
        <v>-0,196241214601146+0,0242040452663021i</v>
      </c>
      <c r="DE301" s="223" t="str">
        <f t="shared" ca="1" si="558"/>
        <v>-0,066612632010843-0,18616983475304i</v>
      </c>
      <c r="DF301" s="223" t="str">
        <f t="shared" ca="1" si="559"/>
        <v>0,167051394033795-0,105784128614608i</v>
      </c>
      <c r="DG301" s="223" t="str">
        <f t="shared" ca="1" si="560"/>
        <v>0,139814967216245+0,139814967216341i</v>
      </c>
      <c r="DH301" s="223" t="str">
        <f t="shared" ca="1" si="561"/>
        <v>-0,105784128614543+0,167051394033836i</v>
      </c>
      <c r="DI301" s="223" t="str">
        <f t="shared" ca="1" si="562"/>
        <v>-0,186169834753062-0,0666126320107813i</v>
      </c>
      <c r="DJ301" s="223" t="str">
        <f t="shared" ca="1" si="563"/>
        <v>0,0242040452662371-0,196241214601154i</v>
      </c>
      <c r="DK301" s="223" t="str">
        <f t="shared" ca="1" si="564"/>
        <v>0,196776107422343-0,0193807549671461i</v>
      </c>
      <c r="DL301" s="223" t="str">
        <f t="shared" ca="1" si="565"/>
        <v>0,0620237330726267+0,187748519704209i</v>
      </c>
      <c r="DM301" s="223" t="str">
        <f t="shared" ca="1" si="566"/>
        <v>-0,169597153751523+0,10165262197685i</v>
      </c>
      <c r="DN301" s="223" t="str">
        <f t="shared" ca="1" si="567"/>
        <v>-0,13634162650081-0,143204088623543i</v>
      </c>
      <c r="DO301" s="223" t="str">
        <f t="shared" ca="1" si="568"/>
        <v>0,10985191484891-0,164405008802695i</v>
      </c>
      <c r="DP301" s="223" t="str">
        <f t="shared" ca="1" si="569"/>
        <v>0,184479008054772+0,0711614059902797i</v>
      </c>
      <c r="DQ301" s="223" t="str">
        <f t="shared" ca="1" si="570"/>
        <v>-0,0290127559533829+0,195588113410237i</v>
      </c>
      <c r="DR301" s="223" t="str">
        <f t="shared" ca="1" si="571"/>
        <v>-0,197192469674343+0,0145457904260811i</v>
      </c>
      <c r="DS301" s="223" t="str">
        <f t="shared" ca="1" si="572"/>
        <v>-0,0573974733570268-0,18921411196741i</v>
      </c>
      <c r="DT301" s="223" t="str">
        <f t="shared" ca="1" si="573"/>
        <v>0,172040754485575-0,0974598836004855i</v>
      </c>
      <c r="DU301" s="223" t="str">
        <f t="shared" ca="1" si="574"/>
        <v>0,132786158687717+0,146506949242507i</v>
      </c>
      <c r="DV301" s="223" t="str">
        <f t="shared" ca="1" si="575"/>
        <v>-0,113853530397248+0,161659592141849i</v>
      </c>
      <c r="DW301" s="223" t="str">
        <f t="shared" ca="1" si="576"/>
        <v>-0,182677058100221-0,0756673149995064i</v>
      </c>
      <c r="DX301" s="223" t="str">
        <f t="shared" ca="1" si="577"/>
        <v>0,0338039904413878-0,194817197253283i</v>
      </c>
      <c r="DY301" s="223" t="str">
        <f t="shared" ca="1" si="578"/>
        <v>0,197490050556126-0,00970206404457498i</v>
      </c>
      <c r="DZ301" s="223" t="str">
        <f t="shared" ca="1" si="579"/>
        <v>0,0527366395496862+0,190565728724744i</v>
      </c>
      <c r="EA301" s="223" t="str">
        <f t="shared" ca="1" si="580"/>
        <v>-0,174380724302054+0,093208439034656i</v>
      </c>
      <c r="EB301" s="223" t="str">
        <f t="shared" ca="1" si="581"/>
        <v>-0,129150705457683-0,149721559553623i</v>
      </c>
      <c r="EC301" s="223" t="str">
        <f t="shared" ca="1" si="582"/>
        <v>0,11778656483628-0,158816797787435i</v>
      </c>
      <c r="ED301" s="223" t="str">
        <f t="shared" ca="1" si="583"/>
        <v>0,180765070316528+0,0801276448477474i</v>
      </c>
      <c r="EE301" s="223" t="str">
        <f t="shared" ca="1" si="584"/>
        <v>-0,0385748626693643+0,193928930501423i</v>
      </c>
      <c r="EF301" s="223" t="str">
        <f t="shared" ca="1" si="585"/>
        <v>-0,197668670816072+0,00485249350265151i</v>
      </c>
      <c r="EG301" s="223" t="str">
        <f t="shared" ca="1" si="586"/>
        <v>-0,0480440391624571-0,191802555812853i</v>
      </c>
      <c r="EH301" s="223" t="str">
        <f t="shared" ca="1" si="587"/>
        <v>0,176615653690813-0,0889008491902807i</v>
      </c>
      <c r="EI301" s="223" t="str">
        <f t="shared" ca="1" si="588"/>
        <v>0,125437456671933+0,15284598319571i</v>
      </c>
      <c r="EJ301" s="223" t="str">
        <f t="shared" ca="1" si="589"/>
        <v>-0,121648649052816+0,155878338132696i</v>
      </c>
      <c r="EK301" s="223" t="str">
        <f t="shared" ca="1" si="590"/>
        <v>-0,17874419641379-0,0845397087987331i</v>
      </c>
      <c r="EL301" s="223" t="str">
        <f t="shared" ca="1" si="591"/>
        <v>0,043322498842696-0,192923848213254i</v>
      </c>
      <c r="EM301" s="223" t="str">
        <f t="shared" ca="1" si="592"/>
        <v>0,197728222860031+9,12731799081376E-14i</v>
      </c>
      <c r="EN301" s="223"/>
      <c r="EO301" s="223"/>
      <c r="EP301" s="223"/>
    </row>
    <row r="302" spans="1:146">
      <c r="A302" s="249">
        <f t="shared" si="461"/>
        <v>3.9453125000000018E-3</v>
      </c>
      <c r="B302" s="248">
        <v>202</v>
      </c>
      <c r="C302" s="247">
        <f t="shared" si="462"/>
        <v>40400</v>
      </c>
      <c r="N302" s="246">
        <f t="shared" ca="1" si="463"/>
        <v>0.20204907346194378</v>
      </c>
      <c r="O302" s="223">
        <f t="shared" ca="1" si="464"/>
        <v>-0.19795092653805624</v>
      </c>
      <c r="P302" s="223" t="str">
        <f t="shared" ca="1" si="465"/>
        <v>-0,0480981517422341-0,192018585340732i</v>
      </c>
      <c r="Q302" s="223" t="str">
        <f t="shared" ca="1" si="466"/>
        <v>0,174577131411371-0,0933134208217216i</v>
      </c>
      <c r="R302" s="223" t="str">
        <f t="shared" ca="1" si="467"/>
        <v>0,132935717336899+0,146671961783427i</v>
      </c>
      <c r="S302" s="223" t="str">
        <f t="shared" ca="1" si="468"/>
        <v>-0,109975642383189+0,164590180143531i</v>
      </c>
      <c r="T302" s="223" t="str">
        <f t="shared" ca="1" si="469"/>
        <v>-0,186379520079389-0,066687658620253i</v>
      </c>
      <c r="U302" s="223" t="str">
        <f t="shared" ca="1" si="470"/>
        <v>0,0194025837448386-0,196997738721284i</v>
      </c>
      <c r="V302" s="223" t="str">
        <f t="shared" ca="1" si="471"/>
        <v>0,195808406657211-0,0290454333697984i</v>
      </c>
      <c r="W302" s="223" t="str">
        <f t="shared" ca="1" si="472"/>
        <v>0,0757525400074264+0,182882809470158i</v>
      </c>
      <c r="X302" s="223" t="str">
        <f t="shared" ca="1" si="473"/>
        <v>-0,158995675058943+0,117919229262347i</v>
      </c>
      <c r="Y302" s="223" t="str">
        <f t="shared" ca="1" si="474"/>
        <v>-0,153018135466754-0,125578738389718i</v>
      </c>
      <c r="Z302" s="223" t="str">
        <f t="shared" ca="1" si="475"/>
        <v>0,0846349268905923-0,178945518154267i</v>
      </c>
      <c r="AA302" s="223" t="str">
        <f t="shared" ca="1" si="476"/>
        <v>0,194147354990706+0,0386183100017027i</v>
      </c>
      <c r="AB302" s="223" t="str">
        <f t="shared" ca="1" si="477"/>
        <v>0,00971299159617945+0,197712485977815i</v>
      </c>
      <c r="AC302" s="223" t="str">
        <f t="shared" ca="1" si="478"/>
        <v>-0,189427226099829+0,0574621208223228i</v>
      </c>
      <c r="AD302" s="223" t="str">
        <f t="shared" ca="1" si="479"/>
        <v>-0,101767114548808-0,169788173067751i</v>
      </c>
      <c r="AE302" s="223" t="str">
        <f t="shared" ca="1" si="480"/>
        <v>0,139972442497216-0,139972442497223i</v>
      </c>
      <c r="AF302" s="223" t="str">
        <f t="shared" ca="1" si="481"/>
        <v>0,169788173067755+0,101767114548802i</v>
      </c>
      <c r="AG302" s="223" t="str">
        <f t="shared" ca="1" si="482"/>
        <v>-0,0574621208223154+0,189427226099831i</v>
      </c>
      <c r="AH302" s="223" t="str">
        <f t="shared" ca="1" si="483"/>
        <v>-0,197712485977814-0,00971299159619157i</v>
      </c>
      <c r="AI302" s="223" t="str">
        <f t="shared" ca="1" si="484"/>
        <v>-0,0386183100016908-0,194147354990709i</v>
      </c>
      <c r="AJ302" s="223" t="str">
        <f t="shared" ca="1" si="485"/>
        <v>0,178945518154288-0,084634926890547i</v>
      </c>
      <c r="AK302" s="223" t="str">
        <f t="shared" ca="1" si="486"/>
        <v>0,12557873838977+0,15301813546671i</v>
      </c>
      <c r="AL302" s="223" t="str">
        <f t="shared" ca="1" si="487"/>
        <v>-0,117919229262356+0,158995675058936i</v>
      </c>
      <c r="AM302" s="223" t="str">
        <f t="shared" ca="1" si="488"/>
        <v>-0,182882809470123-0,0757525400075103i</v>
      </c>
      <c r="AN302" s="223" t="str">
        <f t="shared" ca="1" si="489"/>
        <v>0,0290454333697715-0,195808406657215i</v>
      </c>
      <c r="AO302" s="223" t="str">
        <f t="shared" ca="1" si="490"/>
        <v>0,196997738721288-0,019402583744807i</v>
      </c>
      <c r="AP302" s="223" t="str">
        <f t="shared" ca="1" si="491"/>
        <v>0,0666876586203349+0,18637952007936i</v>
      </c>
      <c r="AQ302" s="223" t="str">
        <f t="shared" ca="1" si="492"/>
        <v>-0,164590180143526+0,109975642383196i</v>
      </c>
      <c r="AR302" s="223" t="str">
        <f t="shared" ca="1" si="493"/>
        <v>-0,164590180143526+0,109975642383196i</v>
      </c>
      <c r="AS302" s="223" t="str">
        <f t="shared" ca="1" si="494"/>
        <v>0,093313420821682-0,174577131411392i</v>
      </c>
      <c r="AT302" s="223" t="str">
        <f t="shared" ca="1" si="495"/>
        <v>0,192018585340724+0,0480981517422646i</v>
      </c>
      <c r="AU302" s="223" t="str">
        <f t="shared" ca="1" si="496"/>
        <v>8,91445686083547E-14+0,197950926538056i</v>
      </c>
      <c r="AV302" s="223" t="str">
        <f t="shared" ca="1" si="497"/>
        <v>-0,192018585340729+0,0480981517422466i</v>
      </c>
      <c r="AW302" s="223" t="str">
        <f t="shared" ca="1" si="498"/>
        <v>-0,0933134208216606-0,174577131411404i</v>
      </c>
      <c r="AX302" s="223" t="str">
        <f t="shared" ca="1" si="499"/>
        <v>0,146671961783396-0,132935717336933i</v>
      </c>
      <c r="AY302" s="223" t="str">
        <f t="shared" ca="1" si="500"/>
        <v>0,164590180143512+0,109975642383217i</v>
      </c>
      <c r="AZ302" s="223" t="str">
        <f t="shared" ca="1" si="501"/>
        <v>-0,0666876586201722+0,186379520079418i</v>
      </c>
      <c r="BA302" s="223" t="str">
        <f t="shared" ca="1" si="502"/>
        <v>-0,196997738721285-0,0194025837448311i</v>
      </c>
      <c r="BB302" s="223" t="str">
        <f t="shared" ca="1" si="503"/>
        <v>-0,0290454333697475-0,195808406657218i</v>
      </c>
      <c r="BC302" s="223" t="str">
        <f t="shared" ca="1" si="504"/>
        <v>0,182882809470133-0,075752540007488i</v>
      </c>
      <c r="BD302" s="223" t="str">
        <f t="shared" ca="1" si="505"/>
        <v>0,117919229262339+0,158995675058949i</v>
      </c>
      <c r="BE302" s="223" t="str">
        <f t="shared" ca="1" si="506"/>
        <v>-0,125578738389787+0,153018135466697i</v>
      </c>
      <c r="BF302" s="223" t="str">
        <f t="shared" ca="1" si="507"/>
        <v>-0,178945518154279-0,0846349268905664i</v>
      </c>
      <c r="BG302" s="223" t="str">
        <f t="shared" ca="1" si="508"/>
        <v>0,0386183100017506-0,194147354990697i</v>
      </c>
      <c r="BH302" s="223" t="str">
        <f t="shared" ca="1" si="509"/>
        <v>0,197712485977811-0,00971299159624884i</v>
      </c>
      <c r="BI302" s="223" t="str">
        <f t="shared" ca="1" si="510"/>
        <v>0,0574621208223138+0,189427226099832i</v>
      </c>
      <c r="BJ302" s="223" t="str">
        <f t="shared" ca="1" si="511"/>
        <v>-0,169788173067799+0,101767114548728i</v>
      </c>
      <c r="BK302" s="223" t="str">
        <f t="shared" ca="1" si="512"/>
        <v>-0,139972442497241-0,139972442497199i</v>
      </c>
      <c r="BL302" s="223" t="str">
        <f t="shared" ca="1" si="513"/>
        <v>0,101767114548846-0,169788173067729i</v>
      </c>
      <c r="BM302" s="223" t="str">
        <f t="shared" ca="1" si="514"/>
        <v>0,189427226099851+0,0574621208222517i</v>
      </c>
      <c r="BN302" s="223" t="str">
        <f t="shared" ca="1" si="515"/>
        <v>-0,00971299159618401+0,197712485977814i</v>
      </c>
      <c r="BO302" s="223" t="str">
        <f t="shared" ca="1" si="516"/>
        <v>-0,194147354990723+0,0386183100016209i</v>
      </c>
      <c r="BP302" s="223" t="str">
        <f t="shared" ca="1" si="517"/>
        <v>-0,084634926890625-0,178945518154251i</v>
      </c>
      <c r="BQ302" s="223" t="str">
        <f t="shared" ca="1" si="518"/>
        <v>0,153018135466784-0,12557873838968i</v>
      </c>
      <c r="BR302" s="223" t="str">
        <f t="shared" ca="1" si="519"/>
        <v>0,158995675058984+0,117919229262291i</v>
      </c>
      <c r="BS302" s="223" t="str">
        <f t="shared" ca="1" si="520"/>
        <v>-0,075752540007428+0,182882809470157i</v>
      </c>
      <c r="BT302" s="223" t="str">
        <f t="shared" ca="1" si="521"/>
        <v>-0,195808406657198-0,0290454333698835i</v>
      </c>
      <c r="BU302" s="223" t="str">
        <f t="shared" ca="1" si="522"/>
        <v>-0,0194025837448901-0,196997738721279i</v>
      </c>
      <c r="BV302" s="223" t="str">
        <f t="shared" ca="1" si="523"/>
        <v>0,186379520079397-0,0666876586202333i</v>
      </c>
      <c r="BW302" s="223" t="str">
        <f t="shared" ca="1" si="524"/>
        <v>0,109975642383102+0,164590180143589i</v>
      </c>
      <c r="BX302" s="223" t="str">
        <f t="shared" ca="1" si="525"/>
        <v>-0,132935717336889+0,146671961783436i</v>
      </c>
      <c r="BY302" s="223" t="str">
        <f t="shared" ca="1" si="526"/>
        <v>-0,174577131411342-0,093313420821777i</v>
      </c>
      <c r="BZ302" s="223" t="str">
        <f t="shared" ca="1" si="527"/>
        <v>0,0480981517421783-0,192018585340746i</v>
      </c>
      <c r="CA302" s="223" t="str">
        <f t="shared" ca="1" si="528"/>
        <v>0,197950926538056+2,42505965428705E-14i</v>
      </c>
      <c r="CB302" s="223" t="str">
        <f t="shared" ca="1" si="529"/>
        <v>0,0480981517421421+0,192018585340755i</v>
      </c>
      <c r="CC302" s="223" t="str">
        <f t="shared" ca="1" si="530"/>
        <v>-0,174577131411359+0,0933134208217441i</v>
      </c>
      <c r="CD302" s="223" t="str">
        <f t="shared" ca="1" si="531"/>
        <v>-0,132935717336853-0,146671961783469i</v>
      </c>
      <c r="CE302" s="223" t="str">
        <f t="shared" ca="1" si="532"/>
        <v>0,109975642383142-0,164590180143562i</v>
      </c>
      <c r="CF302" s="223" t="str">
        <f t="shared" ca="1" si="533"/>
        <v>0,18637952007938+0,0666876586202791i</v>
      </c>
      <c r="CG302" s="223" t="str">
        <f t="shared" ca="1" si="534"/>
        <v>-0,0194025837449383+0,196997738721275i</v>
      </c>
      <c r="CH302" s="223" t="str">
        <f t="shared" ca="1" si="535"/>
        <v>-0,195808406657205+0,0290454333698356i</v>
      </c>
      <c r="CI302" s="223" t="str">
        <f t="shared" ca="1" si="536"/>
        <v>-0,0757525400073833-0,182882809470176i</v>
      </c>
      <c r="CJ302" s="223" t="str">
        <f t="shared" ca="1" si="537"/>
        <v>0,158995675058899-0,117919229262406i</v>
      </c>
      <c r="CK302" s="223" t="str">
        <f t="shared" ca="1" si="538"/>
        <v>0,153018135466753+0,125578738389718i</v>
      </c>
      <c r="CL302" s="223" t="str">
        <f t="shared" ca="1" si="539"/>
        <v>-0,0846349268906687+0,178945518154231i</v>
      </c>
      <c r="CM302" s="223" t="str">
        <f t="shared" ca="1" si="540"/>
        <v>-0,194147354990713-0,0386183100016686i</v>
      </c>
      <c r="CN302" s="223" t="str">
        <f t="shared" ca="1" si="541"/>
        <v>-0,00971299159614119-0,197712485977816i</v>
      </c>
      <c r="CO302" s="223" t="str">
        <f t="shared" ca="1" si="542"/>
        <v>0,189427226099806-0,0574621208223992i</v>
      </c>
      <c r="CP302" s="223" t="str">
        <f t="shared" ca="1" si="543"/>
        <v>0,101767114548804+0,169788173067754i</v>
      </c>
      <c r="CQ302" s="223" t="str">
        <f t="shared" ca="1" si="544"/>
        <v>-0,139972442497279+0,13997244249716i</v>
      </c>
      <c r="CR302" s="223" t="str">
        <f t="shared" ca="1" si="545"/>
        <v>-0,169788173067772-0,101767114548774i</v>
      </c>
      <c r="CS302" s="223" t="str">
        <f t="shared" ca="1" si="546"/>
        <v>0,0574621208223548-0,189427226099819i</v>
      </c>
      <c r="CT302" s="223" t="str">
        <f t="shared" ca="1" si="547"/>
        <v>0,197712485977819+0,00971299159609497i</v>
      </c>
      <c r="CU302" s="223" t="str">
        <f t="shared" ca="1" si="548"/>
        <v>0,0386183100017029+0,194147354990706i</v>
      </c>
      <c r="CV302" s="223" t="str">
        <f t="shared" ca="1" si="549"/>
        <v>-0,178945518154298+0,0846349268905276i</v>
      </c>
      <c r="CW302" s="223" t="str">
        <f t="shared" ca="1" si="550"/>
        <v>-0,125578738389754-0,153018135466724i</v>
      </c>
      <c r="CX302" s="223" t="str">
        <f t="shared" ca="1" si="551"/>
        <v>0,117919229262378-0,15899567505892i</v>
      </c>
      <c r="CY302" s="223" t="str">
        <f t="shared" ca="1" si="552"/>
        <v>0,182882809470116+0,0757525400075276i</v>
      </c>
      <c r="CZ302" s="223" t="str">
        <f t="shared" ca="1" si="553"/>
        <v>-0,0290454333697899+0,195808406657212i</v>
      </c>
      <c r="DA302" s="223" t="str">
        <f t="shared" ca="1" si="554"/>
        <v>-0,19699773872129+0,0194025837447828i</v>
      </c>
      <c r="DB302" s="223" t="str">
        <f t="shared" ca="1" si="555"/>
        <v>-0,0666876586203119-0,186379520079368i</v>
      </c>
      <c r="DC302" s="223" t="str">
        <f t="shared" ca="1" si="556"/>
        <v>0,164590180143536-0,109975642383181i</v>
      </c>
      <c r="DD302" s="223" t="str">
        <f t="shared" ca="1" si="557"/>
        <v>0,146671961783363+0,132935717336969i</v>
      </c>
      <c r="DE302" s="223" t="str">
        <f t="shared" ca="1" si="558"/>
        <v>-0,0933134208217034+0,174577131411381i</v>
      </c>
      <c r="DF302" s="223" t="str">
        <f t="shared" ca="1" si="559"/>
        <v>-0,192018585340717-0,0480981517422937i</v>
      </c>
      <c r="DG302" s="223" t="str">
        <f t="shared" ca="1" si="560"/>
        <v>-5,92678683499403E-14-0,197950926538056i</v>
      </c>
      <c r="DH302" s="223" t="str">
        <f t="shared" ca="1" si="561"/>
        <v>0,192018585340735-0,048098151742223i</v>
      </c>
      <c r="DI302" s="223" t="str">
        <f t="shared" ca="1" si="562"/>
        <v>0,0933134208216392+0,174577131411415i</v>
      </c>
      <c r="DJ302" s="223" t="str">
        <f t="shared" ca="1" si="563"/>
        <v>-0,146671961783412+0,132935717336915i</v>
      </c>
      <c r="DK302" s="223" t="str">
        <f t="shared" ca="1" si="564"/>
        <v>-0,164590180143502-0,109975642383232i</v>
      </c>
      <c r="DL302" s="223" t="str">
        <f t="shared" ca="1" si="565"/>
        <v>0,0666876586201898-0,186379520079412i</v>
      </c>
      <c r="DM302" s="223" t="str">
        <f t="shared" ca="1" si="566"/>
        <v>0,196997738721283+0,0194025837448552i</v>
      </c>
      <c r="DN302" s="223" t="str">
        <f t="shared" ca="1" si="567"/>
        <v>0,0290454333697291+0,195808406657221i</v>
      </c>
      <c r="DO302" s="223" t="str">
        <f t="shared" ca="1" si="568"/>
        <v>-0,18288280947014+0,0757525400074708i</v>
      </c>
      <c r="DP302" s="223" t="str">
        <f t="shared" ca="1" si="569"/>
        <v>-0,117919229262328-0,158995675058957i</v>
      </c>
      <c r="DQ302" s="223" t="str">
        <f t="shared" ca="1" si="570"/>
        <v>0,125578738389654-0,153018135466806i</v>
      </c>
      <c r="DR302" s="223" t="str">
        <f t="shared" ca="1" si="571"/>
        <v>0,178945518154271+0,0846349268905832i</v>
      </c>
      <c r="DS302" s="223" t="str">
        <f t="shared" ca="1" si="572"/>
        <v>-0,0386183100017854+0,19414735499069i</v>
      </c>
      <c r="DT302" s="223" t="str">
        <f t="shared" ca="1" si="573"/>
        <v>-0,197712485977812+0,00971299159622461i</v>
      </c>
      <c r="DU302" s="223" t="str">
        <f t="shared" ca="1" si="574"/>
        <v>-0,057462120822296-0,189427226099837i</v>
      </c>
      <c r="DV302" s="223" t="str">
        <f t="shared" ca="1" si="575"/>
        <v>0,169788173067711-0,101767114548876i</v>
      </c>
      <c r="DW302" s="223" t="str">
        <f t="shared" ca="1" si="576"/>
        <v>0,139972442497227+0,139972442497212i</v>
      </c>
      <c r="DX302" s="223" t="str">
        <f t="shared" ca="1" si="577"/>
        <v>-0,101767114548857+0,169788173067722i</v>
      </c>
      <c r="DY302" s="223" t="str">
        <f t="shared" ca="1" si="578"/>
        <v>-0,189427226099843-0,0574621208222751i</v>
      </c>
      <c r="DZ302" s="223" t="str">
        <f t="shared" ca="1" si="579"/>
        <v>0,00971299159620261-0,197712485977813i</v>
      </c>
      <c r="EA302" s="223" t="str">
        <f t="shared" ca="1" si="580"/>
        <v>0,19414735499069-0,0386183100017848i</v>
      </c>
      <c r="EB302" s="223" t="str">
        <f t="shared" ca="1" si="581"/>
        <v>0,084634926890603+0,178945518154262i</v>
      </c>
      <c r="EC302" s="223" t="str">
        <f t="shared" ca="1" si="582"/>
        <v>-0,153018135466792+0,125578738389671i</v>
      </c>
      <c r="ED302" s="223" t="str">
        <f t="shared" ca="1" si="583"/>
        <v>-0,15899567505897-0,117919229262311i</v>
      </c>
      <c r="EE302" s="223" t="str">
        <f t="shared" ca="1" si="584"/>
        <v>0,0757525400074504-0,182882809470148i</v>
      </c>
      <c r="EF302" s="223" t="str">
        <f t="shared" ca="1" si="585"/>
        <v>0,195808406657196+0,0290454333698964i</v>
      </c>
      <c r="EG302" s="223" t="str">
        <f t="shared" ca="1" si="586"/>
        <v>0,0194025837448659+0,196997738721282i</v>
      </c>
      <c r="EH302" s="223" t="str">
        <f t="shared" ca="1" si="587"/>
        <v>-0,186379520079405+0,0666876586202106i</v>
      </c>
      <c r="EI302" s="223" t="str">
        <f t="shared" ca="1" si="588"/>
        <v>-0,109975642383241-0,164590180143496i</v>
      </c>
      <c r="EJ302" s="223" t="str">
        <f t="shared" ca="1" si="589"/>
        <v>0,132935717336907-0,14667196178342i</v>
      </c>
      <c r="EK302" s="223" t="str">
        <f t="shared" ca="1" si="590"/>
        <v>0,17457713141133+0,0933134208217984i</v>
      </c>
      <c r="EL302" s="223" t="str">
        <f t="shared" ca="1" si="591"/>
        <v>-0,0480981517422125+0,192018585340737i</v>
      </c>
      <c r="EM302" s="223" t="str">
        <f t="shared" ca="1" si="592"/>
        <v>-0,197950926538056-4,85011930857408E-14i</v>
      </c>
      <c r="EN302" s="223"/>
      <c r="EO302" s="223"/>
      <c r="EP302" s="223"/>
    </row>
    <row r="303" spans="1:146">
      <c r="A303" s="249">
        <f t="shared" si="461"/>
        <v>3.9648437500000014E-3</v>
      </c>
      <c r="B303" s="248">
        <v>203</v>
      </c>
      <c r="C303" s="247">
        <f t="shared" si="462"/>
        <v>40600</v>
      </c>
      <c r="N303" s="246">
        <f t="shared" ca="1" si="463"/>
        <v>0.20186719075380832</v>
      </c>
      <c r="O303" s="223">
        <f t="shared" ca="1" si="464"/>
        <v>-0.1981328092461917</v>
      </c>
      <c r="P303" s="223" t="str">
        <f t="shared" ca="1" si="465"/>
        <v>-0,0528445479002994-0,190955659400293i</v>
      </c>
      <c r="Q303" s="223" t="str">
        <f t="shared" ca="1" si="466"/>
        <v>0,169944179070186-0,101860620948178i</v>
      </c>
      <c r="R303" s="223" t="str">
        <f t="shared" ca="1" si="467"/>
        <v>0,143497109133535+0,136620605217903i</v>
      </c>
      <c r="S303" s="223" t="str">
        <f t="shared" ca="1" si="468"/>
        <v>-0,0933991597368314+0,174737537639288i</v>
      </c>
      <c r="T303" s="223" t="str">
        <f t="shared" ca="1" si="469"/>
        <v>-0,193318604012026-0,0434111442216077i</v>
      </c>
      <c r="U303" s="223" t="str">
        <f t="shared" ca="1" si="470"/>
        <v>-0,00972191615767323-0,197894149600262i</v>
      </c>
      <c r="V303" s="223" t="str">
        <f t="shared" ca="1" si="471"/>
        <v>0,188132685879326-0,062150644434459i</v>
      </c>
      <c r="W303" s="223" t="str">
        <f t="shared" ca="1" si="472"/>
        <v>0,110076691001735+0,164741410088345i</v>
      </c>
      <c r="X303" s="223" t="str">
        <f t="shared" ca="1" si="473"/>
        <v>-0,129414970297747+0,150027915944403i</v>
      </c>
      <c r="Y303" s="223" t="str">
        <f t="shared" ca="1" si="474"/>
        <v>-0,179109938175025-0,0847126917688647i</v>
      </c>
      <c r="Z303" s="223" t="str">
        <f t="shared" ca="1" si="475"/>
        <v>0,0338731592941108-0,195215827173986i</v>
      </c>
      <c r="AA303" s="223" t="str">
        <f t="shared" ca="1" si="476"/>
        <v>0,197178745614467-0,0194204113677637i</v>
      </c>
      <c r="AB303" s="223" t="str">
        <f t="shared" ca="1" si="477"/>
        <v>0,0713070146224358+0,184856484239595i</v>
      </c>
      <c r="AC303" s="223" t="str">
        <f t="shared" ca="1" si="478"/>
        <v>-0,159141764619956+0,118027576665093i</v>
      </c>
      <c r="AD303" s="223" t="str">
        <f t="shared" ca="1" si="479"/>
        <v>-0,156197292364854-0,121897563378749i</v>
      </c>
      <c r="AE303" s="223" t="str">
        <f t="shared" ca="1" si="480"/>
        <v>0,0758221435064709-0,183050847181519i</v>
      </c>
      <c r="AF303" s="223" t="str">
        <f t="shared" ca="1" si="481"/>
        <v>0,196642758309396+0,0242535709589365i</v>
      </c>
      <c r="AG303" s="223" t="str">
        <f t="shared" ca="1" si="482"/>
        <v>0,0290721211058631+0,195988320759666i</v>
      </c>
      <c r="AH303" s="223" t="str">
        <f t="shared" ca="1" si="483"/>
        <v>-0,181134947137815+0,0802915999664276i</v>
      </c>
      <c r="AI303" s="223" t="str">
        <f t="shared" ca="1" si="484"/>
        <v>-0,125694123558268-0,153158732701426i</v>
      </c>
      <c r="AJ303" s="223" t="str">
        <f t="shared" ca="1" si="485"/>
        <v>0,114086494552557-0,161990375826767i</v>
      </c>
      <c r="AK303" s="223" t="str">
        <f t="shared" ca="1" si="486"/>
        <v>0,186550770663766+0,0667489330592101i</v>
      </c>
      <c r="AL303" s="223" t="str">
        <f t="shared" ca="1" si="487"/>
        <v>-0,0145755536469617+0,197595959816167i</v>
      </c>
      <c r="AM303" s="223" t="str">
        <f t="shared" ca="1" si="488"/>
        <v>-0,194325742873625+0,0386537935577019i</v>
      </c>
      <c r="AN303" s="223" t="str">
        <f t="shared" ca="1" si="489"/>
        <v>-0,0890827558133714-0,17697704008284i</v>
      </c>
      <c r="AO303" s="223" t="str">
        <f t="shared" ca="1" si="490"/>
        <v>0,146806727980655-0,133057862298331i</v>
      </c>
      <c r="AP303" s="223" t="str">
        <f t="shared" ca="1" si="491"/>
        <v>0,167393210284564+0,10600058136829i</v>
      </c>
      <c r="AQ303" s="223" t="str">
        <f t="shared" ca="1" si="492"/>
        <v>-0,0575149185855021+0,189601276999631i</v>
      </c>
      <c r="AR303" s="223" t="str">
        <f t="shared" ca="1" si="493"/>
        <v>-0,0575149185855021+0,189601276999631i</v>
      </c>
      <c r="AS303" s="223" t="str">
        <f t="shared" ca="1" si="494"/>
        <v>-0,0481423456354-0,192195017252034i</v>
      </c>
      <c r="AT303" s="223" t="str">
        <f t="shared" ca="1" si="495"/>
        <v>0,172392779836977-0,0976593034987822i</v>
      </c>
      <c r="AU303" s="223" t="str">
        <f t="shared" ca="1" si="496"/>
        <v>0,140101052993522+0,140101052993524i</v>
      </c>
      <c r="AV303" s="223" t="str">
        <f t="shared" ca="1" si="497"/>
        <v>-0,0976593034987846+0,172392779836976i</v>
      </c>
      <c r="AW303" s="223" t="str">
        <f t="shared" ca="1" si="498"/>
        <v>-0,192195017252033-0,0481423456354027i</v>
      </c>
      <c r="AX303" s="223" t="str">
        <f t="shared" ca="1" si="499"/>
        <v>-0,0048624225496567-0,198073135348377i</v>
      </c>
      <c r="AY303" s="223" t="str">
        <f t="shared" ca="1" si="500"/>
        <v>0,189601276999632-0,0575149185854993i</v>
      </c>
      <c r="AZ303" s="223" t="str">
        <f t="shared" ca="1" si="501"/>
        <v>0,106000581368287+0,167393210284566i</v>
      </c>
      <c r="BA303" s="223" t="str">
        <f t="shared" ca="1" si="502"/>
        <v>-0,133057862298333+0,146806727980653i</v>
      </c>
      <c r="BB303" s="223" t="str">
        <f t="shared" ca="1" si="503"/>
        <v>-0,17697704008284-0,0890827558133714i</v>
      </c>
      <c r="BC303" s="223" t="str">
        <f t="shared" ca="1" si="504"/>
        <v>0,0386537935577047-0,194325742873625i</v>
      </c>
      <c r="BD303" s="223" t="str">
        <f t="shared" ca="1" si="505"/>
        <v>0,197595959816167-0,0145755536469561i</v>
      </c>
      <c r="BE303" s="223" t="str">
        <f t="shared" ca="1" si="506"/>
        <v>0,0667489330592074+0,186550770663767i</v>
      </c>
      <c r="BF303" s="223" t="str">
        <f t="shared" ca="1" si="507"/>
        <v>-0,161990375826769+0,114086494552554i</v>
      </c>
      <c r="BG303" s="223" t="str">
        <f t="shared" ca="1" si="508"/>
        <v>-0,153158732701463-0,125694123558222i</v>
      </c>
      <c r="BH303" s="223" t="str">
        <f t="shared" ca="1" si="509"/>
        <v>0,0802915999664842-0,18113494713779i</v>
      </c>
      <c r="BI303" s="223" t="str">
        <f t="shared" ca="1" si="510"/>
        <v>0,195988320759669+0,0290721211058464i</v>
      </c>
      <c r="BJ303" s="223" t="str">
        <f t="shared" ca="1" si="511"/>
        <v>0,0242535709588582+0,196642758309406i</v>
      </c>
      <c r="BK303" s="223" t="str">
        <f t="shared" ca="1" si="512"/>
        <v>-0,18305084718152+0,0758221435064683i</v>
      </c>
      <c r="BL303" s="223" t="str">
        <f t="shared" ca="1" si="513"/>
        <v>-0,121897563378807-0,156197292364809i</v>
      </c>
      <c r="BM303" s="223" t="str">
        <f t="shared" ca="1" si="514"/>
        <v>0,118027576665109-0,159141764619944i</v>
      </c>
      <c r="BN303" s="223" t="str">
        <f t="shared" ca="1" si="515"/>
        <v>0,184856484239615+0,0713070146223833i</v>
      </c>
      <c r="BO303" s="223" t="str">
        <f t="shared" ca="1" si="516"/>
        <v>-0,0194204113678281+0,19717874561446i</v>
      </c>
      <c r="BP303" s="223" t="str">
        <f t="shared" ca="1" si="517"/>
        <v>-0,19521582717398+0,0338731592941482i</v>
      </c>
      <c r="BQ303" s="223" t="str">
        <f t="shared" ca="1" si="518"/>
        <v>-0,0847126917687896-0,17910993817506i</v>
      </c>
      <c r="BR303" s="223" t="str">
        <f t="shared" ca="1" si="519"/>
        <v>0,15002791594439-0,129414970297763i</v>
      </c>
      <c r="BS303" s="223" t="str">
        <f t="shared" ca="1" si="520"/>
        <v>0,164741410088402+0,11007669100165i</v>
      </c>
      <c r="BT303" s="223" t="str">
        <f t="shared" ca="1" si="521"/>
        <v>-0,0621506444344778+0,18813268587932i</v>
      </c>
      <c r="BU303" s="223" t="str">
        <f t="shared" ca="1" si="522"/>
        <v>-0,197894149600266-0,00972191615760152i</v>
      </c>
      <c r="BV303" s="223" t="str">
        <f t="shared" ca="1" si="523"/>
        <v>-0,0434111442215713-0,193318604012034i</v>
      </c>
      <c r="BW303" s="223" t="str">
        <f t="shared" ca="1" si="524"/>
        <v>0,174737537639272-0,0933991597368613i</v>
      </c>
      <c r="BX303" s="223" t="str">
        <f t="shared" ca="1" si="525"/>
        <v>0,136620605217854+0,143497109133582i</v>
      </c>
      <c r="BY303" s="223" t="str">
        <f t="shared" ca="1" si="526"/>
        <v>-0,101860620948162+0,169944179070196i</v>
      </c>
      <c r="BZ303" s="223" t="str">
        <f t="shared" ca="1" si="527"/>
        <v>-0,190955659400268-0,0528445479003889i</v>
      </c>
      <c r="CA303" s="223" t="str">
        <f t="shared" ca="1" si="528"/>
        <v>2,81578693772801E-15-0,198132809246192i</v>
      </c>
      <c r="CB303" s="223" t="str">
        <f t="shared" ca="1" si="529"/>
        <v>0,19095565940027-0,0528445479003836i</v>
      </c>
      <c r="CC303" s="223" t="str">
        <f t="shared" ca="1" si="530"/>
        <v>0,101860620948157+0,169944179070199i</v>
      </c>
      <c r="CD303" s="223" t="str">
        <f t="shared" ca="1" si="531"/>
        <v>-0,136620605217858+0,143497109133578i</v>
      </c>
      <c r="CE303" s="223" t="str">
        <f t="shared" ca="1" si="532"/>
        <v>-0,174737537639269-0,0933991597368663i</v>
      </c>
      <c r="CF303" s="223" t="str">
        <f t="shared" ca="1" si="533"/>
        <v>0,0434111442215768-0,193318604012033i</v>
      </c>
      <c r="CG303" s="223" t="str">
        <f t="shared" ca="1" si="534"/>
        <v>0,197894149600266-0,00972191615759589i</v>
      </c>
      <c r="CH303" s="223" t="str">
        <f t="shared" ca="1" si="535"/>
        <v>0,0621506444344724+0,188132685879322i</v>
      </c>
      <c r="CI303" s="223" t="str">
        <f t="shared" ca="1" si="536"/>
        <v>-0,164741410088405+0,110076691001646i</v>
      </c>
      <c r="CJ303" s="223" t="str">
        <f t="shared" ca="1" si="537"/>
        <v>-0,150027915944387-0,129414970297767i</v>
      </c>
      <c r="CK303" s="223" t="str">
        <f t="shared" ca="1" si="538"/>
        <v>0,0847126917687945-0,179109938175058i</v>
      </c>
      <c r="CL303" s="223" t="str">
        <f t="shared" ca="1" si="539"/>
        <v>0,195215827173979+0,0338731592941538i</v>
      </c>
      <c r="CM303" s="223" t="str">
        <f t="shared" ca="1" si="540"/>
        <v>0,0194204113678225+0,197178745614461i</v>
      </c>
      <c r="CN303" s="223" t="str">
        <f t="shared" ca="1" si="541"/>
        <v>-0,184856484239617+0,0713070146223779i</v>
      </c>
      <c r="CO303" s="223" t="str">
        <f t="shared" ca="1" si="542"/>
        <v>-0,118027576665109-0,159141764619944i</v>
      </c>
      <c r="CP303" s="223" t="str">
        <f t="shared" ca="1" si="543"/>
        <v>0,121897563378811-0,156197292364805i</v>
      </c>
      <c r="CQ303" s="223" t="str">
        <f t="shared" ca="1" si="544"/>
        <v>0,18305084718152+0,0758221435064683i</v>
      </c>
      <c r="CR303" s="223" t="str">
        <f t="shared" ca="1" si="545"/>
        <v>-0,0242535709588639+0,196642758309405i</v>
      </c>
      <c r="CS303" s="223" t="str">
        <f t="shared" ca="1" si="546"/>
        <v>-0,19598832075967+0,0290721211058353i</v>
      </c>
      <c r="CT303" s="223" t="str">
        <f t="shared" ca="1" si="547"/>
        <v>-0,0802915999664791-0,181134947137792i</v>
      </c>
      <c r="CU303" s="223" t="str">
        <f t="shared" ca="1" si="548"/>
        <v>0,153158732701467-0,125694123558218i</v>
      </c>
      <c r="CV303" s="223" t="str">
        <f t="shared" ca="1" si="549"/>
        <v>0,161990375826765+0,114086494552559i</v>
      </c>
      <c r="CW303" s="223" t="str">
        <f t="shared" ca="1" si="550"/>
        <v>-0,0667489330592127+0,186550770663765i</v>
      </c>
      <c r="CX303" s="223" t="str">
        <f t="shared" ca="1" si="551"/>
        <v>-0,197595959816167-0,0145755536469617i</v>
      </c>
      <c r="CY303" s="223" t="str">
        <f t="shared" ca="1" si="552"/>
        <v>-0,0386537935576991-0,194325742873626i</v>
      </c>
      <c r="CZ303" s="223" t="str">
        <f t="shared" ca="1" si="553"/>
        <v>0,17697704008284-0,0890827558133714i</v>
      </c>
      <c r="DA303" s="223" t="str">
        <f t="shared" ca="1" si="554"/>
        <v>0,133057862298325+0,146806727980661i</v>
      </c>
      <c r="DB303" s="223" t="str">
        <f t="shared" ca="1" si="555"/>
        <v>-0,106000581368287+0,167393210284566i</v>
      </c>
      <c r="DC303" s="223" t="str">
        <f t="shared" ca="1" si="556"/>
        <v>-0,189601276999629-0,0575149185855102i</v>
      </c>
      <c r="DD303" s="223" t="str">
        <f t="shared" ca="1" si="557"/>
        <v>0,00486242254966798-0,198073135348376i</v>
      </c>
      <c r="DE303" s="223" t="str">
        <f t="shared" ca="1" si="558"/>
        <v>0,192195017252034-0,0481423456353972i</v>
      </c>
      <c r="DF303" s="223" t="str">
        <f t="shared" ca="1" si="559"/>
        <v>0,0976593034987749+0,172392779836982i</v>
      </c>
      <c r="DG303" s="223" t="str">
        <f t="shared" ca="1" si="560"/>
        <v>-0,140101052993526+0,14010105299352i</v>
      </c>
      <c r="DH303" s="223" t="str">
        <f t="shared" ca="1" si="561"/>
        <v>-0,172392779836977-0,0976593034987822i</v>
      </c>
      <c r="DI303" s="223" t="str">
        <f t="shared" ca="1" si="562"/>
        <v>0,0481423456354055-0,192195017252032i</v>
      </c>
      <c r="DJ303" s="223" t="str">
        <f t="shared" ca="1" si="563"/>
        <v>0,198073135348377-0,00486242254965952i</v>
      </c>
      <c r="DK303" s="223" t="str">
        <f t="shared" ca="1" si="564"/>
        <v>0,0575149185855021+0,189601276999631i</v>
      </c>
      <c r="DL303" s="223" t="str">
        <f t="shared" ca="1" si="565"/>
        <v>-0,16739321028457+0,10600058136828i</v>
      </c>
      <c r="DM303" s="223" t="str">
        <f t="shared" ca="1" si="566"/>
        <v>-0,146806727980655-0,133057862298331i</v>
      </c>
      <c r="DN303" s="223" t="str">
        <f t="shared" ca="1" si="567"/>
        <v>0,089082755813369-0,176977040082841i</v>
      </c>
      <c r="DO303" s="223" t="str">
        <f t="shared" ca="1" si="568"/>
        <v>0,194325742873624+0,0386537935577075i</v>
      </c>
      <c r="DP303" s="223" t="str">
        <f t="shared" ca="1" si="569"/>
        <v>0,0145755536469645+0,197595959816167i</v>
      </c>
      <c r="DQ303" s="223" t="str">
        <f t="shared" ca="1" si="570"/>
        <v>-0,186550770663768+0,0667489330592048i</v>
      </c>
      <c r="DR303" s="223" t="str">
        <f t="shared" ca="1" si="571"/>
        <v>-0,114086494552561-0,161990375826764i</v>
      </c>
      <c r="DS303" s="223" t="str">
        <f t="shared" ca="1" si="572"/>
        <v>0,125694123558224-0,153158732701461i</v>
      </c>
      <c r="DT303" s="223" t="str">
        <f t="shared" ca="1" si="573"/>
        <v>0,181134947137784+0,0802915999664971i</v>
      </c>
      <c r="DU303" s="223" t="str">
        <f t="shared" ca="1" si="574"/>
        <v>-0,0290721211058437+0,195988320759669i</v>
      </c>
      <c r="DV303" s="223" t="str">
        <f t="shared" ca="1" si="575"/>
        <v>-0,196642758309408+0,0242535709588443i</v>
      </c>
      <c r="DW303" s="223" t="str">
        <f t="shared" ca="1" si="576"/>
        <v>-0,0758221435064709-0,183050847181519i</v>
      </c>
      <c r="DX303" s="223" t="str">
        <f t="shared" ca="1" si="577"/>
        <v>0,15619729236481-0,121897563378805i</v>
      </c>
      <c r="DY303" s="223" t="str">
        <f t="shared" ca="1" si="578"/>
        <v>0,159141764619946+0,118027576665107i</v>
      </c>
      <c r="DZ303" s="223" t="str">
        <f t="shared" ca="1" si="579"/>
        <v>-0,0713070146223859+0,184856484239614i</v>
      </c>
      <c r="EA303" s="223" t="str">
        <f t="shared" ca="1" si="580"/>
        <v>-0,197178745614461-0,0194204113678197i</v>
      </c>
      <c r="EB303" s="223" t="str">
        <f t="shared" ca="1" si="581"/>
        <v>-0,0338731592941455-0,19521582717398i</v>
      </c>
      <c r="EC303" s="223" t="str">
        <f t="shared" ca="1" si="582"/>
        <v>0,179109938175057-0,0847126917687971i</v>
      </c>
      <c r="ED303" s="223" t="str">
        <f t="shared" ca="1" si="583"/>
        <v>0,12941497029776+0,150027915944392i</v>
      </c>
      <c r="EE303" s="223" t="str">
        <f t="shared" ca="1" si="584"/>
        <v>-0,110076691001662+0,164741410088394i</v>
      </c>
      <c r="EF303" s="223" t="str">
        <f t="shared" ca="1" si="585"/>
        <v>-0,188132685879319-0,0621506444344804i</v>
      </c>
      <c r="EG303" s="223" t="str">
        <f t="shared" ca="1" si="586"/>
        <v>0,00972191615760433-0,197894149600266i</v>
      </c>
      <c r="EH303" s="223" t="str">
        <f t="shared" ca="1" si="587"/>
        <v>0,193318604012035-0,0434111442215685i</v>
      </c>
      <c r="EI303" s="223" t="str">
        <f t="shared" ca="1" si="588"/>
        <v>0,0933991597368588+0,174737537639273i</v>
      </c>
      <c r="EJ303" s="223" t="str">
        <f t="shared" ca="1" si="589"/>
        <v>-0,143497109133576+0,13662060521786i</v>
      </c>
      <c r="EK303" s="223" t="str">
        <f t="shared" ca="1" si="590"/>
        <v>-0,169944179070194-0,101860620948164i</v>
      </c>
      <c r="EL303" s="223" t="str">
        <f t="shared" ca="1" si="591"/>
        <v>0,0528445479003808-0,190955659400271i</v>
      </c>
      <c r="EM303" s="223" t="str">
        <f t="shared" ca="1" si="592"/>
        <v>0,198132809246192+5,63157387545604E-15i</v>
      </c>
      <c r="EN303" s="223"/>
      <c r="EO303" s="223"/>
      <c r="EP303" s="223"/>
    </row>
    <row r="304" spans="1:146">
      <c r="A304" s="249">
        <f t="shared" si="461"/>
        <v>3.9843750000000009E-3</v>
      </c>
      <c r="B304" s="248">
        <v>204</v>
      </c>
      <c r="C304" s="247">
        <f t="shared" si="462"/>
        <v>40800</v>
      </c>
      <c r="N304" s="246">
        <f t="shared" ca="1" si="463"/>
        <v>0.20171594330149759</v>
      </c>
      <c r="O304" s="223">
        <f t="shared" ca="1" si="464"/>
        <v>-0.19828405669850244</v>
      </c>
      <c r="P304" s="223" t="str">
        <f t="shared" ca="1" si="465"/>
        <v>-0,0575588234034296-0,189746011787409i</v>
      </c>
      <c r="Q304" s="223" t="str">
        <f t="shared" ca="1" si="466"/>
        <v>0,164867167748876-0,110160719584065i</v>
      </c>
      <c r="R304" s="223" t="str">
        <f t="shared" ca="1" si="467"/>
        <v>0,153275648563112+0,125790073926253i</v>
      </c>
      <c r="S304" s="223" t="str">
        <f t="shared" ca="1" si="468"/>
        <v>-0,075880023400663+0,183190581607051i</v>
      </c>
      <c r="T304" s="223" t="str">
        <f t="shared" ca="1" si="469"/>
        <v>-0,197329264768954-0,0194352362105248i</v>
      </c>
      <c r="U304" s="223" t="str">
        <f t="shared" ca="1" si="470"/>
        <v>-0,0386833004719758-0,194474084148531i</v>
      </c>
      <c r="V304" s="223" t="str">
        <f t="shared" ca="1" si="471"/>
        <v>0,174870925983667-0,0934704572922897i</v>
      </c>
      <c r="W304" s="223" t="str">
        <f t="shared" ca="1" si="472"/>
        <v>0,140208001092694+0,140208001092684i</v>
      </c>
      <c r="X304" s="223" t="str">
        <f t="shared" ca="1" si="473"/>
        <v>-0,0934704572922942+0,174870925983665i</v>
      </c>
      <c r="Y304" s="223" t="str">
        <f t="shared" ca="1" si="474"/>
        <v>-0,19447408414853-0,0386833004719808i</v>
      </c>
      <c r="Z304" s="223" t="str">
        <f t="shared" ca="1" si="475"/>
        <v>-0,0194352362105385-0,197329264768953i</v>
      </c>
      <c r="AA304" s="223" t="str">
        <f t="shared" ca="1" si="476"/>
        <v>0,183190581607053-0,0758800234006582i</v>
      </c>
      <c r="AB304" s="223" t="str">
        <f t="shared" ca="1" si="477"/>
        <v>0,125790073926248+0,153275648563116i</v>
      </c>
      <c r="AC304" s="223" t="str">
        <f t="shared" ca="1" si="478"/>
        <v>-0,110160719584053+0,164867167748884i</v>
      </c>
      <c r="AD304" s="223" t="str">
        <f t="shared" ca="1" si="479"/>
        <v>-0,18974601178741-0,0575588234034286i</v>
      </c>
      <c r="AE304" s="223" t="str">
        <f t="shared" ca="1" si="480"/>
        <v>6,60725996895481E-15-0,198284056698502i</v>
      </c>
      <c r="AF304" s="223" t="str">
        <f t="shared" ca="1" si="481"/>
        <v>0,189746011787407-0,0575588234034376i</v>
      </c>
      <c r="AG304" s="223" t="str">
        <f t="shared" ca="1" si="482"/>
        <v>0,110160719584061+0,164867167748878i</v>
      </c>
      <c r="AH304" s="223" t="str">
        <f t="shared" ca="1" si="483"/>
        <v>-0,125790073926258+0,153275648563108i</v>
      </c>
      <c r="AI304" s="223" t="str">
        <f t="shared" ca="1" si="484"/>
        <v>-0,18319058160708-0,075880023400595i</v>
      </c>
      <c r="AJ304" s="223" t="str">
        <f t="shared" ca="1" si="485"/>
        <v>0,0194352362106078-0,197329264768946i</v>
      </c>
      <c r="AK304" s="223" t="str">
        <f t="shared" ca="1" si="486"/>
        <v>0,194474084148536-0,0386833004719498i</v>
      </c>
      <c r="AL304" s="223" t="str">
        <f t="shared" ca="1" si="487"/>
        <v>0,0934704572923198+0,174870925983651i</v>
      </c>
      <c r="AM304" s="223" t="str">
        <f t="shared" ca="1" si="488"/>
        <v>-0,140208001092631+0,140208001092747i</v>
      </c>
      <c r="AN304" s="223" t="str">
        <f t="shared" ca="1" si="489"/>
        <v>-0,174870925983634-0,0934704572923523i</v>
      </c>
      <c r="AO304" s="223" t="str">
        <f t="shared" ca="1" si="490"/>
        <v>0,0386833004719887-0,194474084148528i</v>
      </c>
      <c r="AP304" s="223" t="str">
        <f t="shared" ca="1" si="491"/>
        <v>0,19732926476895-0,0194352362105712i</v>
      </c>
      <c r="AQ304" s="223" t="str">
        <f t="shared" ca="1" si="492"/>
        <v>0,0758800234007433+0,183190581607018i</v>
      </c>
      <c r="AR304" s="223" t="str">
        <f t="shared" ca="1" si="493"/>
        <v>0,0758800234007433+0,183190581607018i</v>
      </c>
      <c r="AS304" s="223" t="str">
        <f t="shared" ca="1" si="494"/>
        <v>-0,164867167748882-0,110160719584056i</v>
      </c>
      <c r="AT304" s="223" t="str">
        <f t="shared" ca="1" si="495"/>
        <v>0,0575588234033757-0,189746011787426i</v>
      </c>
      <c r="AU304" s="223" t="str">
        <f t="shared" ca="1" si="496"/>
        <v>0,198284056698502+9,2112525756242E-14i</v>
      </c>
      <c r="AV304" s="223" t="str">
        <f t="shared" ca="1" si="497"/>
        <v>0,0575588234033935+0,18974601178742i</v>
      </c>
      <c r="AW304" s="223" t="str">
        <f t="shared" ca="1" si="498"/>
        <v>-0,164867167748871+0,110160719584072i</v>
      </c>
      <c r="AX304" s="223" t="str">
        <f t="shared" ca="1" si="499"/>
        <v>-0,153275648563156-0,1257900739262i</v>
      </c>
      <c r="AY304" s="223" t="str">
        <f t="shared" ca="1" si="500"/>
        <v>0,075880023400726-0,183190581607025i</v>
      </c>
      <c r="AZ304" s="223" t="str">
        <f t="shared" ca="1" si="501"/>
        <v>0,197329264768951+0,0194352362105527i</v>
      </c>
      <c r="BA304" s="223" t="str">
        <f t="shared" ca="1" si="502"/>
        <v>0,0386833004720014+0,194474084148526i</v>
      </c>
      <c r="BB304" s="223" t="str">
        <f t="shared" ca="1" si="503"/>
        <v>-0,174870925983626+0,0934704572923662i</v>
      </c>
      <c r="BC304" s="223" t="str">
        <f t="shared" ca="1" si="504"/>
        <v>-0,140208001092644-0,140208001092733i</v>
      </c>
      <c r="BD304" s="223" t="str">
        <f t="shared" ca="1" si="505"/>
        <v>0,0934704572923034-0,17487092598366i</v>
      </c>
      <c r="BE304" s="223" t="str">
        <f t="shared" ca="1" si="506"/>
        <v>0,194474084148539+0,0386833004719316i</v>
      </c>
      <c r="BF304" s="223" t="str">
        <f t="shared" ca="1" si="507"/>
        <v>0,0194352362106291+0,197329264768944i</v>
      </c>
      <c r="BG304" s="223" t="str">
        <f t="shared" ca="1" si="508"/>
        <v>-0,183190581607074+0,0758800234006096i</v>
      </c>
      <c r="BH304" s="223" t="str">
        <f t="shared" ca="1" si="509"/>
        <v>-0,125790073926255-0,15327564856311i</v>
      </c>
      <c r="BI304" s="223" t="str">
        <f t="shared" ca="1" si="510"/>
        <v>0,110160719584012-0,164867167748911i</v>
      </c>
      <c r="BJ304" s="223" t="str">
        <f t="shared" ca="1" si="511"/>
        <v>0,189746011787384+0,0575588234035141i</v>
      </c>
      <c r="BK304" s="223" t="str">
        <f t="shared" ca="1" si="512"/>
        <v>-3,3910709517281E-14+0,198284056698502i</v>
      </c>
      <c r="BL304" s="223" t="str">
        <f t="shared" ca="1" si="513"/>
        <v>-0,189746011787405+0,0575588234034437i</v>
      </c>
      <c r="BM304" s="223" t="str">
        <f t="shared" ca="1" si="514"/>
        <v>-0,110160719584115-0,164867167748842i</v>
      </c>
      <c r="BN304" s="223" t="str">
        <f t="shared" ca="1" si="515"/>
        <v>0,125790073926312-0,153275648563064i</v>
      </c>
      <c r="BO304" s="223" t="str">
        <f t="shared" ca="1" si="516"/>
        <v>0,183190581607043+0,0758800234006826i</v>
      </c>
      <c r="BP304" s="223" t="str">
        <f t="shared" ca="1" si="517"/>
        <v>-0,0194352362105003+0,197329264768957i</v>
      </c>
      <c r="BQ304" s="223" t="str">
        <f t="shared" ca="1" si="518"/>
        <v>-0,194474084148515+0,0386833004720529i</v>
      </c>
      <c r="BR304" s="223" t="str">
        <f t="shared" ca="1" si="519"/>
        <v>-0,0934704572922387-0,174870925983694i</v>
      </c>
      <c r="BS304" s="223" t="str">
        <f t="shared" ca="1" si="520"/>
        <v>0,140208001092692-0,140208001092685i</v>
      </c>
      <c r="BT304" s="223" t="str">
        <f t="shared" ca="1" si="521"/>
        <v>0,174870925983685+0,0934704572922569i</v>
      </c>
      <c r="BU304" s="223" t="str">
        <f t="shared" ca="1" si="522"/>
        <v>-0,0386833004718856+0,194474084148549i</v>
      </c>
      <c r="BV304" s="223" t="str">
        <f t="shared" ca="1" si="523"/>
        <v>-0,197329264768959+0,0194352362104796i</v>
      </c>
      <c r="BW304" s="223" t="str">
        <f t="shared" ca="1" si="524"/>
        <v>-0,0758800234006634-0,183190581607051i</v>
      </c>
      <c r="BX304" s="223" t="str">
        <f t="shared" ca="1" si="525"/>
        <v>0,153275648563077-0,125790073926296i</v>
      </c>
      <c r="BY304" s="223" t="str">
        <f t="shared" ca="1" si="526"/>
        <v>0,164867167748831+0,110160719584133i</v>
      </c>
      <c r="BZ304" s="223" t="str">
        <f t="shared" ca="1" si="527"/>
        <v>-0,0575588234034691+0,189746011787397i</v>
      </c>
      <c r="CA304" s="223" t="str">
        <f t="shared" ca="1" si="528"/>
        <v>-0,198284056698502+1,86555348775134E-14i</v>
      </c>
      <c r="CB304" s="223" t="str">
        <f t="shared" ca="1" si="529"/>
        <v>-0,0575588234034941-0,18974601178739i</v>
      </c>
      <c r="CC304" s="223" t="str">
        <f t="shared" ca="1" si="530"/>
        <v>0,164867167748922-0,110160719583995i</v>
      </c>
      <c r="CD304" s="223" t="str">
        <f t="shared" ca="1" si="531"/>
        <v>0,153275648563101+0,125790073926267i</v>
      </c>
      <c r="CE304" s="223" t="str">
        <f t="shared" ca="1" si="532"/>
        <v>-0,0758800234006289+0,183190581607065i</v>
      </c>
      <c r="CF304" s="223" t="str">
        <f t="shared" ca="1" si="533"/>
        <v>-0,197329264768962-0,0194352362104424i</v>
      </c>
      <c r="CG304" s="223" t="str">
        <f t="shared" ca="1" si="534"/>
        <v>-0,0386833004719112-0,194474084148544i</v>
      </c>
      <c r="CH304" s="223" t="str">
        <f t="shared" ca="1" si="535"/>
        <v>0,174870925983667-0,0934704572922899i</v>
      </c>
      <c r="CI304" s="223" t="str">
        <f t="shared" ca="1" si="536"/>
        <v>0,140208001092719+0,140208001092659i</v>
      </c>
      <c r="CJ304" s="223" t="str">
        <f t="shared" ca="1" si="537"/>
        <v>-0,0934704572923847+0,174870925983616i</v>
      </c>
      <c r="CK304" s="223" t="str">
        <f t="shared" ca="1" si="538"/>
        <v>-0,194474084148523-0,0386833004720165i</v>
      </c>
      <c r="CL304" s="223" t="str">
        <f t="shared" ca="1" si="539"/>
        <v>-0,0194352362105375-0,197329264768953i</v>
      </c>
      <c r="CM304" s="223" t="str">
        <f t="shared" ca="1" si="540"/>
        <v>0,183190581607033-0,0758800234007068i</v>
      </c>
      <c r="CN304" s="223" t="str">
        <f t="shared" ca="1" si="541"/>
        <v>0,125790073926184+0,153275648563169i</v>
      </c>
      <c r="CO304" s="223" t="str">
        <f t="shared" ca="1" si="542"/>
        <v>-0,110160719584084+0,164867167748863i</v>
      </c>
      <c r="CP304" s="223" t="str">
        <f t="shared" ca="1" si="543"/>
        <v>-0,189746011787414-0,0575588234034136i</v>
      </c>
      <c r="CQ304" s="223" t="str">
        <f t="shared" ca="1" si="544"/>
        <v>-7,68573511164744E-14-0,198284056698502i</v>
      </c>
      <c r="CR304" s="223" t="str">
        <f t="shared" ca="1" si="545"/>
        <v>0,189746011787432-0,0575588234033557i</v>
      </c>
      <c r="CS304" s="223" t="str">
        <f t="shared" ca="1" si="546"/>
        <v>0,110160719584044+0,16486716774889i</v>
      </c>
      <c r="CT304" s="223" t="str">
        <f t="shared" ca="1" si="547"/>
        <v>-0,125790073926231+0,153275648563131i</v>
      </c>
      <c r="CU304" s="223" t="str">
        <f t="shared" ca="1" si="548"/>
        <v>-0,183190581607088-0,0758800234005751i</v>
      </c>
      <c r="CV304" s="223" t="str">
        <f t="shared" ca="1" si="549"/>
        <v>0,0194352362105864-0,197329264768948i</v>
      </c>
      <c r="CW304" s="223" t="str">
        <f t="shared" ca="1" si="550"/>
        <v>0,194474084148532-0,0386833004719683i</v>
      </c>
      <c r="CX304" s="223" t="str">
        <f t="shared" ca="1" si="551"/>
        <v>0,0934704572923313+0,174870925983645i</v>
      </c>
      <c r="CY304" s="223" t="str">
        <f t="shared" ca="1" si="552"/>
        <v>-0,140208001092761+0,140208001092616i</v>
      </c>
      <c r="CZ304" s="223" t="str">
        <f t="shared" ca="1" si="553"/>
        <v>-0,174870925983644-0,0934704572923333i</v>
      </c>
      <c r="DA304" s="223" t="str">
        <f t="shared" ca="1" si="554"/>
        <v>0,0386833004719705-0,194474084148532i</v>
      </c>
      <c r="DB304" s="223" t="str">
        <f t="shared" ca="1" si="555"/>
        <v>0,197329264768947-0,0194352362105954i</v>
      </c>
      <c r="DC304" s="223" t="str">
        <f t="shared" ca="1" si="556"/>
        <v>0,0758800234005731+0,183190581607089i</v>
      </c>
      <c r="DD304" s="223" t="str">
        <f t="shared" ca="1" si="557"/>
        <v>-0,153275648563132+0,125790073926229i</v>
      </c>
      <c r="DE304" s="223" t="str">
        <f t="shared" ca="1" si="558"/>
        <v>-0,164867167748889-0,110160719584045i</v>
      </c>
      <c r="DF304" s="223" t="str">
        <f t="shared" ca="1" si="559"/>
        <v>0,0575588234033578-0,189746011787431i</v>
      </c>
      <c r="DG304" s="223" t="str">
        <f t="shared" ca="1" si="560"/>
        <v>0,198284056698502+6,78214190345618E-14i</v>
      </c>
      <c r="DH304" s="223" t="str">
        <f t="shared" ca="1" si="561"/>
        <v>0,0575588234034114+0,189746011787415i</v>
      </c>
      <c r="DI304" s="223" t="str">
        <f t="shared" ca="1" si="562"/>
        <v>-0,164867167748864+0,110160719584083i</v>
      </c>
      <c r="DJ304" s="223" t="str">
        <f t="shared" ca="1" si="563"/>
        <v>-0,153275648563168-0,125790073926186i</v>
      </c>
      <c r="DK304" s="223" t="str">
        <f t="shared" ca="1" si="564"/>
        <v>0,0758800234007088-0,183190581607032i</v>
      </c>
      <c r="DL304" s="223" t="str">
        <f t="shared" ca="1" si="565"/>
        <v>0,197329264768953+0,0194352362105397i</v>
      </c>
      <c r="DM304" s="223" t="str">
        <f t="shared" ca="1" si="566"/>
        <v>0,0386833004720254+0,194474084148521i</v>
      </c>
      <c r="DN304" s="223" t="str">
        <f t="shared" ca="1" si="567"/>
        <v>-0,174870925983713+0,0934704572922038i</v>
      </c>
      <c r="DO304" s="223" t="str">
        <f t="shared" ca="1" si="568"/>
        <v>-0,14020800109265-0,140208001092728i</v>
      </c>
      <c r="DP304" s="223" t="str">
        <f t="shared" ca="1" si="569"/>
        <v>0,0934704572922819-0,174870925983671i</v>
      </c>
      <c r="DQ304" s="223" t="str">
        <f t="shared" ca="1" si="570"/>
        <v>0,194474084148543+0,0386833004719134i</v>
      </c>
      <c r="DR304" s="223" t="str">
        <f t="shared" ca="1" si="571"/>
        <v>0,0194352362104402+0,197329264768962i</v>
      </c>
      <c r="DS304" s="223" t="str">
        <f t="shared" ca="1" si="572"/>
        <v>-0,183190581607062+0,0758800234006372i</v>
      </c>
      <c r="DT304" s="223" t="str">
        <f t="shared" ca="1" si="573"/>
        <v>-0,125790073926274-0,153275648563095i</v>
      </c>
      <c r="DU304" s="223" t="str">
        <f t="shared" ca="1" si="574"/>
        <v>0,110160719583997-0,164867167748921i</v>
      </c>
      <c r="DV304" s="223" t="str">
        <f t="shared" ca="1" si="575"/>
        <v>0,189746011787386+0,057558823403507i</v>
      </c>
      <c r="DW304" s="223" t="str">
        <f t="shared" ca="1" si="576"/>
        <v>-9,6196027956009E-15+0,198284056698502i</v>
      </c>
      <c r="DX304" s="223" t="str">
        <f t="shared" ca="1" si="577"/>
        <v>-0,189746011787398+0,0575588234034671i</v>
      </c>
      <c r="DY304" s="223" t="str">
        <f t="shared" ca="1" si="578"/>
        <v>-0,110160719584131-0,164867167748832i</v>
      </c>
      <c r="DZ304" s="223" t="str">
        <f t="shared" ca="1" si="579"/>
        <v>0,125790073926306-0,153275648563069i</v>
      </c>
      <c r="EA304" s="223" t="str">
        <f t="shared" ca="1" si="580"/>
        <v>0,183190581607055+0,075880023400655i</v>
      </c>
      <c r="EB304" s="223" t="str">
        <f t="shared" ca="1" si="581"/>
        <v>-0,0194352362104818+0,197329264768959i</v>
      </c>
      <c r="EC304" s="223" t="str">
        <f t="shared" ca="1" si="582"/>
        <v>-0,194474084148551+0,0386833004718723i</v>
      </c>
      <c r="ED304" s="223" t="str">
        <f t="shared" ca="1" si="583"/>
        <v>-0,0934704572922651-0,17487092598368i</v>
      </c>
      <c r="EE304" s="223" t="str">
        <f t="shared" ca="1" si="584"/>
        <v>0,140208001092679-0,140208001092699i</v>
      </c>
      <c r="EF304" s="223" t="str">
        <f t="shared" ca="1" si="585"/>
        <v>0,174870925983693+0,0934704572922405i</v>
      </c>
      <c r="EG304" s="223" t="str">
        <f t="shared" ca="1" si="586"/>
        <v>-0,0386833004720662+0,194474084148513i</v>
      </c>
      <c r="EH304" s="223" t="str">
        <f t="shared" ca="1" si="587"/>
        <v>-0,197329264768956+0,0194352362105093i</v>
      </c>
      <c r="EI304" s="223" t="str">
        <f t="shared" ca="1" si="588"/>
        <v>-0,0758800234006806-0,183190581607044i</v>
      </c>
      <c r="EJ304" s="223" t="str">
        <f t="shared" ca="1" si="589"/>
        <v>0,153275648563065-0,12579007392631i</v>
      </c>
      <c r="EK304" s="223" t="str">
        <f t="shared" ca="1" si="590"/>
        <v>0,164867167748835+0,110160719584127i</v>
      </c>
      <c r="EL304" s="223" t="str">
        <f t="shared" ca="1" si="591"/>
        <v>-0,0575588234034405+0,189746011787406i</v>
      </c>
      <c r="EM304" s="223" t="str">
        <f t="shared" ca="1" si="592"/>
        <v>-0,198284056698502+3,73110697550268E-14i</v>
      </c>
      <c r="EN304" s="223"/>
      <c r="EO304" s="223"/>
      <c r="EP304" s="223"/>
    </row>
    <row r="305" spans="1:146">
      <c r="A305" s="249">
        <f t="shared" si="461"/>
        <v>4.0039062500000005E-3</v>
      </c>
      <c r="B305" s="248">
        <v>205</v>
      </c>
      <c r="C305" s="247">
        <f t="shared" si="462"/>
        <v>41000</v>
      </c>
      <c r="N305" s="246">
        <f t="shared" ca="1" si="463"/>
        <v>0.20158827418106365</v>
      </c>
      <c r="O305" s="223">
        <f t="shared" ca="1" si="464"/>
        <v>-0.19841172581893637</v>
      </c>
      <c r="P305" s="223" t="str">
        <f t="shared" ca="1" si="465"/>
        <v>-0,0622381354704311-0,188397525025179i</v>
      </c>
      <c r="Q305" s="223" t="str">
        <f t="shared" ca="1" si="466"/>
        <v>0,159365792511843-0,118193727073483i</v>
      </c>
      <c r="R305" s="223" t="str">
        <f t="shared" ca="1" si="467"/>
        <v>0,162218413780757+0,114247096999897i</v>
      </c>
      <c r="S305" s="223" t="str">
        <f t="shared" ca="1" si="468"/>
        <v>-0,0575958837928531+0,189868183518379i</v>
      </c>
      <c r="T305" s="223" t="str">
        <f t="shared" ca="1" si="469"/>
        <v>-0,198351967916666+0,00486926750494472i</v>
      </c>
      <c r="U305" s="223" t="str">
        <f t="shared" ca="1" si="470"/>
        <v>-0,0668428972224351-0,186813382907542i</v>
      </c>
      <c r="V305" s="223" t="str">
        <f t="shared" ca="1" si="471"/>
        <v>0,156417175248591-0,122069161665428i</v>
      </c>
      <c r="W305" s="223" t="str">
        <f t="shared" ca="1" si="472"/>
        <v>0,164973320742947+0,110231648747052i</v>
      </c>
      <c r="X305" s="223" t="str">
        <f t="shared" ca="1" si="473"/>
        <v>-0,0529189385085275+0,191224472517456i</v>
      </c>
      <c r="Y305" s="223" t="str">
        <f t="shared" ca="1" si="474"/>
        <v>-0,19817273020578+0,00973560194521812i</v>
      </c>
      <c r="Z305" s="223" t="str">
        <f t="shared" ca="1" si="475"/>
        <v>-0,0714073953125694-0,185116711393443i</v>
      </c>
      <c r="AA305" s="223" t="str">
        <f t="shared" ca="1" si="476"/>
        <v>0,153374338127784-0,125871066358846i</v>
      </c>
      <c r="AB305" s="223" t="str">
        <f t="shared" ca="1" si="477"/>
        <v>0,167628853945471+0,10614980107083i</v>
      </c>
      <c r="AC305" s="223" t="str">
        <f t="shared" ca="1" si="478"/>
        <v>-0,0482101168344102+0,192465575044633i</v>
      </c>
      <c r="AD305" s="223" t="str">
        <f t="shared" ca="1" si="479"/>
        <v>-0,197874120652375+0,0145960720229166i</v>
      </c>
      <c r="AE305" s="223" t="str">
        <f t="shared" ca="1" si="480"/>
        <v>-0,0759288802578628-0,18330853249436i</v>
      </c>
      <c r="AF305" s="223" t="str">
        <f t="shared" ca="1" si="481"/>
        <v>0,150239114040713-0,129597151028526i</v>
      </c>
      <c r="AG305" s="223" t="str">
        <f t="shared" ca="1" si="482"/>
        <v>0,170183413794436+0,102004012723621i</v>
      </c>
      <c r="AH305" s="223" t="str">
        <f t="shared" ca="1" si="483"/>
        <v>-0,0434722551885877+0,193590743506158i</v>
      </c>
      <c r="AI305" s="223" t="str">
        <f t="shared" ca="1" si="484"/>
        <v>-0,197456319127678+0,0194477499726122i</v>
      </c>
      <c r="AJ305" s="223" t="str">
        <f t="shared" ca="1" si="485"/>
        <v>-0,0804046284848705-0,181389935389643i</v>
      </c>
      <c r="AK305" s="223" t="str">
        <f t="shared" ca="1" si="486"/>
        <v>0,147013391529144-0,133245171220377i</v>
      </c>
      <c r="AL305" s="223" t="str">
        <f t="shared" ca="1" si="487"/>
        <v>0,172635461518507+0,0977967809733058i</v>
      </c>
      <c r="AM305" s="223" t="str">
        <f t="shared" ca="1" si="488"/>
        <v>-0,0387082074817303+0,194599300142627i</v>
      </c>
      <c r="AN305" s="223" t="str">
        <f t="shared" ca="1" si="489"/>
        <v>-0,196919577299695+0,0242877133250205i</v>
      </c>
      <c r="AO305" s="223" t="str">
        <f t="shared" ca="1" si="490"/>
        <v>-0,0848319439700917-0,179362075770504i</v>
      </c>
      <c r="AP305" s="223" t="str">
        <f t="shared" ca="1" si="491"/>
        <v>0,143699113647785-0,136812929503354i</v>
      </c>
      <c r="AQ305" s="223" t="str">
        <f t="shared" ca="1" si="492"/>
        <v>0,174983520095749+0,0935306400991102i</v>
      </c>
      <c r="AR305" s="223" t="str">
        <f t="shared" ca="1" si="493"/>
        <v>0,174983520095749+0,0935306400991102i</v>
      </c>
      <c r="AS305" s="223" t="str">
        <f t="shared" ca="1" si="494"/>
        <v>-0,196264218481668+0,0291130466668993i</v>
      </c>
      <c r="AT305" s="223" t="str">
        <f t="shared" ca="1" si="495"/>
        <v>-0,0892081598645195-0,177226175143615i</v>
      </c>
      <c r="AU305" s="223" t="str">
        <f t="shared" ca="1" si="496"/>
        <v>0,140298276793482-0,14029827679351i</v>
      </c>
      <c r="AV305" s="223" t="str">
        <f t="shared" ca="1" si="497"/>
        <v>0,177226175143633+0,0892081598644836i</v>
      </c>
      <c r="AW305" s="223" t="str">
        <f t="shared" ca="1" si="498"/>
        <v>-0,0291130466668652+0,196264218481673i</v>
      </c>
      <c r="AX305" s="223" t="str">
        <f t="shared" ca="1" si="499"/>
        <v>-0,195490637437189+0,0339208433982735i</v>
      </c>
      <c r="AY305" s="223" t="str">
        <f t="shared" ca="1" si="500"/>
        <v>-0,0935306400991457-0,17498352009573i</v>
      </c>
      <c r="AZ305" s="223" t="str">
        <f t="shared" ca="1" si="501"/>
        <v>0,136812929503472-0,143699113647673i</v>
      </c>
      <c r="BA305" s="223" t="str">
        <f t="shared" ca="1" si="502"/>
        <v>0,179362075770434+0,084831943970239i</v>
      </c>
      <c r="BB305" s="223" t="str">
        <f t="shared" ca="1" si="503"/>
        <v>-0,0242877133249806+0,196919577299699i</v>
      </c>
      <c r="BC305" s="223" t="str">
        <f t="shared" ca="1" si="504"/>
        <v>-0,194599300142619+0,0387082074817668i</v>
      </c>
      <c r="BD305" s="223" t="str">
        <f t="shared" ca="1" si="505"/>
        <v>-0,0977967809733382-0,172635461518489i</v>
      </c>
      <c r="BE305" s="223" t="str">
        <f t="shared" ca="1" si="506"/>
        <v>0,133245171220347-0,147013391529171i</v>
      </c>
      <c r="BF305" s="223" t="str">
        <f t="shared" ca="1" si="507"/>
        <v>0,181389935389659+0,0804046284848338i</v>
      </c>
      <c r="BG305" s="223" t="str">
        <f t="shared" ca="1" si="508"/>
        <v>-0,0194477499725751+0,197456319127682i</v>
      </c>
      <c r="BH305" s="223" t="str">
        <f t="shared" ca="1" si="509"/>
        <v>-0,193590743506142+0,0434722551886599i</v>
      </c>
      <c r="BI305" s="223" t="str">
        <f t="shared" ca="1" si="510"/>
        <v>-0,102004012723706-0,170183413794385i</v>
      </c>
      <c r="BJ305" s="223" t="str">
        <f t="shared" ca="1" si="511"/>
        <v>0,129597151028587-0,15023911404066i</v>
      </c>
      <c r="BK305" s="223" t="str">
        <f t="shared" ca="1" si="512"/>
        <v>0,183308532494329+0,0759288802579376i</v>
      </c>
      <c r="BL305" s="223" t="str">
        <f t="shared" ca="1" si="513"/>
        <v>-0,0145960720229806+0,19787412065237i</v>
      </c>
      <c r="BM305" s="223" t="str">
        <f t="shared" ca="1" si="514"/>
        <v>-0,192465575044642+0,0482101168343725i</v>
      </c>
      <c r="BN305" s="223" t="str">
        <f t="shared" ca="1" si="515"/>
        <v>-0,106149801070816-0,16762885394548i</v>
      </c>
      <c r="BO305" s="223" t="str">
        <f t="shared" ca="1" si="516"/>
        <v>0,125871066358844-0,153374338127785i</v>
      </c>
      <c r="BP305" s="223" t="str">
        <f t="shared" ca="1" si="517"/>
        <v>0,18511671139345+0,0714073953125503i</v>
      </c>
      <c r="BQ305" s="223" t="str">
        <f t="shared" ca="1" si="518"/>
        <v>-0,00973560194517942+0,198172730205782i</v>
      </c>
      <c r="BR305" s="223" t="str">
        <f t="shared" ca="1" si="519"/>
        <v>-0,191224472517441+0,0529189385085825i</v>
      </c>
      <c r="BS305" s="223" t="str">
        <f t="shared" ca="1" si="520"/>
        <v>-0,110231648747115-0,164973320742905i</v>
      </c>
      <c r="BT305" s="223" t="str">
        <f t="shared" ca="1" si="521"/>
        <v>0,122069161665505-0,15641717524853i</v>
      </c>
      <c r="BU305" s="223" t="str">
        <f t="shared" ca="1" si="522"/>
        <v>0,186813382907515+0,0668428972225108i</v>
      </c>
      <c r="BV305" s="223" t="str">
        <f t="shared" ca="1" si="523"/>
        <v>-0,00486926750500677+0,198351967916664i</v>
      </c>
      <c r="BW305" s="223" t="str">
        <f t="shared" ca="1" si="524"/>
        <v>-0,189868183518392+0,0575958837928113i</v>
      </c>
      <c r="BX305" s="223" t="str">
        <f t="shared" ca="1" si="525"/>
        <v>-0,114247096999876-0,162218413780772i</v>
      </c>
      <c r="BY305" s="223" t="str">
        <f t="shared" ca="1" si="526"/>
        <v>0,11819372707348-0,159365792511845i</v>
      </c>
      <c r="BZ305" s="223" t="str">
        <f t="shared" ca="1" si="527"/>
        <v>0,188397525025186+0,0622381354704101i</v>
      </c>
      <c r="CA305" s="223" t="str">
        <f t="shared" ca="1" si="528"/>
        <v>4,01548440191977E-14+0,198411725818936i</v>
      </c>
      <c r="CB305" s="223" t="str">
        <f t="shared" ca="1" si="529"/>
        <v>-0,188397525025161+0,0622381354704865i</v>
      </c>
      <c r="CC305" s="223" t="str">
        <f t="shared" ca="1" si="530"/>
        <v>-0,118193727073544-0,159365792511798i</v>
      </c>
      <c r="CD305" s="223" t="str">
        <f t="shared" ca="1" si="531"/>
        <v>0,114247096999976-0,162218413780701i</v>
      </c>
      <c r="CE305" s="223" t="str">
        <f t="shared" ca="1" si="532"/>
        <v>0,189868183518356+0,0575958837929287i</v>
      </c>
      <c r="CF305" s="223" t="str">
        <f t="shared" ca="1" si="533"/>
        <v>0,00486926750488411+0,198351967916667i</v>
      </c>
      <c r="CG305" s="223" t="str">
        <f t="shared" ca="1" si="534"/>
        <v>-0,186813382907556+0,0668428972223952i</v>
      </c>
      <c r="CH305" s="223" t="str">
        <f t="shared" ca="1" si="535"/>
        <v>-0,122069161665409-0,156417175248606i</v>
      </c>
      <c r="CI305" s="223" t="str">
        <f t="shared" ca="1" si="536"/>
        <v>0,110231648747057-0,164973320742944i</v>
      </c>
      <c r="CJ305" s="223" t="str">
        <f t="shared" ca="1" si="537"/>
        <v>0,191224472517463+0,0529189385085051i</v>
      </c>
      <c r="CK305" s="223" t="str">
        <f t="shared" ca="1" si="538"/>
        <v>0,00973560194525964+0,198172730205778i</v>
      </c>
      <c r="CL305" s="223" t="str">
        <f t="shared" ca="1" si="539"/>
        <v>-0,185116711393421+0,0714073953126253i</v>
      </c>
      <c r="CM305" s="223" t="str">
        <f t="shared" ca="1" si="540"/>
        <v>-0,125871066358906-0,153374338127734i</v>
      </c>
      <c r="CN305" s="223" t="str">
        <f t="shared" ca="1" si="541"/>
        <v>0,106149801070748-0,167628853945523i</v>
      </c>
      <c r="CO305" s="223" t="str">
        <f t="shared" ca="1" si="542"/>
        <v>0,192465575044614+0,048210116834486i</v>
      </c>
      <c r="CP305" s="223" t="str">
        <f t="shared" ca="1" si="543"/>
        <v>0,0145960720228582+0,197874120652379i</v>
      </c>
      <c r="CQ305" s="223" t="str">
        <f t="shared" ca="1" si="544"/>
        <v>-0,183308532494376+0,0759288802578243i</v>
      </c>
      <c r="CR305" s="223" t="str">
        <f t="shared" ca="1" si="545"/>
        <v>-0,129597151028494-0,15023911404074i</v>
      </c>
      <c r="CS305" s="223" t="str">
        <f t="shared" ca="1" si="546"/>
        <v>0,102004012723642-0,170183413794423i</v>
      </c>
      <c r="CT305" s="223" t="str">
        <f t="shared" ca="1" si="547"/>
        <v>0,193590743506157+0,0434722551885924i</v>
      </c>
      <c r="CU305" s="223" t="str">
        <f t="shared" ca="1" si="548"/>
        <v>0,019447749972655+0,197456319127674i</v>
      </c>
      <c r="CV305" s="223" t="str">
        <f t="shared" ca="1" si="549"/>
        <v>-0,181389935389626+0,0804046284849072i</v>
      </c>
      <c r="CW305" s="223" t="str">
        <f t="shared" ca="1" si="550"/>
        <v>-0,133245171220406-0,147013391529117i</v>
      </c>
      <c r="CX305" s="223" t="str">
        <f t="shared" ca="1" si="551"/>
        <v>0,0977967809732733-0,172635461518526i</v>
      </c>
      <c r="CY305" s="223" t="str">
        <f t="shared" ca="1" si="552"/>
        <v>0,194599300142597+0,0387082074818817i</v>
      </c>
      <c r="CZ305" s="223" t="str">
        <f t="shared" ca="1" si="553"/>
        <v>0,0242877133248645+0,196919577299714i</v>
      </c>
      <c r="DA305" s="223" t="str">
        <f t="shared" ca="1" si="554"/>
        <v>-0,179362075770487+0,084831943970128i</v>
      </c>
      <c r="DB305" s="223" t="str">
        <f t="shared" ca="1" si="555"/>
        <v>-0,136812929503383-0,143699113647758i</v>
      </c>
      <c r="DC305" s="223" t="str">
        <f t="shared" ca="1" si="556"/>
        <v>0,0935306400990799-0,174983520095766i</v>
      </c>
      <c r="DD305" s="223" t="str">
        <f t="shared" ca="1" si="557"/>
        <v>0,195490637437202+0,0339208433982001i</v>
      </c>
      <c r="DE305" s="223" t="str">
        <f t="shared" ca="1" si="558"/>
        <v>0,0291130466669334+0,196264218481663i</v>
      </c>
      <c r="DF305" s="223" t="str">
        <f t="shared" ca="1" si="559"/>
        <v>-0,177226175143597+0,0892081598645554i</v>
      </c>
      <c r="DG305" s="223" t="str">
        <f t="shared" ca="1" si="560"/>
        <v>-0,140298276793538-0,140298276793453i</v>
      </c>
      <c r="DH305" s="223" t="str">
        <f t="shared" ca="1" si="561"/>
        <v>0,0892081598644477-0,177226175143651i</v>
      </c>
      <c r="DI305" s="223" t="str">
        <f t="shared" ca="1" si="562"/>
        <v>0,196264218481649+0,0291130466670263i</v>
      </c>
      <c r="DJ305" s="223" t="str">
        <f t="shared" ca="1" si="563"/>
        <v>0,0339208433981188+0,195490637437216i</v>
      </c>
      <c r="DK305" s="223" t="str">
        <f t="shared" ca="1" si="564"/>
        <v>-0,174983520095805+0,0935306400990071i</v>
      </c>
      <c r="DL305" s="223" t="str">
        <f t="shared" ca="1" si="565"/>
        <v>-0,143699113647701-0,136812929503443i</v>
      </c>
      <c r="DM305" s="223" t="str">
        <f t="shared" ca="1" si="566"/>
        <v>0,0848319439701923-0,179362075770456i</v>
      </c>
      <c r="DN305" s="223" t="str">
        <f t="shared" ca="1" si="567"/>
        <v>0,196919577299705+0,0242877133249351i</v>
      </c>
      <c r="DO305" s="223" t="str">
        <f t="shared" ca="1" si="568"/>
        <v>0,0387082074818118+0,194599300142611i</v>
      </c>
      <c r="DP305" s="223" t="str">
        <f t="shared" ca="1" si="569"/>
        <v>-0,172635461518466+0,097796780973378i</v>
      </c>
      <c r="DQ305" s="223" t="str">
        <f t="shared" ca="1" si="570"/>
        <v>-0,147013391529198-0,133245171220317i</v>
      </c>
      <c r="DR305" s="223" t="str">
        <f t="shared" ca="1" si="571"/>
        <v>0,0804046284847971-0,181389935389675i</v>
      </c>
      <c r="DS305" s="223" t="str">
        <f t="shared" ca="1" si="572"/>
        <v>0,197456319127686+0,0194477499725351i</v>
      </c>
      <c r="DT305" s="223" t="str">
        <f t="shared" ca="1" si="573"/>
        <v>0,043472255188501+0,193590743506178i</v>
      </c>
      <c r="DU305" s="223" t="str">
        <f t="shared" ca="1" si="574"/>
        <v>-0,170183413794471+0,102004012723562i</v>
      </c>
      <c r="DV305" s="223" t="str">
        <f t="shared" ca="1" si="575"/>
        <v>-0,150239114040678-0,129597151028565i</v>
      </c>
      <c r="DW305" s="223" t="str">
        <f t="shared" ca="1" si="576"/>
        <v>0,075928880257911-0,18330853249434i</v>
      </c>
      <c r="DX305" s="223" t="str">
        <f t="shared" ca="1" si="577"/>
        <v>0,197874120652374+0,0145960720229293i</v>
      </c>
      <c r="DY305" s="223" t="str">
        <f t="shared" ca="1" si="578"/>
        <v>0,0482101168344169+0,192465575044631i</v>
      </c>
      <c r="DZ305" s="223" t="str">
        <f t="shared" ca="1" si="579"/>
        <v>-0,167628853945458+0,10614980107085i</v>
      </c>
      <c r="EA305" s="223" t="str">
        <f t="shared" ca="1" si="580"/>
        <v>-0,153374338127811-0,125871066358813i</v>
      </c>
      <c r="EB305" s="223" t="str">
        <f t="shared" ca="1" si="581"/>
        <v>0,0714073953125128-0,185116711393465i</v>
      </c>
      <c r="EC305" s="223" t="str">
        <f t="shared" ca="1" si="582"/>
        <v>0,198172730205784+0,00973560194513931i</v>
      </c>
      <c r="ED305" s="223" t="str">
        <f t="shared" ca="1" si="583"/>
        <v>0,0529189385084255+0,191224472517485i</v>
      </c>
      <c r="EE305" s="223" t="str">
        <f t="shared" ca="1" si="584"/>
        <v>-0,164973320742996+0,110231648746979i</v>
      </c>
      <c r="EF305" s="223" t="str">
        <f t="shared" ca="1" si="585"/>
        <v>-0,156417175248548-0,122069161665483i</v>
      </c>
      <c r="EG305" s="223" t="str">
        <f t="shared" ca="1" si="586"/>
        <v>0,0668428972224837-0,186813382907524i</v>
      </c>
      <c r="EH305" s="223" t="str">
        <f t="shared" ca="1" si="587"/>
        <v>0,198351967916665+0,0048692675049779i</v>
      </c>
      <c r="EI305" s="223" t="str">
        <f t="shared" ca="1" si="588"/>
        <v>0,0575958837928605+0,189868183518377i</v>
      </c>
      <c r="EJ305" s="223" t="str">
        <f t="shared" ca="1" si="589"/>
        <v>-0,162218413780742+0,114247096999918i</v>
      </c>
      <c r="EK305" s="223" t="str">
        <f t="shared" ca="1" si="590"/>
        <v>-0,159365792511869-0,118193727073447i</v>
      </c>
      <c r="EL305" s="223" t="str">
        <f t="shared" ca="1" si="591"/>
        <v>0,062238135470372-0,188397525025199i</v>
      </c>
      <c r="EM305" s="223" t="str">
        <f t="shared" ca="1" si="592"/>
        <v>0,198411725818936-8,03096880383955E-14i</v>
      </c>
      <c r="EN305" s="223"/>
      <c r="EO305" s="223"/>
      <c r="EP305" s="223"/>
    </row>
    <row r="306" spans="1:146">
      <c r="A306" s="249">
        <f t="shared" si="461"/>
        <v>4.0234375000000001E-3</v>
      </c>
      <c r="B306" s="248">
        <v>206</v>
      </c>
      <c r="C306" s="247">
        <f t="shared" si="462"/>
        <v>41200</v>
      </c>
      <c r="N306" s="246">
        <f t="shared" ca="1" si="463"/>
        <v>0.20147913996354508</v>
      </c>
      <c r="O306" s="223">
        <f t="shared" ca="1" si="464"/>
        <v>-0.19852086003645494</v>
      </c>
      <c r="P306" s="223" t="str">
        <f t="shared" ca="1" si="465"/>
        <v>-0,0668796634329781-0,186916137582354i</v>
      </c>
      <c r="Q306" s="223" t="str">
        <f t="shared" ca="1" si="466"/>
        <v>0,153458700018746-0,125940300373511i</v>
      </c>
      <c r="R306" s="223" t="str">
        <f t="shared" ca="1" si="467"/>
        <v>0,170277021335125+0,102060118924343i</v>
      </c>
      <c r="S306" s="223" t="str">
        <f t="shared" ca="1" si="468"/>
        <v>-0,0387294985114297+0,194706337376745i</v>
      </c>
      <c r="T306" s="223" t="str">
        <f t="shared" ca="1" si="469"/>
        <v>-0,196372171486066+0,0291290599824419i</v>
      </c>
      <c r="U306" s="223" t="str">
        <f t="shared" ca="1" si="470"/>
        <v>-0,0935820856130684-0,175079767882877i</v>
      </c>
      <c r="V306" s="223" t="str">
        <f t="shared" ca="1" si="471"/>
        <v>0,133318461281415-0,147094254650443i</v>
      </c>
      <c r="W306" s="223" t="str">
        <f t="shared" ca="1" si="472"/>
        <v>0,183409359364219+0,0759706441148182i</v>
      </c>
      <c r="X306" s="223" t="str">
        <f t="shared" ca="1" si="473"/>
        <v>-0,00974095690746028+0,198281732966355i</v>
      </c>
      <c r="Y306" s="223" t="str">
        <f t="shared" ca="1" si="474"/>
        <v>-0,189972618453134+0,057627563783954i</v>
      </c>
      <c r="Z306" s="223" t="str">
        <f t="shared" ca="1" si="475"/>
        <v>-0,118258738250955-0,159453449937297i</v>
      </c>
      <c r="AA306" s="223" t="str">
        <f t="shared" ca="1" si="476"/>
        <v>0,110292280469702-0,165064062528481i</v>
      </c>
      <c r="AB306" s="223" t="str">
        <f t="shared" ca="1" si="477"/>
        <v>0,192571438646423+0,0482366342861996i</v>
      </c>
      <c r="AC306" s="223" t="str">
        <f t="shared" ca="1" si="478"/>
        <v>0,0194584469965317+0,19756492783411i</v>
      </c>
      <c r="AD306" s="223" t="str">
        <f t="shared" ca="1" si="479"/>
        <v>-0,179460731934613+0,0848786048607466i</v>
      </c>
      <c r="AE306" s="223" t="str">
        <f t="shared" ca="1" si="480"/>
        <v>-0,140375446338766-0,14037544633876i</v>
      </c>
      <c r="AF306" s="223" t="str">
        <f t="shared" ca="1" si="481"/>
        <v>0,0848786048607544-0,179460731934609i</v>
      </c>
      <c r="AG306" s="223" t="str">
        <f t="shared" ca="1" si="482"/>
        <v>0,197564927834108+0,0194584469965431i</v>
      </c>
      <c r="AH306" s="223" t="str">
        <f t="shared" ca="1" si="483"/>
        <v>0,0482366342862103+0,192571438646421i</v>
      </c>
      <c r="AI306" s="223" t="str">
        <f t="shared" ca="1" si="484"/>
        <v>-0,165064062528531+0,110292280469628i</v>
      </c>
      <c r="AJ306" s="223" t="str">
        <f t="shared" ca="1" si="485"/>
        <v>-0,15945344993735-0,118258738250882i</v>
      </c>
      <c r="AK306" s="223" t="str">
        <f t="shared" ca="1" si="486"/>
        <v>0,0576275637838881-0,189972618453154i</v>
      </c>
      <c r="AL306" s="223" t="str">
        <f t="shared" ca="1" si="487"/>
        <v>0,198281732966351-0,00974095690752771i</v>
      </c>
      <c r="AM306" s="223" t="str">
        <f t="shared" ca="1" si="488"/>
        <v>0,0759706441148637+0,183409359364201i</v>
      </c>
      <c r="AN306" s="223" t="str">
        <f t="shared" ca="1" si="489"/>
        <v>-0,147094254650425+0,133318461281436i</v>
      </c>
      <c r="AO306" s="223" t="str">
        <f t="shared" ca="1" si="490"/>
        <v>-0,175079767882882-0,0935820856130593i</v>
      </c>
      <c r="AP306" s="223" t="str">
        <f t="shared" ca="1" si="491"/>
        <v>0,0291290599824302-0,196372171486068i</v>
      </c>
      <c r="AQ306" s="223" t="str">
        <f t="shared" ca="1" si="492"/>
        <v>0,194706337376747-0,0387294985114178i</v>
      </c>
      <c r="AR306" s="223" t="str">
        <f t="shared" ca="1" si="493"/>
        <v>0,194706337376747-0,0387294985114178i</v>
      </c>
      <c r="AS306" s="223" t="str">
        <f t="shared" ca="1" si="494"/>
        <v>-0,125940300373548+0,153458700018716i</v>
      </c>
      <c r="AT306" s="223" t="str">
        <f t="shared" ca="1" si="495"/>
        <v>-0,186916137582334-0,0668796634330331i</v>
      </c>
      <c r="AU306" s="223" t="str">
        <f t="shared" ca="1" si="496"/>
        <v>7,07234160888523E-14-0,198520860036455i</v>
      </c>
      <c r="AV306" s="223" t="str">
        <f t="shared" ca="1" si="497"/>
        <v>0,186916137582382-0,0668796634328999i</v>
      </c>
      <c r="AW306" s="223" t="str">
        <f t="shared" ca="1" si="498"/>
        <v>0,125940300373443+0,153458700018802i</v>
      </c>
      <c r="AX306" s="223" t="str">
        <f t="shared" ca="1" si="499"/>
        <v>-0,10206011892427+0,170277021335169i</v>
      </c>
      <c r="AY306" s="223" t="str">
        <f t="shared" ca="1" si="500"/>
        <v>-0,194706337376758-0,0387294985113628i</v>
      </c>
      <c r="AZ306" s="223" t="str">
        <f t="shared" ca="1" si="501"/>
        <v>-0,0291290599824911-0,196372171486059i</v>
      </c>
      <c r="BA306" s="223" t="str">
        <f t="shared" ca="1" si="502"/>
        <v>0,175079767882853-0,0935820856131137i</v>
      </c>
      <c r="BB306" s="223" t="str">
        <f t="shared" ca="1" si="503"/>
        <v>0,147094254650462+0,133318461281395i</v>
      </c>
      <c r="BC306" s="223" t="str">
        <f t="shared" ca="1" si="504"/>
        <v>-0,0759706441148093+0,183409359364223i</v>
      </c>
      <c r="BD306" s="223" t="str">
        <f t="shared" ca="1" si="505"/>
        <v>-0,198281732966354-0,00974095690746891i</v>
      </c>
      <c r="BE306" s="223" t="str">
        <f t="shared" ca="1" si="506"/>
        <v>-0,0576275637839417-0,189972618453138i</v>
      </c>
      <c r="BF306" s="223" t="str">
        <f t="shared" ca="1" si="507"/>
        <v>0,159453449937315-0,11825873825093i</v>
      </c>
      <c r="BG306" s="223" t="str">
        <f t="shared" ca="1" si="508"/>
        <v>0,165064062528454+0,110292280469743i</v>
      </c>
      <c r="BH306" s="223" t="str">
        <f t="shared" ca="1" si="509"/>
        <v>-0,0482366342862655+0,192571438646407i</v>
      </c>
      <c r="BI306" s="223" t="str">
        <f t="shared" ca="1" si="510"/>
        <v>-0,197564927834116+0,0194584469964613i</v>
      </c>
      <c r="BJ306" s="223" t="str">
        <f t="shared" ca="1" si="511"/>
        <v>-0,0848786048606648-0,179460731934652i</v>
      </c>
      <c r="BK306" s="223" t="str">
        <f t="shared" ca="1" si="512"/>
        <v>0,140375446338696-0,140375446338829i</v>
      </c>
      <c r="BL306" s="223" t="str">
        <f t="shared" ca="1" si="513"/>
        <v>0,179460731934648+0,084878604860673i</v>
      </c>
      <c r="BM306" s="223" t="str">
        <f t="shared" ca="1" si="514"/>
        <v>-0,0194584469964759+0,197564927834115i</v>
      </c>
      <c r="BN306" s="223" t="str">
        <f t="shared" ca="1" si="515"/>
        <v>-0,192571438646409+0,0482366342862568i</v>
      </c>
      <c r="BO306" s="223" t="str">
        <f t="shared" ca="1" si="516"/>
        <v>-0,110292280469736-0,165064062528459i</v>
      </c>
      <c r="BP306" s="223" t="str">
        <f t="shared" ca="1" si="517"/>
        <v>0,118258738250937-0,15945344993731i</v>
      </c>
      <c r="BQ306" s="223" t="str">
        <f t="shared" ca="1" si="518"/>
        <v>0,189972618453135+0,0576275637839502i</v>
      </c>
      <c r="BR306" s="223" t="str">
        <f t="shared" ca="1" si="519"/>
        <v>0,00974095690745424+0,198281732966355i</v>
      </c>
      <c r="BS306" s="223" t="str">
        <f t="shared" ca="1" si="520"/>
        <v>-0,183409359364229+0,0759706441147958i</v>
      </c>
      <c r="BT306" s="223" t="str">
        <f t="shared" ca="1" si="521"/>
        <v>-0,133318461281384-0,147094254650472i</v>
      </c>
      <c r="BU306" s="223" t="str">
        <f t="shared" ca="1" si="522"/>
        <v>0,0935820856131216-0,175079767882849i</v>
      </c>
      <c r="BV306" s="223" t="str">
        <f t="shared" ca="1" si="523"/>
        <v>0,196372171486058+0,0291290599825001i</v>
      </c>
      <c r="BW306" s="223" t="str">
        <f t="shared" ca="1" si="524"/>
        <v>0,0387294985113538+0,19470633737676i</v>
      </c>
      <c r="BX306" s="223" t="str">
        <f t="shared" ca="1" si="525"/>
        <v>-0,170277021335174+0,102060118924262i</v>
      </c>
      <c r="BY306" s="223" t="str">
        <f t="shared" ca="1" si="526"/>
        <v>-0,153458700018796-0,12594030037345i</v>
      </c>
      <c r="BZ306" s="223" t="str">
        <f t="shared" ca="1" si="527"/>
        <v>0,0668796634329085-0,186916137582378i</v>
      </c>
      <c r="CA306" s="223" t="str">
        <f t="shared" ca="1" si="528"/>
        <v>0,198520860036455-6,16760470161764E-14i</v>
      </c>
      <c r="CB306" s="223" t="str">
        <f t="shared" ca="1" si="529"/>
        <v>0,0668796634330246+0,186916137582337i</v>
      </c>
      <c r="CC306" s="223" t="str">
        <f t="shared" ca="1" si="530"/>
        <v>-0,153458700018725+0,125940300373537i</v>
      </c>
      <c r="CD306" s="223" t="str">
        <f t="shared" ca="1" si="531"/>
        <v>-0,170277021335133-0,10206011892433i</v>
      </c>
      <c r="CE306" s="223" t="str">
        <f t="shared" ca="1" si="532"/>
        <v>0,0387294985114323-0,194706337376745i</v>
      </c>
      <c r="CF306" s="223" t="str">
        <f t="shared" ca="1" si="533"/>
        <v>0,196372171486069-0,0291290599824213i</v>
      </c>
      <c r="CG306" s="223" t="str">
        <f t="shared" ca="1" si="534"/>
        <v>0,0935820856130513+0,175079767882886i</v>
      </c>
      <c r="CH306" s="223" t="str">
        <f t="shared" ca="1" si="535"/>
        <v>-0,133318461281443+0,147094254650419i</v>
      </c>
      <c r="CI306" s="223" t="str">
        <f t="shared" ca="1" si="536"/>
        <v>-0,183409359364198-0,0759706441148694i</v>
      </c>
      <c r="CJ306" s="223" t="str">
        <f t="shared" ca="1" si="537"/>
        <v>0,0097409569075452-0,19828173296635i</v>
      </c>
      <c r="CK306" s="223" t="str">
        <f t="shared" ca="1" si="538"/>
        <v>0,189972618453158-0,057627563783874i</v>
      </c>
      <c r="CL306" s="223" t="str">
        <f t="shared" ca="1" si="539"/>
        <v>0,118258738251036+0,159453449937236i</v>
      </c>
      <c r="CM306" s="223" t="str">
        <f t="shared" ca="1" si="540"/>
        <v>-0,110292280469633+0,165064062528527i</v>
      </c>
      <c r="CN306" s="223" t="str">
        <f t="shared" ca="1" si="541"/>
        <v>-0,192571438646436-0,048236634286148i</v>
      </c>
      <c r="CO306" s="223" t="str">
        <f t="shared" ca="1" si="542"/>
        <v>-0,0194584469965875-0,197564927834104i</v>
      </c>
      <c r="CP306" s="223" t="str">
        <f t="shared" ca="1" si="543"/>
        <v>0,179460731934597-0,0848786048607794i</v>
      </c>
      <c r="CQ306" s="223" t="str">
        <f t="shared" ca="1" si="544"/>
        <v>0,140375446338779+0,140375446338746i</v>
      </c>
      <c r="CR306" s="223" t="str">
        <f t="shared" ca="1" si="545"/>
        <v>-0,0848786048607369+0,179460731934617i</v>
      </c>
      <c r="CS306" s="223" t="str">
        <f t="shared" ca="1" si="546"/>
        <v>-0,197564927834109-0,0194584469965407i</v>
      </c>
      <c r="CT306" s="223" t="str">
        <f t="shared" ca="1" si="547"/>
        <v>-0,0482366342861936-0,192571438646425i</v>
      </c>
      <c r="CU306" s="223" t="str">
        <f t="shared" ca="1" si="548"/>
        <v>0,165064062528501-0,110292280469672i</v>
      </c>
      <c r="CV306" s="223" t="str">
        <f t="shared" ca="1" si="549"/>
        <v>0,159453449937264+0,118258738250998i</v>
      </c>
      <c r="CW306" s="223" t="str">
        <f t="shared" ca="1" si="550"/>
        <v>-0,0576275637840235+0,189972618453113i</v>
      </c>
      <c r="CX306" s="223" t="str">
        <f t="shared" ca="1" si="551"/>
        <v>-0,198281732966358+0,00974095690738925i</v>
      </c>
      <c r="CY306" s="223" t="str">
        <f t="shared" ca="1" si="552"/>
        <v>-0,0759706441147356-0,183409359364254i</v>
      </c>
      <c r="CZ306" s="223" t="str">
        <f t="shared" ca="1" si="553"/>
        <v>0,147094254650387-0,133318461281478i</v>
      </c>
      <c r="DA306" s="223" t="str">
        <f t="shared" ca="1" si="554"/>
        <v>0,175079767882908+0,0935820856130098i</v>
      </c>
      <c r="DB306" s="223" t="str">
        <f t="shared" ca="1" si="555"/>
        <v>-0,0291290599823748+0,196372171486076i</v>
      </c>
      <c r="DC306" s="223" t="str">
        <f t="shared" ca="1" si="556"/>
        <v>-0,194706337376736+0,0387294985114783i</v>
      </c>
      <c r="DD306" s="223" t="str">
        <f t="shared" ca="1" si="557"/>
        <v>-0,10206011892437-0,170277021335109i</v>
      </c>
      <c r="DE306" s="223" t="str">
        <f t="shared" ca="1" si="558"/>
        <v>0,125940300373501-0,153458700018755i</v>
      </c>
      <c r="DF306" s="223" t="str">
        <f t="shared" ca="1" si="559"/>
        <v>0,186916137582353+0,0668796634329803i</v>
      </c>
      <c r="DG306" s="223" t="str">
        <f t="shared" ca="1" si="560"/>
        <v>-1,46896712725059E-14+0,198520860036455i</v>
      </c>
      <c r="DH306" s="223" t="str">
        <f t="shared" ca="1" si="561"/>
        <v>-0,186916137582363+0,0668796634329527i</v>
      </c>
      <c r="DI306" s="223" t="str">
        <f t="shared" ca="1" si="562"/>
        <v>-0,125940300373487-0,153458700018766i</v>
      </c>
      <c r="DJ306" s="223" t="str">
        <f t="shared" ca="1" si="563"/>
        <v>0,102060118924386-0,170277021335099i</v>
      </c>
      <c r="DK306" s="223" t="str">
        <f t="shared" ca="1" si="564"/>
        <v>0,194706337376732+0,038729498511496i</v>
      </c>
      <c r="DL306" s="223" t="str">
        <f t="shared" ca="1" si="565"/>
        <v>0,0291290599823569+0,196372171486079i</v>
      </c>
      <c r="DM306" s="223" t="str">
        <f t="shared" ca="1" si="566"/>
        <v>-0,175079767882922+0,093582085612984i</v>
      </c>
      <c r="DN306" s="223" t="str">
        <f t="shared" ca="1" si="567"/>
        <v>-0,147094254650504-0,133318461281349i</v>
      </c>
      <c r="DO306" s="223" t="str">
        <f t="shared" ca="1" si="568"/>
        <v>0,0759706441147523-0,183409359364247i</v>
      </c>
      <c r="DP306" s="223" t="str">
        <f t="shared" ca="1" si="569"/>
        <v>0,198281732966357+0,00974095690740731i</v>
      </c>
      <c r="DQ306" s="223" t="str">
        <f t="shared" ca="1" si="570"/>
        <v>0,057627563784006+0,189972618453118i</v>
      </c>
      <c r="DR306" s="223" t="str">
        <f t="shared" ca="1" si="571"/>
        <v>-0,159453449937275+0,118258738250984i</v>
      </c>
      <c r="DS306" s="223" t="str">
        <f t="shared" ca="1" si="572"/>
        <v>-0,165064062528491-0,110292280469687i</v>
      </c>
      <c r="DT306" s="223" t="str">
        <f t="shared" ca="1" si="573"/>
        <v>0,0482366342862002-0,192571438646423i</v>
      </c>
      <c r="DU306" s="223" t="str">
        <f t="shared" ca="1" si="574"/>
        <v>0,197564927834111-0,0194584469965114i</v>
      </c>
      <c r="DV306" s="223" t="str">
        <f t="shared" ca="1" si="575"/>
        <v>0,0848786048607103+0,17946073193463i</v>
      </c>
      <c r="DW306" s="223" t="str">
        <f t="shared" ca="1" si="576"/>
        <v>-0,1403754463388+0,140375446338725i</v>
      </c>
      <c r="DX306" s="223" t="str">
        <f t="shared" ca="1" si="577"/>
        <v>-0,179460731934585-0,084878604860806i</v>
      </c>
      <c r="DY306" s="223" t="str">
        <f t="shared" ca="1" si="578"/>
        <v>0,0194584469966167-0,197564927834101i</v>
      </c>
      <c r="DZ306" s="223" t="str">
        <f t="shared" ca="1" si="579"/>
        <v>0,192571438646443-0,0482366342861194i</v>
      </c>
      <c r="EA306" s="223" t="str">
        <f t="shared" ca="1" si="580"/>
        <v>0,110292280469787+0,165064062528424i</v>
      </c>
      <c r="EB306" s="223" t="str">
        <f t="shared" ca="1" si="581"/>
        <v>-0,118258738250887+0,159453449937346i</v>
      </c>
      <c r="EC306" s="223" t="str">
        <f t="shared" ca="1" si="582"/>
        <v>-0,189972618453153-0,0576275637838913i</v>
      </c>
      <c r="ED306" s="223" t="str">
        <f t="shared" ca="1" si="583"/>
        <v>-0,00974095690752712-0,198281732966351i</v>
      </c>
      <c r="EE306" s="223" t="str">
        <f t="shared" ca="1" si="584"/>
        <v>0,183409359364201-0,0759706441148631i</v>
      </c>
      <c r="EF306" s="223" t="str">
        <f t="shared" ca="1" si="585"/>
        <v>0,133318461281421+0,147094254650438i</v>
      </c>
      <c r="EG306" s="223" t="str">
        <f t="shared" ca="1" si="586"/>
        <v>-0,0935820856130771+0,175079767882872i</v>
      </c>
      <c r="EH306" s="223" t="str">
        <f t="shared" ca="1" si="587"/>
        <v>-0,196372171486065-0,0291290599824502i</v>
      </c>
      <c r="EI306" s="223" t="str">
        <f t="shared" ca="1" si="588"/>
        <v>-0,0387294985114033-0,19470633737675i</v>
      </c>
      <c r="EJ306" s="223" t="str">
        <f t="shared" ca="1" si="589"/>
        <v>0,170277021335148-0,102060118924305i</v>
      </c>
      <c r="EK306" s="223" t="str">
        <f t="shared" ca="1" si="590"/>
        <v>0,153458700018706+0,12594030037356i</v>
      </c>
      <c r="EL306" s="223" t="str">
        <f t="shared" ca="1" si="591"/>
        <v>-0,0668796634330417+0,186916137582331i</v>
      </c>
      <c r="EM306" s="223" t="str">
        <f t="shared" ca="1" si="592"/>
        <v>-0,198520860036455-7,97707851615282E-14i</v>
      </c>
      <c r="EN306" s="223"/>
      <c r="EO306" s="223"/>
      <c r="EP306" s="223"/>
    </row>
    <row r="307" spans="1:146">
      <c r="A307" s="249">
        <f t="shared" si="461"/>
        <v>4.0429687499999997E-3</v>
      </c>
      <c r="B307" s="248">
        <v>207</v>
      </c>
      <c r="C307" s="247">
        <f t="shared" si="462"/>
        <v>41400</v>
      </c>
      <c r="N307" s="246">
        <f t="shared" ca="1" si="463"/>
        <v>0.20138484065025589</v>
      </c>
      <c r="O307" s="223">
        <f t="shared" ca="1" si="464"/>
        <v>-0.19861515934974414</v>
      </c>
      <c r="P307" s="223" t="str">
        <f t="shared" ca="1" si="465"/>
        <v>-0,0714806100305778-0,185306513412726i</v>
      </c>
      <c r="Q307" s="223" t="str">
        <f t="shared" ca="1" si="466"/>
        <v>0,147164125832746-0,13338178882969i</v>
      </c>
      <c r="R307" s="223" t="str">
        <f t="shared" ca="1" si="467"/>
        <v>0,177407886917008+0,0892996258848057i</v>
      </c>
      <c r="S307" s="223" t="str">
        <f t="shared" ca="1" si="468"/>
        <v>-0,0194676899455567+0,19765877307043i</v>
      </c>
      <c r="T307" s="223" t="str">
        <f t="shared" ca="1" si="469"/>
        <v>-0,191420536885432+0,052973196826483i</v>
      </c>
      <c r="U307" s="223" t="str">
        <f t="shared" ca="1" si="470"/>
        <v>-0,118314912286302-0,159529191855939i</v>
      </c>
      <c r="V307" s="223" t="str">
        <f t="shared" ca="1" si="471"/>
        <v>0,106258637525611-0,167800725489269i</v>
      </c>
      <c r="W307" s="223" t="str">
        <f t="shared" ca="1" si="472"/>
        <v>0,194798824755169+0,0387478953948353i</v>
      </c>
      <c r="X307" s="223" t="str">
        <f t="shared" ca="1" si="473"/>
        <v>0,0339556227788612+0,19569107594682i</v>
      </c>
      <c r="Y307" s="223" t="str">
        <f t="shared" ca="1" si="474"/>
        <v>-0,170357904554042+0,102108598460071i</v>
      </c>
      <c r="Z307" s="223" t="str">
        <f t="shared" ca="1" si="475"/>
        <v>-0,156577551345862-0,122194320400165i</v>
      </c>
      <c r="AA307" s="223" t="str">
        <f t="shared" ca="1" si="476"/>
        <v>0,0576549374296894-0,190062857269649i</v>
      </c>
      <c r="AB307" s="223" t="str">
        <f t="shared" ca="1" si="477"/>
        <v>0,198077002971217-0,0146110375218497i</v>
      </c>
      <c r="AC307" s="223" t="str">
        <f t="shared" ca="1" si="478"/>
        <v>0,0849189230124482+0,179545977504176i</v>
      </c>
      <c r="AD307" s="223" t="str">
        <f t="shared" ca="1" si="479"/>
        <v>-0,136953205171056+0,143846449788998i</v>
      </c>
      <c r="AE307" s="223" t="str">
        <f t="shared" ca="1" si="480"/>
        <v>-0,183496480569697-0,0760067308996984i</v>
      </c>
      <c r="AF307" s="223" t="str">
        <f t="shared" ca="1" si="481"/>
        <v>0,00487426001372529-0,198555340177097i</v>
      </c>
      <c r="AG307" s="223" t="str">
        <f t="shared" ca="1" si="482"/>
        <v>0,187004924541131-0,0669114319148091i</v>
      </c>
      <c r="AH307" s="223" t="str">
        <f t="shared" ca="1" si="483"/>
        <v>0,129730028286186+0,150393155709925i</v>
      </c>
      <c r="AI307" s="223" t="str">
        <f t="shared" ca="1" si="484"/>
        <v>-0,0936265380016231+0,175162932452488i</v>
      </c>
      <c r="AJ307" s="223" t="str">
        <f t="shared" ca="1" si="485"/>
        <v>-0,19712148091568-0,0243126157608265i</v>
      </c>
      <c r="AK307" s="223" t="str">
        <f t="shared" ca="1" si="486"/>
        <v>-0,0482595471502476-0,192662911927484i</v>
      </c>
      <c r="AL307" s="223" t="str">
        <f t="shared" ca="1" si="487"/>
        <v>0,162384737945988-0,114364235693407i</v>
      </c>
      <c r="AM307" s="223" t="str">
        <f t="shared" ca="1" si="488"/>
        <v>0,165142469541956+0,110344670361139i</v>
      </c>
      <c r="AN307" s="223" t="str">
        <f t="shared" ca="1" si="489"/>
        <v>-0,0435168277275008+0,193789234035483i</v>
      </c>
      <c r="AO307" s="223" t="str">
        <f t="shared" ca="1" si="490"/>
        <v>-0,196465450151688+0,0291428965653517i</v>
      </c>
      <c r="AP307" s="223" t="str">
        <f t="shared" ca="1" si="491"/>
        <v>-0,0978970529929927-0,172812466387155i</v>
      </c>
      <c r="AQ307" s="223" t="str">
        <f t="shared" ca="1" si="492"/>
        <v>0,126000123224543-0,15353159437368i</v>
      </c>
      <c r="AR307" s="223" t="str">
        <f t="shared" ca="1" si="493"/>
        <v>0,126000123224543-0,15353159437368i</v>
      </c>
      <c r="AS307" s="223" t="str">
        <f t="shared" ca="1" si="494"/>
        <v>0,00974558395539826+0,198375918691994i</v>
      </c>
      <c r="AT307" s="223" t="str">
        <f t="shared" ca="1" si="495"/>
        <v>-0,181575916308111+0,0804870681562838i</v>
      </c>
      <c r="AU307" s="223" t="str">
        <f t="shared" ca="1" si="496"/>
        <v>-0,14044212602268-0,140442126022621i</v>
      </c>
      <c r="AV307" s="223" t="str">
        <f t="shared" ca="1" si="497"/>
        <v>0,0804870681562077-0,181575916308144i</v>
      </c>
      <c r="AW307" s="223" t="str">
        <f t="shared" ca="1" si="498"/>
        <v>0,198375918691988+0,0097455839555181i</v>
      </c>
      <c r="AX307" s="223" t="str">
        <f t="shared" ca="1" si="499"/>
        <v>0,062301948854518+0,18859069089553i</v>
      </c>
      <c r="AY307" s="223" t="str">
        <f t="shared" ca="1" si="500"/>
        <v>-0,153531594373631+0,126000123224603i</v>
      </c>
      <c r="AZ307" s="223" t="str">
        <f t="shared" ca="1" si="501"/>
        <v>-0,172812466387196-0,0978970529929202i</v>
      </c>
      <c r="BA307" s="223" t="str">
        <f t="shared" ca="1" si="502"/>
        <v>0,0291428965654647-0,196465450151671i</v>
      </c>
      <c r="BB307" s="223" t="str">
        <f t="shared" ca="1" si="503"/>
        <v>0,193789234035509-0,0435168277273864i</v>
      </c>
      <c r="BC307" s="223" t="str">
        <f t="shared" ca="1" si="504"/>
        <v>0,110344670361204+0,165142469541913i</v>
      </c>
      <c r="BD307" s="223" t="str">
        <f t="shared" ca="1" si="505"/>
        <v>-0,114364235693343+0,162384737946033i</v>
      </c>
      <c r="BE307" s="223" t="str">
        <f t="shared" ca="1" si="506"/>
        <v>-0,192662911927454-0,048259547150364i</v>
      </c>
      <c r="BF307" s="223" t="str">
        <f t="shared" ca="1" si="507"/>
        <v>-0,0243126157607045-0,197121480915695i</v>
      </c>
      <c r="BG307" s="223" t="str">
        <f t="shared" ca="1" si="508"/>
        <v>0,17516293245245-0,0936265380016941i</v>
      </c>
      <c r="BH307" s="223" t="str">
        <f t="shared" ca="1" si="509"/>
        <v>0,150393155709926+0,129730028286185i</v>
      </c>
      <c r="BI307" s="223" t="str">
        <f t="shared" ca="1" si="510"/>
        <v>-0,0669114319148478+0,187004924541117i</v>
      </c>
      <c r="BJ307" s="223" t="str">
        <f t="shared" ca="1" si="511"/>
        <v>-0,1985553401771+0,00487426001362507i</v>
      </c>
      <c r="BK307" s="223" t="str">
        <f t="shared" ca="1" si="512"/>
        <v>-0,0760067308997518-0,183496480569675i</v>
      </c>
      <c r="BL307" s="223" t="str">
        <f t="shared" ca="1" si="513"/>
        <v>0,143846449788984-0,136953205171071i</v>
      </c>
      <c r="BM307" s="223" t="str">
        <f t="shared" ca="1" si="514"/>
        <v>0,17954597750416+0,0849189230124826i</v>
      </c>
      <c r="BN307" s="223" t="str">
        <f t="shared" ca="1" si="515"/>
        <v>-0,0146110375219271+0,198077002971211i</v>
      </c>
      <c r="BO307" s="223" t="str">
        <f t="shared" ca="1" si="516"/>
        <v>-0,190062857269632+0,0576549374297448i</v>
      </c>
      <c r="BP307" s="223" t="str">
        <f t="shared" ca="1" si="517"/>
        <v>-0,122194320400183-0,156577551345848i</v>
      </c>
      <c r="BQ307" s="223" t="str">
        <f t="shared" ca="1" si="518"/>
        <v>0,102108598460108-0,170357904554021i</v>
      </c>
      <c r="BR307" s="223" t="str">
        <f t="shared" ca="1" si="519"/>
        <v>0,195691075946806+0,0339556227789377i</v>
      </c>
      <c r="BS307" s="223" t="str">
        <f t="shared" ca="1" si="520"/>
        <v>0,0387478953948949+0,194798824755158i</v>
      </c>
      <c r="BT307" s="223" t="str">
        <f t="shared" ca="1" si="521"/>
        <v>-0,167800725489256+0,106258637525632i</v>
      </c>
      <c r="BU307" s="223" t="str">
        <f t="shared" ca="1" si="522"/>
        <v>-0,159529191855926-0,118314912286319i</v>
      </c>
      <c r="BV307" s="223" t="str">
        <f t="shared" ca="1" si="523"/>
        <v>0,0529731968265558-0,191420536885412i</v>
      </c>
      <c r="BW307" s="223" t="str">
        <f t="shared" ca="1" si="524"/>
        <v>0,197658773070422-0,0194676899456381i</v>
      </c>
      <c r="BX307" s="223" t="str">
        <f t="shared" ca="1" si="525"/>
        <v>0,0892996258848196+0,177407886917001i</v>
      </c>
      <c r="BY307" s="223" t="str">
        <f t="shared" ca="1" si="526"/>
        <v>-0,133381788829704+0,147164125832733i</v>
      </c>
      <c r="BZ307" s="223" t="str">
        <f t="shared" ca="1" si="527"/>
        <v>-0,185306513412702-0,0714806100306394i</v>
      </c>
      <c r="CA307" s="223" t="str">
        <f t="shared" ca="1" si="528"/>
        <v>-8,32146722773885E-14-0,198615159349744i</v>
      </c>
      <c r="CB307" s="223" t="str">
        <f t="shared" ca="1" si="529"/>
        <v>0,185306513412715-0,0714806100306052i</v>
      </c>
      <c r="CC307" s="223" t="str">
        <f t="shared" ca="1" si="530"/>
        <v>0,133381788829677+0,147164125832758i</v>
      </c>
      <c r="CD307" s="223" t="str">
        <f t="shared" ca="1" si="531"/>
        <v>-0,0892996258848625+0,17740788691698i</v>
      </c>
      <c r="CE307" s="223" t="str">
        <f t="shared" ca="1" si="532"/>
        <v>-0,197658773070439-0,0194676899454725i</v>
      </c>
      <c r="CF307" s="223" t="str">
        <f t="shared" ca="1" si="533"/>
        <v>-0,0529731968265203-0,191420536885421i</v>
      </c>
      <c r="CG307" s="223" t="str">
        <f t="shared" ca="1" si="534"/>
        <v>0,159529191855948-0,11831491228629i</v>
      </c>
      <c r="CH307" s="223" t="str">
        <f t="shared" ca="1" si="535"/>
        <v>0,167800725489236+0,106258637525663i</v>
      </c>
      <c r="CI307" s="223" t="str">
        <f t="shared" ca="1" si="536"/>
        <v>-0,0387478953947427+0,194798824755188i</v>
      </c>
      <c r="CJ307" s="223" t="str">
        <f t="shared" ca="1" si="537"/>
        <v>-0,195691075946813+0,0339556227789015i</v>
      </c>
      <c r="CK307" s="223" t="str">
        <f t="shared" ca="1" si="538"/>
        <v>-0,102108598460076-0,17035790455404i</v>
      </c>
      <c r="CL307" s="223" t="str">
        <f t="shared" ca="1" si="539"/>
        <v>0,122194320400212-0,156577551345825i</v>
      </c>
      <c r="CM307" s="223" t="str">
        <f t="shared" ca="1" si="540"/>
        <v>0,190062857269621+0,05765493742978i</v>
      </c>
      <c r="CN307" s="223" t="str">
        <f t="shared" ca="1" si="541"/>
        <v>0,0146110375218905+0,198077002971214i</v>
      </c>
      <c r="CO307" s="223" t="str">
        <f t="shared" ca="1" si="542"/>
        <v>-0,179545977504178+0,0849189230124442i</v>
      </c>
      <c r="CP307" s="223" t="str">
        <f t="shared" ca="1" si="543"/>
        <v>-0,143846449788958-0,136953205171098i</v>
      </c>
      <c r="CQ307" s="223" t="str">
        <f t="shared" ca="1" si="544"/>
        <v>0,0760067308997961-0,183496480569656i</v>
      </c>
      <c r="CR307" s="223" t="str">
        <f t="shared" ca="1" si="545"/>
        <v>0,198555340177099+0,00487426001366185i</v>
      </c>
      <c r="CS307" s="223" t="str">
        <f t="shared" ca="1" si="546"/>
        <v>0,0669114319148077+0,187004924541132i</v>
      </c>
      <c r="CT307" s="223" t="str">
        <f t="shared" ca="1" si="547"/>
        <v>-0,15039315570995+0,129730028286157i</v>
      </c>
      <c r="CU307" s="223" t="str">
        <f t="shared" ca="1" si="548"/>
        <v>-0,17516293245243-0,0936265380017316i</v>
      </c>
      <c r="CV307" s="223" t="str">
        <f t="shared" ca="1" si="549"/>
        <v>0,0243126157607522-0,197121480915689i</v>
      </c>
      <c r="CW307" s="223" t="str">
        <f t="shared" ca="1" si="550"/>
        <v>0,192662911927465-0,0482595471503228i</v>
      </c>
      <c r="CX307" s="223" t="str">
        <f t="shared" ca="1" si="551"/>
        <v>0,114364235693313+0,162384737946054i</v>
      </c>
      <c r="CY307" s="223" t="str">
        <f t="shared" ca="1" si="552"/>
        <v>-0,110344670361239+0,165142469541889i</v>
      </c>
      <c r="CZ307" s="223" t="str">
        <f t="shared" ca="1" si="553"/>
        <v>-0,1937892340355-0,0435168277274279i</v>
      </c>
      <c r="DA307" s="223" t="str">
        <f t="shared" ca="1" si="554"/>
        <v>-0,0291428965654284-0,196465450151677i</v>
      </c>
      <c r="DB307" s="223" t="str">
        <f t="shared" ca="1" si="555"/>
        <v>0,172812466387217-0,0978970529928832i</v>
      </c>
      <c r="DC307" s="223" t="str">
        <f t="shared" ca="1" si="556"/>
        <v>0,153531594373604+0,126000123224636i</v>
      </c>
      <c r="DD307" s="223" t="str">
        <f t="shared" ca="1" si="557"/>
        <v>-0,0623019488543706+0,188590690895579i</v>
      </c>
      <c r="DE307" s="223" t="str">
        <f t="shared" ca="1" si="558"/>
        <v>-0,19837591869199+0,00974558395548136i</v>
      </c>
      <c r="DF307" s="223" t="str">
        <f t="shared" ca="1" si="559"/>
        <v>-0,0804870681561688-0,181575916308162i</v>
      </c>
      <c r="DG307" s="223" t="str">
        <f t="shared" ca="1" si="560"/>
        <v>0,140442126022706-0,140442126022595i</v>
      </c>
      <c r="DH307" s="223" t="str">
        <f t="shared" ca="1" si="561"/>
        <v>0,181575916308176+0,0804870681561368i</v>
      </c>
      <c r="DI307" s="223" t="str">
        <f t="shared" ca="1" si="562"/>
        <v>-0,009745583955435+0,198375918691992i</v>
      </c>
      <c r="DJ307" s="223" t="str">
        <f t="shared" ca="1" si="563"/>
        <v>-0,188590690895567+0,062301948854404i</v>
      </c>
      <c r="DK307" s="223" t="str">
        <f t="shared" ca="1" si="564"/>
        <v>-0,126000123224514-0,153531594373703i</v>
      </c>
      <c r="DL307" s="223" t="str">
        <f t="shared" ca="1" si="565"/>
        <v>0,0978970529928526-0,172812466387234i</v>
      </c>
      <c r="DM307" s="223" t="str">
        <f t="shared" ca="1" si="566"/>
        <v>0,196465450151684+0,0291428965653825i</v>
      </c>
      <c r="DN307" s="223" t="str">
        <f t="shared" ca="1" si="567"/>
        <v>0,0435168277274732+0,193789234035489i</v>
      </c>
      <c r="DO307" s="223" t="str">
        <f t="shared" ca="1" si="568"/>
        <v>-0,165142469541982+0,110344670361099i</v>
      </c>
      <c r="DP307" s="223" t="str">
        <f t="shared" ca="1" si="569"/>
        <v>-0,16238473794608-0,114364235693275i</v>
      </c>
      <c r="DQ307" s="223" t="str">
        <f t="shared" ca="1" si="570"/>
        <v>0,0482595471502777-0,192662911927476i</v>
      </c>
      <c r="DR307" s="223" t="str">
        <f t="shared" ca="1" si="571"/>
        <v>0,197121480915686-0,024312615760776i</v>
      </c>
      <c r="DS307" s="223" t="str">
        <f t="shared" ca="1" si="572"/>
        <v>0,0936265380015834+0,175162932452509i</v>
      </c>
      <c r="DT307" s="223" t="str">
        <f t="shared" ca="1" si="573"/>
        <v>-0,129730028286276+0,150393155709847i</v>
      </c>
      <c r="DU307" s="223" t="str">
        <f t="shared" ca="1" si="574"/>
        <v>-0,187004924541147-0,066911431914764i</v>
      </c>
      <c r="DV307" s="223" t="str">
        <f t="shared" ca="1" si="575"/>
        <v>-0,00487426001369699-0,198555340177098i</v>
      </c>
      <c r="DW307" s="223" t="str">
        <f t="shared" ca="1" si="576"/>
        <v>0,183496480569721-0,076006730899641i</v>
      </c>
      <c r="DX307" s="223" t="str">
        <f t="shared" ca="1" si="577"/>
        <v>0,136953205170985+0,143846449789066i</v>
      </c>
      <c r="DY307" s="223" t="str">
        <f t="shared" ca="1" si="578"/>
        <v>-0,0849189230124023+0,179545977504198i</v>
      </c>
      <c r="DZ307" s="223" t="str">
        <f t="shared" ca="1" si="579"/>
        <v>-0,198077002971216-0,0146110375218554i</v>
      </c>
      <c r="EA307" s="223" t="str">
        <f t="shared" ca="1" si="580"/>
        <v>-0,05765493742963-0,190062857269667i</v>
      </c>
      <c r="EB307" s="223" t="str">
        <f t="shared" ca="1" si="581"/>
        <v>0,156577551345921-0,122194320400089i</v>
      </c>
      <c r="EC307" s="223" t="str">
        <f t="shared" ca="1" si="582"/>
        <v>0,170357904554058+0,102108598460046i</v>
      </c>
      <c r="ED307" s="223" t="str">
        <f t="shared" ca="1" si="583"/>
        <v>-0,0339556227788668+0,195691075946819i</v>
      </c>
      <c r="EE307" s="223" t="str">
        <f t="shared" ca="1" si="584"/>
        <v>-0,194798824755181+0,0387478953947771i</v>
      </c>
      <c r="EF307" s="223" t="str">
        <f t="shared" ca="1" si="585"/>
        <v>-0,106258637525531-0,16780072548932i</v>
      </c>
      <c r="EG307" s="223" t="str">
        <f t="shared" ca="1" si="586"/>
        <v>0,118314912286261-0,159529191855969i</v>
      </c>
      <c r="EH307" s="223" t="str">
        <f t="shared" ca="1" si="587"/>
        <v>0,191420536885431+0,0529731968264865i</v>
      </c>
      <c r="EI307" s="223" t="str">
        <f t="shared" ca="1" si="588"/>
        <v>0,0194676899455187+0,197658773070434i</v>
      </c>
      <c r="EJ307" s="223" t="str">
        <f t="shared" ca="1" si="589"/>
        <v>-0,17740788691705+0,0892996258847225i</v>
      </c>
      <c r="EK307" s="223" t="str">
        <f t="shared" ca="1" si="590"/>
        <v>-0,147164125832781-0,133381788829651i</v>
      </c>
      <c r="EL307" s="223" t="str">
        <f t="shared" ca="1" si="591"/>
        <v>0,0714806100305725-0,185306513412728i</v>
      </c>
      <c r="EM307" s="223" t="str">
        <f t="shared" ca="1" si="592"/>
        <v>0,198615159349744+3,67900199556485E-14i</v>
      </c>
      <c r="EN307" s="223"/>
      <c r="EO307" s="223"/>
      <c r="EP307" s="223"/>
    </row>
    <row r="308" spans="1:146">
      <c r="A308" s="249">
        <f t="shared" si="461"/>
        <v>4.0624999999999993E-3</v>
      </c>
      <c r="B308" s="248">
        <v>208</v>
      </c>
      <c r="C308" s="247">
        <f t="shared" si="462"/>
        <v>41600</v>
      </c>
      <c r="N308" s="246">
        <f t="shared" ca="1" si="463"/>
        <v>0.20130260045064544</v>
      </c>
      <c r="O308" s="223">
        <f t="shared" ca="1" si="464"/>
        <v>-0.19869739954935459</v>
      </c>
      <c r="P308" s="223" t="str">
        <f t="shared" ca="1" si="465"/>
        <v>-0,0760382028615639-0,183572460606866i</v>
      </c>
      <c r="Q308" s="223" t="str">
        <f t="shared" ca="1" si="466"/>
        <v>0,140500278625485-0,140500278625478i</v>
      </c>
      <c r="R308" s="223" t="str">
        <f t="shared" ca="1" si="467"/>
        <v>0,183572460606863+0,0760382028615722i</v>
      </c>
      <c r="S308" s="223" t="str">
        <f t="shared" ca="1" si="468"/>
        <v>8,66570513867955E-15+0,198697399549355i</v>
      </c>
      <c r="T308" s="223" t="str">
        <f t="shared" ca="1" si="469"/>
        <v>-0,183572460606864+0,0760382028615701i</v>
      </c>
      <c r="U308" s="223" t="str">
        <f t="shared" ca="1" si="470"/>
        <v>-0,140500278625484-0,140500278625479i</v>
      </c>
      <c r="V308" s="223" t="str">
        <f t="shared" ca="1" si="471"/>
        <v>0,0760382028615637-0,183572460606867i</v>
      </c>
      <c r="W308" s="223" t="str">
        <f t="shared" ca="1" si="472"/>
        <v>0,198697399549355+2,43420886363117E-15i</v>
      </c>
      <c r="X308" s="223" t="str">
        <f t="shared" ca="1" si="473"/>
        <v>0,0760382028615605+0,183572460606868i</v>
      </c>
      <c r="Y308" s="223" t="str">
        <f t="shared" ca="1" si="474"/>
        <v>-0,140500278625487+0,140500278625476i</v>
      </c>
      <c r="Z308" s="223" t="str">
        <f t="shared" ca="1" si="475"/>
        <v>-0,183572460606862-0,076038202861574i</v>
      </c>
      <c r="AA308" s="223" t="str">
        <f t="shared" ca="1" si="476"/>
        <v>-6,23149627504836E-15-0,198697399549355i</v>
      </c>
      <c r="AB308" s="223" t="str">
        <f t="shared" ca="1" si="477"/>
        <v>0,183572460606865-0,0760382028615673i</v>
      </c>
      <c r="AC308" s="223" t="str">
        <f t="shared" ca="1" si="478"/>
        <v>0,140500278625483+0,14050027862548i</v>
      </c>
      <c r="AD308" s="223" t="str">
        <f t="shared" ca="1" si="479"/>
        <v>-0,0760382028615659+0,183572460606866i</v>
      </c>
      <c r="AE308" s="223" t="str">
        <f t="shared" ca="1" si="480"/>
        <v>-0,198697399549355-4,86841772726234E-15i</v>
      </c>
      <c r="AF308" s="223" t="str">
        <f t="shared" ca="1" si="481"/>
        <v>-0,0760382028615569-0,183572460606869i</v>
      </c>
      <c r="AG308" s="223" t="str">
        <f t="shared" ca="1" si="482"/>
        <v>0,140500278625488-0,140500278625475i</v>
      </c>
      <c r="AH308" s="223" t="str">
        <f t="shared" ca="1" si="483"/>
        <v>0,183572460606869+0,0760382028615579i</v>
      </c>
      <c r="AI308" s="223" t="str">
        <f t="shared" ca="1" si="484"/>
        <v>-5,54995700115536E-14+0,198697399549355i</v>
      </c>
      <c r="AJ308" s="223" t="str">
        <f t="shared" ca="1" si="485"/>
        <v>-0,183572460606843+0,0760382028616197i</v>
      </c>
      <c r="AK308" s="223" t="str">
        <f t="shared" ca="1" si="486"/>
        <v>-0,140500278625467-0,140500278625496i</v>
      </c>
      <c r="AL308" s="223" t="str">
        <f t="shared" ca="1" si="487"/>
        <v>0,0760382028614769-0,183572460606902i</v>
      </c>
      <c r="AM308" s="223" t="str">
        <f t="shared" ca="1" si="488"/>
        <v>0,198697399549355-1,24629925500967E-14i</v>
      </c>
      <c r="AN308" s="223" t="str">
        <f t="shared" ca="1" si="489"/>
        <v>0,0760382028614999+0,183572460606893i</v>
      </c>
      <c r="AO308" s="223" t="str">
        <f t="shared" ca="1" si="490"/>
        <v>-0,14050027862545+0,140500278625513i</v>
      </c>
      <c r="AP308" s="223" t="str">
        <f t="shared" ca="1" si="491"/>
        <v>-0,183572460606853-0,0760382028615967i</v>
      </c>
      <c r="AQ308" s="223" t="str">
        <f t="shared" ca="1" si="492"/>
        <v>-8,32492149890314E-14-0,198697399549355i</v>
      </c>
      <c r="AR308" s="223" t="str">
        <f t="shared" ca="1" si="493"/>
        <v>-8,32492149890314E-14-0,198697399549355i</v>
      </c>
      <c r="AS308" s="223" t="str">
        <f t="shared" ca="1" si="494"/>
        <v>0,140500278625424+0,140500278625539i</v>
      </c>
      <c r="AT308" s="223" t="str">
        <f t="shared" ca="1" si="495"/>
        <v>-0,0760382028615365+0,183572460606878i</v>
      </c>
      <c r="AU308" s="223" t="str">
        <f t="shared" ca="1" si="496"/>
        <v>-0,198697399549355-4,92680737365052E-14i</v>
      </c>
      <c r="AV308" s="223" t="str">
        <f t="shared" ca="1" si="497"/>
        <v>-0,0760382028616281-0,18357246060684i</v>
      </c>
      <c r="AW308" s="223" t="str">
        <f t="shared" ca="1" si="498"/>
        <v>0,140500278625493-0,14050027862547i</v>
      </c>
      <c r="AX308" s="223" t="str">
        <f t="shared" ca="1" si="499"/>
        <v>0,183572460606829+0,0760382028616537i</v>
      </c>
      <c r="AY308" s="223" t="str">
        <f t="shared" ca="1" si="500"/>
        <v>2,15181487024295E-14+0,198697399549355i</v>
      </c>
      <c r="AZ308" s="223" t="str">
        <f t="shared" ca="1" si="501"/>
        <v>-0,183572460606891+0,0760382028615057i</v>
      </c>
      <c r="BA308" s="223" t="str">
        <f t="shared" ca="1" si="502"/>
        <v>-0,14050027862552-0,140500278625443i</v>
      </c>
      <c r="BB308" s="223" t="str">
        <f t="shared" ca="1" si="503"/>
        <v>0,0760382028615935-0,183572460606854i</v>
      </c>
      <c r="BC308" s="223" t="str">
        <f t="shared" ca="1" si="504"/>
        <v>0,198697399549355-8,66570513867955E-14i</v>
      </c>
      <c r="BD308" s="223" t="str">
        <f t="shared" ca="1" si="505"/>
        <v>0,076038202861571+0,183572460606863i</v>
      </c>
      <c r="BE308" s="223" t="str">
        <f t="shared" ca="1" si="506"/>
        <v>-0,140500278625537+0,140500278625426i</v>
      </c>
      <c r="BF308" s="223" t="str">
        <f t="shared" ca="1" si="507"/>
        <v>-0,183572460606881-0,0760382028615281i</v>
      </c>
      <c r="BG308" s="223" t="str">
        <f t="shared" ca="1" si="508"/>
        <v>4,02129175841725E-14-0,198697399549355i</v>
      </c>
      <c r="BH308" s="223" t="str">
        <f t="shared" ca="1" si="509"/>
        <v>0,183572460606838-0,0760382028616313i</v>
      </c>
      <c r="BI308" s="223" t="str">
        <f t="shared" ca="1" si="510"/>
        <v>0,140500278625476+0,140500278625487i</v>
      </c>
      <c r="BJ308" s="223" t="str">
        <f t="shared" ca="1" si="511"/>
        <v>-0,0760382028616505+0,183572460606831i</v>
      </c>
      <c r="BK308" s="223" t="str">
        <f t="shared" ca="1" si="512"/>
        <v>-0,198697399549355+2,49259851001935E-14i</v>
      </c>
      <c r="BL308" s="223" t="str">
        <f t="shared" ca="1" si="513"/>
        <v>-0,076038202861514-0,183572460606887i</v>
      </c>
      <c r="BM308" s="223" t="str">
        <f t="shared" ca="1" si="514"/>
        <v>0,140500278625441-0,140500278625522i</v>
      </c>
      <c r="BN308" s="223" t="str">
        <f t="shared" ca="1" si="515"/>
        <v>0,183572460606855+0,0760382028615903i</v>
      </c>
      <c r="BO308" s="223" t="str">
        <f t="shared" ca="1" si="516"/>
        <v>9,00648877845596E-14+0,198697399549355i</v>
      </c>
      <c r="BP308" s="223" t="str">
        <f t="shared" ca="1" si="517"/>
        <v>-0,18357246060686+0,0760382028615794i</v>
      </c>
      <c r="BQ308" s="223" t="str">
        <f t="shared" ca="1" si="518"/>
        <v>-0,140500278625432-0,14050027862553i</v>
      </c>
      <c r="BR308" s="223" t="str">
        <f t="shared" ca="1" si="519"/>
        <v>0,0760382028615198-0,183572460606885i</v>
      </c>
      <c r="BS308" s="223" t="str">
        <f t="shared" ca="1" si="520"/>
        <v>0,198697399549355+3,68050811864084E-14i</v>
      </c>
      <c r="BT308" s="223" t="str">
        <f t="shared" ca="1" si="521"/>
        <v>0,0760382028616396+0,183572460606835i</v>
      </c>
      <c r="BU308" s="223" t="str">
        <f t="shared" ca="1" si="522"/>
        <v>-0,140500278625485+0,140500278625478i</v>
      </c>
      <c r="BV308" s="223" t="str">
        <f t="shared" ca="1" si="523"/>
        <v>-0,183572460606832-0,0760382028616474i</v>
      </c>
      <c r="BW308" s="223" t="str">
        <f t="shared" ca="1" si="524"/>
        <v>-2,83338214979576E-14-0,198697399549355i</v>
      </c>
      <c r="BX308" s="223" t="str">
        <f t="shared" ca="1" si="525"/>
        <v>0,183572460606884-0,0760382028615224i</v>
      </c>
      <c r="BY308" s="223" t="str">
        <f t="shared" ca="1" si="526"/>
        <v>0,140500278625524+0,140500278625438i</v>
      </c>
      <c r="BZ308" s="223" t="str">
        <f t="shared" ca="1" si="527"/>
        <v>-0,0760382028615768+0,183572460606861i</v>
      </c>
      <c r="CA308" s="223" t="str">
        <f t="shared" ca="1" si="528"/>
        <v>-0,198697399549355+1,04767363691461E-13i</v>
      </c>
      <c r="CB308" s="223" t="str">
        <f t="shared" ca="1" si="529"/>
        <v>-0,0760382028615826-0,183572460606859i</v>
      </c>
      <c r="CC308" s="223" t="str">
        <f t="shared" ca="1" si="530"/>
        <v>0,140500278625528-0,140500278625435i</v>
      </c>
      <c r="CD308" s="223" t="str">
        <f t="shared" ca="1" si="531"/>
        <v>0,183572460606886+0,0760382028615166i</v>
      </c>
      <c r="CE308" s="223" t="str">
        <f t="shared" ca="1" si="532"/>
        <v>-3,33972447886444E-14+0,198697399549355i</v>
      </c>
      <c r="CF308" s="223" t="str">
        <f t="shared" ca="1" si="533"/>
        <v>-0,183572460606834+0,0760382028616428i</v>
      </c>
      <c r="CG308" s="223" t="str">
        <f t="shared" ca="1" si="534"/>
        <v>-0,140500278625481-0,140500278625482i</v>
      </c>
      <c r="CH308" s="223" t="str">
        <f t="shared" ca="1" si="535"/>
        <v>0,0760382028616338-0,183572460606838i</v>
      </c>
      <c r="CI308" s="223" t="str">
        <f t="shared" ca="1" si="536"/>
        <v>0,198697399549355-4,30362974048589E-14i</v>
      </c>
      <c r="CJ308" s="223" t="str">
        <f t="shared" ca="1" si="537"/>
        <v>0,0760382028615256+0,183572460606882i</v>
      </c>
      <c r="CK308" s="223" t="str">
        <f t="shared" ca="1" si="538"/>
        <v>-0,140500278625428+0,140500278625535i</v>
      </c>
      <c r="CL308" s="223" t="str">
        <f t="shared" ca="1" si="539"/>
        <v>-0,183572460606862-0,0760382028615736i</v>
      </c>
      <c r="CM308" s="223" t="str">
        <f t="shared" ca="1" si="540"/>
        <v>9,51283110752464E-14-0,198697399549355i</v>
      </c>
      <c r="CN308" s="223" t="str">
        <f t="shared" ca="1" si="541"/>
        <v>0,183572460606857-0,0760382028615858i</v>
      </c>
      <c r="CO308" s="223" t="str">
        <f t="shared" ca="1" si="542"/>
        <v>0,140500278625437+0,140500278625526i</v>
      </c>
      <c r="CP308" s="223" t="str">
        <f t="shared" ca="1" si="543"/>
        <v>-0,0760382028615134+0,183572460606887i</v>
      </c>
      <c r="CQ308" s="223" t="str">
        <f t="shared" ca="1" si="544"/>
        <v>-0,198697399549355-1,86947688817431E-14i</v>
      </c>
      <c r="CR308" s="223" t="str">
        <f t="shared" ca="1" si="545"/>
        <v>-0,076038202861646-0,183572460606832i</v>
      </c>
      <c r="CS308" s="223" t="str">
        <f t="shared" ca="1" si="546"/>
        <v>0,140500278625472-0,140500278625491i</v>
      </c>
      <c r="CT308" s="223" t="str">
        <f t="shared" ca="1" si="547"/>
        <v>0,183572460606839+0,0760382028616307i</v>
      </c>
      <c r="CU308" s="223" t="str">
        <f t="shared" ca="1" si="548"/>
        <v>4,6444133802623E-14+0,198697399549355i</v>
      </c>
      <c r="CV308" s="223" t="str">
        <f t="shared" ca="1" si="549"/>
        <v>-0,183572460606881+0,0760382028615287i</v>
      </c>
      <c r="CW308" s="223" t="str">
        <f t="shared" ca="1" si="550"/>
        <v>-0,140500278625537-0,140500278625426i</v>
      </c>
      <c r="CX308" s="223" t="str">
        <f t="shared" ca="1" si="551"/>
        <v>0,0760382028615705-0,183572460606864i</v>
      </c>
      <c r="CY308" s="223" t="str">
        <f t="shared" ca="1" si="552"/>
        <v>0,198697399549355+8,0425835168345E-14i</v>
      </c>
      <c r="CZ308" s="223" t="str">
        <f t="shared" ca="1" si="553"/>
        <v>0,0760382028615889+0,183572460606856i</v>
      </c>
      <c r="DA308" s="223" t="str">
        <f t="shared" ca="1" si="554"/>
        <v>-0,140500278625515+0,140500278625448i</v>
      </c>
      <c r="DB308" s="223" t="str">
        <f t="shared" ca="1" si="555"/>
        <v>-0,183572460606893-0,0760382028614999i</v>
      </c>
      <c r="DC308" s="223" t="str">
        <f t="shared" ca="1" si="556"/>
        <v>1,5286932483979E-14-0,198697399549355i</v>
      </c>
      <c r="DD308" s="223" t="str">
        <f t="shared" ca="1" si="557"/>
        <v>0,183572460606905-0,0760382028614717i</v>
      </c>
      <c r="DE308" s="223" t="str">
        <f t="shared" ca="1" si="558"/>
        <v>0,140500278625494+0,140500278625469i</v>
      </c>
      <c r="DF308" s="223" t="str">
        <f t="shared" ca="1" si="559"/>
        <v>-0,0760382028616275+0,18357246060684i</v>
      </c>
      <c r="DG308" s="223" t="str">
        <f t="shared" ca="1" si="560"/>
        <v>-0,198697399549355+4,98519702003871E-14i</v>
      </c>
      <c r="DH308" s="223" t="str">
        <f t="shared" ca="1" si="561"/>
        <v>-0,0760382028615319-0,18357246060688i</v>
      </c>
      <c r="DI308" s="223" t="str">
        <f t="shared" ca="1" si="562"/>
        <v>0,140500278625423-0,14050027862554i</v>
      </c>
      <c r="DJ308" s="223" t="str">
        <f t="shared" ca="1" si="563"/>
        <v>0,183572460606865+0,0760382028615673i</v>
      </c>
      <c r="DK308" s="223" t="str">
        <f t="shared" ca="1" si="564"/>
        <v>-7,7017998770581E-14+0,198697399549355i</v>
      </c>
      <c r="DL308" s="223" t="str">
        <f t="shared" ca="1" si="565"/>
        <v>-0,18357246060685+0,0760382028616025i</v>
      </c>
      <c r="DM308" s="223" t="str">
        <f t="shared" ca="1" si="566"/>
        <v>-0,140500278625442-0,140500278625521i</v>
      </c>
      <c r="DN308" s="223" t="str">
        <f t="shared" ca="1" si="567"/>
        <v>0,0760382028614967-0,183572460606894i</v>
      </c>
      <c r="DO308" s="223" t="str">
        <f t="shared" ca="1" si="568"/>
        <v>0,198697399549355+5,84456577077664E-16i</v>
      </c>
      <c r="DP308" s="223" t="str">
        <f t="shared" ca="1" si="569"/>
        <v>0,0760382028614749+0,183572460606903i</v>
      </c>
      <c r="DQ308" s="223" t="str">
        <f t="shared" ca="1" si="570"/>
        <v>-0,140500278625459+0,140500278625504i</v>
      </c>
      <c r="DR308" s="223" t="str">
        <f t="shared" ca="1" si="571"/>
        <v>-0,183572460606841-0,0760382028616243i</v>
      </c>
      <c r="DS308" s="223" t="str">
        <f t="shared" ca="1" si="572"/>
        <v>-6,45544461072884E-14-0,198697399549355i</v>
      </c>
      <c r="DT308" s="223" t="str">
        <f t="shared" ca="1" si="573"/>
        <v>0,183572460606878-0,0760382028615349i</v>
      </c>
      <c r="DU308" s="223" t="str">
        <f t="shared" ca="1" si="574"/>
        <v>0,14050027862555+0,140500278625413i</v>
      </c>
      <c r="DV308" s="223" t="str">
        <f t="shared" ca="1" si="575"/>
        <v>-0,0760382028615643+0,183572460606866i</v>
      </c>
      <c r="DW308" s="223" t="str">
        <f t="shared" ca="1" si="576"/>
        <v>-0,198697399549355-7,36101623728169E-14i</v>
      </c>
      <c r="DX308" s="223" t="str">
        <f t="shared" ca="1" si="577"/>
        <v>-0,0760382028615951-0,183572460606853i</v>
      </c>
      <c r="DY308" s="223" t="str">
        <f t="shared" ca="1" si="578"/>
        <v>0,140500278625511-0,140500278625452i</v>
      </c>
      <c r="DZ308" s="223" t="str">
        <f t="shared" ca="1" si="579"/>
        <v>0,1835724606069+0,0760382028614832i</v>
      </c>
      <c r="EA308" s="223" t="str">
        <f t="shared" ca="1" si="580"/>
        <v>-8,47125968845089E-15+0,198697399549355i</v>
      </c>
      <c r="EB308" s="223" t="str">
        <f t="shared" ca="1" si="581"/>
        <v>-0,183572460606898+0,0760382028614884i</v>
      </c>
      <c r="EC308" s="223" t="str">
        <f t="shared" ca="1" si="582"/>
        <v>-0,140500278625498-0,140500278625464i</v>
      </c>
      <c r="ED308" s="223" t="str">
        <f t="shared" ca="1" si="583"/>
        <v>0,0760382028616108-0,183572460606847i</v>
      </c>
      <c r="EE308" s="223" t="str">
        <f t="shared" ca="1" si="584"/>
        <v>0,198697399549355-5,6667642995915E-14i</v>
      </c>
      <c r="EF308" s="223" t="str">
        <f t="shared" ca="1" si="585"/>
        <v>0,0760382028615486+0,183572460606873i</v>
      </c>
      <c r="EG308" s="223" t="str">
        <f t="shared" ca="1" si="586"/>
        <v>-0,140500278625418+0,140500278625545i</v>
      </c>
      <c r="EH308" s="223" t="str">
        <f t="shared" ca="1" si="587"/>
        <v>-0,183572460606872-0,0760382028615506i</v>
      </c>
      <c r="EI308" s="223" t="str">
        <f t="shared" ca="1" si="588"/>
        <v>5,89076864659155E-14-0,198697399549355i</v>
      </c>
      <c r="EJ308" s="223" t="str">
        <f t="shared" ca="1" si="589"/>
        <v>0,183572460606848-0,0760382028616088i</v>
      </c>
      <c r="EK308" s="223" t="str">
        <f t="shared" ca="1" si="590"/>
        <v>0,140500278625463+0,1405002786255i</v>
      </c>
      <c r="EL308" s="223" t="str">
        <f t="shared" ca="1" si="591"/>
        <v>-0,0760382028614904+0,183572460606897i</v>
      </c>
      <c r="EM308" s="223" t="str">
        <f t="shared" ca="1" si="592"/>
        <v>-0,198697399549355+6,23121621845043E-15i</v>
      </c>
      <c r="EN308" s="223"/>
      <c r="EO308" s="223"/>
      <c r="EP308" s="223"/>
    </row>
    <row r="309" spans="1:146">
      <c r="A309" s="249">
        <f t="shared" si="461"/>
        <v>4.0820312499999989E-3</v>
      </c>
      <c r="B309" s="248">
        <v>209</v>
      </c>
      <c r="C309" s="247">
        <f t="shared" si="462"/>
        <v>41800</v>
      </c>
      <c r="N309" s="246">
        <f t="shared" ca="1" si="463"/>
        <v>0.20123029629926611</v>
      </c>
      <c r="O309" s="223">
        <f t="shared" ca="1" si="464"/>
        <v>-0.19876970370073391</v>
      </c>
      <c r="P309" s="223" t="str">
        <f t="shared" ca="1" si="465"/>
        <v>-0,0805496959120671-0,181717202261511i</v>
      </c>
      <c r="Q309" s="223" t="str">
        <f t="shared" ca="1" si="466"/>
        <v>0,133485574472512-0,147278635643535i</v>
      </c>
      <c r="R309" s="223" t="str">
        <f t="shared" ca="1" si="467"/>
        <v>0,188737435111978+0,0623504265954092i</v>
      </c>
      <c r="S309" s="223" t="str">
        <f t="shared" ca="1" si="468"/>
        <v>0,0194828379408924+0,197812573248129i</v>
      </c>
      <c r="T309" s="223" t="str">
        <f t="shared" ca="1" si="469"/>
        <v>-0,172946933416544+0,0979732276241378i</v>
      </c>
      <c r="U309" s="223" t="str">
        <f t="shared" ca="1" si="470"/>
        <v>-0,159653323042605-0,118406974248695i</v>
      </c>
      <c r="V309" s="223" t="str">
        <f t="shared" ca="1" si="471"/>
        <v>0,0435506885864426-0,193940023287934i</v>
      </c>
      <c r="W309" s="223" t="str">
        <f t="shared" ca="1" si="472"/>
        <v>0,19495039957979-0,0387780455020309i</v>
      </c>
      <c r="X309" s="223" t="str">
        <f t="shared" ca="1" si="473"/>
        <v>0,114453223596588+0,162511091060355i</v>
      </c>
      <c r="Y309" s="223" t="str">
        <f t="shared" ca="1" si="474"/>
        <v>-0,102188050135028+0,170490461665392i</v>
      </c>
      <c r="Z309" s="223" t="str">
        <f t="shared" ca="1" si="475"/>
        <v>-0,197274863021227-0,0243315336391607i</v>
      </c>
      <c r="AA309" s="223" t="str">
        <f t="shared" ca="1" si="476"/>
        <v>-0,057699799286731-0,190210746992772i</v>
      </c>
      <c r="AB309" s="223" t="str">
        <f t="shared" ca="1" si="477"/>
        <v>0,150510178059668-0,129830972459289i</v>
      </c>
      <c r="AC309" s="223" t="str">
        <f t="shared" ca="1" si="478"/>
        <v>0,179685683942784+0,0849849992368736i</v>
      </c>
      <c r="AD309" s="223" t="str">
        <f t="shared" ca="1" si="479"/>
        <v>-0,00487805272194498+0,198709837982218i</v>
      </c>
      <c r="AE309" s="223" t="str">
        <f t="shared" ca="1" si="480"/>
        <v>-0,183639260932437+0,0760658724623971i</v>
      </c>
      <c r="AF309" s="223" t="str">
        <f t="shared" ca="1" si="481"/>
        <v>-0,14395837808438-0,137059769767033i</v>
      </c>
      <c r="AG309" s="223" t="str">
        <f t="shared" ca="1" si="482"/>
        <v>0,0669634963385576-0,187150434857613i</v>
      </c>
      <c r="AH309" s="223" t="str">
        <f t="shared" ca="1" si="483"/>
        <v>0,198231128577593-0,0146224065095798i</v>
      </c>
      <c r="AI309" s="223" t="str">
        <f t="shared" ca="1" si="484"/>
        <v>0,0936993897044511+0,17529922840187i</v>
      </c>
      <c r="AJ309" s="223" t="str">
        <f t="shared" ca="1" si="485"/>
        <v>-0,122289400967085+0,156699385832839i</v>
      </c>
      <c r="AK309" s="223" t="str">
        <f t="shared" ca="1" si="486"/>
        <v>-0,192812824777938-0,0482970983644958i</v>
      </c>
      <c r="AL309" s="223" t="str">
        <f t="shared" ca="1" si="487"/>
        <v>-0,0339820439729162-0,195843345040623i</v>
      </c>
      <c r="AM309" s="223" t="str">
        <f t="shared" ca="1" si="488"/>
        <v>0,165270968473543-0,110430530602251i</v>
      </c>
      <c r="AN309" s="223" t="str">
        <f t="shared" ca="1" si="489"/>
        <v>0,167931292835235+0,10634131838549i</v>
      </c>
      <c r="AO309" s="223" t="str">
        <f t="shared" ca="1" si="490"/>
        <v>-0,0291655729313976+0,19661832179342i</v>
      </c>
      <c r="AP309" s="223" t="str">
        <f t="shared" ca="1" si="491"/>
        <v>-0,191569483032007+0,0530144157765337i</v>
      </c>
      <c r="AQ309" s="223" t="str">
        <f t="shared" ca="1" si="492"/>
        <v>-0,126098165122888-0,153651058772527i</v>
      </c>
      <c r="AR309" s="223" t="str">
        <f t="shared" ca="1" si="493"/>
        <v>-0,126098165122888-0,153651058772527i</v>
      </c>
      <c r="AS309" s="223" t="str">
        <f t="shared" ca="1" si="494"/>
        <v>0,198530276887546+0,00975316708725339i</v>
      </c>
      <c r="AT309" s="223" t="str">
        <f t="shared" ca="1" si="495"/>
        <v>0,0715362297754017+0,185450702179308i</v>
      </c>
      <c r="AU309" s="223" t="str">
        <f t="shared" ca="1" si="496"/>
        <v>-0,140551405381189+0,14055140538127i</v>
      </c>
      <c r="AV309" s="223" t="str">
        <f t="shared" ca="1" si="497"/>
        <v>-0,185450702179278-0,0715362297754788i</v>
      </c>
      <c r="AW309" s="223" t="str">
        <f t="shared" ca="1" si="498"/>
        <v>-0,00975316708737392-0,19853027688754i</v>
      </c>
      <c r="AX309" s="223" t="str">
        <f t="shared" ca="1" si="499"/>
        <v>0,177545929686967-0,0893691107758615i</v>
      </c>
      <c r="AY309" s="223" t="str">
        <f t="shared" ca="1" si="500"/>
        <v>0,153651058772478+0,126098165122947i</v>
      </c>
      <c r="AZ309" s="223" t="str">
        <f t="shared" ca="1" si="501"/>
        <v>-0,0530144157764174+0,191569483032039i</v>
      </c>
      <c r="BA309" s="223" t="str">
        <f t="shared" ca="1" si="502"/>
        <v>-0,196618321793431+0,0291655729313214i</v>
      </c>
      <c r="BB309" s="223" t="str">
        <f t="shared" ca="1" si="503"/>
        <v>-0,106341318385592-0,16793129283517i</v>
      </c>
      <c r="BC309" s="223" t="str">
        <f t="shared" ca="1" si="504"/>
        <v>0,110430530602315-0,1652709684735i</v>
      </c>
      <c r="BD309" s="223" t="str">
        <f t="shared" ca="1" si="505"/>
        <v>0,195843345040609+0,0339820439729949i</v>
      </c>
      <c r="BE309" s="223" t="str">
        <f t="shared" ca="1" si="506"/>
        <v>0,0482970983646101+0,192812824777909i</v>
      </c>
      <c r="BF309" s="223" t="str">
        <f t="shared" ca="1" si="507"/>
        <v>-0,156699385832889+0,122289400967022i</v>
      </c>
      <c r="BG309" s="223" t="str">
        <f t="shared" ca="1" si="508"/>
        <v>-0,175299228401925-0,0936993897043472i</v>
      </c>
      <c r="BH309" s="223" t="str">
        <f t="shared" ca="1" si="509"/>
        <v>0,0146224065096397-0,198231128577588i</v>
      </c>
      <c r="BI309" s="223" t="str">
        <f t="shared" ca="1" si="510"/>
        <v>0,187150434857604-0,0669634963385809i</v>
      </c>
      <c r="BJ309" s="223" t="str">
        <f t="shared" ca="1" si="511"/>
        <v>0,137059769766961+0,143958378084449i</v>
      </c>
      <c r="BK309" s="223" t="str">
        <f t="shared" ca="1" si="512"/>
        <v>-0,0760658724623951+0,183639260932438i</v>
      </c>
      <c r="BL309" s="223" t="str">
        <f t="shared" ca="1" si="513"/>
        <v>-0,198709837982216+0,00487805272202608i</v>
      </c>
      <c r="BM309" s="223" t="str">
        <f t="shared" ca="1" si="514"/>
        <v>-0,0849849992368344-0,179685683942803i</v>
      </c>
      <c r="BN309" s="223" t="str">
        <f t="shared" ca="1" si="515"/>
        <v>0,129830972459257-0,150510178059695i</v>
      </c>
      <c r="BO309" s="223" t="str">
        <f t="shared" ca="1" si="516"/>
        <v>0,19021074699275+0,0576997992868047i</v>
      </c>
      <c r="BP309" s="223" t="str">
        <f t="shared" ca="1" si="517"/>
        <v>0,0243315336391671+0,197274863021226i</v>
      </c>
      <c r="BQ309" s="223" t="str">
        <f t="shared" ca="1" si="518"/>
        <v>-0,170490461665351+0,102188050135096i</v>
      </c>
      <c r="BR309" s="223" t="str">
        <f t="shared" ca="1" si="519"/>
        <v>-0,162511091060344-0,114453223596603i</v>
      </c>
      <c r="BS309" s="223" t="str">
        <f t="shared" ca="1" si="520"/>
        <v>0,0387780455019681-0,194950399579803i</v>
      </c>
      <c r="BT309" s="223" t="str">
        <f t="shared" ca="1" si="521"/>
        <v>0,193940023287946-0,0435506885863895i</v>
      </c>
      <c r="BU309" s="223" t="str">
        <f t="shared" ca="1" si="522"/>
        <v>0,11840697424871+0,159653323042594i</v>
      </c>
      <c r="BV309" s="223" t="str">
        <f t="shared" ca="1" si="523"/>
        <v>-0,0979732276242252+0,172946933416494i</v>
      </c>
      <c r="BW309" s="223" t="str">
        <f t="shared" ca="1" si="524"/>
        <v>-0,197812573248128-0,0194828379409086i</v>
      </c>
      <c r="BX309" s="223" t="str">
        <f t="shared" ca="1" si="525"/>
        <v>-0,0623504265954823-0,188737435111954i</v>
      </c>
      <c r="BY309" s="223" t="str">
        <f t="shared" ca="1" si="526"/>
        <v>0,147278635643563-0,133485574472481i</v>
      </c>
      <c r="BZ309" s="223" t="str">
        <f t="shared" ca="1" si="527"/>
        <v>0,181717202261527+0,0805496959120324i</v>
      </c>
      <c r="CA309" s="223" t="str">
        <f t="shared" ca="1" si="528"/>
        <v>-7,70459387074832E-14+0,198769703700734i</v>
      </c>
      <c r="CB309" s="223" t="str">
        <f t="shared" ca="1" si="529"/>
        <v>-0,181717202261512+0,0805496959120671i</v>
      </c>
      <c r="CC309" s="223" t="str">
        <f t="shared" ca="1" si="530"/>
        <v>-0,147278635643589-0,133485574472452i</v>
      </c>
      <c r="CD309" s="223" t="str">
        <f t="shared" ca="1" si="531"/>
        <v>0,0623504265954461-0,188737435111966i</v>
      </c>
      <c r="CE309" s="223" t="str">
        <f t="shared" ca="1" si="532"/>
        <v>0,197812573248123-0,0194828379409577i</v>
      </c>
      <c r="CF309" s="223" t="str">
        <f t="shared" ca="1" si="533"/>
        <v>0,0979732276240911+0,17294693341657i</v>
      </c>
      <c r="CG309" s="223" t="str">
        <f t="shared" ca="1" si="534"/>
        <v>-0,11840697424868+0,159653323042616i</v>
      </c>
      <c r="CH309" s="223" t="str">
        <f t="shared" ca="1" si="535"/>
        <v>-0,193940023287956-0,0435506885863414i</v>
      </c>
      <c r="CI309" s="223" t="str">
        <f t="shared" ca="1" si="536"/>
        <v>-0,0387780455020164-0,194950399579793i</v>
      </c>
      <c r="CJ309" s="223" t="str">
        <f t="shared" ca="1" si="537"/>
        <v>0,162511091060322-0,114453223596634i</v>
      </c>
      <c r="CK309" s="223" t="str">
        <f t="shared" ca="1" si="538"/>
        <v>0,170490461665371+0,102188050135064i</v>
      </c>
      <c r="CL309" s="223" t="str">
        <f t="shared" ca="1" si="539"/>
        <v>-0,0243315336391182+0,197274863021232i</v>
      </c>
      <c r="CM309" s="223" t="str">
        <f t="shared" ca="1" si="540"/>
        <v>-0,190210746992795+0,0576997992866573i</v>
      </c>
      <c r="CN309" s="223" t="str">
        <f t="shared" ca="1" si="541"/>
        <v>-0,129830972459286-0,15051017805967i</v>
      </c>
      <c r="CO309" s="223" t="str">
        <f t="shared" ca="1" si="542"/>
        <v>0,0849849992368002-0,179685683942819i</v>
      </c>
      <c r="CP309" s="223" t="str">
        <f t="shared" ca="1" si="543"/>
        <v>0,198709837982217+0,00487805272198247i</v>
      </c>
      <c r="CQ309" s="223" t="str">
        <f t="shared" ca="1" si="544"/>
        <v>0,0760658724624407+0,183639260932419i</v>
      </c>
      <c r="CR309" s="223" t="str">
        <f t="shared" ca="1" si="545"/>
        <v>-0,137059769767073+0,143958378084343i</v>
      </c>
      <c r="CS309" s="223" t="str">
        <f t="shared" ca="1" si="546"/>
        <v>-0,187150434857619-0,0669634963385397i</v>
      </c>
      <c r="CT309" s="223" t="str">
        <f t="shared" ca="1" si="547"/>
        <v>-0,0146224065096832-0,198231128577585i</v>
      </c>
      <c r="CU309" s="223" t="str">
        <f t="shared" ca="1" si="548"/>
        <v>0,175299228401905-0,0936993897043857i</v>
      </c>
      <c r="CV309" s="223" t="str">
        <f t="shared" ca="1" si="549"/>
        <v>0,156699385832912+0,122289400966992i</v>
      </c>
      <c r="CW309" s="223" t="str">
        <f t="shared" ca="1" si="550"/>
        <v>-0,0482970983645733+0,192812824777918i</v>
      </c>
      <c r="CX309" s="223" t="str">
        <f t="shared" ca="1" si="551"/>
        <v>-0,195843345040601+0,0339820439730378i</v>
      </c>
      <c r="CY309" s="223" t="str">
        <f t="shared" ca="1" si="552"/>
        <v>-0,110430530602187-0,165270968473586i</v>
      </c>
      <c r="CZ309" s="223" t="str">
        <f t="shared" ca="1" si="553"/>
        <v>0,10634131838556-0,167931292835191i</v>
      </c>
      <c r="DA309" s="223" t="str">
        <f t="shared" ca="1" si="554"/>
        <v>0,196618321793438+0,0291655729312783i</v>
      </c>
      <c r="DB309" s="223" t="str">
        <f t="shared" ca="1" si="555"/>
        <v>0,0530144157764596+0,191569483032027i</v>
      </c>
      <c r="DC309" s="223" t="str">
        <f t="shared" ca="1" si="556"/>
        <v>-0,153651058772447+0,126098165122985i</v>
      </c>
      <c r="DD309" s="223" t="str">
        <f t="shared" ca="1" si="557"/>
        <v>-0,1775459296869-0,0893691107759941i</v>
      </c>
      <c r="DE309" s="223" t="str">
        <f t="shared" ca="1" si="558"/>
        <v>0,00975316708733035-0,198530276887542i</v>
      </c>
      <c r="DF309" s="223" t="str">
        <f t="shared" ca="1" si="559"/>
        <v>0,185450702179263-0,0715362297755196i</v>
      </c>
      <c r="DG309" s="223" t="str">
        <f t="shared" ca="1" si="560"/>
        <v>0,14055140538122+0,14055140538124i</v>
      </c>
      <c r="DH309" s="223" t="str">
        <f t="shared" ca="1" si="561"/>
        <v>-0,0715362297753663+0,185450702179322i</v>
      </c>
      <c r="DI309" s="223" t="str">
        <f t="shared" ca="1" si="562"/>
        <v>-0,198530276887544+0,00975316708729134i</v>
      </c>
      <c r="DJ309" s="223" t="str">
        <f t="shared" ca="1" si="563"/>
        <v>-0,0893691107759692-0,177545929686913i</v>
      </c>
      <c r="DK309" s="223" t="str">
        <f t="shared" ca="1" si="564"/>
        <v>0,126098165123016-0,153651058772422i</v>
      </c>
      <c r="DL309" s="223" t="str">
        <f t="shared" ca="1" si="565"/>
        <v>0,19156948303202+0,0530144157764862i</v>
      </c>
      <c r="DM309" s="223" t="str">
        <f t="shared" ca="1" si="566"/>
        <v>0,0291655729314407+0,196618321793414i</v>
      </c>
      <c r="DN309" s="223" t="str">
        <f t="shared" ca="1" si="567"/>
        <v>-0,167931292835218+0,106341318385517i</v>
      </c>
      <c r="DO309" s="223" t="str">
        <f t="shared" ca="1" si="568"/>
        <v>-0,16527096847357-0,11043053060221i</v>
      </c>
      <c r="DP309" s="223" t="str">
        <f t="shared" ca="1" si="569"/>
        <v>0,0339820439730764-0,195843345040595i</v>
      </c>
      <c r="DQ309" s="223" t="str">
        <f t="shared" ca="1" si="570"/>
        <v>0,192812824777925-0,0482970983645463i</v>
      </c>
      <c r="DR309" s="223" t="str">
        <f t="shared" ca="1" si="571"/>
        <v>0,122289400966961+0,156699385832936i</v>
      </c>
      <c r="DS309" s="223" t="str">
        <f t="shared" ca="1" si="572"/>
        <v>-0,0936993897044201+0,175299228401886i</v>
      </c>
      <c r="DT309" s="223" t="str">
        <f t="shared" ca="1" si="573"/>
        <v>-0,198231128577598-0,0146224065095081i</v>
      </c>
      <c r="DU309" s="223" t="str">
        <f t="shared" ca="1" si="574"/>
        <v>-0,066963496338503-0,187150434857632i</v>
      </c>
      <c r="DV309" s="223" t="str">
        <f t="shared" ca="1" si="575"/>
        <v>0,14395837808437-0,137059769767044i</v>
      </c>
      <c r="DW309" s="223" t="str">
        <f t="shared" ca="1" si="576"/>
        <v>0,183639260932409+0,0760658724624663i</v>
      </c>
      <c r="DX309" s="223" t="str">
        <f t="shared" ca="1" si="577"/>
        <v>0,00487805272194341+0,198709837982218i</v>
      </c>
      <c r="DY309" s="223" t="str">
        <f t="shared" ca="1" si="578"/>
        <v>-0,179685683942831+0,084984999236775i</v>
      </c>
      <c r="DZ309" s="223" t="str">
        <f t="shared" ca="1" si="579"/>
        <v>-0,150510178059645-0,129830972459316i</v>
      </c>
      <c r="EA309" s="223" t="str">
        <f t="shared" ca="1" si="580"/>
        <v>0,0576997992866946-0,190210746992784i</v>
      </c>
      <c r="EB309" s="223" t="str">
        <f t="shared" ca="1" si="581"/>
        <v>0,197274863021236-0,0243315336390905i</v>
      </c>
      <c r="EC309" s="223" t="str">
        <f t="shared" ca="1" si="582"/>
        <v>0,10218805013503+0,170490461665391i</v>
      </c>
      <c r="ED309" s="223" t="str">
        <f t="shared" ca="1" si="583"/>
        <v>-0,114453223596509+0,162511091060411i</v>
      </c>
      <c r="EE309" s="223" t="str">
        <f t="shared" ca="1" si="584"/>
        <v>-0,194950399579788-0,0387780455020436i</v>
      </c>
      <c r="EF309" s="223" t="str">
        <f t="shared" ca="1" si="585"/>
        <v>-0,0435506885865016-0,19394002328792i</v>
      </c>
      <c r="EG309" s="223" t="str">
        <f t="shared" ca="1" si="586"/>
        <v>0,159653323042633-0,118406974248657i</v>
      </c>
      <c r="EH309" s="223" t="str">
        <f t="shared" ca="1" si="587"/>
        <v>0,172946933416556+0,0979732276241153i</v>
      </c>
      <c r="EI309" s="223" t="str">
        <f t="shared" ca="1" si="588"/>
        <v>-0,0194828379409966+0,197812573248119i</v>
      </c>
      <c r="EJ309" s="223" t="str">
        <f t="shared" ca="1" si="589"/>
        <v>-0,188737435111974+0,0623504265954199i</v>
      </c>
      <c r="EK309" s="223" t="str">
        <f t="shared" ca="1" si="590"/>
        <v>-0,133485574472574-0,147278635643478i</v>
      </c>
      <c r="EL309" s="223" t="str">
        <f t="shared" ca="1" si="591"/>
        <v>0,0805496959121131-0,181717202261491i</v>
      </c>
      <c r="EM309" s="223" t="str">
        <f t="shared" ca="1" si="592"/>
        <v>0,198769703700734-4,92856140224249E-14i</v>
      </c>
      <c r="EN309" s="223"/>
      <c r="EO309" s="223"/>
      <c r="EP309" s="223"/>
    </row>
    <row r="310" spans="1:146">
      <c r="A310" s="249">
        <f t="shared" si="461"/>
        <v>4.1015624999999984E-3</v>
      </c>
      <c r="B310" s="248">
        <v>210</v>
      </c>
      <c r="C310" s="247">
        <f t="shared" si="462"/>
        <v>42000</v>
      </c>
      <c r="N310" s="246">
        <f t="shared" ca="1" si="463"/>
        <v>0.201166276748005</v>
      </c>
      <c r="O310" s="223">
        <f t="shared" ca="1" si="464"/>
        <v>-0.19883372325199503</v>
      </c>
      <c r="P310" s="223" t="str">
        <f t="shared" ca="1" si="465"/>
        <v>-0,0850123711220968-0,179743556931674i</v>
      </c>
      <c r="Q310" s="223" t="str">
        <f t="shared" ca="1" si="466"/>
        <v>0,12613877869632-0,153700546554824i</v>
      </c>
      <c r="R310" s="223" t="str">
        <f t="shared" ca="1" si="467"/>
        <v>0,192874925743472+0,0483126538465986i</v>
      </c>
      <c r="S310" s="223" t="str">
        <f t="shared" ca="1" si="468"/>
        <v>0,038790535096894+0,195013189013327i</v>
      </c>
      <c r="T310" s="223" t="str">
        <f t="shared" ca="1" si="469"/>
        <v>-0,159704744028337+0,118445110650859i</v>
      </c>
      <c r="U310" s="223" t="str">
        <f t="shared" ca="1" si="470"/>
        <v>-0,175355688605488-0,0937295683119588i</v>
      </c>
      <c r="V310" s="223" t="str">
        <f t="shared" ca="1" si="471"/>
        <v>0,00975630837783288-0,198594219324449i</v>
      </c>
      <c r="W310" s="223" t="str">
        <f t="shared" ca="1" si="472"/>
        <v>0,183698407285534-0,0760903716839975i</v>
      </c>
      <c r="X310" s="223" t="str">
        <f t="shared" ca="1" si="473"/>
        <v>0,147326071002084+0,13352856737545i</v>
      </c>
      <c r="Y310" s="223" t="str">
        <f t="shared" ca="1" si="474"/>
        <v>-0,0577183831815171+0,190272009883647i</v>
      </c>
      <c r="Z310" s="223" t="str">
        <f t="shared" ca="1" si="475"/>
        <v>-0,196681648429712+0,0291749665504912i</v>
      </c>
      <c r="AA310" s="223" t="str">
        <f t="shared" ca="1" si="476"/>
        <v>-0,110466097959273-0,165324198785003i</v>
      </c>
      <c r="AB310" s="223" t="str">
        <f t="shared" ca="1" si="477"/>
        <v>0,102220962762007-0,170545373066112i</v>
      </c>
      <c r="AC310" s="223" t="str">
        <f t="shared" ca="1" si="478"/>
        <v>0,197876284527753+0,0194891129542319i</v>
      </c>
      <c r="AD310" s="223" t="str">
        <f t="shared" ca="1" si="479"/>
        <v>0,0669850638757911+0,18721071208616i</v>
      </c>
      <c r="AE310" s="223" t="str">
        <f t="shared" ca="1" si="480"/>
        <v>-0,140596674040051+0,140596674040059i</v>
      </c>
      <c r="AF310" s="223" t="str">
        <f t="shared" ca="1" si="481"/>
        <v>-0,187210712086157-0,0669850638757986i</v>
      </c>
      <c r="AG310" s="223" t="str">
        <f t="shared" ca="1" si="482"/>
        <v>-0,0194891129542436-0,197876284527752i</v>
      </c>
      <c r="AH310" s="223" t="str">
        <f t="shared" ca="1" si="483"/>
        <v>0,170545373066116-0,102220962762i</v>
      </c>
      <c r="AI310" s="223" t="str">
        <f t="shared" ca="1" si="484"/>
        <v>0,165324198784998+0,110466097959281i</v>
      </c>
      <c r="AJ310" s="223" t="str">
        <f t="shared" ca="1" si="485"/>
        <v>-0,0291749665504614+0,196681648429716i</v>
      </c>
      <c r="AK310" s="223" t="str">
        <f t="shared" ca="1" si="486"/>
        <v>-0,190272009883626+0,0577183831815837i</v>
      </c>
      <c r="AL310" s="223" t="str">
        <f t="shared" ca="1" si="487"/>
        <v>-0,133528567375399-0,14732607100213i</v>
      </c>
      <c r="AM310" s="223" t="str">
        <f t="shared" ca="1" si="488"/>
        <v>0,0760903716840243-0,183698407285523i</v>
      </c>
      <c r="AN310" s="223" t="str">
        <f t="shared" ca="1" si="489"/>
        <v>0,198594219324448-0,00975630837786298i</v>
      </c>
      <c r="AO310" s="223" t="str">
        <f t="shared" ca="1" si="490"/>
        <v>0,0937295683120222+0,175355688605454i</v>
      </c>
      <c r="AP310" s="223" t="str">
        <f t="shared" ca="1" si="491"/>
        <v>-0,118445110650915+0,159704744028296i</v>
      </c>
      <c r="AQ310" s="223" t="str">
        <f t="shared" ca="1" si="492"/>
        <v>-0,195013189013322-0,0387905350969206i</v>
      </c>
      <c r="AR310" s="223" t="str">
        <f t="shared" ca="1" si="493"/>
        <v>-0,195013189013322-0,0387905350969206i</v>
      </c>
      <c r="AS310" s="223" t="str">
        <f t="shared" ca="1" si="494"/>
        <v>0,153700546554779-0,126138778696375i</v>
      </c>
      <c r="AT310" s="223" t="str">
        <f t="shared" ca="1" si="495"/>
        <v>0,179743556931639+0,085012371122169i</v>
      </c>
      <c r="AU310" s="223" t="str">
        <f t="shared" ca="1" si="496"/>
        <v>-2,77688776664934E-14+0,198833723251995i</v>
      </c>
      <c r="AV310" s="223" t="str">
        <f t="shared" ca="1" si="497"/>
        <v>-0,179743556931666+0,0850123711221137i</v>
      </c>
      <c r="AW310" s="223" t="str">
        <f t="shared" ca="1" si="498"/>
        <v>-0,153700546554869-0,126138778696265i</v>
      </c>
      <c r="AX310" s="223" t="str">
        <f t="shared" ca="1" si="499"/>
        <v>0,0483126538466863-0,19287492574345i</v>
      </c>
      <c r="AY310" s="223" t="str">
        <f t="shared" ca="1" si="500"/>
        <v>0,195013189013333-0,0387905350968662i</v>
      </c>
      <c r="AZ310" s="223" t="str">
        <f t="shared" ca="1" si="501"/>
        <v>0,118445110650865+0,159704744028332i</v>
      </c>
      <c r="BA310" s="223" t="str">
        <f t="shared" ca="1" si="502"/>
        <v>-0,0937295683118968+0,175355688605521i</v>
      </c>
      <c r="BB310" s="223" t="str">
        <f t="shared" ca="1" si="503"/>
        <v>-0,198594219324445-0,0097563083779241i</v>
      </c>
      <c r="BC310" s="223" t="str">
        <f t="shared" ca="1" si="504"/>
        <v>-0,0760903716839705-0,183698407285546i</v>
      </c>
      <c r="BD310" s="223" t="str">
        <f t="shared" ca="1" si="505"/>
        <v>0,13352856737544-0,147326071002092i</v>
      </c>
      <c r="BE310" s="223" t="str">
        <f t="shared" ca="1" si="506"/>
        <v>0,190272009883667+0,0577183831814503i</v>
      </c>
      <c r="BF310" s="223" t="str">
        <f t="shared" ca="1" si="507"/>
        <v>0,0291749665504065+0,196681648429724i</v>
      </c>
      <c r="BG310" s="223" t="str">
        <f t="shared" ca="1" si="508"/>
        <v>-0,16532419878503+0,110466097959233i</v>
      </c>
      <c r="BH310" s="223" t="str">
        <f t="shared" ca="1" si="509"/>
        <v>-0,170545373066118-0,102220962761997i</v>
      </c>
      <c r="BI310" s="223" t="str">
        <f t="shared" ca="1" si="510"/>
        <v>0,0194891129541836-0,197876284527757i</v>
      </c>
      <c r="BJ310" s="223" t="str">
        <f t="shared" ca="1" si="511"/>
        <v>0,187210712086189-0,0669850638757091i</v>
      </c>
      <c r="BK310" s="223" t="str">
        <f t="shared" ca="1" si="512"/>
        <v>0,140596674040023+0,140596674040086i</v>
      </c>
      <c r="BL310" s="223" t="str">
        <f t="shared" ca="1" si="513"/>
        <v>-0,0669850638757875+0,187210712086161i</v>
      </c>
      <c r="BM310" s="223" t="str">
        <f t="shared" ca="1" si="514"/>
        <v>-0,197876284527747+0,0194891129542919i</v>
      </c>
      <c r="BN310" s="223" t="str">
        <f t="shared" ca="1" si="515"/>
        <v>-0,102220962761925-0,170545373066161i</v>
      </c>
      <c r="BO310" s="223" t="str">
        <f t="shared" ca="1" si="516"/>
        <v>0,110466097959306-0,165324198784981i</v>
      </c>
      <c r="BP310" s="223" t="str">
        <f t="shared" ca="1" si="517"/>
        <v>0,196681648429711+0,0291749665504944i</v>
      </c>
      <c r="BQ310" s="223" t="str">
        <f t="shared" ca="1" si="518"/>
        <v>0,0577183831815599+0,190272009883634i</v>
      </c>
      <c r="BR310" s="223" t="str">
        <f t="shared" ca="1" si="519"/>
        <v>-0,147326071002152+0,133528567375374i</v>
      </c>
      <c r="BS310" s="223" t="str">
        <f t="shared" ca="1" si="520"/>
        <v>-0,183698407285514-0,0760903716840474i</v>
      </c>
      <c r="BT310" s="223" t="str">
        <f t="shared" ca="1" si="521"/>
        <v>-0,00975630837783526-0,198594219324449i</v>
      </c>
      <c r="BU310" s="223" t="str">
        <f t="shared" ca="1" si="522"/>
        <v>0,17535568860547-0,0937295683119928i</v>
      </c>
      <c r="BV310" s="223" t="str">
        <f t="shared" ca="1" si="523"/>
        <v>0,159704744028401+0,118445110650773i</v>
      </c>
      <c r="BW310" s="223" t="str">
        <f t="shared" ca="1" si="524"/>
        <v>-0,0387905350969533+0,195013189013315i</v>
      </c>
      <c r="BX310" s="223" t="str">
        <f t="shared" ca="1" si="525"/>
        <v>-0,19287492574347+0,0483126538466054i</v>
      </c>
      <c r="BY310" s="223" t="str">
        <f t="shared" ca="1" si="526"/>
        <v>-0,126138778696354-0,153700546554797i</v>
      </c>
      <c r="BZ310" s="223" t="str">
        <f t="shared" ca="1" si="527"/>
        <v>0,0850123711220153-0,179743556931712i</v>
      </c>
      <c r="CA310" s="223" t="str">
        <f t="shared" ca="1" si="528"/>
        <v>0,198833723251995+5,55377553329867E-14i</v>
      </c>
      <c r="CB310" s="223" t="str">
        <f t="shared" ca="1" si="529"/>
        <v>0,0850123711220886+0,179743556931678i</v>
      </c>
      <c r="CC310" s="223" t="str">
        <f t="shared" ca="1" si="530"/>
        <v>-0,126138778696291+0,153700546554848i</v>
      </c>
      <c r="CD310" s="223" t="str">
        <f t="shared" ca="1" si="531"/>
        <v>-0,192874925743492-0,0483126538465159i</v>
      </c>
      <c r="CE310" s="223" t="str">
        <f t="shared" ca="1" si="532"/>
        <v>-0,0387905350968334-0,195013189013339i</v>
      </c>
      <c r="CF310" s="223" t="str">
        <f t="shared" ca="1" si="533"/>
        <v>0,159704744028346-0,118445110650848i</v>
      </c>
      <c r="CG310" s="223" t="str">
        <f t="shared" ca="1" si="534"/>
        <v>0,175355688605508+0,0937295683119212i</v>
      </c>
      <c r="CH310" s="223" t="str">
        <f t="shared" ca="1" si="535"/>
        <v>-0,00975630837775428+0,198594219324453i</v>
      </c>
      <c r="CI310" s="223" t="str">
        <f t="shared" ca="1" si="536"/>
        <v>-0,183698407285556+0,0760903716839448i</v>
      </c>
      <c r="CJ310" s="223" t="str">
        <f t="shared" ca="1" si="537"/>
        <v>-0,14732607100207-0,133528567375465i</v>
      </c>
      <c r="CK310" s="223" t="str">
        <f t="shared" ca="1" si="538"/>
        <v>0,0577183831814823-0,190272009883657i</v>
      </c>
      <c r="CL310" s="223" t="str">
        <f t="shared" ca="1" si="539"/>
        <v>0,196681648429699-0,0291749665505745i</v>
      </c>
      <c r="CM310" s="223" t="str">
        <f t="shared" ca="1" si="540"/>
        <v>0,110466097959205+0,165324198785049i</v>
      </c>
      <c r="CN310" s="223" t="str">
        <f t="shared" ca="1" si="541"/>
        <v>-0,102220962762021+0,170545373066104i</v>
      </c>
      <c r="CO310" s="223" t="str">
        <f t="shared" ca="1" si="542"/>
        <v>-0,197876284527755-0,0194891129542112i</v>
      </c>
      <c r="CP310" s="223" t="str">
        <f t="shared" ca="1" si="543"/>
        <v>-0,0669850638758638-0,187210712086134i</v>
      </c>
      <c r="CQ310" s="223" t="str">
        <f t="shared" ca="1" si="544"/>
        <v>0,140596674040106-0,140596674040004i</v>
      </c>
      <c r="CR310" s="223" t="str">
        <f t="shared" ca="1" si="545"/>
        <v>0,18721071208615+0,0669850638758189i</v>
      </c>
      <c r="CS310" s="223" t="str">
        <f t="shared" ca="1" si="546"/>
        <v>0,0194891129542699+0,197876284527749i</v>
      </c>
      <c r="CT310" s="223" t="str">
        <f t="shared" ca="1" si="547"/>
        <v>-0,170545373066074+0,102220962762071i</v>
      </c>
      <c r="CU310" s="223" t="str">
        <f t="shared" ca="1" si="548"/>
        <v>-0,165324198784969-0,110466097959325i</v>
      </c>
      <c r="CV310" s="223" t="str">
        <f t="shared" ca="1" si="549"/>
        <v>0,0291749665505162-0,196681648429708i</v>
      </c>
      <c r="CW310" s="223" t="str">
        <f t="shared" ca="1" si="550"/>
        <v>0,190272009883643-0,0577183831815279i</v>
      </c>
      <c r="CX310" s="223" t="str">
        <f t="shared" ca="1" si="551"/>
        <v>0,1335285673755+0,147326071002038i</v>
      </c>
      <c r="CY310" s="223" t="str">
        <f t="shared" ca="1" si="552"/>
        <v>-0,0760903716840782+0,183698407285501i</v>
      </c>
      <c r="CZ310" s="223" t="str">
        <f t="shared" ca="1" si="553"/>
        <v>-0,198594219324451+0,00975630837780188i</v>
      </c>
      <c r="DA310" s="223" t="str">
        <f t="shared" ca="1" si="554"/>
        <v>-0,0937295683119733-0,17535568860548i</v>
      </c>
      <c r="DB310" s="223" t="str">
        <f t="shared" ca="1" si="555"/>
        <v>0,1184451106508-0,159704744028381i</v>
      </c>
      <c r="DC310" s="223" t="str">
        <f t="shared" ca="1" si="556"/>
        <v>0,195013189013311+0,0387905350969751i</v>
      </c>
      <c r="DD310" s="223" t="str">
        <f t="shared" ca="1" si="557"/>
        <v>0,0483126538465729+0,192874925743478i</v>
      </c>
      <c r="DE310" s="223" t="str">
        <f t="shared" ca="1" si="558"/>
        <v>-0,153700546554818+0,126138778696328i</v>
      </c>
      <c r="DF310" s="223" t="str">
        <f t="shared" ca="1" si="559"/>
        <v>-0,179743556931703-0,0850123711220353i</v>
      </c>
      <c r="DG310" s="223" t="str">
        <f t="shared" ca="1" si="560"/>
        <v>8,89578273067137E-14-0,198833723251995i</v>
      </c>
      <c r="DH310" s="223" t="str">
        <f t="shared" ca="1" si="561"/>
        <v>0,179743556931687-0,0850123711220685i</v>
      </c>
      <c r="DI310" s="223" t="str">
        <f t="shared" ca="1" si="562"/>
        <v>0,153700546554834+0,126138778696308i</v>
      </c>
      <c r="DJ310" s="223" t="str">
        <f t="shared" ca="1" si="563"/>
        <v>-0,0483126538465483+0,192874925743484i</v>
      </c>
      <c r="DK310" s="223" t="str">
        <f t="shared" ca="1" si="564"/>
        <v>-0,195013189013345+0,0387905350968006i</v>
      </c>
      <c r="DL310" s="223" t="str">
        <f t="shared" ca="1" si="565"/>
        <v>-0,11844511065083-0,159704744028359i</v>
      </c>
      <c r="DM310" s="223" t="str">
        <f t="shared" ca="1" si="566"/>
        <v>0,0937295683119407-0,175355688605498i</v>
      </c>
      <c r="DN310" s="223" t="str">
        <f t="shared" ca="1" si="567"/>
        <v>0,198594219324452+0,00975630837777637i</v>
      </c>
      <c r="DO310" s="223" t="str">
        <f t="shared" ca="1" si="568"/>
        <v>0,0760903716841019+0,183698407285491i</v>
      </c>
      <c r="DP310" s="223" t="str">
        <f t="shared" ca="1" si="569"/>
        <v>-0,133528567375489+0,147326071002047i</v>
      </c>
      <c r="DQ310" s="223" t="str">
        <f t="shared" ca="1" si="570"/>
        <v>-0,190272009883647-0,0577183831815144i</v>
      </c>
      <c r="DR310" s="223" t="str">
        <f t="shared" ca="1" si="571"/>
        <v>-0,0291749665505526-0,196681648429702i</v>
      </c>
      <c r="DS310" s="223" t="str">
        <f t="shared" ca="1" si="572"/>
        <v>0,165324198785061-0,110466097959186i</v>
      </c>
      <c r="DT310" s="223" t="str">
        <f t="shared" ca="1" si="573"/>
        <v>0,170545373066087+0,102220962762049i</v>
      </c>
      <c r="DU310" s="223" t="str">
        <f t="shared" ca="1" si="574"/>
        <v>-0,0194891129542445+0,197876284527752i</v>
      </c>
      <c r="DV310" s="223" t="str">
        <f t="shared" ca="1" si="575"/>
        <v>-0,187210712086145+0,0669850638758324i</v>
      </c>
      <c r="DW310" s="223" t="str">
        <f t="shared" ca="1" si="576"/>
        <v>-0,140596674039988-0,140596674040122i</v>
      </c>
      <c r="DX310" s="223" t="str">
        <f t="shared" ca="1" si="577"/>
        <v>0,0669850638758398-0,187210712086143i</v>
      </c>
      <c r="DY310" s="223" t="str">
        <f t="shared" ca="1" si="578"/>
        <v>0,197876284527752-0,0194891129542366i</v>
      </c>
      <c r="DZ310" s="223" t="str">
        <f t="shared" ca="1" si="579"/>
        <v>0,102220962762043+0,170545373066091i</v>
      </c>
      <c r="EA310" s="223" t="str">
        <f t="shared" ca="1" si="580"/>
        <v>-0,110466097959193+0,165324198785057i</v>
      </c>
      <c r="EB310" s="223" t="str">
        <f t="shared" ca="1" si="581"/>
        <v>-0,196681648429705-0,0291749665505381i</v>
      </c>
      <c r="EC310" s="223" t="str">
        <f t="shared" ca="1" si="582"/>
        <v>-0,0577183831815068-0,19027200988365i</v>
      </c>
      <c r="ED310" s="223" t="str">
        <f t="shared" ca="1" si="583"/>
        <v>0,147326071002053-0,133528567375484i</v>
      </c>
      <c r="EE310" s="223" t="str">
        <f t="shared" ca="1" si="584"/>
        <v>0,183698407285488+0,0760903716841092i</v>
      </c>
      <c r="EF310" s="223" t="str">
        <f t="shared" ca="1" si="585"/>
        <v>0,00975630837776849+0,198594219324453i</v>
      </c>
      <c r="EG310" s="223" t="str">
        <f t="shared" ca="1" si="586"/>
        <v>-0,175355688605491+0,0937295683119536i</v>
      </c>
      <c r="EH310" s="223" t="str">
        <f t="shared" ca="1" si="587"/>
        <v>-0,159704744028368-0,118445110650818i</v>
      </c>
      <c r="EI310" s="223" t="str">
        <f t="shared" ca="1" si="588"/>
        <v>0,0387905350968083-0,195013189013344i</v>
      </c>
      <c r="EJ310" s="223" t="str">
        <f t="shared" ca="1" si="589"/>
        <v>0,192874925743486-0,0483126538465405i</v>
      </c>
      <c r="EK310" s="223" t="str">
        <f t="shared" ca="1" si="590"/>
        <v>0,126138778696302+0,153700546554839i</v>
      </c>
      <c r="EL310" s="223" t="str">
        <f t="shared" ca="1" si="591"/>
        <v>-0,0850123711220757+0,179743556931684i</v>
      </c>
      <c r="EM310" s="223" t="str">
        <f t="shared" ca="1" si="592"/>
        <v>-0,198833723251995+9,23674843944349E-14i</v>
      </c>
      <c r="EN310" s="223"/>
      <c r="EO310" s="223"/>
      <c r="EP310" s="223"/>
    </row>
    <row r="311" spans="1:146">
      <c r="A311" s="249">
        <f t="shared" si="461"/>
        <v>4.121093749999998E-3</v>
      </c>
      <c r="B311" s="248">
        <v>211</v>
      </c>
      <c r="C311" s="247">
        <f t="shared" si="462"/>
        <v>42200</v>
      </c>
      <c r="N311" s="246">
        <f t="shared" ca="1" si="463"/>
        <v>0.20110923798359792</v>
      </c>
      <c r="O311" s="223">
        <f t="shared" ca="1" si="464"/>
        <v>-0.1988907620164021</v>
      </c>
      <c r="P311" s="223" t="str">
        <f t="shared" ca="1" si="465"/>
        <v>-0,0894235399662118-0,177654061916345i</v>
      </c>
      <c r="Q311" s="223" t="str">
        <f t="shared" ca="1" si="466"/>
        <v>0,118479088603149-0,159750557993493i</v>
      </c>
      <c r="R311" s="223" t="str">
        <f t="shared" ca="1" si="467"/>
        <v>0,195962621092462+0,0340027403312947i</v>
      </c>
      <c r="S311" s="223" t="str">
        <f t="shared" ca="1" si="468"/>
        <v>0,0577349406608253+0,190326592578011i</v>
      </c>
      <c r="T311" s="223" t="str">
        <f t="shared" ca="1" si="469"/>
        <v>-0,144046054216377+0,137143244383957i</v>
      </c>
      <c r="U311" s="223" t="str">
        <f t="shared" ca="1" si="470"/>
        <v>-0,187264416596269-0,0670042796567816i</v>
      </c>
      <c r="V311" s="223" t="str">
        <f t="shared" ca="1" si="471"/>
        <v>-0,0243463524693191-0,197395010922021i</v>
      </c>
      <c r="W311" s="223" t="str">
        <f t="shared" ca="1" si="472"/>
        <v>0,165371624784336-0,110497786998899i</v>
      </c>
      <c r="X311" s="223" t="str">
        <f t="shared" ca="1" si="473"/>
        <v>0,173052264682168+0,098032897049093i</v>
      </c>
      <c r="Y311" s="223" t="str">
        <f t="shared" ca="1" si="474"/>
        <v>-0,00975910713736236+0,198651189383166i</v>
      </c>
      <c r="Z311" s="223" t="str">
        <f t="shared" ca="1" si="475"/>
        <v>-0,181827874954702+0,0805987537429855i</v>
      </c>
      <c r="AA311" s="223" t="str">
        <f t="shared" ca="1" si="476"/>
        <v>-0,15374463811596-0,126174963705395i</v>
      </c>
      <c r="AB311" s="223" t="str">
        <f t="shared" ca="1" si="477"/>
        <v>0,043577212613544-0,194058140144388i</v>
      </c>
      <c r="AC311" s="223" t="str">
        <f t="shared" ca="1" si="478"/>
        <v>0,192930255127591-0,0483265131358327i</v>
      </c>
      <c r="AD311" s="223" t="str">
        <f t="shared" ca="1" si="479"/>
        <v>0,1299100444635+0,150601844487232i</v>
      </c>
      <c r="AE311" s="223" t="str">
        <f t="shared" ca="1" si="480"/>
        <v>-0,076112199474145+0,183751104232527i</v>
      </c>
      <c r="AF311" s="223" t="str">
        <f t="shared" ca="1" si="481"/>
        <v>-0,198351858880511+0,0146313121117372i</v>
      </c>
      <c r="AG311" s="223" t="str">
        <f t="shared" ca="1" si="482"/>
        <v>-0,102250286547305-0,170594296846228i</v>
      </c>
      <c r="AH311" s="223" t="str">
        <f t="shared" ca="1" si="483"/>
        <v>0,106406084296302-0,168033569384791i</v>
      </c>
      <c r="AI311" s="223" t="str">
        <f t="shared" ca="1" si="484"/>
        <v>0,197933048634909+0,0194947037309127i</v>
      </c>
      <c r="AJ311" s="223" t="str">
        <f t="shared" ca="1" si="485"/>
        <v>0,0715797980622871+0,185563648716087i</v>
      </c>
      <c r="AK311" s="223" t="str">
        <f t="shared" ca="1" si="486"/>
        <v>-0,133566872268513+0,147368333938713i</v>
      </c>
      <c r="AL311" s="223" t="str">
        <f t="shared" ca="1" si="487"/>
        <v>-0,191686156139211-0,0530467035737296i</v>
      </c>
      <c r="AM311" s="223" t="str">
        <f t="shared" ca="1" si="488"/>
        <v>-0,0388016628077756-0,195069131793877i</v>
      </c>
      <c r="AN311" s="223" t="str">
        <f t="shared" ca="1" si="489"/>
        <v>0,15679482172358-0,122363879867124i</v>
      </c>
      <c r="AO311" s="223" t="str">
        <f t="shared" ca="1" si="490"/>
        <v>0,179795119363986+0,0850367583363527i</v>
      </c>
      <c r="AP311" s="223" t="str">
        <f t="shared" ca="1" si="491"/>
        <v>0,00488102364174471+0,198830859837385i</v>
      </c>
      <c r="AQ311" s="223" t="str">
        <f t="shared" ca="1" si="492"/>
        <v>-0,175405992304704+0,0937564561993848i</v>
      </c>
      <c r="AR311" s="223" t="str">
        <f t="shared" ca="1" si="493"/>
        <v>-0,175405992304704+0,0937564561993848i</v>
      </c>
      <c r="AS311" s="223" t="str">
        <f t="shared" ca="1" si="494"/>
        <v>0,0291833358754066-0,196738069835628i</v>
      </c>
      <c r="AT311" s="223" t="str">
        <f t="shared" ca="1" si="495"/>
        <v>0,188852383394177-0,0623884003786275i</v>
      </c>
      <c r="AU311" s="223" t="str">
        <f t="shared" ca="1" si="496"/>
        <v>0,140637006537214+0,140637006537102i</v>
      </c>
      <c r="AV311" s="223" t="str">
        <f t="shared" ca="1" si="497"/>
        <v>-0,0623884003784774+0,188852383394226i</v>
      </c>
      <c r="AW311" s="223" t="str">
        <f t="shared" ca="1" si="498"/>
        <v>-0,196738069835633+0,0291833358753673i</v>
      </c>
      <c r="AX311" s="223" t="str">
        <f t="shared" ca="1" si="499"/>
        <v>-0,114522929966321-0,162610066500799i</v>
      </c>
      <c r="AY311" s="223" t="str">
        <f t="shared" ca="1" si="500"/>
        <v>0,0937564561994198-0,175405992304685i</v>
      </c>
      <c r="AZ311" s="223" t="str">
        <f t="shared" ca="1" si="501"/>
        <v>0,198830859837384+0,00488102364178437i</v>
      </c>
      <c r="BA311" s="223" t="str">
        <f t="shared" ca="1" si="502"/>
        <v>0,0850367583363169+0,179795119364003i</v>
      </c>
      <c r="BB311" s="223" t="str">
        <f t="shared" ca="1" si="503"/>
        <v>-0,122363879867155+0,156794821723556i</v>
      </c>
      <c r="BC311" s="223" t="str">
        <f t="shared" ca="1" si="504"/>
        <v>-0,195069131793869-0,0388016628078118i</v>
      </c>
      <c r="BD311" s="223" t="str">
        <f t="shared" ca="1" si="505"/>
        <v>-0,0530467035736942-0,191686156139221i</v>
      </c>
      <c r="BE311" s="223" t="str">
        <f t="shared" ca="1" si="506"/>
        <v>0,147368333938737-0,133566872268485i</v>
      </c>
      <c r="BF311" s="223" t="str">
        <f t="shared" ca="1" si="507"/>
        <v>0,185563648716074+0,0715797980623215i</v>
      </c>
      <c r="BG311" s="223" t="str">
        <f t="shared" ca="1" si="508"/>
        <v>0,019494703730876+0,197933048634912i</v>
      </c>
      <c r="BH311" s="223" t="str">
        <f t="shared" ca="1" si="509"/>
        <v>-0,168033569384748+0,106406084296371i</v>
      </c>
      <c r="BI311" s="223" t="str">
        <f t="shared" ca="1" si="510"/>
        <v>-0,17059429684627-0,102250286547235i</v>
      </c>
      <c r="BJ311" s="223" t="str">
        <f t="shared" ca="1" si="511"/>
        <v>0,0146313121118331-0,198351858880504i</v>
      </c>
      <c r="BK311" s="223" t="str">
        <f t="shared" ca="1" si="512"/>
        <v>0,183751104232556-0,0761121994740744i</v>
      </c>
      <c r="BL311" s="223" t="str">
        <f t="shared" ca="1" si="513"/>
        <v>0,150601844487195+0,129910044463543i</v>
      </c>
      <c r="BM311" s="223" t="str">
        <f t="shared" ca="1" si="514"/>
        <v>-0,0483265131358932+0,192930255127576i</v>
      </c>
      <c r="BN311" s="223" t="str">
        <f t="shared" ca="1" si="515"/>
        <v>-0,194058140144398+0,0435772126135024i</v>
      </c>
      <c r="BO311" s="223" t="str">
        <f t="shared" ca="1" si="516"/>
        <v>-0,126174963705378-0,153744638115973i</v>
      </c>
      <c r="BP311" s="223" t="str">
        <f t="shared" ca="1" si="517"/>
        <v>0,0805987537429869-0,181827874954701i</v>
      </c>
      <c r="BQ311" s="223" t="str">
        <f t="shared" ca="1" si="518"/>
        <v>0,198651189383166-0,00975910713736085i</v>
      </c>
      <c r="BR311" s="223" t="str">
        <f t="shared" ca="1" si="519"/>
        <v>0,0980328970491089+0,173052264682159i</v>
      </c>
      <c r="BS311" s="223" t="str">
        <f t="shared" ca="1" si="520"/>
        <v>-0,110497786998867+0,165371624784357i</v>
      </c>
      <c r="BT311" s="223" t="str">
        <f t="shared" ca="1" si="521"/>
        <v>-0,197395010922028-0,0243463524692617i</v>
      </c>
      <c r="BU311" s="223" t="str">
        <f t="shared" ca="1" si="522"/>
        <v>-0,0670042796568367-0,187264416596249i</v>
      </c>
      <c r="BV311" s="223" t="str">
        <f t="shared" ca="1" si="523"/>
        <v>0,1371432443839-0,144046054216431i</v>
      </c>
      <c r="BW311" s="223" t="str">
        <f t="shared" ca="1" si="524"/>
        <v>0,190326592577983+0,0577349406609154i</v>
      </c>
      <c r="BX311" s="223" t="str">
        <f t="shared" ca="1" si="525"/>
        <v>0,0340027403312219+0,195962621092474i</v>
      </c>
      <c r="BY311" s="223" t="str">
        <f t="shared" ca="1" si="526"/>
        <v>-0,159750557993537+0,118479088603089i</v>
      </c>
      <c r="BZ311" s="223" t="str">
        <f t="shared" ca="1" si="527"/>
        <v>-0,177654061916322-0,0894235399662563i</v>
      </c>
      <c r="CA311" s="223" t="str">
        <f t="shared" ca="1" si="528"/>
        <v>3,40145119089002E-14-0,198890762016402i</v>
      </c>
      <c r="CB311" s="223" t="str">
        <f t="shared" ca="1" si="529"/>
        <v>0,177654061916353-0,0894235399661955i</v>
      </c>
      <c r="CC311" s="223" t="str">
        <f t="shared" ca="1" si="530"/>
        <v>0,159750557993496+0,118479088603144i</v>
      </c>
      <c r="CD311" s="223" t="str">
        <f t="shared" ca="1" si="531"/>
        <v>-0,0340027403312889+0,195962621092463i</v>
      </c>
      <c r="CE311" s="223" t="str">
        <f t="shared" ca="1" si="532"/>
        <v>-0,190326592578003+0,0577349406608504i</v>
      </c>
      <c r="CF311" s="223" t="str">
        <f t="shared" ca="1" si="533"/>
        <v>-0,13714324438399-0,144046054216345i</v>
      </c>
      <c r="CG311" s="223" t="str">
        <f t="shared" ca="1" si="534"/>
        <v>0,0670042796567199-0,187264416596291i</v>
      </c>
      <c r="CH311" s="223" t="str">
        <f t="shared" ca="1" si="535"/>
        <v>0,197395010922013-0,024346352469385i</v>
      </c>
      <c r="CI311" s="223" t="str">
        <f t="shared" ca="1" si="536"/>
        <v>0,11049778699897+0,165371624784288i</v>
      </c>
      <c r="CJ311" s="223" t="str">
        <f t="shared" ca="1" si="537"/>
        <v>-0,0980328970491779+0,17305226468212i</v>
      </c>
      <c r="CK311" s="223" t="str">
        <f t="shared" ca="1" si="538"/>
        <v>-0,198651189383162-0,00975910713744009i</v>
      </c>
      <c r="CL311" s="223" t="str">
        <f t="shared" ca="1" si="539"/>
        <v>-0,0805987537429143-0,181827874954733i</v>
      </c>
      <c r="CM311" s="223" t="str">
        <f t="shared" ca="1" si="540"/>
        <v>0,12617496370544-0,153744638115923i</v>
      </c>
      <c r="CN311" s="223" t="str">
        <f t="shared" ca="1" si="541"/>
        <v>0,19405814014438+0,0435772126135798i</v>
      </c>
      <c r="CO311" s="223" t="str">
        <f t="shared" ca="1" si="542"/>
        <v>0,0483265131358162+0,192930255127595i</v>
      </c>
      <c r="CP311" s="223" t="str">
        <f t="shared" ca="1" si="543"/>
        <v>-0,150601844487244+0,129910044463487i</v>
      </c>
      <c r="CQ311" s="223" t="str">
        <f t="shared" ca="1" si="544"/>
        <v>-0,183751104232528-0,0761121994741424i</v>
      </c>
      <c r="CR311" s="223" t="str">
        <f t="shared" ca="1" si="545"/>
        <v>-0,0146313121117596-0,198351858880509i</v>
      </c>
      <c r="CS311" s="223" t="str">
        <f t="shared" ca="1" si="546"/>
        <v>0,170594296846207-0,102250286547341i</v>
      </c>
      <c r="CT311" s="223" t="str">
        <f t="shared" ca="1" si="547"/>
        <v>0,168033569384814+0,106406084296266i</v>
      </c>
      <c r="CU311" s="223" t="str">
        <f t="shared" ca="1" si="548"/>
        <v>-0,0194947037307525+0,197933048634924i</v>
      </c>
      <c r="CV311" s="223" t="str">
        <f t="shared" ca="1" si="549"/>
        <v>-0,185563648716029+0,0715797980624372i</v>
      </c>
      <c r="CW311" s="223" t="str">
        <f t="shared" ca="1" si="550"/>
        <v>-0,147368333938684-0,133566872268544i</v>
      </c>
      <c r="CX311" s="223" t="str">
        <f t="shared" ca="1" si="551"/>
        <v>0,0530467035737706-0,1916861561392i</v>
      </c>
      <c r="CY311" s="223" t="str">
        <f t="shared" ca="1" si="552"/>
        <v>0,195069131793885-0,0388016628077338i</v>
      </c>
      <c r="CZ311" s="223" t="str">
        <f t="shared" ca="1" si="553"/>
        <v>0,122363879867092+0,156794821723604i</v>
      </c>
      <c r="DA311" s="223" t="str">
        <f t="shared" ca="1" si="554"/>
        <v>-0,0850367583363885+0,179795119363969i</v>
      </c>
      <c r="DB311" s="223" t="str">
        <f t="shared" ca="1" si="555"/>
        <v>-0,198830859837386+0,00488102364170505i</v>
      </c>
      <c r="DC311" s="223" t="str">
        <f t="shared" ca="1" si="556"/>
        <v>-0,0937564561993498-0,175405992304723i</v>
      </c>
      <c r="DD311" s="223" t="str">
        <f t="shared" ca="1" si="557"/>
        <v>0,114522929966386-0,162610066500753i</v>
      </c>
      <c r="DE311" s="223" t="str">
        <f t="shared" ca="1" si="558"/>
        <v>0,196738069835622+0,0291833358754458i</v>
      </c>
      <c r="DF311" s="223" t="str">
        <f t="shared" ca="1" si="559"/>
        <v>0,0623884003785899+0,188852383394189i</v>
      </c>
      <c r="DG311" s="223" t="str">
        <f t="shared" ca="1" si="560"/>
        <v>-0,14063700653713+0,140637006537186i</v>
      </c>
      <c r="DH311" s="223" t="str">
        <f t="shared" ca="1" si="561"/>
        <v>-0,188852383394214-0,0623884003785151i</v>
      </c>
      <c r="DI311" s="223" t="str">
        <f t="shared" ca="1" si="562"/>
        <v>-0,0291833358755238-0,19673806983561i</v>
      </c>
      <c r="DJ311" s="223" t="str">
        <f t="shared" ca="1" si="563"/>
        <v>0,162610066500708-0,114522929966451i</v>
      </c>
      <c r="DK311" s="223" t="str">
        <f t="shared" ca="1" si="564"/>
        <v>0,17540599230476+0,0937564561992804i</v>
      </c>
      <c r="DL311" s="223" t="str">
        <f t="shared" ca="1" si="565"/>
        <v>-0,00488102364182967+0,198830859837383i</v>
      </c>
      <c r="DM311" s="223" t="str">
        <f t="shared" ca="1" si="566"/>
        <v>-0,179795119364022+0,085036758336276i</v>
      </c>
      <c r="DN311" s="223" t="str">
        <f t="shared" ca="1" si="567"/>
        <v>-0,156794821723528-0,122363879867191i</v>
      </c>
      <c r="DO311" s="223" t="str">
        <f t="shared" ca="1" si="568"/>
        <v>0,0388016628078561-0,19506913179386i</v>
      </c>
      <c r="DP311" s="223" t="str">
        <f t="shared" ca="1" si="569"/>
        <v>0,191686156139233-0,0530467035736505i</v>
      </c>
      <c r="DQ311" s="223" t="str">
        <f t="shared" ca="1" si="570"/>
        <v>0,133566872268452+0,147368333938768i</v>
      </c>
      <c r="DR311" s="223" t="str">
        <f t="shared" ca="1" si="571"/>
        <v>-0,0715797980623636+0,185563648716057i</v>
      </c>
      <c r="DS311" s="223" t="str">
        <f t="shared" ca="1" si="572"/>
        <v>-0,197933048634917+0,0194947037308309i</v>
      </c>
      <c r="DT311" s="223" t="str">
        <f t="shared" ca="1" si="573"/>
        <v>-0,106406084296332-0,168033569384772i</v>
      </c>
      <c r="DU311" s="223" t="str">
        <f t="shared" ca="1" si="574"/>
        <v>0,102250286547274-0,170594296846247i</v>
      </c>
      <c r="DV311" s="223" t="str">
        <f t="shared" ca="1" si="575"/>
        <v>0,198351858880515+0,014631312111681i</v>
      </c>
      <c r="DW311" s="223" t="str">
        <f t="shared" ca="1" si="576"/>
        <v>0,0761121994742152+0,183751104232498i</v>
      </c>
      <c r="DX311" s="223" t="str">
        <f t="shared" ca="1" si="577"/>
        <v>-0,129910044463427+0,150601844487295i</v>
      </c>
      <c r="DY311" s="223" t="str">
        <f t="shared" ca="1" si="578"/>
        <v>-0,19293025512757-0,048326513135915i</v>
      </c>
      <c r="DZ311" s="223" t="str">
        <f t="shared" ca="1" si="579"/>
        <v>-0,0435772126134803-0,194058140144403i</v>
      </c>
      <c r="EA311" s="223" t="str">
        <f t="shared" ca="1" si="580"/>
        <v>0,153744638115988-0,126174963705361i</v>
      </c>
      <c r="EB311" s="223" t="str">
        <f t="shared" ca="1" si="581"/>
        <v>0,181827874954692+0,0805987537430076i</v>
      </c>
      <c r="EC311" s="223" t="str">
        <f t="shared" ca="1" si="582"/>
        <v>0,00975910713733818+0,198651189383167i</v>
      </c>
      <c r="ED311" s="223" t="str">
        <f t="shared" ca="1" si="583"/>
        <v>-0,17305226468217+0,0980328970490892i</v>
      </c>
      <c r="EE311" s="223" t="str">
        <f t="shared" ca="1" si="584"/>
        <v>-0,165371624784344-0,110497786998886i</v>
      </c>
      <c r="EF311" s="223" t="str">
        <f t="shared" ca="1" si="585"/>
        <v>0,0243463524692843-0,197395010922025i</v>
      </c>
      <c r="EG311" s="223" t="str">
        <f t="shared" ca="1" si="586"/>
        <v>0,187264416596257-0,0670042796568154i</v>
      </c>
      <c r="EH311" s="223" t="str">
        <f t="shared" ca="1" si="587"/>
        <v>0,144046054216415+0,137143244383917i</v>
      </c>
      <c r="EI311" s="223" t="str">
        <f t="shared" ca="1" si="588"/>
        <v>-0,0577349406607533+0,190326592578033i</v>
      </c>
      <c r="EJ311" s="223" t="str">
        <f t="shared" ca="1" si="589"/>
        <v>-0,19596262109248+0,0340027403311883i</v>
      </c>
      <c r="EK311" s="223" t="str">
        <f t="shared" ca="1" si="590"/>
        <v>-0,118479088603062-0,159750557993557i</v>
      </c>
      <c r="EL311" s="223" t="str">
        <f t="shared" ca="1" si="591"/>
        <v>0,0894235399662867-0,177654061916307i</v>
      </c>
      <c r="EM311" s="223" t="str">
        <f t="shared" ca="1" si="592"/>
        <v>0,198890762016402+6,80290238178005E-14i</v>
      </c>
      <c r="EN311" s="223"/>
      <c r="EO311" s="223"/>
      <c r="EP311" s="223"/>
    </row>
    <row r="312" spans="1:146">
      <c r="A312" s="249">
        <f t="shared" si="461"/>
        <v>4.1406249999999976E-3</v>
      </c>
      <c r="B312" s="248">
        <v>212</v>
      </c>
      <c r="C312" s="247">
        <f t="shared" si="462"/>
        <v>42400</v>
      </c>
      <c r="N312" s="246">
        <f t="shared" ca="1" si="463"/>
        <v>0.20105813700144307</v>
      </c>
      <c r="O312" s="223">
        <f t="shared" ca="1" si="464"/>
        <v>-0.19894186299855696</v>
      </c>
      <c r="P312" s="223" t="str">
        <f t="shared" ca="1" si="465"/>
        <v>-0,0937805450356035-0,175451059347505i</v>
      </c>
      <c r="Q312" s="223" t="str">
        <f t="shared" ca="1" si="466"/>
        <v>0,11052617718346-0,165414113698157i</v>
      </c>
      <c r="R312" s="223" t="str">
        <f t="shared" ca="1" si="467"/>
        <v>0,197983903551877+0,0194997125029507i</v>
      </c>
      <c r="S312" s="223" t="str">
        <f t="shared" ca="1" si="468"/>
        <v>0,0761317549733971+0,18379831538403i</v>
      </c>
      <c r="T312" s="223" t="str">
        <f t="shared" ca="1" si="469"/>
        <v>-0,126207381825285+0,153784139709345i</v>
      </c>
      <c r="U312" s="223" t="str">
        <f t="shared" ca="1" si="470"/>
        <v>-0,195119250884982-0,0388116321148707i</v>
      </c>
      <c r="V312" s="223" t="str">
        <f t="shared" ca="1" si="471"/>
        <v>-0,0577497744929443-0,190375493169028i</v>
      </c>
      <c r="W312" s="223" t="str">
        <f t="shared" ca="1" si="472"/>
        <v>0,140673140388159-0,140673140388171i</v>
      </c>
      <c r="X312" s="223" t="str">
        <f t="shared" ca="1" si="473"/>
        <v>0,190375493169033+0,0577497744929295i</v>
      </c>
      <c r="Y312" s="223" t="str">
        <f t="shared" ca="1" si="474"/>
        <v>0,0388116321148671+0,195119250884983i</v>
      </c>
      <c r="Z312" s="223" t="str">
        <f t="shared" ca="1" si="475"/>
        <v>-0,153784139709348+0,126207381825282i</v>
      </c>
      <c r="AA312" s="223" t="str">
        <f t="shared" ca="1" si="476"/>
        <v>-0,183798315384028-0,0761317549734012i</v>
      </c>
      <c r="AB312" s="223" t="str">
        <f t="shared" ca="1" si="477"/>
        <v>-0,0194997125029465-0,197983903551877i</v>
      </c>
      <c r="AC312" s="223" t="str">
        <f t="shared" ca="1" si="478"/>
        <v>0,16541411369816-0,110526177183457i</v>
      </c>
      <c r="AD312" s="223" t="str">
        <f t="shared" ca="1" si="479"/>
        <v>0,175451059347502+0,0937805450356085i</v>
      </c>
      <c r="AE312" s="223" t="str">
        <f t="shared" ca="1" si="480"/>
        <v>-3,11963546044731E-15+0,198941862998557i</v>
      </c>
      <c r="AF312" s="223" t="str">
        <f t="shared" ca="1" si="481"/>
        <v>-0,175451059347507+0,0937805450356003i</v>
      </c>
      <c r="AG312" s="223" t="str">
        <f t="shared" ca="1" si="482"/>
        <v>-0,165414113698154-0,110526177183465i</v>
      </c>
      <c r="AH312" s="223" t="str">
        <f t="shared" ca="1" si="483"/>
        <v>0,0194997125029555-0,197983903551876i</v>
      </c>
      <c r="AI312" s="223" t="str">
        <f t="shared" ca="1" si="484"/>
        <v>0,183798315384024-0,0761317549734112i</v>
      </c>
      <c r="AJ312" s="223" t="str">
        <f t="shared" ca="1" si="485"/>
        <v>0,153784139709343+0,126207381825288i</v>
      </c>
      <c r="AK312" s="223" t="str">
        <f t="shared" ca="1" si="486"/>
        <v>-0,038811632114894+0,195119250884977i</v>
      </c>
      <c r="AL312" s="223" t="str">
        <f t="shared" ca="1" si="487"/>
        <v>-0,190375493169041+0,0577497744929033i</v>
      </c>
      <c r="AM312" s="223" t="str">
        <f t="shared" ca="1" si="488"/>
        <v>-0,140673140388124-0,140673140388205i</v>
      </c>
      <c r="AN312" s="223" t="str">
        <f t="shared" ca="1" si="489"/>
        <v>0,0577497744930069-0,190375493169009i</v>
      </c>
      <c r="AO312" s="223" t="str">
        <f t="shared" ca="1" si="490"/>
        <v>0,195119250884999-0,038811632114785i</v>
      </c>
      <c r="AP312" s="223" t="str">
        <f t="shared" ca="1" si="491"/>
        <v>0,126207381825357+0,153784139709286i</v>
      </c>
      <c r="AQ312" s="223" t="str">
        <f t="shared" ca="1" si="492"/>
        <v>-0,076131754973331+0,183798315384057i</v>
      </c>
      <c r="AR312" s="223" t="str">
        <f t="shared" ca="1" si="493"/>
        <v>-0,076131754973331+0,183798315384057i</v>
      </c>
      <c r="AS312" s="223" t="str">
        <f t="shared" ca="1" si="494"/>
        <v>-0,110526177183487-0,165414113698139i</v>
      </c>
      <c r="AT312" s="223" t="str">
        <f t="shared" ca="1" si="495"/>
        <v>0,0937805450355961-0,175451059347509i</v>
      </c>
      <c r="AU312" s="223" t="str">
        <f t="shared" ca="1" si="496"/>
        <v>0,198941862998557+6,23927092089462E-15i</v>
      </c>
      <c r="AV312" s="223" t="str">
        <f t="shared" ca="1" si="497"/>
        <v>0,0937805450355802+0,175451059347518i</v>
      </c>
      <c r="AW312" s="223" t="str">
        <f t="shared" ca="1" si="498"/>
        <v>-0,110526177183503+0,165414113698129i</v>
      </c>
      <c r="AX312" s="223" t="str">
        <f t="shared" ca="1" si="499"/>
        <v>-0,19798390355187-0,0194997125030177i</v>
      </c>
      <c r="AY312" s="223" t="str">
        <f t="shared" ca="1" si="500"/>
        <v>-0,0761317549733143-0,183798315384064i</v>
      </c>
      <c r="AZ312" s="223" t="str">
        <f t="shared" ca="1" si="501"/>
        <v>0,126207381825214-0,153784139709403i</v>
      </c>
      <c r="BA312" s="223" t="str">
        <f t="shared" ca="1" si="502"/>
        <v>0,195119250884996+0,0388116321148027i</v>
      </c>
      <c r="BB312" s="223" t="str">
        <f t="shared" ca="1" si="503"/>
        <v>0,057749774492995+0,190375493169013i</v>
      </c>
      <c r="BC312" s="223" t="str">
        <f t="shared" ca="1" si="504"/>
        <v>-0,140673140388137+0,140673140388192i</v>
      </c>
      <c r="BD312" s="223" t="str">
        <f t="shared" ca="1" si="505"/>
        <v>-0,190375493169037-0,0577497744929152i</v>
      </c>
      <c r="BE312" s="223" t="str">
        <f t="shared" ca="1" si="506"/>
        <v>-0,0388116321148789-0,19511925088498i</v>
      </c>
      <c r="BF312" s="223" t="str">
        <f t="shared" ca="1" si="507"/>
        <v>0,153784139709354-0,126207381825274i</v>
      </c>
      <c r="BG312" s="223" t="str">
        <f t="shared" ca="1" si="508"/>
        <v>0,183798315384018+0,0761317549734253i</v>
      </c>
      <c r="BH312" s="223" t="str">
        <f t="shared" ca="1" si="509"/>
        <v>0,0194997125028981+0,197983903551882i</v>
      </c>
      <c r="BI312" s="223" t="str">
        <f t="shared" ca="1" si="510"/>
        <v>-0,165414113698196+0,110526177183403i</v>
      </c>
      <c r="BJ312" s="223" t="str">
        <f t="shared" ca="1" si="511"/>
        <v>-0,175451059347461-0,0937805450356863i</v>
      </c>
      <c r="BK312" s="223" t="str">
        <f t="shared" ca="1" si="512"/>
        <v>-8,9590780533202E-14-0,198941862998557i</v>
      </c>
      <c r="BL312" s="223" t="str">
        <f t="shared" ca="1" si="513"/>
        <v>0,175451059347472-0,0937805450356648i</v>
      </c>
      <c r="BM312" s="223" t="str">
        <f t="shared" ca="1" si="514"/>
        <v>0,165414113698182+0,110526177183423i</v>
      </c>
      <c r="BN312" s="223" t="str">
        <f t="shared" ca="1" si="515"/>
        <v>-0,0194997125029223+0,19798390355188i</v>
      </c>
      <c r="BO312" s="223" t="str">
        <f t="shared" ca="1" si="516"/>
        <v>-0,183798315384025+0,076131754973408i</v>
      </c>
      <c r="BP312" s="223" t="str">
        <f t="shared" ca="1" si="517"/>
        <v>-0,153784139709335-0,126207381825297i</v>
      </c>
      <c r="BQ312" s="223" t="str">
        <f t="shared" ca="1" si="518"/>
        <v>0,038811632114903-0,195119250884976i</v>
      </c>
      <c r="BR312" s="223" t="str">
        <f t="shared" ca="1" si="519"/>
        <v>0,190375493169042-0,0577497744928973i</v>
      </c>
      <c r="BS312" s="223" t="str">
        <f t="shared" ca="1" si="520"/>
        <v>0,140673140388116+0,140673140388213i</v>
      </c>
      <c r="BT312" s="223" t="str">
        <f t="shared" ca="1" si="521"/>
        <v>-0,0577497744930185+0,190375493169006i</v>
      </c>
      <c r="BU312" s="223" t="str">
        <f t="shared" ca="1" si="522"/>
        <v>-0,195119250884963+0,0388116321149674i</v>
      </c>
      <c r="BV312" s="223" t="str">
        <f t="shared" ca="1" si="523"/>
        <v>-0,126207381825348-0,153784139709293i</v>
      </c>
      <c r="BW312" s="223" t="str">
        <f t="shared" ca="1" si="524"/>
        <v>0,0761317549733368-0,183798315384055i</v>
      </c>
      <c r="BX312" s="223" t="str">
        <f t="shared" ca="1" si="525"/>
        <v>0,197983903551872-0,0194997125029991i</v>
      </c>
      <c r="BY312" s="223" t="str">
        <f t="shared" ca="1" si="526"/>
        <v>0,110526177183478+0,165414113698146i</v>
      </c>
      <c r="BZ312" s="223" t="str">
        <f t="shared" ca="1" si="527"/>
        <v>-0,0937805450356017+0,175451059347506i</v>
      </c>
      <c r="CA312" s="223" t="str">
        <f t="shared" ca="1" si="528"/>
        <v>-0,198941862998557-1,24785418417892E-14i</v>
      </c>
      <c r="CB312" s="223" t="str">
        <f t="shared" ca="1" si="529"/>
        <v>-0,0937805450355697-0,175451059347523i</v>
      </c>
      <c r="CC312" s="223" t="str">
        <f t="shared" ca="1" si="530"/>
        <v>0,110526177183508-0,165414113698126i</v>
      </c>
      <c r="CD312" s="223" t="str">
        <f t="shared" ca="1" si="531"/>
        <v>0,19798390355187+0,0194997125030239i</v>
      </c>
      <c r="CE312" s="223" t="str">
        <f t="shared" ca="1" si="532"/>
        <v>0,0761317549733034+0,183798315384069i</v>
      </c>
      <c r="CF312" s="223" t="str">
        <f t="shared" ca="1" si="533"/>
        <v>-0,126207381825218+0,1537841397094i</v>
      </c>
      <c r="CG312" s="223" t="str">
        <f t="shared" ca="1" si="534"/>
        <v>-0,195119250884993-0,0388116321148144i</v>
      </c>
      <c r="CH312" s="223" t="str">
        <f t="shared" ca="1" si="535"/>
        <v>-0,0577497744929837-0,190375493169016i</v>
      </c>
      <c r="CI312" s="223" t="str">
        <f t="shared" ca="1" si="536"/>
        <v>0,140673140388142-0,140673140388188i</v>
      </c>
      <c r="CJ312" s="223" t="str">
        <f t="shared" ca="1" si="537"/>
        <v>0,190375493169035+0,0577497744929212i</v>
      </c>
      <c r="CK312" s="223" t="str">
        <f t="shared" ca="1" si="538"/>
        <v>0,0388116321148674+0,195119250884983i</v>
      </c>
      <c r="CL312" s="223" t="str">
        <f t="shared" ca="1" si="539"/>
        <v>-0,153784139709358+0,126207381825269i</v>
      </c>
      <c r="CM312" s="223" t="str">
        <f t="shared" ca="1" si="540"/>
        <v>-0,183798315384016-0,0761317549734311i</v>
      </c>
      <c r="CN312" s="223" t="str">
        <f t="shared" ca="1" si="541"/>
        <v>-0,0194997125028863-0,197983903551883i</v>
      </c>
      <c r="CO312" s="223" t="str">
        <f t="shared" ca="1" si="542"/>
        <v>0,165414113698203-0,110526177183393i</v>
      </c>
      <c r="CP312" s="223" t="str">
        <f t="shared" ca="1" si="543"/>
        <v>0,175451059347549+0,0937805450355221i</v>
      </c>
      <c r="CQ312" s="223" t="str">
        <f t="shared" ca="1" si="544"/>
        <v>7,76972417886192E-14+0,198941862998557i</v>
      </c>
      <c r="CR312" s="223" t="str">
        <f t="shared" ca="1" si="545"/>
        <v>-0,175451059347475+0,0937805450356592i</v>
      </c>
      <c r="CS312" s="223" t="str">
        <f t="shared" ca="1" si="546"/>
        <v>-0,165414113698182-0,110526177183423i</v>
      </c>
      <c r="CT312" s="223" t="str">
        <f t="shared" ca="1" si="547"/>
        <v>0,0194997125029342-0,197983903551879i</v>
      </c>
      <c r="CU312" s="223" t="str">
        <f t="shared" ca="1" si="548"/>
        <v>0,18379831538403-0,0761317549733971i</v>
      </c>
      <c r="CV312" s="223" t="str">
        <f t="shared" ca="1" si="549"/>
        <v>0,153784139709335+0,126207381825297i</v>
      </c>
      <c r="CW312" s="223" t="str">
        <f t="shared" ca="1" si="550"/>
        <v>-0,0388116321149145+0,195119250884973i</v>
      </c>
      <c r="CX312" s="223" t="str">
        <f t="shared" ca="1" si="551"/>
        <v>-0,190375493169046+0,057749774492886i</v>
      </c>
      <c r="CY312" s="223" t="str">
        <f t="shared" ca="1" si="552"/>
        <v>-0,140673140388116-0,140673140388214i</v>
      </c>
      <c r="CZ312" s="223" t="str">
        <f t="shared" ca="1" si="553"/>
        <v>0,0577497744930298-0,190375493169002i</v>
      </c>
      <c r="DA312" s="223" t="str">
        <f t="shared" ca="1" si="554"/>
        <v>0,195119250884963-0,0388116321149668i</v>
      </c>
      <c r="DB312" s="223" t="str">
        <f t="shared" ca="1" si="555"/>
        <v>0,126207381825339+0,153784139709301i</v>
      </c>
      <c r="DC312" s="223" t="str">
        <f t="shared" ca="1" si="556"/>
        <v>-0,0761317549733477+0,18379831538405i</v>
      </c>
      <c r="DD312" s="223" t="str">
        <f t="shared" ca="1" si="557"/>
        <v>-0,197983903551873+0,0194997125029873i</v>
      </c>
      <c r="DE312" s="223" t="str">
        <f t="shared" ca="1" si="558"/>
        <v>-0,110526177183477-0,165414113698146i</v>
      </c>
      <c r="DF312" s="223" t="str">
        <f t="shared" ca="1" si="559"/>
        <v>0,0937805450356123-0,1754510593475i</v>
      </c>
      <c r="DG312" s="223" t="str">
        <f t="shared" ca="1" si="560"/>
        <v>0,198941862998557+2,43720805863722E-14i</v>
      </c>
      <c r="DH312" s="223" t="str">
        <f t="shared" ca="1" si="561"/>
        <v>0,0937805450355693+0,175451059347523i</v>
      </c>
      <c r="DI312" s="223" t="str">
        <f t="shared" ca="1" si="562"/>
        <v>-0,110526177183518+0,165414113698119i</v>
      </c>
      <c r="DJ312" s="223" t="str">
        <f t="shared" ca="1" si="563"/>
        <v>-0,19798390355187-0,0194997125030245i</v>
      </c>
      <c r="DK312" s="223" t="str">
        <f t="shared" ca="1" si="564"/>
        <v>-0,0761317549734804-0,183798315383995i</v>
      </c>
      <c r="DL312" s="223" t="str">
        <f t="shared" ca="1" si="565"/>
        <v>0,126207381825228-0,153784139709392i</v>
      </c>
      <c r="DM312" s="223" t="str">
        <f t="shared" ca="1" si="566"/>
        <v>0,195119250884993+0,038811632114815i</v>
      </c>
      <c r="DN312" s="223" t="str">
        <f t="shared" ca="1" si="567"/>
        <v>0,0577497744929831+0,190375493169016i</v>
      </c>
      <c r="DO312" s="223" t="str">
        <f t="shared" ca="1" si="568"/>
        <v>-0,140673140388142+0,140673140388187i</v>
      </c>
      <c r="DP312" s="223" t="str">
        <f t="shared" ca="1" si="569"/>
        <v>-0,190375493169028-0,0577497744929435i</v>
      </c>
      <c r="DQ312" s="223" t="str">
        <f t="shared" ca="1" si="570"/>
        <v>-0,0388116321148556-0,195119250884985i</v>
      </c>
      <c r="DR312" s="223" t="str">
        <f t="shared" ca="1" si="571"/>
        <v>0,153784139709366-0,12620738182526i</v>
      </c>
      <c r="DS312" s="223" t="str">
        <f t="shared" ca="1" si="572"/>
        <v>0,183798315384011+0,076131754973442i</v>
      </c>
      <c r="DT312" s="223" t="str">
        <f t="shared" ca="1" si="573"/>
        <v>0,0194997125028857+0,197983903551883i</v>
      </c>
      <c r="DU312" s="223" t="str">
        <f t="shared" ca="1" si="574"/>
        <v>-0,165414113698203+0,110526177183392i</v>
      </c>
      <c r="DV312" s="223" t="str">
        <f t="shared" ca="1" si="575"/>
        <v>-0,175451059347543-0,0937805450355327i</v>
      </c>
      <c r="DW312" s="223" t="str">
        <f t="shared" ca="1" si="576"/>
        <v>-6,58037030440364E-14-0,198941862998557i</v>
      </c>
      <c r="DX312" s="223" t="str">
        <f t="shared" ca="1" si="577"/>
        <v>0,175451059347481-0,0937805450356487i</v>
      </c>
      <c r="DY312" s="223" t="str">
        <f t="shared" ca="1" si="578"/>
        <v>0,165414113698175+0,110526177183433i</v>
      </c>
      <c r="DZ312" s="223" t="str">
        <f t="shared" ca="1" si="579"/>
        <v>-0,0194997125029348+0,197983903551878i</v>
      </c>
      <c r="EA312" s="223" t="str">
        <f t="shared" ca="1" si="580"/>
        <v>-0,18379831538403+0,0761317549733965i</v>
      </c>
      <c r="EB312" s="223" t="str">
        <f t="shared" ca="1" si="581"/>
        <v>-0,15378413970932-0,126207381825315i</v>
      </c>
      <c r="EC312" s="223" t="str">
        <f t="shared" ca="1" si="582"/>
        <v>0,0388116321149262-0,195119250884971i</v>
      </c>
      <c r="ED312" s="223" t="str">
        <f t="shared" ca="1" si="583"/>
        <v>0,190375493169049-0,0577497744928746i</v>
      </c>
      <c r="EE312" s="223" t="str">
        <f t="shared" ca="1" si="584"/>
        <v>0,140673140388107+0,140673140388222i</v>
      </c>
      <c r="EF312" s="223" t="str">
        <f t="shared" ca="1" si="585"/>
        <v>-0,0577497744930304+0,190375493169002i</v>
      </c>
      <c r="EG312" s="223" t="str">
        <f t="shared" ca="1" si="586"/>
        <v>-0,195119250884963+0,0388116321149662i</v>
      </c>
      <c r="EH312" s="223" t="str">
        <f t="shared" ca="1" si="587"/>
        <v>-0,126207381825329-0,153784139709308i</v>
      </c>
      <c r="EI312" s="223" t="str">
        <f t="shared" ca="1" si="588"/>
        <v>0,0761317549733587-0,183798315384046i</v>
      </c>
      <c r="EJ312" s="223" t="str">
        <f t="shared" ca="1" si="589"/>
        <v>0,197983903551874-0,0194997125029754i</v>
      </c>
      <c r="EK312" s="223" t="str">
        <f t="shared" ca="1" si="590"/>
        <v>0,110526177183467+0,165414113698153i</v>
      </c>
      <c r="EL312" s="223" t="str">
        <f t="shared" ca="1" si="591"/>
        <v>-0,0937805450356127+0,1754510593475i</v>
      </c>
      <c r="EM312" s="223" t="str">
        <f t="shared" ca="1" si="592"/>
        <v>-0,198941862998557-2,49570836835785E-14i</v>
      </c>
      <c r="EN312" s="223"/>
      <c r="EO312" s="223"/>
      <c r="EP312" s="223"/>
    </row>
    <row r="313" spans="1:146">
      <c r="A313" s="249">
        <f t="shared" si="461"/>
        <v>4.1601562499999972E-3</v>
      </c>
      <c r="B313" s="248">
        <v>213</v>
      </c>
      <c r="C313" s="247">
        <f t="shared" si="462"/>
        <v>42600</v>
      </c>
      <c r="N313" s="246">
        <f t="shared" ca="1" si="463"/>
        <v>0.20101212956402864</v>
      </c>
      <c r="O313" s="223">
        <f t="shared" ca="1" si="464"/>
        <v>-0.19898787043597138</v>
      </c>
      <c r="P313" s="223" t="str">
        <f t="shared" ca="1" si="465"/>
        <v>-0,0980807616135456-0,173136757454764i</v>
      </c>
      <c r="Q313" s="223" t="str">
        <f t="shared" ca="1" si="466"/>
        <v>0,102300210252303-0,170677589515957i</v>
      </c>
      <c r="R313" s="223" t="str">
        <f t="shared" ca="1" si="467"/>
        <v>0,198927939009714+0,00488340680165606i</v>
      </c>
      <c r="S313" s="223" t="str">
        <f t="shared" ca="1" si="468"/>
        <v>0,0938022327914782+0,175491634284875i</v>
      </c>
      <c r="T313" s="223" t="str">
        <f t="shared" ca="1" si="469"/>
        <v>-0,106458037069651+0,168115611779274i</v>
      </c>
      <c r="U313" s="223" t="str">
        <f t="shared" ca="1" si="470"/>
        <v>-0,198748180831392-0,00976387202165714i</v>
      </c>
      <c r="V313" s="223" t="str">
        <f t="shared" ca="1" si="471"/>
        <v>-0,0894672010118639-0,17774080151655i</v>
      </c>
      <c r="W313" s="223" t="str">
        <f t="shared" ca="1" si="472"/>
        <v>0,110551737546191-0,165452367484304i</v>
      </c>
      <c r="X313" s="223" t="str">
        <f t="shared" ca="1" si="473"/>
        <v>0,19844870418061+0,0146384558502464i</v>
      </c>
      <c r="Y313" s="223" t="str">
        <f t="shared" ca="1" si="474"/>
        <v>0,085078277535735+0,179882904335558i</v>
      </c>
      <c r="Z313" s="223" t="str">
        <f t="shared" ca="1" si="475"/>
        <v>-0,114578845789828+0,162689460869823i</v>
      </c>
      <c r="AA313" s="223" t="str">
        <f t="shared" ca="1" si="476"/>
        <v>-0,198029689450905-0,0195042220203999i</v>
      </c>
      <c r="AB313" s="223" t="str">
        <f t="shared" ca="1" si="477"/>
        <v>-0,0806381060865194-0,181916652419239i</v>
      </c>
      <c r="AC313" s="223" t="str">
        <f t="shared" ca="1" si="478"/>
        <v>0,11853693602114-0,159828556207466i</v>
      </c>
      <c r="AD313" s="223" t="str">
        <f t="shared" ca="1" si="479"/>
        <v>0,197491389041082+0,0243582395765182i</v>
      </c>
      <c r="AE313" s="223" t="str">
        <f t="shared" ca="1" si="480"/>
        <v>0,076149361257449+0,183840820713805i</v>
      </c>
      <c r="AF313" s="223" t="str">
        <f t="shared" ca="1" si="481"/>
        <v>-0,122423624034576+0,156871376799223i</v>
      </c>
      <c r="AG313" s="223" t="str">
        <f t="shared" ca="1" si="482"/>
        <v>-0,196834127203179-0,029197584639926i</v>
      </c>
      <c r="AH313" s="223" t="str">
        <f t="shared" ca="1" si="483"/>
        <v>-0,071614746900565-0,185654250172225i</v>
      </c>
      <c r="AI313" s="223" t="str">
        <f t="shared" ca="1" si="484"/>
        <v>0,126236568634653-0,153819703939357i</v>
      </c>
      <c r="AJ313" s="223" t="str">
        <f t="shared" ca="1" si="485"/>
        <v>0,196058299847165+0,0340193421700398i</v>
      </c>
      <c r="AK313" s="223" t="str">
        <f t="shared" ca="1" si="486"/>
        <v>0,0670369944980361+0,187355848452385i</v>
      </c>
      <c r="AL313" s="223" t="str">
        <f t="shared" ca="1" si="487"/>
        <v>-0,129973473045997+0,15067537584159i</v>
      </c>
      <c r="AM313" s="223" t="str">
        <f t="shared" ca="1" si="488"/>
        <v>-0,195164374302372-0,0388206077207288i</v>
      </c>
      <c r="AN313" s="223" t="str">
        <f t="shared" ca="1" si="489"/>
        <v>-0,0624188615166942-0,188944590575128i</v>
      </c>
      <c r="AO313" s="223" t="str">
        <f t="shared" ca="1" si="490"/>
        <v>0,133632086297199-0,147440286531534i</v>
      </c>
      <c r="AP313" s="223" t="str">
        <f t="shared" ca="1" si="491"/>
        <v>0,194152889036201+0,0435984891887255i</v>
      </c>
      <c r="AQ313" s="223" t="str">
        <f t="shared" ca="1" si="492"/>
        <v>0,0577631297469747+0,190419519541661i</v>
      </c>
      <c r="AR313" s="223" t="str">
        <f t="shared" ca="1" si="493"/>
        <v>0,0577631297469747+0,190419519541661i</v>
      </c>
      <c r="AS313" s="223" t="str">
        <f t="shared" ca="1" si="494"/>
        <v>-0,19302445332952-0,0483501085570935i</v>
      </c>
      <c r="AT313" s="223" t="str">
        <f t="shared" ca="1" si="495"/>
        <v>-0,0530726036279919-0,191779746909805i</v>
      </c>
      <c r="AU313" s="223" t="str">
        <f t="shared" ca="1" si="496"/>
        <v>0,140705672559214-0,140705672559077i</v>
      </c>
      <c r="AV313" s="223" t="str">
        <f t="shared" ca="1" si="497"/>
        <v>0,191779746909806+0,0530726036279887i</v>
      </c>
      <c r="AW313" s="223" t="str">
        <f t="shared" ca="1" si="498"/>
        <v>0,0483501085570967+0,19302445332952i</v>
      </c>
      <c r="AX313" s="223" t="str">
        <f t="shared" ca="1" si="499"/>
        <v>-0,144116384706015+0,137210204576449i</v>
      </c>
      <c r="AY313" s="223" t="str">
        <f t="shared" ca="1" si="500"/>
        <v>-0,190419519541662-0,0577631297469713i</v>
      </c>
      <c r="AZ313" s="223" t="str">
        <f t="shared" ca="1" si="501"/>
        <v>-0,0435984891887289-0,194152889036201i</v>
      </c>
      <c r="BA313" s="223" t="str">
        <f t="shared" ca="1" si="502"/>
        <v>0,147440286531532-0,133632086297202i</v>
      </c>
      <c r="BB313" s="223" t="str">
        <f t="shared" ca="1" si="503"/>
        <v>0,188944590575129+0,0624188615166908i</v>
      </c>
      <c r="BC313" s="223" t="str">
        <f t="shared" ca="1" si="504"/>
        <v>0,0388206077207322+0,195164374302371i</v>
      </c>
      <c r="BD313" s="223" t="str">
        <f t="shared" ca="1" si="505"/>
        <v>-0,150675375841588+0,129973473046i</v>
      </c>
      <c r="BE313" s="223" t="str">
        <f t="shared" ca="1" si="506"/>
        <v>-0,187355848452388-0,0670369944980301i</v>
      </c>
      <c r="BF313" s="223" t="str">
        <f t="shared" ca="1" si="507"/>
        <v>-0,0340193421700459-0,196058299847163i</v>
      </c>
      <c r="BG313" s="223" t="str">
        <f t="shared" ca="1" si="508"/>
        <v>0,153819703939353-0,126236568634658i</v>
      </c>
      <c r="BH313" s="223" t="str">
        <f t="shared" ca="1" si="509"/>
        <v>0,185654250172225+0,0716147469005644i</v>
      </c>
      <c r="BI313" s="223" t="str">
        <f t="shared" ca="1" si="510"/>
        <v>0,0291975846398904+0,196834127203184i</v>
      </c>
      <c r="BJ313" s="223" t="str">
        <f t="shared" ca="1" si="511"/>
        <v>-0,156871376799282+0,1224236240345i</v>
      </c>
      <c r="BK313" s="223" t="str">
        <f t="shared" ca="1" si="512"/>
        <v>-0,183840820713822-0,0761493612574092i</v>
      </c>
      <c r="BL313" s="223" t="str">
        <f t="shared" ca="1" si="513"/>
        <v>-0,0243582395765216-0,197491389041081i</v>
      </c>
      <c r="BM313" s="223" t="str">
        <f t="shared" ca="1" si="514"/>
        <v>0,159828556207501-0,118536936021093i</v>
      </c>
      <c r="BN313" s="223" t="str">
        <f t="shared" ca="1" si="515"/>
        <v>0,181916652419271+0,0806381060864466i</v>
      </c>
      <c r="BO313" s="223" t="str">
        <f t="shared" ca="1" si="516"/>
        <v>0,0195042220204455+0,198029689450901i</v>
      </c>
      <c r="BP313" s="223" t="str">
        <f t="shared" ca="1" si="517"/>
        <v>-0,162689460869834+0,114578845789813i</v>
      </c>
      <c r="BQ313" s="223" t="str">
        <f t="shared" ca="1" si="518"/>
        <v>-0,179882904335527-0,0850782775357997i</v>
      </c>
      <c r="BR313" s="223" t="str">
        <f t="shared" ca="1" si="519"/>
        <v>-0,0146384558503344-0,198448704180604i</v>
      </c>
      <c r="BS313" s="223" t="str">
        <f t="shared" ca="1" si="520"/>
        <v>0,165452367484291-0,11055173754621i</v>
      </c>
      <c r="BT313" s="223" t="str">
        <f t="shared" ca="1" si="521"/>
        <v>0,177740801516541+0,0894672010118822i</v>
      </c>
      <c r="BU313" s="223" t="str">
        <f t="shared" ca="1" si="522"/>
        <v>0,00976387202158288+0,198748180831395i</v>
      </c>
      <c r="BV313" s="223" t="str">
        <f t="shared" ca="1" si="523"/>
        <v>-0,16811561177924+0,106458037069706i</v>
      </c>
      <c r="BW313" s="223" t="str">
        <f t="shared" ca="1" si="524"/>
        <v>-0,175491634284885-0,09380223279146i</v>
      </c>
      <c r="BX313" s="223" t="str">
        <f t="shared" ca="1" si="525"/>
        <v>-0,00488340680162343-0,198927939009715i</v>
      </c>
      <c r="BY313" s="223" t="str">
        <f t="shared" ca="1" si="526"/>
        <v>0,170677589516007-0,10230021025222i</v>
      </c>
      <c r="BZ313" s="223" t="str">
        <f t="shared" ca="1" si="527"/>
        <v>0,173136757454792+0,0980807616134968i</v>
      </c>
      <c r="CA313" s="223" t="str">
        <f t="shared" ca="1" si="528"/>
        <v>9,06826421861026E-15+0,198987870435971i</v>
      </c>
      <c r="CB313" s="223" t="str">
        <f t="shared" ca="1" si="529"/>
        <v>-0,173136757454788+0,0980807616135026i</v>
      </c>
      <c r="CC313" s="223" t="str">
        <f t="shared" ca="1" si="530"/>
        <v>-0,170677589515906-0,102300210252389i</v>
      </c>
      <c r="CD313" s="223" t="str">
        <f t="shared" ca="1" si="531"/>
        <v>0,0048834068016166-0,198927939009715i</v>
      </c>
      <c r="CE313" s="223" t="str">
        <f t="shared" ca="1" si="532"/>
        <v>0,175491634284881-0,093802232791466i</v>
      </c>
      <c r="CF313" s="223" t="str">
        <f t="shared" ca="1" si="533"/>
        <v>0,168115611779243+0,1064580370697i</v>
      </c>
      <c r="CG313" s="223" t="str">
        <f t="shared" ca="1" si="534"/>
        <v>-0,00976387202157605+0,198748180831396i</v>
      </c>
      <c r="CH313" s="223" t="str">
        <f t="shared" ca="1" si="535"/>
        <v>-0,177740801516538+0,0894672010118884i</v>
      </c>
      <c r="CI313" s="223" t="str">
        <f t="shared" ca="1" si="536"/>
        <v>-0,165452367484295-0,110551737546204i</v>
      </c>
      <c r="CJ313" s="223" t="str">
        <f t="shared" ca="1" si="537"/>
        <v>0,0146384558503276-0,198448704180604i</v>
      </c>
      <c r="CK313" s="223" t="str">
        <f t="shared" ca="1" si="538"/>
        <v>0,179882904335524-0,0850782775358059i</v>
      </c>
      <c r="CL313" s="223" t="str">
        <f t="shared" ca="1" si="539"/>
        <v>0,162689460869838+0,114578845789808i</v>
      </c>
      <c r="CM313" s="223" t="str">
        <f t="shared" ca="1" si="540"/>
        <v>-0,0195042220204387+0,198029689450901i</v>
      </c>
      <c r="CN313" s="223" t="str">
        <f t="shared" ca="1" si="541"/>
        <v>-0,181916652419268+0,0806381060864527i</v>
      </c>
      <c r="CO313" s="223" t="str">
        <f t="shared" ca="1" si="542"/>
        <v>-0,159828556207505-0,118536936021087i</v>
      </c>
      <c r="CP313" s="223" t="str">
        <f t="shared" ca="1" si="543"/>
        <v>0,0243582395765148-0,197491389041082i</v>
      </c>
      <c r="CQ313" s="223" t="str">
        <f t="shared" ca="1" si="544"/>
        <v>0,183840820713817-0,0761493612574207i</v>
      </c>
      <c r="CR313" s="223" t="str">
        <f t="shared" ca="1" si="545"/>
        <v>0,156871376799164+0,122423624034651i</v>
      </c>
      <c r="CS313" s="223" t="str">
        <f t="shared" ca="1" si="546"/>
        <v>-0,0291975846398836+0,196834127203185i</v>
      </c>
      <c r="CT313" s="223" t="str">
        <f t="shared" ca="1" si="547"/>
        <v>-0,185654250172224+0,0716147469005656i</v>
      </c>
      <c r="CU313" s="223" t="str">
        <f t="shared" ca="1" si="548"/>
        <v>-0,153819703939361-0,126236568634648i</v>
      </c>
      <c r="CV313" s="223" t="str">
        <f t="shared" ca="1" si="549"/>
        <v>0,0340193421700336-0,196058299847166i</v>
      </c>
      <c r="CW313" s="223" t="str">
        <f t="shared" ca="1" si="550"/>
        <v>0,187355848452385-0,0670369944980365i</v>
      </c>
      <c r="CX313" s="223" t="str">
        <f t="shared" ca="1" si="551"/>
        <v>0,150675375841596+0,12997347304599i</v>
      </c>
      <c r="CY313" s="223" t="str">
        <f t="shared" ca="1" si="552"/>
        <v>-0,0388206077207255+0,195164374302372i</v>
      </c>
      <c r="CZ313" s="223" t="str">
        <f t="shared" ca="1" si="553"/>
        <v>-0,188944590575127+0,0624188615166974i</v>
      </c>
      <c r="DA313" s="223" t="str">
        <f t="shared" ca="1" si="554"/>
        <v>-0,147440286531533-0,133632086297201i</v>
      </c>
      <c r="DB313" s="223" t="str">
        <f t="shared" ca="1" si="555"/>
        <v>0,0435984891887222-0,194152889036202i</v>
      </c>
      <c r="DC313" s="223" t="str">
        <f t="shared" ca="1" si="556"/>
        <v>0,19041951954166-0,0577631297469779i</v>
      </c>
      <c r="DD313" s="223" t="str">
        <f t="shared" ca="1" si="557"/>
        <v>0,144116384706019+0,137210204576444i</v>
      </c>
      <c r="DE313" s="223" t="str">
        <f t="shared" ca="1" si="558"/>
        <v>-0,0483501085570848+0,193024453329523i</v>
      </c>
      <c r="DF313" s="223" t="str">
        <f t="shared" ca="1" si="559"/>
        <v>-0,191779746909804+0,0530726036279953i</v>
      </c>
      <c r="DG313" s="223" t="str">
        <f t="shared" ca="1" si="560"/>
        <v>-0,140705672559083-0,140705672559208i</v>
      </c>
      <c r="DH313" s="223" t="str">
        <f t="shared" ca="1" si="561"/>
        <v>0,0530726036279799-0,191779746909809i</v>
      </c>
      <c r="DI313" s="223" t="str">
        <f t="shared" ca="1" si="562"/>
        <v>0,193024453329519-0,0483501085571001i</v>
      </c>
      <c r="DJ313" s="223" t="str">
        <f t="shared" ca="1" si="563"/>
        <v>0,137210204576456+0,144116384706008i</v>
      </c>
      <c r="DK313" s="223" t="str">
        <f t="shared" ca="1" si="564"/>
        <v>-0,0577631297469735+0,190419519541662i</v>
      </c>
      <c r="DL313" s="223" t="str">
        <f t="shared" ca="1" si="565"/>
        <v>-0,194152889036199+0,0435984891887377i</v>
      </c>
      <c r="DM313" s="223" t="str">
        <f t="shared" ca="1" si="566"/>
        <v>-0,133632086297212-0,147440286531522i</v>
      </c>
      <c r="DN313" s="223" t="str">
        <f t="shared" ca="1" si="567"/>
        <v>0,062418861516693-0,188944590575128i</v>
      </c>
      <c r="DO313" s="223" t="str">
        <f t="shared" ca="1" si="568"/>
        <v>0,195164374302369-0,038820607720741i</v>
      </c>
      <c r="DP313" s="223" t="str">
        <f t="shared" ca="1" si="569"/>
        <v>0,129973473046011+0,150675375841578i</v>
      </c>
      <c r="DQ313" s="223" t="str">
        <f t="shared" ca="1" si="570"/>
        <v>-0,0670369944980323+0,187355848452387i</v>
      </c>
      <c r="DR313" s="223" t="str">
        <f t="shared" ca="1" si="571"/>
        <v>-0,196058299847163+0,0340193421700491i</v>
      </c>
      <c r="DS313" s="223" t="str">
        <f t="shared" ca="1" si="572"/>
        <v>-0,126236568634652-0,153819703939358i</v>
      </c>
      <c r="DT313" s="223" t="str">
        <f t="shared" ca="1" si="573"/>
        <v>0,0716147469005612-0,185654250172226i</v>
      </c>
      <c r="DU313" s="223" t="str">
        <f t="shared" ca="1" si="574"/>
        <v>0,196834127203183-0,0291975846398993i</v>
      </c>
      <c r="DV313" s="223" t="str">
        <f t="shared" ca="1" si="575"/>
        <v>0,122423624034512+0,156871376799273i</v>
      </c>
      <c r="DW313" s="223" t="str">
        <f t="shared" ca="1" si="576"/>
        <v>-0,076149361257406+0,183840820713823i</v>
      </c>
      <c r="DX313" s="223" t="str">
        <f t="shared" ca="1" si="577"/>
        <v>-0,19749138904108+0,0243582395765307i</v>
      </c>
      <c r="DY313" s="223" t="str">
        <f t="shared" ca="1" si="578"/>
        <v>-0,118536936021091-0,159828556207502i</v>
      </c>
      <c r="DZ313" s="223" t="str">
        <f t="shared" ca="1" si="579"/>
        <v>0,0806381060864382-0,181916652419275i</v>
      </c>
      <c r="EA313" s="223" t="str">
        <f t="shared" ca="1" si="580"/>
        <v>0,1980296894509-0,0195042220204546i</v>
      </c>
      <c r="EB313" s="223" t="str">
        <f t="shared" ca="1" si="581"/>
        <v>0,114578845789811+0,162689460869835i</v>
      </c>
      <c r="EC313" s="223" t="str">
        <f t="shared" ca="1" si="582"/>
        <v>-0,0850782775358017+0,179882904335526i</v>
      </c>
      <c r="ED313" s="223" t="str">
        <f t="shared" ca="1" si="583"/>
        <v>-0,198448704180618+0,0146384558501404i</v>
      </c>
      <c r="EE313" s="223" t="str">
        <f t="shared" ca="1" si="584"/>
        <v>-0,110551737546208-0,165452367484292i</v>
      </c>
      <c r="EF313" s="223" t="str">
        <f t="shared" ca="1" si="585"/>
        <v>0,0894672010118741-0,177740801516545i</v>
      </c>
      <c r="EG313" s="223" t="str">
        <f t="shared" ca="1" si="586"/>
        <v>0,198748180831395-0,00976387202159193i</v>
      </c>
      <c r="EH313" s="223" t="str">
        <f t="shared" ca="1" si="587"/>
        <v>0,106458037069704+0,168115611779241i</v>
      </c>
      <c r="EI313" s="223" t="str">
        <f t="shared" ca="1" si="588"/>
        <v>-0,0938022327914521+0,175491634284889i</v>
      </c>
      <c r="EJ313" s="223" t="str">
        <f t="shared" ca="1" si="589"/>
        <v>-0,198927939009714+0,00488340680163248i</v>
      </c>
      <c r="EK313" s="223" t="str">
        <f t="shared" ca="1" si="590"/>
        <v>-0,102300210252218-0,170677589516008i</v>
      </c>
      <c r="EL313" s="223" t="str">
        <f t="shared" ca="1" si="591"/>
        <v>0,0980807616134889-0,173136757454796i</v>
      </c>
      <c r="EM313" s="223" t="str">
        <f t="shared" ca="1" si="592"/>
        <v>0,198987870435971-1,81365284372205E-14i</v>
      </c>
      <c r="EN313" s="223"/>
      <c r="EO313" s="223"/>
      <c r="EP313" s="223"/>
    </row>
    <row r="314" spans="1:146">
      <c r="A314" s="249">
        <f t="shared" si="461"/>
        <v>4.1796874999999968E-3</v>
      </c>
      <c r="B314" s="248">
        <v>214</v>
      </c>
      <c r="C314" s="247">
        <f t="shared" si="462"/>
        <v>42800</v>
      </c>
      <c r="N314" s="246">
        <f t="shared" ca="1" si="463"/>
        <v>0.20097052506587249</v>
      </c>
      <c r="O314" s="223">
        <f t="shared" ca="1" si="464"/>
        <v>-0.19902947493412754</v>
      </c>
      <c r="P314" s="223" t="str">
        <f t="shared" ca="1" si="465"/>
        <v>-0,102321599238972-0,170713274884333i</v>
      </c>
      <c r="Q314" s="223" t="str">
        <f t="shared" ca="1" si="466"/>
        <v>0,0938218450161341-0,175528326176498i</v>
      </c>
      <c r="R314" s="223" t="str">
        <f t="shared" ca="1" si="467"/>
        <v>0,198789735215108-0,00976591345762356i</v>
      </c>
      <c r="S314" s="223" t="str">
        <f t="shared" ca="1" si="468"/>
        <v>0,110574851766915+0,165486960360263i</v>
      </c>
      <c r="T314" s="223" t="str">
        <f t="shared" ca="1" si="469"/>
        <v>-0,0850960657508369+0,179920514356434i</v>
      </c>
      <c r="U314" s="223" t="str">
        <f t="shared" ca="1" si="470"/>
        <v>-0,198071093612031+0,0195082999743347i</v>
      </c>
      <c r="V314" s="223" t="str">
        <f t="shared" ca="1" si="471"/>
        <v>-0,118561719791746-0,159861973253735i</v>
      </c>
      <c r="W314" s="223" t="str">
        <f t="shared" ca="1" si="472"/>
        <v>0,0761652826096114-0,183879258258109i</v>
      </c>
      <c r="X314" s="223" t="str">
        <f t="shared" ca="1" si="473"/>
        <v>0,196875281395464-0,0292036892876825i</v>
      </c>
      <c r="Y314" s="223" t="str">
        <f t="shared" ca="1" si="474"/>
        <v>0,126262962248834+0,153851864651372i</v>
      </c>
      <c r="Z314" s="223" t="str">
        <f t="shared" ca="1" si="475"/>
        <v>-0,0670510106312876+0,187395020920721i</v>
      </c>
      <c r="AA314" s="223" t="str">
        <f t="shared" ca="1" si="476"/>
        <v>-0,195205179381777+0,038828724355595i</v>
      </c>
      <c r="AB314" s="223" t="str">
        <f t="shared" ca="1" si="477"/>
        <v>-0,13366002617052-0,147471113431242i</v>
      </c>
      <c r="AC314" s="223" t="str">
        <f t="shared" ca="1" si="478"/>
        <v>0,0577752068953782-0,190459332564069i</v>
      </c>
      <c r="AD314" s="223" t="str">
        <f t="shared" ca="1" si="479"/>
        <v>0,193064810993005-0,0483602176255405i</v>
      </c>
      <c r="AE314" s="223" t="str">
        <f t="shared" ca="1" si="480"/>
        <v>0,140735091381923+0,140735091381916i</v>
      </c>
      <c r="AF314" s="223" t="str">
        <f t="shared" ca="1" si="481"/>
        <v>-0,0483602176255477+0,193064810993004i</v>
      </c>
      <c r="AG314" s="223" t="str">
        <f t="shared" ca="1" si="482"/>
        <v>-0,190459332564071+0,0577752068953713i</v>
      </c>
      <c r="AH314" s="223" t="str">
        <f t="shared" ca="1" si="483"/>
        <v>-0,147471113431251-0,133660026170511i</v>
      </c>
      <c r="AI314" s="223" t="str">
        <f t="shared" ca="1" si="484"/>
        <v>0,0388287243555441-0,195205179381787i</v>
      </c>
      <c r="AJ314" s="223" t="str">
        <f t="shared" ca="1" si="485"/>
        <v>0,18739502092073-0,0670510106312621i</v>
      </c>
      <c r="AK314" s="223" t="str">
        <f t="shared" ca="1" si="486"/>
        <v>0,153851864651431+0,126262962248762i</v>
      </c>
      <c r="AL314" s="223" t="str">
        <f t="shared" ca="1" si="487"/>
        <v>-0,0292036892876897+0,196875281395463i</v>
      </c>
      <c r="AM314" s="223" t="str">
        <f t="shared" ca="1" si="488"/>
        <v>-0,183879258258143+0,0761652826095314i</v>
      </c>
      <c r="AN314" s="223" t="str">
        <f t="shared" ca="1" si="489"/>
        <v>-0,159861973253742-0,118561719791737i</v>
      </c>
      <c r="AO314" s="223" t="str">
        <f t="shared" ca="1" si="490"/>
        <v>0,0195082999744039-0,198071093612024i</v>
      </c>
      <c r="AP314" s="223" t="str">
        <f t="shared" ca="1" si="491"/>
        <v>0,179920514356411-0,0850960657508847i</v>
      </c>
      <c r="AQ314" s="223" t="str">
        <f t="shared" ca="1" si="492"/>
        <v>0,165486960360236+0,110574851766955i</v>
      </c>
      <c r="AR314" s="223" t="str">
        <f t="shared" ca="1" si="493"/>
        <v>0,165486960360236+0,110574851766955i</v>
      </c>
      <c r="AS314" s="223" t="str">
        <f t="shared" ca="1" si="494"/>
        <v>-0,175528326176501+0,0938218450161287i</v>
      </c>
      <c r="AT314" s="223" t="str">
        <f t="shared" ca="1" si="495"/>
        <v>-0,170713274884282-0,102321599239057i</v>
      </c>
      <c r="AU314" s="223" t="str">
        <f t="shared" ca="1" si="496"/>
        <v>-9,65542094300782E-15-0,199029474934128i</v>
      </c>
      <c r="AV314" s="223" t="str">
        <f t="shared" ca="1" si="497"/>
        <v>0,170713274884371-0,102321599238909i</v>
      </c>
      <c r="AW314" s="223" t="str">
        <f t="shared" ca="1" si="498"/>
        <v>0,175528326176512+0,0938218450161066i</v>
      </c>
      <c r="AX314" s="223" t="str">
        <f t="shared" ca="1" si="499"/>
        <v>0,00976591345757388+0,19878973521511i</v>
      </c>
      <c r="AY314" s="223" t="str">
        <f t="shared" ca="1" si="500"/>
        <v>-0,165486960360222+0,110574851766976i</v>
      </c>
      <c r="AZ314" s="223" t="str">
        <f t="shared" ca="1" si="501"/>
        <v>-0,179920514356422-0,0850960657508622i</v>
      </c>
      <c r="BA314" s="223" t="str">
        <f t="shared" ca="1" si="502"/>
        <v>-0,0195082999744231-0,198071093612022i</v>
      </c>
      <c r="BB314" s="223" t="str">
        <f t="shared" ca="1" si="503"/>
        <v>0,159861973253727-0,118561719791757i</v>
      </c>
      <c r="BC314" s="223" t="str">
        <f t="shared" ca="1" si="504"/>
        <v>0,183879258258076+0,0761652826096912i</v>
      </c>
      <c r="BD314" s="223" t="str">
        <f t="shared" ca="1" si="505"/>
        <v>0,0292036892877116+0,196875281395459i</v>
      </c>
      <c r="BE314" s="223" t="str">
        <f t="shared" ca="1" si="506"/>
        <v>-0,153851864651413+0,126262962248783i</v>
      </c>
      <c r="BF314" s="223" t="str">
        <f t="shared" ca="1" si="507"/>
        <v>-0,187395020920739-0,0670510106312386i</v>
      </c>
      <c r="BG314" s="223" t="str">
        <f t="shared" ca="1" si="508"/>
        <v>-0,0388287243555658-0,195205179381783i</v>
      </c>
      <c r="BH314" s="223" t="str">
        <f t="shared" ca="1" si="509"/>
        <v>0,147471113431194-0,133660026170573i</v>
      </c>
      <c r="BI314" s="223" t="str">
        <f t="shared" ca="1" si="510"/>
        <v>0,190459332564067+0,0577752068953854i</v>
      </c>
      <c r="BJ314" s="223" t="str">
        <f t="shared" ca="1" si="511"/>
        <v>0,0483602176254539+0,193064810993027i</v>
      </c>
      <c r="BK314" s="223" t="str">
        <f t="shared" ca="1" si="512"/>
        <v>-0,140735091381905+0,140735091381934i</v>
      </c>
      <c r="BL314" s="223" t="str">
        <f t="shared" ca="1" si="513"/>
        <v>-0,193064810992986-0,0483602176256179i</v>
      </c>
      <c r="BM314" s="223" t="str">
        <f t="shared" ca="1" si="514"/>
        <v>-0,0577752068954185-0,190459332564057i</v>
      </c>
      <c r="BN314" s="223" t="str">
        <f t="shared" ca="1" si="515"/>
        <v>0,133660026170548-0,147471113431217i</v>
      </c>
      <c r="BO314" s="223" t="str">
        <f t="shared" ca="1" si="516"/>
        <v>0,195205179381789+0,0388287243555317i</v>
      </c>
      <c r="BP314" s="223" t="str">
        <f t="shared" ca="1" si="517"/>
        <v>0,0670510106312712+0,187395020920727i</v>
      </c>
      <c r="BQ314" s="223" t="str">
        <f t="shared" ca="1" si="518"/>
        <v>-0,12626296224891+0,15385186465131i</v>
      </c>
      <c r="BR314" s="223" t="str">
        <f t="shared" ca="1" si="519"/>
        <v>-0,196875281395464-0,0292036892876774i</v>
      </c>
      <c r="BS314" s="223" t="str">
        <f t="shared" ca="1" si="520"/>
        <v>-0,0761652826095403-0,183879258258139i</v>
      </c>
      <c r="BT314" s="223" t="str">
        <f t="shared" ca="1" si="521"/>
        <v>0,118561719791725-0,159861973253751i</v>
      </c>
      <c r="BU314" s="223" t="str">
        <f t="shared" ca="1" si="522"/>
        <v>0,198071093612025+0,0195082999743887i</v>
      </c>
      <c r="BV314" s="223" t="str">
        <f t="shared" ca="1" si="523"/>
        <v>0,0850960657508986+0,179920514356405i</v>
      </c>
      <c r="BW314" s="223" t="str">
        <f t="shared" ca="1" si="524"/>
        <v>-0,110574851766943+0,165486960360245i</v>
      </c>
      <c r="BX314" s="223" t="str">
        <f t="shared" ca="1" si="525"/>
        <v>-0,198789735215112-0,00976591345753366i</v>
      </c>
      <c r="BY314" s="223" t="str">
        <f t="shared" ca="1" si="526"/>
        <v>-0,0938218450161423-0,175528326176494i</v>
      </c>
      <c r="BZ314" s="223" t="str">
        <f t="shared" ca="1" si="527"/>
        <v>0,102321599239044-0,17071327488429i</v>
      </c>
      <c r="CA314" s="223" t="str">
        <f t="shared" ca="1" si="528"/>
        <v>0,199029474934128-1,93108418860157E-14i</v>
      </c>
      <c r="CB314" s="223" t="str">
        <f t="shared" ca="1" si="529"/>
        <v>0,102321599238922+0,170713274884363i</v>
      </c>
      <c r="CC314" s="223" t="str">
        <f t="shared" ca="1" si="530"/>
        <v>-0,0938218450160981+0,175528326176517i</v>
      </c>
      <c r="CD314" s="223" t="str">
        <f t="shared" ca="1" si="531"/>
        <v>-0,19878973521511+0,00976591345758353i</v>
      </c>
      <c r="CE314" s="223" t="str">
        <f t="shared" ca="1" si="532"/>
        <v>-0,110574851766984-0,165486960360217i</v>
      </c>
      <c r="CF314" s="223" t="str">
        <f t="shared" ca="1" si="533"/>
        <v>0,0850960657508534-0,179920514356426i</v>
      </c>
      <c r="CG314" s="223" t="str">
        <f t="shared" ca="1" si="534"/>
        <v>0,198071093612041-0,0195082999742357i</v>
      </c>
      <c r="CH314" s="223" t="str">
        <f t="shared" ca="1" si="535"/>
        <v>0,118561719791765+0,159861973253721i</v>
      </c>
      <c r="CI314" s="223" t="str">
        <f t="shared" ca="1" si="536"/>
        <v>-0,0761652826096822+0,18387925825808i</v>
      </c>
      <c r="CJ314" s="223" t="str">
        <f t="shared" ca="1" si="537"/>
        <v>-0,196875281395457+0,0292036892877267i</v>
      </c>
      <c r="CK314" s="223" t="str">
        <f t="shared" ca="1" si="538"/>
        <v>-0,126262962248791-0,153851864651407i</v>
      </c>
      <c r="CL314" s="223" t="str">
        <f t="shared" ca="1" si="539"/>
        <v>0,0670510106312243-0,187395020920744i</v>
      </c>
      <c r="CM314" s="223" t="str">
        <f t="shared" ca="1" si="540"/>
        <v>0,19520517938178-0,0388287243555807i</v>
      </c>
      <c r="CN314" s="223" t="str">
        <f t="shared" ca="1" si="541"/>
        <v>0,133660026170585+0,147471113431184i</v>
      </c>
      <c r="CO314" s="223" t="str">
        <f t="shared" ca="1" si="542"/>
        <v>-0,0577752068953707+0,190459332564071i</v>
      </c>
      <c r="CP314" s="223" t="str">
        <f t="shared" ca="1" si="543"/>
        <v>-0,193064810993023+0,0483602176254687i</v>
      </c>
      <c r="CQ314" s="223" t="str">
        <f t="shared" ca="1" si="544"/>
        <v>-0,140735091381945-0,140735091381895i</v>
      </c>
      <c r="CR314" s="223" t="str">
        <f t="shared" ca="1" si="545"/>
        <v>0,0483602176255974-0,193064810992991i</v>
      </c>
      <c r="CS314" s="223" t="str">
        <f t="shared" ca="1" si="546"/>
        <v>0,190459332564054-0,0577752068954278i</v>
      </c>
      <c r="CT314" s="223" t="str">
        <f t="shared" ca="1" si="547"/>
        <v>0,147471113431231+0,133660026170532i</v>
      </c>
      <c r="CU314" s="223" t="str">
        <f t="shared" ca="1" si="548"/>
        <v>-0,0388287243555224+0,195205179381791i</v>
      </c>
      <c r="CV314" s="223" t="str">
        <f t="shared" ca="1" si="549"/>
        <v>-0,187395020920724+0,0670510106312802i</v>
      </c>
      <c r="CW314" s="223" t="str">
        <f t="shared" ca="1" si="550"/>
        <v>-0,153851864651323-0,126262962248893i</v>
      </c>
      <c r="CX314" s="223" t="str">
        <f t="shared" ca="1" si="551"/>
        <v>0,0292036892876678-0,196875281395466i</v>
      </c>
      <c r="CY314" s="223" t="str">
        <f t="shared" ca="1" si="552"/>
        <v>0,183879258258135-0,0761652826095493i</v>
      </c>
      <c r="CZ314" s="223" t="str">
        <f t="shared" ca="1" si="553"/>
        <v>0,159861973253757+0,118561719791717i</v>
      </c>
      <c r="DA314" s="223" t="str">
        <f t="shared" ca="1" si="554"/>
        <v>-0,0195082999743791+0,198071093612026i</v>
      </c>
      <c r="DB314" s="223" t="str">
        <f t="shared" ca="1" si="555"/>
        <v>-0,179920514356401+0,0850960657509073i</v>
      </c>
      <c r="DC314" s="223" t="str">
        <f t="shared" ca="1" si="556"/>
        <v>-0,16548696036025-0,110574851766934i</v>
      </c>
      <c r="DD314" s="223" t="str">
        <f t="shared" ca="1" si="557"/>
        <v>0,00976591345772741-0,198789735215103i</v>
      </c>
      <c r="DE314" s="223" t="str">
        <f t="shared" ca="1" si="558"/>
        <v>0,175528326176489-0,0938218450161506i</v>
      </c>
      <c r="DF314" s="223" t="str">
        <f t="shared" ca="1" si="559"/>
        <v>0,170713274884295+0,102321599239036i</v>
      </c>
      <c r="DG314" s="223" t="str">
        <f t="shared" ca="1" si="560"/>
        <v>4,02797786383508E-14+0,199029474934128i</v>
      </c>
      <c r="DH314" s="223" t="str">
        <f t="shared" ca="1" si="561"/>
        <v>-0,170713274884358+0,10232159923893i</v>
      </c>
      <c r="DI314" s="223" t="str">
        <f t="shared" ca="1" si="562"/>
        <v>-0,175528326176522-0,0938218450160897i</v>
      </c>
      <c r="DJ314" s="223" t="str">
        <f t="shared" ca="1" si="563"/>
        <v>-0,00976591345760447-0,198789735215109i</v>
      </c>
      <c r="DK314" s="223" t="str">
        <f t="shared" ca="1" si="564"/>
        <v>0,165486960360212-0,110574851766992i</v>
      </c>
      <c r="DL314" s="223" t="str">
        <f t="shared" ca="1" si="565"/>
        <v>0,179920514356435+0,0850960657508345i</v>
      </c>
      <c r="DM314" s="223" t="str">
        <f t="shared" ca="1" si="566"/>
        <v>0,0195082999742453+0,19807109361204i</v>
      </c>
      <c r="DN314" s="223" t="str">
        <f t="shared" ca="1" si="567"/>
        <v>-0,159861973253709+0,118561719791782i</v>
      </c>
      <c r="DO314" s="223" t="str">
        <f t="shared" ca="1" si="568"/>
        <v>-0,183879258258084-0,0761652826096733i</v>
      </c>
      <c r="DP314" s="223" t="str">
        <f t="shared" ca="1" si="569"/>
        <v>-0,0292036892877474-0,196875281395454i</v>
      </c>
      <c r="DQ314" s="223" t="str">
        <f t="shared" ca="1" si="570"/>
        <v>0,153851864651401-0,126262962248798i</v>
      </c>
      <c r="DR314" s="223" t="str">
        <f t="shared" ca="1" si="571"/>
        <v>0,187395020920751+0,0670510106312044i</v>
      </c>
      <c r="DS314" s="223" t="str">
        <f t="shared" ca="1" si="572"/>
        <v>0,0388287243555903+0,195205179381778i</v>
      </c>
      <c r="DT314" s="223" t="str">
        <f t="shared" ca="1" si="573"/>
        <v>-0,147471113431307+0,133660026170449i</v>
      </c>
      <c r="DU314" s="223" t="str">
        <f t="shared" ca="1" si="574"/>
        <v>-0,190459332564074-0,0577752068953615i</v>
      </c>
      <c r="DV314" s="223" t="str">
        <f t="shared" ca="1" si="575"/>
        <v>-0,0483602176254892-0,193064810993018i</v>
      </c>
      <c r="DW314" s="223" t="str">
        <f t="shared" ca="1" si="576"/>
        <v>0,140735091381888-0,140735091381952i</v>
      </c>
      <c r="DX314" s="223" t="str">
        <f t="shared" ca="1" si="577"/>
        <v>0,193064810992991+0,048360217625599i</v>
      </c>
      <c r="DY314" s="223" t="str">
        <f t="shared" ca="1" si="578"/>
        <v>0,0577752068954477+0,190459332564048i</v>
      </c>
      <c r="DZ314" s="223" t="str">
        <f t="shared" ca="1" si="579"/>
        <v>-0,133660026170533+0,14747111343123i</v>
      </c>
      <c r="EA314" s="223" t="str">
        <f t="shared" ca="1" si="580"/>
        <v>-0,195205179381796-0,0388287243555017i</v>
      </c>
      <c r="EB314" s="223" t="str">
        <f t="shared" ca="1" si="581"/>
        <v>-0,0670510106312893-0,18739502092072i</v>
      </c>
      <c r="EC314" s="223" t="str">
        <f t="shared" ca="1" si="582"/>
        <v>0,126262962248886-0,153851864651329i</v>
      </c>
      <c r="ED314" s="223" t="str">
        <f t="shared" ca="1" si="583"/>
        <v>0,196875281395467+0,0292036892876582i</v>
      </c>
      <c r="EE314" s="223" t="str">
        <f t="shared" ca="1" si="584"/>
        <v>0,0761652826095686+0,183879258258127i</v>
      </c>
      <c r="EF314" s="223" t="str">
        <f t="shared" ca="1" si="585"/>
        <v>-0,118561719791709+0,159861973253763i</v>
      </c>
      <c r="EG314" s="223" t="str">
        <f t="shared" ca="1" si="586"/>
        <v>-0,198071093612028-0,0195082999743582i</v>
      </c>
      <c r="EH314" s="223" t="str">
        <f t="shared" ca="1" si="587"/>
        <v>-0,0850960657509159-0,179920514356397i</v>
      </c>
      <c r="EI314" s="223" t="str">
        <f t="shared" ca="1" si="588"/>
        <v>0,110574851766917-0,165486960360262i</v>
      </c>
      <c r="EJ314" s="223" t="str">
        <f t="shared" ca="1" si="589"/>
        <v>0,198789735215103+0,00976591345771776i</v>
      </c>
      <c r="EK314" s="223" t="str">
        <f t="shared" ca="1" si="590"/>
        <v>0,0938218450161692+0,175528326176479i</v>
      </c>
      <c r="EL314" s="223" t="str">
        <f t="shared" ca="1" si="591"/>
        <v>-0,102321599239027+0,1707132748843i</v>
      </c>
      <c r="EM314" s="223" t="str">
        <f t="shared" ca="1" si="592"/>
        <v>-0,199029474934128+3,86216837720314E-14i</v>
      </c>
      <c r="EN314" s="223"/>
      <c r="EO314" s="223"/>
      <c r="EP314" s="223"/>
    </row>
    <row r="315" spans="1:146">
      <c r="A315" s="249">
        <f t="shared" si="461"/>
        <v>4.1992187499999964E-3</v>
      </c>
      <c r="B315" s="248">
        <v>215</v>
      </c>
      <c r="C315" s="247">
        <f t="shared" si="462"/>
        <v>43000</v>
      </c>
      <c r="N315" s="246">
        <f t="shared" ca="1" si="463"/>
        <v>0.2009327531642576</v>
      </c>
      <c r="O315" s="223">
        <f t="shared" ca="1" si="464"/>
        <v>-0.19906724683574242</v>
      </c>
      <c r="P315" s="223" t="str">
        <f t="shared" ca="1" si="465"/>
        <v>-0,1065005032546-0,16818267321362i</v>
      </c>
      <c r="Q315" s="223" t="str">
        <f t="shared" ca="1" si="466"/>
        <v>0,0851122153197669-0,179954659751072i</v>
      </c>
      <c r="R315" s="223" t="str">
        <f t="shared" ca="1" si="467"/>
        <v>0,197570168493385-0,0243679560952086i</v>
      </c>
      <c r="S315" s="223" t="str">
        <f t="shared" ca="1" si="468"/>
        <v>0,126286924489538+0,153881062726172i</v>
      </c>
      <c r="T315" s="223" t="str">
        <f t="shared" ca="1" si="469"/>
        <v>-0,0624437604438569+0,189019960703606i</v>
      </c>
      <c r="U315" s="223" t="str">
        <f t="shared" ca="1" si="470"/>
        <v>-0,193101450918065+0,0483693954489892i</v>
      </c>
      <c r="V315" s="223" t="str">
        <f t="shared" ca="1" si="471"/>
        <v>-0,144173872831961-0,137264937822432i</v>
      </c>
      <c r="W315" s="223" t="str">
        <f t="shared" ca="1" si="472"/>
        <v>0,038836093288058-0,195242225506891i</v>
      </c>
      <c r="X315" s="223" t="str">
        <f t="shared" ca="1" si="473"/>
        <v>0,185728307781602-0,0716433140728778i</v>
      </c>
      <c r="Y315" s="223" t="str">
        <f t="shared" ca="1" si="474"/>
        <v>0,15989231192959+0,118584220487269i</v>
      </c>
      <c r="Z315" s="223" t="str">
        <f t="shared" ca="1" si="475"/>
        <v>-0,0146442951404518+0,198527865506588i</v>
      </c>
      <c r="AA315" s="223" t="str">
        <f t="shared" ca="1" si="476"/>
        <v>-0,175561638019721+0,0938396505673092i</v>
      </c>
      <c r="AB315" s="223" t="str">
        <f t="shared" ca="1" si="477"/>
        <v>-0,173205821827608-0,0981198860974938i</v>
      </c>
      <c r="AC315" s="223" t="str">
        <f t="shared" ca="1" si="478"/>
        <v>-0,00976776683699628-0,198827461618813i</v>
      </c>
      <c r="AD315" s="223" t="str">
        <f t="shared" ca="1" si="479"/>
        <v>0,1627543578088-0,11462455137102i</v>
      </c>
      <c r="AE315" s="223" t="str">
        <f t="shared" ca="1" si="480"/>
        <v>0,183914154944915+0,0761797372905689i</v>
      </c>
      <c r="AF315" s="223" t="str">
        <f t="shared" ca="1" si="481"/>
        <v>0,0340329125093506+0,196136507639178i</v>
      </c>
      <c r="AG315" s="223" t="str">
        <f t="shared" ca="1" si="482"/>
        <v>-0,147499100564257+0,133685392229284i</v>
      </c>
      <c r="AH315" s="223" t="str">
        <f t="shared" ca="1" si="483"/>
        <v>-0,191856247984108-0,0530937743264025i</v>
      </c>
      <c r="AI315" s="223" t="str">
        <f t="shared" ca="1" si="484"/>
        <v>-0,0577861714996255-0,190495478020289i</v>
      </c>
      <c r="AJ315" s="223" t="str">
        <f t="shared" ca="1" si="485"/>
        <v>0,130025319554641-0,150735480353751i</v>
      </c>
      <c r="AK315" s="223" t="str">
        <f t="shared" ca="1" si="486"/>
        <v>0,196912644473268+0,0292092315767958i</v>
      </c>
      <c r="AL315" s="223" t="str">
        <f t="shared" ca="1" si="487"/>
        <v>0,0806702726830845+0,181989219098273i</v>
      </c>
      <c r="AM315" s="223" t="str">
        <f t="shared" ca="1" si="488"/>
        <v>-0,110595836711029+0,1655183665487i</v>
      </c>
      <c r="AN315" s="223" t="str">
        <f t="shared" ca="1" si="489"/>
        <v>-0,199007291502797-0,00488535479605418i</v>
      </c>
      <c r="AO315" s="223" t="str">
        <f t="shared" ca="1" si="490"/>
        <v>-0,102341017877286-0,170745672924978i</v>
      </c>
      <c r="AP315" s="223" t="str">
        <f t="shared" ca="1" si="491"/>
        <v>0,0895028895405631-0,177811702445739i</v>
      </c>
      <c r="AQ315" s="223" t="str">
        <f t="shared" ca="1" si="492"/>
        <v>0,198108683631614-0,0195120022681269i</v>
      </c>
      <c r="AR315" s="223" t="str">
        <f t="shared" ca="1" si="493"/>
        <v>0,198108683631614-0,0195120022681269i</v>
      </c>
      <c r="AS315" s="223" t="str">
        <f t="shared" ca="1" si="494"/>
        <v>-0,0670637356017204+0,187430584830504i</v>
      </c>
      <c r="AT315" s="223" t="str">
        <f t="shared" ca="1" si="495"/>
        <v>-0,19423033675853+0,0436158806563667i</v>
      </c>
      <c r="AU315" s="223" t="str">
        <f t="shared" ca="1" si="496"/>
        <v>-0,140761800149636-0,140761800149743i</v>
      </c>
      <c r="AV315" s="223" t="str">
        <f t="shared" ca="1" si="497"/>
        <v>0,0436158806563213-0,19423033675854i</v>
      </c>
      <c r="AW315" s="223" t="str">
        <f t="shared" ca="1" si="498"/>
        <v>0,187430584830491-0,0670637356017588i</v>
      </c>
      <c r="AX315" s="223" t="str">
        <f t="shared" ca="1" si="499"/>
        <v>0,156933952900396+0,122472458903293i</v>
      </c>
      <c r="AY315" s="223" t="str">
        <f t="shared" ca="1" si="500"/>
        <v>-0,0195120022680806+0,198108683631619i</v>
      </c>
      <c r="AZ315" s="223" t="str">
        <f t="shared" ca="1" si="501"/>
        <v>-0,177811702445808+0,0895028895404277i</v>
      </c>
      <c r="BA315" s="223" t="str">
        <f t="shared" ca="1" si="502"/>
        <v>-0,170745672925002-0,102341017877246i</v>
      </c>
      <c r="BB315" s="223" t="str">
        <f t="shared" ca="1" si="503"/>
        <v>-0,00488535479609503-0,199007291502796i</v>
      </c>
      <c r="BC315" s="223" t="str">
        <f t="shared" ca="1" si="504"/>
        <v>0,165518366548676-0,110595836711065i</v>
      </c>
      <c r="BD315" s="223" t="str">
        <f t="shared" ca="1" si="505"/>
        <v>0,181989219098292+0,0806702726830421i</v>
      </c>
      <c r="BE315" s="223" t="str">
        <f t="shared" ca="1" si="506"/>
        <v>0,0292092315766461+0,19691264447329i</v>
      </c>
      <c r="BF315" s="223" t="str">
        <f t="shared" ca="1" si="507"/>
        <v>-0,150735480353722+0,130025319554674i</v>
      </c>
      <c r="BG315" s="223" t="str">
        <f t="shared" ca="1" si="508"/>
        <v>-0,190495478020301-0,0577861714995837i</v>
      </c>
      <c r="BH315" s="223" t="str">
        <f t="shared" ca="1" si="509"/>
        <v>-0,0530937743264473-0,191856247984095i</v>
      </c>
      <c r="BI315" s="223" t="str">
        <f t="shared" ca="1" si="510"/>
        <v>0,133685392229264-0,147499100564275i</v>
      </c>
      <c r="BJ315" s="223" t="str">
        <f t="shared" ca="1" si="511"/>
        <v>0,196136507639161+0,0340329125094469i</v>
      </c>
      <c r="BK315" s="223" t="str">
        <f t="shared" ca="1" si="512"/>
        <v>0,0761797372905544+0,183914154944921i</v>
      </c>
      <c r="BL315" s="223" t="str">
        <f t="shared" ca="1" si="513"/>
        <v>-0,114624551370963+0,16275435780884i</v>
      </c>
      <c r="BM315" s="223" t="str">
        <f t="shared" ca="1" si="514"/>
        <v>-0,19882746161881-0,00976776683705435i</v>
      </c>
      <c r="BN315" s="223" t="str">
        <f t="shared" ca="1" si="515"/>
        <v>-0,0981198860975171-0,173205821827595i</v>
      </c>
      <c r="BO315" s="223" t="str">
        <f t="shared" ca="1" si="516"/>
        <v>0,0938396505672196-0,175561638019769i</v>
      </c>
      <c r="BP315" s="223" t="str">
        <f t="shared" ca="1" si="517"/>
        <v>0,198527865506589-0,0146442951404362i</v>
      </c>
      <c r="BQ315" s="223" t="str">
        <f t="shared" ca="1" si="518"/>
        <v>0,118584220487325+0,159892311929548i</v>
      </c>
      <c r="BR315" s="223" t="str">
        <f t="shared" ca="1" si="519"/>
        <v>-0,0716433140729321+0,185728307781581i</v>
      </c>
      <c r="BS315" s="223" t="str">
        <f t="shared" ca="1" si="520"/>
        <v>-0,195242225506889+0,0388360932880661i</v>
      </c>
      <c r="BT315" s="223" t="str">
        <f t="shared" ca="1" si="521"/>
        <v>-0,137264937822353-0,144173872832036i</v>
      </c>
      <c r="BU315" s="223" t="str">
        <f t="shared" ca="1" si="522"/>
        <v>0,048369395449023-0,193101450918056i</v>
      </c>
      <c r="BV315" s="223" t="str">
        <f t="shared" ca="1" si="523"/>
        <v>0,189019960703593-0,0624437604438951i</v>
      </c>
      <c r="BW315" s="223" t="str">
        <f t="shared" ca="1" si="524"/>
        <v>0,153881062726123+0,126286924489598i</v>
      </c>
      <c r="BX315" s="223" t="str">
        <f t="shared" ca="1" si="525"/>
        <v>-0,0243679560952001+0,197570168493386i</v>
      </c>
      <c r="BY315" s="223" t="str">
        <f t="shared" ca="1" si="526"/>
        <v>-0,179954659751036+0,0851122153198425i</v>
      </c>
      <c r="BZ315" s="223" t="str">
        <f t="shared" ca="1" si="527"/>
        <v>-0,168182673213603-0,106500503254627i</v>
      </c>
      <c r="CA315" s="223" t="str">
        <f t="shared" ca="1" si="528"/>
        <v>-4,08727947500716E-14-0,199067246835742i</v>
      </c>
      <c r="CB315" s="223" t="str">
        <f t="shared" ca="1" si="529"/>
        <v>0,168182673213662-0,106500503254534i</v>
      </c>
      <c r="CC315" s="223" t="str">
        <f t="shared" ca="1" si="530"/>
        <v>0,179954659751076+0,0851122153197585i</v>
      </c>
      <c r="CD315" s="223" t="str">
        <f t="shared" ca="1" si="531"/>
        <v>0,0243679560952924+0,197570168493374i</v>
      </c>
      <c r="CE315" s="223" t="str">
        <f t="shared" ca="1" si="532"/>
        <v>-0,153881062726193+0,126286924489512i</v>
      </c>
      <c r="CF315" s="223" t="str">
        <f t="shared" ca="1" si="533"/>
        <v>-0,189019960703619-0,0624437604438175i</v>
      </c>
      <c r="CG315" s="223" t="str">
        <f t="shared" ca="1" si="534"/>
        <v>-0,0483693954489157-0,193101450918083i</v>
      </c>
      <c r="CH315" s="223" t="str">
        <f t="shared" ca="1" si="535"/>
        <v>0,137264937822425-0,144173872831968i</v>
      </c>
      <c r="CI315" s="223" t="str">
        <f t="shared" ca="1" si="536"/>
        <v>0,195242225506908+0,0388360932879748i</v>
      </c>
      <c r="CJ315" s="223" t="str">
        <f t="shared" ca="1" si="537"/>
        <v>0,0716433140728288+0,185728307781621i</v>
      </c>
      <c r="CK315" s="223" t="str">
        <f t="shared" ca="1" si="538"/>
        <v>-0,118584220487251+0,159892311929603i</v>
      </c>
      <c r="CL315" s="223" t="str">
        <f t="shared" ca="1" si="539"/>
        <v>-0,198527865506581-0,0146442951405465i</v>
      </c>
      <c r="CM315" s="223" t="str">
        <f t="shared" ca="1" si="540"/>
        <v>-0,0938396505673017-0,175561638019725i</v>
      </c>
      <c r="CN315" s="223" t="str">
        <f t="shared" ca="1" si="541"/>
        <v>0,0981198860974363-0,173205821827641i</v>
      </c>
      <c r="CO315" s="223" t="str">
        <f t="shared" ca="1" si="542"/>
        <v>0,198827461618815-0,00976776683694387i</v>
      </c>
      <c r="CP315" s="223" t="str">
        <f t="shared" ca="1" si="543"/>
        <v>0,114624551371039+0,162754357808786i</v>
      </c>
      <c r="CQ315" s="223" t="str">
        <f t="shared" ca="1" si="544"/>
        <v>-0,0761797372906565+0,183914154944879i</v>
      </c>
      <c r="CR315" s="223" t="str">
        <f t="shared" ca="1" si="545"/>
        <v>-0,196136507639181+0,0340329125093325i</v>
      </c>
      <c r="CS315" s="223" t="str">
        <f t="shared" ca="1" si="546"/>
        <v>-0,133685392229333-0,147499100564213i</v>
      </c>
      <c r="CT315" s="223" t="str">
        <f t="shared" ca="1" si="547"/>
        <v>0,0530937743265484-0,191856247984067i</v>
      </c>
      <c r="CU315" s="223" t="str">
        <f t="shared" ca="1" si="548"/>
        <v>0,190495478020276-0,0577861714996673i</v>
      </c>
      <c r="CV315" s="223" t="str">
        <f t="shared" ca="1" si="549"/>
        <v>0,15073548035365+0,130025319554758i</v>
      </c>
      <c r="CW315" s="223" t="str">
        <f t="shared" ca="1" si="550"/>
        <v>-0,0292092315767554+0,196912644473274i</v>
      </c>
      <c r="CX315" s="223" t="str">
        <f t="shared" ca="1" si="551"/>
        <v>-0,181989219098254+0,0806702726831271i</v>
      </c>
      <c r="CY315" s="223" t="str">
        <f t="shared" ca="1" si="552"/>
        <v>-0,165518366548617-0,110595836711153i</v>
      </c>
      <c r="CZ315" s="223" t="str">
        <f t="shared" ca="1" si="553"/>
        <v>0,00488535479600766-0,199007291502798i</v>
      </c>
      <c r="DA315" s="223" t="str">
        <f t="shared" ca="1" si="554"/>
        <v>0,170745672924951-0,102341017877331i</v>
      </c>
      <c r="DB315" s="223" t="str">
        <f t="shared" ca="1" si="555"/>
        <v>0,177811702445758+0,0895028895405265i</v>
      </c>
      <c r="DC315" s="223" t="str">
        <f t="shared" ca="1" si="556"/>
        <v>0,0195120022681732+0,19810868363161i</v>
      </c>
      <c r="DD315" s="223" t="str">
        <f t="shared" ca="1" si="557"/>
        <v>-0,156933952900461+0,12247245890321i</v>
      </c>
      <c r="DE315" s="223" t="str">
        <f t="shared" ca="1" si="558"/>
        <v>-0,18743058483052-0,0670637356016766i</v>
      </c>
      <c r="DF315" s="223" t="str">
        <f t="shared" ca="1" si="559"/>
        <v>-0,0436158806564067-0,194230336758521i</v>
      </c>
      <c r="DG315" s="223" t="str">
        <f t="shared" ca="1" si="560"/>
        <v>0,140761800149714-0,140761800149665i</v>
      </c>
      <c r="DH315" s="223" t="str">
        <f t="shared" ca="1" si="561"/>
        <v>0,19423033675855+0,0436158806562759i</v>
      </c>
      <c r="DI315" s="223" t="str">
        <f t="shared" ca="1" si="562"/>
        <v>0,0670637356016216+0,18743058483054i</v>
      </c>
      <c r="DJ315" s="223" t="str">
        <f t="shared" ca="1" si="563"/>
        <v>-0,122472458903256+0,156933952900425i</v>
      </c>
      <c r="DK315" s="223" t="str">
        <f t="shared" ca="1" si="564"/>
        <v>-0,198108683631623-0,0195120022680399i</v>
      </c>
      <c r="DL315" s="223" t="str">
        <f t="shared" ca="1" si="565"/>
        <v>-0,0895028895404743-0,177811702445784i</v>
      </c>
      <c r="DM315" s="223" t="str">
        <f t="shared" ca="1" si="566"/>
        <v>0,102341017877206-0,170745672925025i</v>
      </c>
      <c r="DN315" s="223" t="str">
        <f t="shared" ca="1" si="567"/>
        <v>0,1990072915028-0,00488535479593792i</v>
      </c>
      <c r="DO315" s="223" t="str">
        <f t="shared" ca="1" si="568"/>
        <v>0,110595836711095+0,165518366548656i</v>
      </c>
      <c r="DP315" s="223" t="str">
        <f t="shared" ca="1" si="569"/>
        <v>-0,0806702726829943+0,181989219098313i</v>
      </c>
      <c r="DQ315" s="223" t="str">
        <f t="shared" ca="1" si="570"/>
        <v>-0,196912644473284+0,0292092315766866i</v>
      </c>
      <c r="DR315" s="223" t="str">
        <f t="shared" ca="1" si="571"/>
        <v>-0,130025319554705-0,150735480353696i</v>
      </c>
      <c r="DS315" s="223" t="str">
        <f t="shared" ca="1" si="572"/>
        <v>0,0577861714997233-0,190495478020259i</v>
      </c>
      <c r="DT315" s="223" t="str">
        <f t="shared" ca="1" si="573"/>
        <v>0,191856247984083-0,053093774326492i</v>
      </c>
      <c r="DU315" s="223" t="str">
        <f t="shared" ca="1" si="574"/>
        <v>0,147499100564303+0,133685392229234i</v>
      </c>
      <c r="DV315" s="223" t="str">
        <f t="shared" ca="1" si="575"/>
        <v>-0,03403291250939+0,196136507639171i</v>
      </c>
      <c r="DW315" s="223" t="str">
        <f t="shared" ca="1" si="576"/>
        <v>-0,183914154944901+0,0761797372906026i</v>
      </c>
      <c r="DX315" s="223" t="str">
        <f t="shared" ca="1" si="577"/>
        <v>-0,162754357808746-0,114624551371097i</v>
      </c>
      <c r="DY315" s="223" t="str">
        <f t="shared" ca="1" si="578"/>
        <v>0,00976776683701352-0,198827461618812i</v>
      </c>
      <c r="DZ315" s="223" t="str">
        <f t="shared" ca="1" si="579"/>
        <v>0,173205821827569-0,0981198860975625i</v>
      </c>
      <c r="EA315" s="223" t="str">
        <f t="shared" ca="1" si="580"/>
        <v>0,175561638019698+0,0938396505673532i</v>
      </c>
      <c r="EB315" s="223" t="str">
        <f t="shared" ca="1" si="581"/>
        <v>0,0146442951404769+0,198527865506586i</v>
      </c>
      <c r="EC315" s="223" t="str">
        <f t="shared" ca="1" si="582"/>
        <v>-0,159892311929638+0,118584220487204i</v>
      </c>
      <c r="ED315" s="223" t="str">
        <f t="shared" ca="1" si="583"/>
        <v>-0,1857283077816-0,0716433140728833i</v>
      </c>
      <c r="EE315" s="223" t="str">
        <f t="shared" ca="1" si="584"/>
        <v>-0,0388360932881062-0,195242225506881i</v>
      </c>
      <c r="EF315" s="223" t="str">
        <f t="shared" ca="1" si="585"/>
        <v>0,144173872832016-0,137264937822374i</v>
      </c>
      <c r="EG315" s="223" t="str">
        <f t="shared" ca="1" si="586"/>
        <v>0,193101450918069+0,0483693954489723i</v>
      </c>
      <c r="EH315" s="223" t="str">
        <f t="shared" ca="1" si="587"/>
        <v>0,0624437604437512+0,189019960703641i</v>
      </c>
      <c r="EI315" s="223" t="str">
        <f t="shared" ca="1" si="588"/>
        <v>-0,126286924489566+0,153881062726149i</v>
      </c>
      <c r="EJ315" s="223" t="str">
        <f t="shared" ca="1" si="589"/>
        <v>-0,197570168493392-0,0243679560951483i</v>
      </c>
      <c r="EK315" s="223" t="str">
        <f t="shared" ca="1" si="590"/>
        <v>-0,0851122153197055-0,179954659751101i</v>
      </c>
      <c r="EL315" s="223" t="str">
        <f t="shared" ca="1" si="591"/>
        <v>0,106500503254593-0,168182673213625i</v>
      </c>
      <c r="EM315" s="223" t="str">
        <f t="shared" ca="1" si="592"/>
        <v>0,199067246835742-8,17455895001431E-14i</v>
      </c>
      <c r="EN315" s="223"/>
      <c r="EO315" s="223"/>
      <c r="EP315" s="223"/>
    </row>
    <row r="316" spans="1:146">
      <c r="A316" s="249">
        <f t="shared" si="461"/>
        <v>4.2187499999999959E-3</v>
      </c>
      <c r="B316" s="248">
        <v>216</v>
      </c>
      <c r="C316" s="247">
        <f t="shared" si="462"/>
        <v>43200</v>
      </c>
      <c r="N316" s="246">
        <f t="shared" ca="1" si="463"/>
        <v>0.2008983387469109</v>
      </c>
      <c r="O316" s="223">
        <f t="shared" ca="1" si="464"/>
        <v>-0.19910166125308912</v>
      </c>
      <c r="P316" s="223" t="str">
        <f t="shared" ca="1" si="465"/>
        <v>-0,110614956336969-0,165546981090898i</v>
      </c>
      <c r="Q316" s="223" t="str">
        <f t="shared" ca="1" si="466"/>
        <v>0,0761929071179148-0,183945949720728i</v>
      </c>
      <c r="R316" s="223" t="str">
        <f t="shared" ca="1" si="467"/>
        <v>0,195275978660861-0,0388428072078058i</v>
      </c>
      <c r="S316" s="223" t="str">
        <f t="shared" ca="1" si="468"/>
        <v>0,140786134817565+0,140786134817567i</v>
      </c>
      <c r="T316" s="223" t="str">
        <f t="shared" ca="1" si="469"/>
        <v>-0,0388428072078074+0,195275978660861i</v>
      </c>
      <c r="U316" s="223" t="str">
        <f t="shared" ca="1" si="470"/>
        <v>-0,183945949720721+0,0761929071179316i</v>
      </c>
      <c r="V316" s="223" t="str">
        <f t="shared" ca="1" si="471"/>
        <v>-0,165546981090895-0,110614956336974i</v>
      </c>
      <c r="W316" s="223" t="str">
        <f t="shared" ca="1" si="472"/>
        <v>2,09768226359723E-15-0,199101661253089i</v>
      </c>
      <c r="X316" s="223" t="str">
        <f t="shared" ca="1" si="473"/>
        <v>0,165546981090897-0,110614956336971i</v>
      </c>
      <c r="Y316" s="223" t="str">
        <f t="shared" ca="1" si="474"/>
        <v>0,183945949720727+0,0761929071179164i</v>
      </c>
      <c r="Z316" s="223" t="str">
        <f t="shared" ca="1" si="475"/>
        <v>0,038842807207804+0,195275978660862i</v>
      </c>
      <c r="AA316" s="223" t="str">
        <f t="shared" ca="1" si="476"/>
        <v>-0,140786134817568+0,140786134817564i</v>
      </c>
      <c r="AB316" s="223" t="str">
        <f t="shared" ca="1" si="477"/>
        <v>-0,195275978660861-0,0388428072078088i</v>
      </c>
      <c r="AC316" s="223" t="str">
        <f t="shared" ca="1" si="478"/>
        <v>-0,076192907117929-0,183945949720722i</v>
      </c>
      <c r="AD316" s="223" t="str">
        <f t="shared" ca="1" si="479"/>
        <v>0,110614956336975-0,165546981090894i</v>
      </c>
      <c r="AE316" s="223" t="str">
        <f t="shared" ca="1" si="480"/>
        <v>0,199101661253089+4,19536452719447E-15i</v>
      </c>
      <c r="AF316" s="223" t="str">
        <f t="shared" ca="1" si="481"/>
        <v>0,11061495633697+0,165546981090897i</v>
      </c>
      <c r="AG316" s="223" t="str">
        <f t="shared" ca="1" si="482"/>
        <v>-0,0761929071179184+0,183945949720727i</v>
      </c>
      <c r="AH316" s="223" t="str">
        <f t="shared" ca="1" si="483"/>
        <v>-0,19527597866085+0,0388428072078618i</v>
      </c>
      <c r="AI316" s="223" t="str">
        <f t="shared" ca="1" si="484"/>
        <v>-0,140786134817633-0,140786134817499i</v>
      </c>
      <c r="AJ316" s="223" t="str">
        <f t="shared" ca="1" si="485"/>
        <v>0,0388428072078705-0,195275978660848i</v>
      </c>
      <c r="AK316" s="223" t="str">
        <f t="shared" ca="1" si="486"/>
        <v>0,18394594972073-0,07619290711791i</v>
      </c>
      <c r="AL316" s="223" t="str">
        <f t="shared" ca="1" si="487"/>
        <v>0,165546981090915+0,110614956336945i</v>
      </c>
      <c r="AM316" s="223" t="str">
        <f t="shared" ca="1" si="488"/>
        <v>7,43449894854641E-14+0,199101661253089i</v>
      </c>
      <c r="AN316" s="223" t="str">
        <f t="shared" ca="1" si="489"/>
        <v>-0,165546981090942+0,110614956336904i</v>
      </c>
      <c r="AO316" s="223" t="str">
        <f t="shared" ca="1" si="490"/>
        <v>-0,183945949720711-0,0761929071179556i</v>
      </c>
      <c r="AP316" s="223" t="str">
        <f t="shared" ca="1" si="491"/>
        <v>-0,0388428072078194-0,195275978660858i</v>
      </c>
      <c r="AQ316" s="223" t="str">
        <f t="shared" ca="1" si="492"/>
        <v>0,14078613481753-0,140786134817603i</v>
      </c>
      <c r="AR316" s="223" t="str">
        <f t="shared" ca="1" si="493"/>
        <v>0,14078613481753-0,140786134817603i</v>
      </c>
      <c r="AS316" s="223" t="str">
        <f t="shared" ca="1" si="494"/>
        <v>0,0761929071178728+0,183945949720746i</v>
      </c>
      <c r="AT316" s="223" t="str">
        <f t="shared" ca="1" si="495"/>
        <v>-0,110614956336979+0,165546981090892i</v>
      </c>
      <c r="AU316" s="223" t="str">
        <f t="shared" ca="1" si="496"/>
        <v>-0,199101661253089+3,12209378883332E-14i</v>
      </c>
      <c r="AV316" s="223" t="str">
        <f t="shared" ca="1" si="497"/>
        <v>-0,110614956337035-0,165546981090854i</v>
      </c>
      <c r="AW316" s="223" t="str">
        <f t="shared" ca="1" si="498"/>
        <v>0,0761929071179929-0,183945949720696i</v>
      </c>
      <c r="AX316" s="223" t="str">
        <f t="shared" ca="1" si="499"/>
        <v>0,195275978660866-0,0388428072077799i</v>
      </c>
      <c r="AY316" s="223" t="str">
        <f t="shared" ca="1" si="500"/>
        <v>0,140786134817574+0,140786134817558i</v>
      </c>
      <c r="AZ316" s="223" t="str">
        <f t="shared" ca="1" si="501"/>
        <v>-0,0388428072077582+0,19527597866087i</v>
      </c>
      <c r="BA316" s="223" t="str">
        <f t="shared" ca="1" si="502"/>
        <v>-0,183945949720761+0,0761929071178356i</v>
      </c>
      <c r="BB316" s="223" t="str">
        <f t="shared" ca="1" si="503"/>
        <v>-0,16554698109087-0,110614956337012i</v>
      </c>
      <c r="BC316" s="223" t="str">
        <f t="shared" ca="1" si="504"/>
        <v>9,07370892717464E-15-0,199101661253089i</v>
      </c>
      <c r="BD316" s="223" t="str">
        <f t="shared" ca="1" si="505"/>
        <v>0,16554698109088-0,110614956336997i</v>
      </c>
      <c r="BE316" s="223" t="str">
        <f t="shared" ca="1" si="506"/>
        <v>0,183945949720756+0,0761929071178471i</v>
      </c>
      <c r="BF316" s="223" t="str">
        <f t="shared" ca="1" si="507"/>
        <v>0,0388428072077403+0,195275978660874i</v>
      </c>
      <c r="BG316" s="223" t="str">
        <f t="shared" ca="1" si="508"/>
        <v>-0,140786134817587+0,140786134817546i</v>
      </c>
      <c r="BH316" s="223" t="str">
        <f t="shared" ca="1" si="509"/>
        <v>-0,195275978660863-0,0388428072077977i</v>
      </c>
      <c r="BI316" s="223" t="str">
        <f t="shared" ca="1" si="510"/>
        <v>-0,0761929071179762-0,183945949720703i</v>
      </c>
      <c r="BJ316" s="223" t="str">
        <f t="shared" ca="1" si="511"/>
        <v>0,110614956337045-0,165546981090847i</v>
      </c>
      <c r="BK316" s="223" t="str">
        <f t="shared" ca="1" si="512"/>
        <v>0,199101661253089+4,93683557426825E-14i</v>
      </c>
      <c r="BL316" s="223" t="str">
        <f t="shared" ca="1" si="513"/>
        <v>0,110614956336963+0,165546981090902i</v>
      </c>
      <c r="BM316" s="223" t="str">
        <f t="shared" ca="1" si="514"/>
        <v>-0,0761929071178895+0,183945949720739i</v>
      </c>
      <c r="BN316" s="223" t="str">
        <f t="shared" ca="1" si="515"/>
        <v>-0,195275978660844+0,0388428072078894i</v>
      </c>
      <c r="BO316" s="223" t="str">
        <f t="shared" ca="1" si="516"/>
        <v>-0,140786134817517-0,140786134817615i</v>
      </c>
      <c r="BP316" s="223" t="str">
        <f t="shared" ca="1" si="517"/>
        <v>0,0388428072078373-0,195275978660855i</v>
      </c>
      <c r="BQ316" s="223" t="str">
        <f t="shared" ca="1" si="518"/>
        <v>0,183945949720718-0,0761929071179389i</v>
      </c>
      <c r="BR316" s="223" t="str">
        <f t="shared" ca="1" si="519"/>
        <v>0,165546981090932+0,110614956336919i</v>
      </c>
      <c r="BS316" s="223" t="str">
        <f t="shared" ca="1" si="520"/>
        <v>-8,96630025581904E-14+0,199101661253089i</v>
      </c>
      <c r="BT316" s="223" t="str">
        <f t="shared" ca="1" si="521"/>
        <v>-0,165546981090925+0,11061495633693i</v>
      </c>
      <c r="BU316" s="223" t="str">
        <f t="shared" ca="1" si="522"/>
        <v>-0,183945949720723-0,0761929071179268i</v>
      </c>
      <c r="BV316" s="223" t="str">
        <f t="shared" ca="1" si="523"/>
        <v>-0,03884280720785-0,195275978660852i</v>
      </c>
      <c r="BW316" s="223" t="str">
        <f t="shared" ca="1" si="524"/>
        <v>0,140786134817508-0,140786134817625i</v>
      </c>
      <c r="BX316" s="223" t="str">
        <f t="shared" ca="1" si="525"/>
        <v>0,195275978660847+0,0388428072078767i</v>
      </c>
      <c r="BY316" s="223" t="str">
        <f t="shared" ca="1" si="526"/>
        <v>0,0761929071179017+0,183945949720734i</v>
      </c>
      <c r="BZ316" s="223" t="str">
        <f t="shared" ca="1" si="527"/>
        <v>-0,110614956336952+0,165546981090909i</v>
      </c>
      <c r="CA316" s="223" t="str">
        <f t="shared" ca="1" si="528"/>
        <v>-0,199101661253089+6,24418757766665E-14i</v>
      </c>
      <c r="CB316" s="223" t="str">
        <f t="shared" ca="1" si="529"/>
        <v>-0,110614956336896-0,165546981090947i</v>
      </c>
      <c r="CC316" s="223" t="str">
        <f t="shared" ca="1" si="530"/>
        <v>0,076192907117964-0,183945949720708i</v>
      </c>
      <c r="CD316" s="223" t="str">
        <f t="shared" ca="1" si="531"/>
        <v>0,19527597866086-0,0388428072078104i</v>
      </c>
      <c r="CE316" s="223" t="str">
        <f t="shared" ca="1" si="532"/>
        <v>0,140786134817596+0,140786134817536i</v>
      </c>
      <c r="CF316" s="223" t="str">
        <f t="shared" ca="1" si="533"/>
        <v>-0,0388428072077276+0,195275978660877i</v>
      </c>
      <c r="CG316" s="223" t="str">
        <f t="shared" ca="1" si="534"/>
        <v>-0,183945949720749+0,0761929071178645i</v>
      </c>
      <c r="CH316" s="223" t="str">
        <f t="shared" ca="1" si="535"/>
        <v>-0,165546981090887-0,110614956336986i</v>
      </c>
      <c r="CI316" s="223" t="str">
        <f t="shared" ca="1" si="536"/>
        <v>-2,21472289611586E-14-0,199101661253089i</v>
      </c>
      <c r="CJ316" s="223" t="str">
        <f t="shared" ca="1" si="537"/>
        <v>0,165546981090862-0,110614956337023i</v>
      </c>
      <c r="CK316" s="223" t="str">
        <f t="shared" ca="1" si="538"/>
        <v>0,183945949720692+0,0761929071180012i</v>
      </c>
      <c r="CL316" s="223" t="str">
        <f t="shared" ca="1" si="539"/>
        <v>0,038842807207771+0,195275978660868i</v>
      </c>
      <c r="CM316" s="223" t="str">
        <f t="shared" ca="1" si="540"/>
        <v>-0,140786134817565+0,140786134817568i</v>
      </c>
      <c r="CN316" s="223" t="str">
        <f t="shared" ca="1" si="541"/>
        <v>-0,195275978660869-0,038842807207767i</v>
      </c>
      <c r="CO316" s="223" t="str">
        <f t="shared" ca="1" si="542"/>
        <v>-0,076192907118005-0,183945949720691i</v>
      </c>
      <c r="CP316" s="223" t="str">
        <f t="shared" ca="1" si="543"/>
        <v>0,11061495633702-0,165546981090865i</v>
      </c>
      <c r="CQ316" s="223" t="str">
        <f t="shared" ca="1" si="544"/>
        <v>0,199101661253089+1,81474178543493E-14i</v>
      </c>
      <c r="CR316" s="223" t="str">
        <f t="shared" ca="1" si="545"/>
        <v>0,110614956336989+0,165546981090885i</v>
      </c>
      <c r="CS316" s="223" t="str">
        <f t="shared" ca="1" si="546"/>
        <v>-0,0761929071178607+0,18394594972075i</v>
      </c>
      <c r="CT316" s="223" t="str">
        <f t="shared" ca="1" si="547"/>
        <v>-0,195275978660876+0,0388428072077314i</v>
      </c>
      <c r="CU316" s="223" t="str">
        <f t="shared" ca="1" si="548"/>
        <v>-0,140786134817539-0,140786134817593i</v>
      </c>
      <c r="CV316" s="223" t="str">
        <f t="shared" ca="1" si="549"/>
        <v>0,0388428072078066-0,195275978660861i</v>
      </c>
      <c r="CW316" s="223" t="str">
        <f t="shared" ca="1" si="550"/>
        <v>0,183945949720706-0,0761929071179678i</v>
      </c>
      <c r="CX316" s="223" t="str">
        <f t="shared" ca="1" si="551"/>
        <v>0,165546981090842+0,110614956337053i</v>
      </c>
      <c r="CY316" s="223" t="str">
        <f t="shared" ca="1" si="552"/>
        <v>-5,84420646698572E-14+0,199101661253089i</v>
      </c>
      <c r="CZ316" s="223" t="str">
        <f t="shared" ca="1" si="553"/>
        <v>-0,165546981090907+0,110614956336956i</v>
      </c>
      <c r="DA316" s="223" t="str">
        <f t="shared" ca="1" si="554"/>
        <v>-0,183945949720735-0,0761929071178979i</v>
      </c>
      <c r="DB316" s="223" t="str">
        <f t="shared" ca="1" si="555"/>
        <v>-0,0388428072078807-0,195275978660846i</v>
      </c>
      <c r="DC316" s="223" t="str">
        <f t="shared" ca="1" si="556"/>
        <v>0,140786134817622-0,140786134817511i</v>
      </c>
      <c r="DD316" s="223" t="str">
        <f t="shared" ca="1" si="557"/>
        <v>0,195275978660853+0,038842807207846i</v>
      </c>
      <c r="DE316" s="223" t="str">
        <f t="shared" ca="1" si="558"/>
        <v>0,0761929071179306+0,183945949720722i</v>
      </c>
      <c r="DF316" s="223" t="str">
        <f t="shared" ca="1" si="559"/>
        <v>-0,110614956336927+0,165546981090927i</v>
      </c>
      <c r="DG316" s="223" t="str">
        <f t="shared" ca="1" si="560"/>
        <v>-0,199101661253089-9,87367114853652E-14i</v>
      </c>
      <c r="DH316" s="223" t="str">
        <f t="shared" ca="1" si="561"/>
        <v>-0,110614956336922-0,16554698109093i</v>
      </c>
      <c r="DI316" s="223" t="str">
        <f t="shared" ca="1" si="562"/>
        <v>0,0761929071179351-0,18394594972072i</v>
      </c>
      <c r="DJ316" s="223" t="str">
        <f t="shared" ca="1" si="563"/>
        <v>0,195275978660854-0,0388428072078411i</v>
      </c>
      <c r="DK316" s="223" t="str">
        <f t="shared" ca="1" si="564"/>
        <v>0,140786134817618+0,140786134817514i</v>
      </c>
      <c r="DL316" s="223" t="str">
        <f t="shared" ca="1" si="565"/>
        <v>-0,0388428072078968+0,195275978660843i</v>
      </c>
      <c r="DM316" s="223" t="str">
        <f t="shared" ca="1" si="566"/>
        <v>-0,183945949720733+0,0761929071179037i</v>
      </c>
      <c r="DN316" s="223" t="str">
        <f t="shared" ca="1" si="567"/>
        <v>-0,165546981090911-0,110614956336951i</v>
      </c>
      <c r="DO316" s="223" t="str">
        <f t="shared" ca="1" si="568"/>
        <v>-6,4685785975984E-14-0,199101661253089i</v>
      </c>
      <c r="DP316" s="223" t="str">
        <f t="shared" ca="1" si="569"/>
        <v>0,165546981090952-0,110614956336889i</v>
      </c>
      <c r="DQ316" s="223" t="str">
        <f t="shared" ca="1" si="570"/>
        <v>0,183945949720704+0,0761929071179724i</v>
      </c>
      <c r="DR316" s="223" t="str">
        <f t="shared" ca="1" si="571"/>
        <v>0,0388428072078016+0,195275978660862i</v>
      </c>
      <c r="DS316" s="223" t="str">
        <f t="shared" ca="1" si="572"/>
        <v>-0,140786134817543+0,14078613481759i</v>
      </c>
      <c r="DT316" s="223" t="str">
        <f t="shared" ca="1" si="573"/>
        <v>-0,195275978660875-0,0388428072077363i</v>
      </c>
      <c r="DU316" s="223" t="str">
        <f t="shared" ca="1" si="574"/>
        <v>-0,0761929071178455-0,183945949720757i</v>
      </c>
      <c r="DV316" s="223" t="str">
        <f t="shared" ca="1" si="575"/>
        <v>0,110614956336984-0,165546981090888i</v>
      </c>
      <c r="DW316" s="223" t="str">
        <f t="shared" ca="1" si="576"/>
        <v>0,199101661253089-2,43911391604761E-14i</v>
      </c>
      <c r="DX316" s="223" t="str">
        <f t="shared" ca="1" si="577"/>
        <v>0,110614956337025+0,165546981090861i</v>
      </c>
      <c r="DY316" s="223" t="str">
        <f t="shared" ca="1" si="578"/>
        <v>-0,0761929071180096+0,183945949720689i</v>
      </c>
      <c r="DZ316" s="223" t="str">
        <f t="shared" ca="1" si="579"/>
        <v>-0,19527597866087+0,038842807207762i</v>
      </c>
      <c r="EA316" s="223" t="str">
        <f t="shared" ca="1" si="580"/>
        <v>-0,140786134817561-0,140786134817571i</v>
      </c>
      <c r="EB316" s="223" t="str">
        <f t="shared" ca="1" si="581"/>
        <v>0,0388428072077759-0,195275978660867i</v>
      </c>
      <c r="EC316" s="223" t="str">
        <f t="shared" ca="1" si="582"/>
        <v>0,183945949720694-0,0761929071179967i</v>
      </c>
      <c r="ED316" s="223" t="str">
        <f t="shared" ca="1" si="583"/>
        <v>0,165546981090853+0,110614956337036i</v>
      </c>
      <c r="EE316" s="223" t="str">
        <f t="shared" ca="1" si="584"/>
        <v>-1,59035076550319E-14+0,199101661253089i</v>
      </c>
      <c r="EF316" s="223" t="str">
        <f t="shared" ca="1" si="585"/>
        <v>-0,165546981090884+0,110614956336991i</v>
      </c>
      <c r="EG316" s="223" t="str">
        <f t="shared" ca="1" si="586"/>
        <v>-0,183945949720751-0,0761929071178587i</v>
      </c>
      <c r="EH316" s="223" t="str">
        <f t="shared" ca="1" si="587"/>
        <v>-0,0388428072077226-0,195275978660878i</v>
      </c>
      <c r="EI316" s="223" t="str">
        <f t="shared" ca="1" si="588"/>
        <v>0,1407861348176-0,140786134817533i</v>
      </c>
      <c r="EJ316" s="223" t="str">
        <f t="shared" ca="1" si="589"/>
        <v>0,195275978660859+0,0388428072078154i</v>
      </c>
      <c r="EK316" s="223" t="str">
        <f t="shared" ca="1" si="590"/>
        <v>0,0761929071179594+0,18394594972071i</v>
      </c>
      <c r="EL316" s="223" t="str">
        <f t="shared" ca="1" si="591"/>
        <v>-0,110614956336901+0,165546981090944i</v>
      </c>
      <c r="EM316" s="223" t="str">
        <f t="shared" ca="1" si="592"/>
        <v>-0,199101661253089-7,88333927235239E-14i</v>
      </c>
      <c r="EN316" s="223"/>
      <c r="EO316" s="223"/>
      <c r="EP316" s="223"/>
    </row>
    <row r="317" spans="1:146">
      <c r="A317" s="249">
        <f t="shared" si="461"/>
        <v>4.2382812499999955E-3</v>
      </c>
      <c r="B317" s="248">
        <v>217</v>
      </c>
      <c r="C317" s="247">
        <f t="shared" si="462"/>
        <v>43400</v>
      </c>
      <c r="N317" s="246">
        <f t="shared" ca="1" si="463"/>
        <v>0.20086688290408766</v>
      </c>
      <c r="O317" s="223">
        <f t="shared" ca="1" si="464"/>
        <v>-0.19913311709591236</v>
      </c>
      <c r="P317" s="223" t="str">
        <f t="shared" ca="1" si="465"/>
        <v>-0,114662480006396-0,162808212333153i</v>
      </c>
      <c r="Q317" s="223" t="str">
        <f t="shared" ca="1" si="466"/>
        <v>0,0670859266239763-0,187492604583052i</v>
      </c>
      <c r="R317" s="223" t="str">
        <f t="shared" ca="1" si="467"/>
        <v>0,191919732164283-0,053111342765215i</v>
      </c>
      <c r="S317" s="223" t="str">
        <f t="shared" ca="1" si="468"/>
        <v>0,153931981125848+0,126328712140217i</v>
      </c>
      <c r="T317" s="223" t="str">
        <f t="shared" ca="1" si="469"/>
        <v>-0,0146491408574086+0,198593557288433i</v>
      </c>
      <c r="U317" s="223" t="str">
        <f t="shared" ca="1" si="470"/>
        <v>-0,170802171731696+0,102374881958763i</v>
      </c>
      <c r="V317" s="223" t="str">
        <f t="shared" ca="1" si="471"/>
        <v>-0,182049438332735-0,0806969660338615i</v>
      </c>
      <c r="W317" s="223" t="str">
        <f t="shared" ca="1" si="472"/>
        <v>-0,038848943938323-0,195306830088482i</v>
      </c>
      <c r="X317" s="223" t="str">
        <f t="shared" ca="1" si="473"/>
        <v>0,137310358037508-0,144221579175745i</v>
      </c>
      <c r="Y317" s="223" t="str">
        <f t="shared" ca="1" si="474"/>
        <v>0,196977801787344+0,0292188967512512i</v>
      </c>
      <c r="Z317" s="223" t="str">
        <f t="shared" ca="1" si="475"/>
        <v>0,0895325055557581+0,177870539362882i</v>
      </c>
      <c r="AA317" s="223" t="str">
        <f t="shared" ca="1" si="476"/>
        <v>-0,0938707015929941+0,17561973040286i</v>
      </c>
      <c r="AB317" s="223" t="str">
        <f t="shared" ca="1" si="477"/>
        <v>-0,197635543378542+0,0243760193182358i</v>
      </c>
      <c r="AC317" s="223" t="str">
        <f t="shared" ca="1" si="478"/>
        <v>-0,133729627992353-0,147547907207663i</v>
      </c>
      <c r="AD317" s="223" t="str">
        <f t="shared" ca="1" si="479"/>
        <v>0,0436303129120174-0,194294606511694i</v>
      </c>
      <c r="AE317" s="223" t="str">
        <f t="shared" ca="1" si="480"/>
        <v>0,18397501113009-0,0762049447478163i</v>
      </c>
      <c r="AF317" s="223" t="str">
        <f t="shared" ca="1" si="481"/>
        <v>0,16823832393777+0,10653574368701i</v>
      </c>
      <c r="AG317" s="223" t="str">
        <f t="shared" ca="1" si="482"/>
        <v>0,00977099893745798+0,19889325253537i</v>
      </c>
      <c r="AH317" s="223" t="str">
        <f t="shared" ca="1" si="483"/>
        <v>-0,15698588148471+0,1225129843682i</v>
      </c>
      <c r="AI317" s="223" t="str">
        <f t="shared" ca="1" si="484"/>
        <v>-0,190558511929168-0,0578052926268484i</v>
      </c>
      <c r="AJ317" s="223" t="str">
        <f t="shared" ca="1" si="485"/>
        <v>-0,0624644227417246-0,189082506371894i</v>
      </c>
      <c r="AK317" s="223" t="str">
        <f t="shared" ca="1" si="486"/>
        <v>0,118623459355416-0,159945219418676i</v>
      </c>
      <c r="AL317" s="223" t="str">
        <f t="shared" ca="1" si="487"/>
        <v>0,199073141924078+0,00488697133308472i</v>
      </c>
      <c r="AM317" s="223" t="str">
        <f t="shared" ca="1" si="488"/>
        <v>0,110632432266944+0,165573135668303i</v>
      </c>
      <c r="AN317" s="223" t="str">
        <f t="shared" ca="1" si="489"/>
        <v>-0,0716670204524959+0,185789764260026i</v>
      </c>
      <c r="AO317" s="223" t="str">
        <f t="shared" ca="1" si="490"/>
        <v>-0,193165347129064+0,0483854006167406i</v>
      </c>
      <c r="AP317" s="223" t="str">
        <f t="shared" ca="1" si="491"/>
        <v>-0,150785357897494-0,130068344219718i</v>
      </c>
      <c r="AQ317" s="223" t="str">
        <f t="shared" ca="1" si="492"/>
        <v>0,0195184586827508-0,198174236708469i</v>
      </c>
      <c r="AR317" s="223" t="str">
        <f t="shared" ca="1" si="493"/>
        <v>0,0195184586827508-0,198174236708469i</v>
      </c>
      <c r="AS317" s="223" t="str">
        <f t="shared" ca="1" si="494"/>
        <v>0,180014205760968+0,0851403784850776i</v>
      </c>
      <c r="AT317" s="223" t="str">
        <f t="shared" ca="1" si="495"/>
        <v>0,0340441738133776+0,196201408133833i</v>
      </c>
      <c r="AU317" s="223" t="str">
        <f t="shared" ca="1" si="496"/>
        <v>-0,140808377457373+0,140808377457296i</v>
      </c>
      <c r="AV317" s="223" t="str">
        <f t="shared" ca="1" si="497"/>
        <v>-0,196201408133813-0,0340441738134902i</v>
      </c>
      <c r="AW317" s="223" t="str">
        <f t="shared" ca="1" si="498"/>
        <v>-0,0851403784849744-0,180014205761017i</v>
      </c>
      <c r="AX317" s="223" t="str">
        <f t="shared" ca="1" si="499"/>
        <v>0,0981523534296766-0,17326313468407i</v>
      </c>
      <c r="AY317" s="223" t="str">
        <f t="shared" ca="1" si="500"/>
        <v>0,19817423670848-0,0195184586826372i</v>
      </c>
      <c r="AZ317" s="223" t="str">
        <f t="shared" ca="1" si="501"/>
        <v>0,130068344219782+0,150785357897439i</v>
      </c>
      <c r="BA317" s="223" t="str">
        <f t="shared" ca="1" si="502"/>
        <v>-0,0483854006166536+0,193165347129086i</v>
      </c>
      <c r="BB317" s="223" t="str">
        <f t="shared" ca="1" si="503"/>
        <v>-0,185789764259995+0,0716670204525744i</v>
      </c>
      <c r="BC317" s="223" t="str">
        <f t="shared" ca="1" si="504"/>
        <v>-0,165573135668351-0,110632432266872i</v>
      </c>
      <c r="BD317" s="223" t="str">
        <f t="shared" ca="1" si="505"/>
        <v>-0,00488697133317154-0,199073141924075i</v>
      </c>
      <c r="BE317" s="223" t="str">
        <f t="shared" ca="1" si="506"/>
        <v>0,159945219418625-0,118623459355484i</v>
      </c>
      <c r="BF317" s="223" t="str">
        <f t="shared" ca="1" si="507"/>
        <v>0,189082506371921+0,062464422741645i</v>
      </c>
      <c r="BG317" s="223" t="str">
        <f t="shared" ca="1" si="508"/>
        <v>0,0578052926269314+0,190558511929143i</v>
      </c>
      <c r="BH317" s="223" t="str">
        <f t="shared" ca="1" si="509"/>
        <v>-0,122512984368129+0,156985881484765i</v>
      </c>
      <c r="BI317" s="223" t="str">
        <f t="shared" ca="1" si="510"/>
        <v>-0,198893252535374-0,00977099893737406i</v>
      </c>
      <c r="BJ317" s="223" t="str">
        <f t="shared" ca="1" si="511"/>
        <v>-0,106535743686932-0,168238323937819i</v>
      </c>
      <c r="BK317" s="223" t="str">
        <f t="shared" ca="1" si="512"/>
        <v>0,0762049447479034-0,183975011130054i</v>
      </c>
      <c r="BL317" s="223" t="str">
        <f t="shared" ca="1" si="513"/>
        <v>0,194294606511708-0,0436303129119503i</v>
      </c>
      <c r="BM317" s="223" t="str">
        <f t="shared" ca="1" si="514"/>
        <v>0,147547907207612+0,13372962799241i</v>
      </c>
      <c r="BN317" s="223" t="str">
        <f t="shared" ca="1" si="515"/>
        <v>-0,0243760193182901+0,197635543378535i</v>
      </c>
      <c r="BO317" s="223" t="str">
        <f t="shared" ca="1" si="516"/>
        <v>-0,175619730402876+0,0938707015929646i</v>
      </c>
      <c r="BP317" s="223" t="str">
        <f t="shared" ca="1" si="517"/>
        <v>-0,177870539362867-0,0895325055557868i</v>
      </c>
      <c r="BQ317" s="223" t="str">
        <f t="shared" ca="1" si="518"/>
        <v>-0,0292188967512407-0,196977801787345i</v>
      </c>
      <c r="BR317" s="223" t="str">
        <f t="shared" ca="1" si="519"/>
        <v>0,144221579175751-0,137310358037502i</v>
      </c>
      <c r="BS317" s="223" t="str">
        <f t="shared" ca="1" si="520"/>
        <v>0,195306830088483+0,038848943938321i</v>
      </c>
      <c r="BT317" s="223" t="str">
        <f t="shared" ca="1" si="521"/>
        <v>0,0806969660338644+0,182049438332733i</v>
      </c>
      <c r="BU317" s="223" t="str">
        <f t="shared" ca="1" si="522"/>
        <v>-0,102374881958741+0,170802171731709i</v>
      </c>
      <c r="BV317" s="223" t="str">
        <f t="shared" ca="1" si="523"/>
        <v>-0,198593557288431+0,0146491408574352i</v>
      </c>
      <c r="BW317" s="223" t="str">
        <f t="shared" ca="1" si="524"/>
        <v>-0,126328712140255-0,153931981125817i</v>
      </c>
      <c r="BX317" s="223" t="str">
        <f t="shared" ca="1" si="525"/>
        <v>0,0531113427651668-0,191919732164297i</v>
      </c>
      <c r="BY317" s="223" t="str">
        <f t="shared" ca="1" si="526"/>
        <v>0,187492604583028-0,067085926624044i</v>
      </c>
      <c r="BZ317" s="223" t="str">
        <f t="shared" ca="1" si="527"/>
        <v>0,162808212333195+0,114662480006337i</v>
      </c>
      <c r="CA317" s="223" t="str">
        <f t="shared" ca="1" si="528"/>
        <v>8,40171624601482E-14+0,199133117095912i</v>
      </c>
      <c r="CB317" s="223" t="str">
        <f t="shared" ca="1" si="529"/>
        <v>-0,162808212333216+0,114662480006308i</v>
      </c>
      <c r="CC317" s="223" t="str">
        <f t="shared" ca="1" si="530"/>
        <v>-0,18749260458302-0,0670859266240669i</v>
      </c>
      <c r="CD317" s="223" t="str">
        <f t="shared" ca="1" si="531"/>
        <v>-0,0531113427651433-0,191919732164303i</v>
      </c>
      <c r="CE317" s="223" t="str">
        <f t="shared" ca="1" si="532"/>
        <v>0,126328712140274-0,153931981125802i</v>
      </c>
      <c r="CF317" s="223" t="str">
        <f t="shared" ca="1" si="533"/>
        <v>0,198593557288429+0,0146491408574596i</v>
      </c>
      <c r="CG317" s="223" t="str">
        <f t="shared" ca="1" si="534"/>
        <v>0,10237488195872+0,170802171731721i</v>
      </c>
      <c r="CH317" s="223" t="str">
        <f t="shared" ca="1" si="535"/>
        <v>-0,0806969660338867+0,182049438332723i</v>
      </c>
      <c r="CI317" s="223" t="str">
        <f t="shared" ca="1" si="536"/>
        <v>-0,19530683008849+0,0388489439382862i</v>
      </c>
      <c r="CJ317" s="223" t="str">
        <f t="shared" ca="1" si="537"/>
        <v>-0,144221579175734-0,137310358037519i</v>
      </c>
      <c r="CK317" s="223" t="str">
        <f t="shared" ca="1" si="538"/>
        <v>0,0292188967512647-0,196977801787342i</v>
      </c>
      <c r="CL317" s="223" t="str">
        <f t="shared" ca="1" si="539"/>
        <v>0,177870539362878-0,0895325055557649i</v>
      </c>
      <c r="CM317" s="223" t="str">
        <f t="shared" ca="1" si="540"/>
        <v>0,175619730402865+0,0938707015929861i</v>
      </c>
      <c r="CN317" s="223" t="str">
        <f t="shared" ca="1" si="541"/>
        <v>0,0243760193182658+0,197635543378538i</v>
      </c>
      <c r="CO317" s="223" t="str">
        <f t="shared" ca="1" si="542"/>
        <v>-0,147547907207636+0,133729627992383i</v>
      </c>
      <c r="CP317" s="223" t="str">
        <f t="shared" ca="1" si="543"/>
        <v>-0,194294606511703-0,0436303129119742i</v>
      </c>
      <c r="CQ317" s="223" t="str">
        <f t="shared" ca="1" si="544"/>
        <v>-0,0762049447478757-0,183975011130065i</v>
      </c>
      <c r="CR317" s="223" t="str">
        <f t="shared" ca="1" si="545"/>
        <v>0,106535743686953-0,168238323937806i</v>
      </c>
      <c r="CS317" s="223" t="str">
        <f t="shared" ca="1" si="546"/>
        <v>0,198893252535366-0,00977099893754755i</v>
      </c>
      <c r="CT317" s="223" t="str">
        <f t="shared" ca="1" si="547"/>
        <v>0,122512984368271+0,156985881484655i</v>
      </c>
      <c r="CU317" s="223" t="str">
        <f t="shared" ca="1" si="548"/>
        <v>-0,0578052926267707+0,190558511929191i</v>
      </c>
      <c r="CV317" s="223" t="str">
        <f t="shared" ca="1" si="549"/>
        <v>-0,189082506371928+0,0624644227416217i</v>
      </c>
      <c r="CW317" s="223" t="str">
        <f t="shared" ca="1" si="550"/>
        <v>-0,159945219418611-0,118623459355503i</v>
      </c>
      <c r="CX317" s="223" t="str">
        <f t="shared" ca="1" si="551"/>
        <v>0,00488697133320159-0,199073141924075i</v>
      </c>
      <c r="CY317" s="223" t="str">
        <f t="shared" ca="1" si="552"/>
        <v>0,165573135668368-0,110632432266847i</v>
      </c>
      <c r="CZ317" s="223" t="str">
        <f t="shared" ca="1" si="553"/>
        <v>0,185789764259985+0,0716670204526024i</v>
      </c>
      <c r="DA317" s="223" t="str">
        <f t="shared" ca="1" si="554"/>
        <v>0,0483854006166299+0,193165347129092i</v>
      </c>
      <c r="DB317" s="223" t="str">
        <f t="shared" ca="1" si="555"/>
        <v>-0,1300683442198+0,150785357897423i</v>
      </c>
      <c r="DC317" s="223" t="str">
        <f t="shared" ca="1" si="556"/>
        <v>-0,198174236708477-0,0195184586826615i</v>
      </c>
      <c r="DD317" s="223" t="str">
        <f t="shared" ca="1" si="557"/>
        <v>-0,0981523534296505-0,173263134684085i</v>
      </c>
      <c r="DE317" s="223" t="str">
        <f t="shared" ca="1" si="558"/>
        <v>0,0851403784850017-0,180014205761004i</v>
      </c>
      <c r="DF317" s="223" t="str">
        <f t="shared" ca="1" si="559"/>
        <v>0,196201408133818-0,0340441738134605i</v>
      </c>
      <c r="DG317" s="223" t="str">
        <f t="shared" ca="1" si="560"/>
        <v>0,140808377457355+0,140808377457313i</v>
      </c>
      <c r="DH317" s="223" t="str">
        <f t="shared" ca="1" si="561"/>
        <v>-0,0340441738134129+0,196201408133827i</v>
      </c>
      <c r="DI317" s="223" t="str">
        <f t="shared" ca="1" si="562"/>
        <v>-0,180014205760983+0,0851403784850453i</v>
      </c>
      <c r="DJ317" s="223" t="str">
        <f t="shared" ca="1" si="563"/>
        <v>-0,173263134684109-0,0981523534296085i</v>
      </c>
      <c r="DK317" s="223" t="str">
        <f t="shared" ca="1" si="564"/>
        <v>-0,0195184586827208-0,198174236708471i</v>
      </c>
      <c r="DL317" s="223" t="str">
        <f t="shared" ca="1" si="565"/>
        <v>0,150785357897384-0,130068344219846i</v>
      </c>
      <c r="DM317" s="223" t="str">
        <f t="shared" ca="1" si="566"/>
        <v>0,193165347129106+0,0483854006165721i</v>
      </c>
      <c r="DN317" s="223" t="str">
        <f t="shared" ca="1" si="567"/>
        <v>0,071667020452468+0,185789764260036i</v>
      </c>
      <c r="DO317" s="223" t="str">
        <f t="shared" ca="1" si="568"/>
        <v>-0,110632432266967+0,165573135668288i</v>
      </c>
      <c r="DP317" s="223" t="str">
        <f t="shared" ca="1" si="569"/>
        <v>-0,199073141924078+0,0048869713330575i</v>
      </c>
      <c r="DQ317" s="223" t="str">
        <f t="shared" ca="1" si="570"/>
        <v>-0,118623459355396-0,15994521941869i</v>
      </c>
      <c r="DR317" s="223" t="str">
        <f t="shared" ca="1" si="571"/>
        <v>0,0624644227417479-0,189082506371887i</v>
      </c>
      <c r="DS317" s="223" t="str">
        <f t="shared" ca="1" si="572"/>
        <v>0,190558511929174-0,0578052926268277i</v>
      </c>
      <c r="DT317" s="223" t="str">
        <f t="shared" ca="1" si="573"/>
        <v>0,156985881484699+0,122512984368215i</v>
      </c>
      <c r="DU317" s="223" t="str">
        <f t="shared" ca="1" si="574"/>
        <v>-0,00977099893747669+0,198893252535369i</v>
      </c>
      <c r="DV317" s="223" t="str">
        <f t="shared" ca="1" si="575"/>
        <v>-0,168238323937768+0,106535743687013i</v>
      </c>
      <c r="DW317" s="223" t="str">
        <f t="shared" ca="1" si="576"/>
        <v>-0,183975011130083-0,0762049447478311i</v>
      </c>
      <c r="DX317" s="223" t="str">
        <f t="shared" ca="1" si="577"/>
        <v>-0,0436303129120214-0,194294606511693i</v>
      </c>
      <c r="DY317" s="223" t="str">
        <f t="shared" ca="1" si="578"/>
        <v>0,133729627992348-0,147547907207668i</v>
      </c>
      <c r="DZ317" s="223" t="str">
        <f t="shared" ca="1" si="579"/>
        <v>0,197635543378545+0,0243760193182067i</v>
      </c>
      <c r="EA317" s="223" t="str">
        <f t="shared" ca="1" si="580"/>
        <v>0,0938707015930387+0,175619730402837i</v>
      </c>
      <c r="EB317" s="223" t="str">
        <f t="shared" ca="1" si="581"/>
        <v>-0,0895325055557117+0,177870539362905i</v>
      </c>
      <c r="EC317" s="223" t="str">
        <f t="shared" ca="1" si="582"/>
        <v>-0,196977801787333+0,0292188967513237i</v>
      </c>
      <c r="ED317" s="223" t="str">
        <f t="shared" ca="1" si="583"/>
        <v>-0,137310358037563-0,144221579175693i</v>
      </c>
      <c r="EE317" s="223" t="str">
        <f t="shared" ca="1" si="584"/>
        <v>0,0388489439384274-0,195306830088462i</v>
      </c>
      <c r="EF317" s="223" t="str">
        <f t="shared" ca="1" si="585"/>
        <v>0,182049438332777-0,0806969660337655i</v>
      </c>
      <c r="EG317" s="223" t="str">
        <f t="shared" ca="1" si="586"/>
        <v>0,170802171731653+0,102374881958834i</v>
      </c>
      <c r="EH317" s="223" t="str">
        <f t="shared" ca="1" si="587"/>
        <v>0,0146491408573271+0,198593557288439i</v>
      </c>
      <c r="EI317" s="223" t="str">
        <f t="shared" ca="1" si="588"/>
        <v>-0,153931981125886+0,126328712140171i</v>
      </c>
      <c r="EJ317" s="223" t="str">
        <f t="shared" ca="1" si="589"/>
        <v>-0,191919732164268-0,0531113427652713i</v>
      </c>
      <c r="EK317" s="223" t="str">
        <f t="shared" ca="1" si="590"/>
        <v>-0,0670859266239418-0,187492604583065i</v>
      </c>
      <c r="EL317" s="223" t="str">
        <f t="shared" ca="1" si="591"/>
        <v>0,114662480006435-0,162808212333126i</v>
      </c>
      <c r="EM317" s="223" t="str">
        <f t="shared" ca="1" si="592"/>
        <v>0,199133117095912+3,57150043942467E-14i</v>
      </c>
      <c r="EN317" s="223"/>
      <c r="EO317" s="223"/>
      <c r="EP317" s="223"/>
    </row>
    <row r="318" spans="1:146">
      <c r="A318" s="249">
        <f t="shared" si="461"/>
        <v>4.2578124999999951E-3</v>
      </c>
      <c r="B318" s="248">
        <v>218</v>
      </c>
      <c r="C318" s="247">
        <f t="shared" si="462"/>
        <v>43600</v>
      </c>
      <c r="N318" s="246">
        <f t="shared" ca="1" si="463"/>
        <v>0.20083804828966073</v>
      </c>
      <c r="O318" s="223">
        <f t="shared" ca="1" si="464"/>
        <v>-0.19916195171033929</v>
      </c>
      <c r="P318" s="223" t="str">
        <f t="shared" ca="1" si="465"/>
        <v>-0,118640636115205-0,159968379598129i</v>
      </c>
      <c r="Q318" s="223" t="str">
        <f t="shared" ca="1" si="466"/>
        <v>0,057813662873611-0,190586104934772i</v>
      </c>
      <c r="R318" s="223" t="str">
        <f t="shared" ca="1" si="467"/>
        <v>0,187519753643141-0,0670956407129952i</v>
      </c>
      <c r="S318" s="223" t="str">
        <f t="shared" ca="1" si="468"/>
        <v>0,165597110774018+0,110648451920347i</v>
      </c>
      <c r="T318" s="223" t="str">
        <f t="shared" ca="1" si="469"/>
        <v>0,00977241378493918+0,198922052417241i</v>
      </c>
      <c r="U318" s="223" t="str">
        <f t="shared" ca="1" si="470"/>
        <v>-0,153954270584217+0,126347004625963i</v>
      </c>
      <c r="V318" s="223" t="str">
        <f t="shared" ca="1" si="471"/>
        <v>-0,193193317606251-0,048392406856466i</v>
      </c>
      <c r="W318" s="223" t="str">
        <f t="shared" ca="1" si="472"/>
        <v>-0,0762159792770368-0,184001650840186i</v>
      </c>
      <c r="X318" s="223" t="str">
        <f t="shared" ca="1" si="473"/>
        <v>0,102389705913171-0,170826904005446i</v>
      </c>
      <c r="Y318" s="223" t="str">
        <f t="shared" ca="1" si="474"/>
        <v>0,198202932476355-0,0195212849691081i</v>
      </c>
      <c r="Z318" s="223" t="str">
        <f t="shared" ca="1" si="475"/>
        <v>0,133748992135891+0,147569272247663i</v>
      </c>
      <c r="AA318" s="223" t="str">
        <f t="shared" ca="1" si="476"/>
        <v>-0,0388545692925306+0,19533511065388i</v>
      </c>
      <c r="AB318" s="223" t="str">
        <f t="shared" ca="1" si="477"/>
        <v>-0,180040271943717+0,0851527068712678i</v>
      </c>
      <c r="AC318" s="223" t="str">
        <f t="shared" ca="1" si="478"/>
        <v>-0,175645160262466-0,0938842941361555i</v>
      </c>
      <c r="AD318" s="223" t="str">
        <f t="shared" ca="1" si="479"/>
        <v>-0,0292231276679048-0,197006324310609i</v>
      </c>
      <c r="AE318" s="223" t="str">
        <f t="shared" ca="1" si="480"/>
        <v>0,140828766608724-0,140828766608733i</v>
      </c>
      <c r="AF318" s="223" t="str">
        <f t="shared" ca="1" si="481"/>
        <v>0,197006324310608+0,0292231276679114i</v>
      </c>
      <c r="AG318" s="223" t="str">
        <f t="shared" ca="1" si="482"/>
        <v>0,0938842941361521+0,175645160262468i</v>
      </c>
      <c r="AH318" s="223" t="str">
        <f t="shared" ca="1" si="483"/>
        <v>-0,0851527068713097+0,180040271943697i</v>
      </c>
      <c r="AI318" s="223" t="str">
        <f t="shared" ca="1" si="484"/>
        <v>-0,195335110653893+0,0388545692924659i</v>
      </c>
      <c r="AJ318" s="223" t="str">
        <f t="shared" ca="1" si="485"/>
        <v>-0,147569272247606-0,133748992135954i</v>
      </c>
      <c r="AK318" s="223" t="str">
        <f t="shared" ca="1" si="486"/>
        <v>0,0195212849690147-0,198202932476364i</v>
      </c>
      <c r="AL318" s="223" t="str">
        <f t="shared" ca="1" si="487"/>
        <v>0,170826904005418-0,102389705913218i</v>
      </c>
      <c r="AM318" s="223" t="str">
        <f t="shared" ca="1" si="488"/>
        <v>0,184001650840199+0,0762159792770063i</v>
      </c>
      <c r="AN318" s="223" t="str">
        <f t="shared" ca="1" si="489"/>
        <v>0,0483924068564788+0,193193317606248i</v>
      </c>
      <c r="AO318" s="223" t="str">
        <f t="shared" ca="1" si="490"/>
        <v>-0,12634700462597+0,153954270584212i</v>
      </c>
      <c r="AP318" s="223" t="str">
        <f t="shared" ca="1" si="491"/>
        <v>-0,198922052417239-0,0097724137849677i</v>
      </c>
      <c r="AQ318" s="223" t="str">
        <f t="shared" ca="1" si="492"/>
        <v>-0,11064845192031-0,165597110774042i</v>
      </c>
      <c r="AR318" s="223" t="str">
        <f t="shared" ca="1" si="493"/>
        <v>-0,11064845192031-0,165597110774042i</v>
      </c>
      <c r="AS318" s="223" t="str">
        <f t="shared" ca="1" si="494"/>
        <v>0,190586104934802-0,0578136628735112i</v>
      </c>
      <c r="AT318" s="223" t="str">
        <f t="shared" ca="1" si="495"/>
        <v>0,159968379598175+0,118640636115143i</v>
      </c>
      <c r="AU318" s="223" t="str">
        <f t="shared" ca="1" si="496"/>
        <v>5,27989362276423E-14+0,199161951710339i</v>
      </c>
      <c r="AV318" s="223" t="str">
        <f t="shared" ca="1" si="497"/>
        <v>-0,159968379598112+0,118640636115228i</v>
      </c>
      <c r="AW318" s="223" t="str">
        <f t="shared" ca="1" si="498"/>
        <v>-0,190586104934775-0,0578136628735998i</v>
      </c>
      <c r="AX318" s="223" t="str">
        <f t="shared" ca="1" si="499"/>
        <v>-0,0670956407129871-0,187519753643144i</v>
      </c>
      <c r="AY318" s="223" t="str">
        <f t="shared" ca="1" si="500"/>
        <v>0,110648451920383-0,165597110773994i</v>
      </c>
      <c r="AZ318" s="223" t="str">
        <f t="shared" ca="1" si="501"/>
        <v>0,198922052417244-0,00977241378487529i</v>
      </c>
      <c r="BA318" s="223" t="str">
        <f t="shared" ca="1" si="502"/>
        <v>0,126347004625898+0,15395427058427i</v>
      </c>
      <c r="BB318" s="223" t="str">
        <f t="shared" ca="1" si="503"/>
        <v>-0,0483924068563762+0,193193317606274i</v>
      </c>
      <c r="BC318" s="223" t="str">
        <f t="shared" ca="1" si="504"/>
        <v>-0,184001650840158+0,0762159792771039i</v>
      </c>
      <c r="BD318" s="223" t="str">
        <f t="shared" ca="1" si="505"/>
        <v>-0,170826904005472-0,102389705913127i</v>
      </c>
      <c r="BE318" s="223" t="str">
        <f t="shared" ca="1" si="506"/>
        <v>-0,0195212849691198-0,198202932476354i</v>
      </c>
      <c r="BF318" s="223" t="str">
        <f t="shared" ca="1" si="507"/>
        <v>0,14756927224767-0,133748992135884i</v>
      </c>
      <c r="BG318" s="223" t="str">
        <f t="shared" ca="1" si="508"/>
        <v>0,195335110653875+0,0388545692925539i</v>
      </c>
      <c r="BH318" s="223" t="str">
        <f t="shared" ca="1" si="509"/>
        <v>0,0851527068712286+0,180040271943735i</v>
      </c>
      <c r="BI318" s="223" t="str">
        <f t="shared" ca="1" si="510"/>
        <v>-0,0938842941362137+0,175645160262435i</v>
      </c>
      <c r="BJ318" s="223" t="str">
        <f t="shared" ca="1" si="511"/>
        <v>-0,197006324310622+0,0292231276678198i</v>
      </c>
      <c r="BK318" s="223" t="str">
        <f t="shared" ca="1" si="512"/>
        <v>-0,140828766608785-0,140828766608673i</v>
      </c>
      <c r="BL318" s="223" t="str">
        <f t="shared" ca="1" si="513"/>
        <v>0,0292231276678536-0,197006324310617i</v>
      </c>
      <c r="BM318" s="223" t="str">
        <f t="shared" ca="1" si="514"/>
        <v>0,175645160262454-0,0938842941361786i</v>
      </c>
      <c r="BN318" s="223" t="str">
        <f t="shared" ca="1" si="515"/>
        <v>0,180040271943721+0,0851527068712593i</v>
      </c>
      <c r="BO318" s="223" t="str">
        <f t="shared" ca="1" si="516"/>
        <v>0,0388545692925149+0,195335110653883i</v>
      </c>
      <c r="BP318" s="223" t="str">
        <f t="shared" ca="1" si="517"/>
        <v>-0,133748992135913+0,147569272247643i</v>
      </c>
      <c r="BQ318" s="223" t="str">
        <f t="shared" ca="1" si="518"/>
        <v>-0,198202932476349-0,0195212849691649i</v>
      </c>
      <c r="BR318" s="223" t="str">
        <f t="shared" ca="1" si="519"/>
        <v>-0,102389705913093-0,170826904005493i</v>
      </c>
      <c r="BS318" s="223" t="str">
        <f t="shared" ca="1" si="520"/>
        <v>0,0762159792769575-0,184001650840219i</v>
      </c>
      <c r="BT318" s="223" t="str">
        <f t="shared" ca="1" si="521"/>
        <v>0,193193317606234-0,0483924068565353i</v>
      </c>
      <c r="BU318" s="223" t="str">
        <f t="shared" ca="1" si="522"/>
        <v>0,153954270584245+0,126347004625929i</v>
      </c>
      <c r="BV318" s="223" t="str">
        <f t="shared" ca="1" si="523"/>
        <v>-0,00977241378490933+0,198922052417242i</v>
      </c>
      <c r="BW318" s="223" t="str">
        <f t="shared" ca="1" si="524"/>
        <v>-0,165597110774016+0,11064845192035i</v>
      </c>
      <c r="BX318" s="223" t="str">
        <f t="shared" ca="1" si="525"/>
        <v>-0,18751975364313-0,0670956407130245i</v>
      </c>
      <c r="BY318" s="223" t="str">
        <f t="shared" ca="1" si="526"/>
        <v>-0,0578136628735564-0,190586104934789i</v>
      </c>
      <c r="BZ318" s="223" t="str">
        <f t="shared" ca="1" si="527"/>
        <v>0,11864063611526-0,159968379598088i</v>
      </c>
      <c r="CA318" s="223" t="str">
        <f t="shared" ca="1" si="528"/>
        <v>0,199161951710339+8,68599136622316E-14i</v>
      </c>
      <c r="CB318" s="223" t="str">
        <f t="shared" ca="1" si="529"/>
        <v>0,118640636115275+0,159968379598077i</v>
      </c>
      <c r="CC318" s="223" t="str">
        <f t="shared" ca="1" si="530"/>
        <v>-0,0578136628735492+0,190586104934791i</v>
      </c>
      <c r="CD318" s="223" t="str">
        <f t="shared" ca="1" si="531"/>
        <v>-0,187519753643124+0,0670956407130421i</v>
      </c>
      <c r="CE318" s="223" t="str">
        <f t="shared" ca="1" si="532"/>
        <v>-0,16559711077402-0,110648451920343i</v>
      </c>
      <c r="CF318" s="223" t="str">
        <f t="shared" ca="1" si="533"/>
        <v>-0,00977241378492803-0,198922052417241i</v>
      </c>
      <c r="CG318" s="223" t="str">
        <f t="shared" ca="1" si="534"/>
        <v>0,153954270584241-0,126347004625935i</v>
      </c>
      <c r="CH318" s="223" t="str">
        <f t="shared" ca="1" si="535"/>
        <v>0,193193317606238+0,0483924068565172i</v>
      </c>
      <c r="CI318" s="223" t="str">
        <f t="shared" ca="1" si="536"/>
        <v>0,0762159792769748+0,184001650840212i</v>
      </c>
      <c r="CJ318" s="223" t="str">
        <f t="shared" ca="1" si="537"/>
        <v>-0,102389705913077+0,170826904005502i</v>
      </c>
      <c r="CK318" s="223" t="str">
        <f t="shared" ca="1" si="538"/>
        <v>-0,198202932476348+0,0195212849691723i</v>
      </c>
      <c r="CL318" s="223" t="str">
        <f t="shared" ca="1" si="539"/>
        <v>-0,133748992135927-0,14756927224763i</v>
      </c>
      <c r="CM318" s="223" t="str">
        <f t="shared" ca="1" si="540"/>
        <v>0,0388545692925077-0,195335110653884i</v>
      </c>
      <c r="CN318" s="223" t="str">
        <f t="shared" ca="1" si="541"/>
        <v>0,180040271943713-0,0851527068712762i</v>
      </c>
      <c r="CO318" s="223" t="str">
        <f t="shared" ca="1" si="542"/>
        <v>0,175645160262457+0,0938842941361722i</v>
      </c>
      <c r="CP318" s="223" t="str">
        <f t="shared" ca="1" si="543"/>
        <v>0,0292231276678722+0,197006324310614i</v>
      </c>
      <c r="CQ318" s="223" t="str">
        <f t="shared" ca="1" si="544"/>
        <v>-0,140828766608771+0,140828766608686i</v>
      </c>
      <c r="CR318" s="223" t="str">
        <f t="shared" ca="1" si="545"/>
        <v>-0,197006324310595-0,0292231276680028i</v>
      </c>
      <c r="CS318" s="223" t="str">
        <f t="shared" ca="1" si="546"/>
        <v>-0,0938842941362252-0,175645160262429i</v>
      </c>
      <c r="CT318" s="223" t="str">
        <f t="shared" ca="1" si="547"/>
        <v>0,0851527068712117-0,180040271943743i</v>
      </c>
      <c r="CU318" s="223" t="str">
        <f t="shared" ca="1" si="548"/>
        <v>0,195335110653873-0,0388545692925667i</v>
      </c>
      <c r="CV318" s="223" t="str">
        <f t="shared" ca="1" si="549"/>
        <v>0,147569272247678+0,133748992135874i</v>
      </c>
      <c r="CW318" s="223" t="str">
        <f t="shared" ca="1" si="550"/>
        <v>-0,0195212849691124+0,198202932476354i</v>
      </c>
      <c r="CX318" s="223" t="str">
        <f t="shared" ca="1" si="551"/>
        <v>-0,170826904005466+0,102389705913138i</v>
      </c>
      <c r="CY318" s="223" t="str">
        <f t="shared" ca="1" si="552"/>
        <v>-0,184001650840166-0,0762159792770866i</v>
      </c>
      <c r="CZ318" s="223" t="str">
        <f t="shared" ca="1" si="553"/>
        <v>-0,0483924068563889-0,19319331760627i</v>
      </c>
      <c r="DA318" s="223" t="str">
        <f t="shared" ca="1" si="554"/>
        <v>0,126347004626037-0,153954270584157i</v>
      </c>
      <c r="DB318" s="223" t="str">
        <f t="shared" ca="1" si="555"/>
        <v>0,198922052417245+0,00977241378485659i</v>
      </c>
      <c r="DC318" s="223" t="str">
        <f t="shared" ca="1" si="556"/>
        <v>0,110648451920394+0,165597110773986i</v>
      </c>
      <c r="DD318" s="223" t="str">
        <f t="shared" ca="1" si="557"/>
        <v>-0,0670956407129747+0,187519753643148i</v>
      </c>
      <c r="DE318" s="223" t="str">
        <f t="shared" ca="1" si="558"/>
        <v>-0,190586104934773+0,0578136628736068i</v>
      </c>
      <c r="DF318" s="223" t="str">
        <f t="shared" ca="1" si="559"/>
        <v>-0,159968379598119-0,118640636115217i</v>
      </c>
      <c r="DG318" s="223" t="str">
        <f t="shared" ca="1" si="560"/>
        <v>4,53820236767959E-14-0,199161951710339i</v>
      </c>
      <c r="DH318" s="223" t="str">
        <f t="shared" ca="1" si="561"/>
        <v>0,159968379598167-0,118640636115154i</v>
      </c>
      <c r="DI318" s="223" t="str">
        <f t="shared" ca="1" si="562"/>
        <v>0,19058610493475+0,0578136628736829i</v>
      </c>
      <c r="DJ318" s="223" t="str">
        <f t="shared" ca="1" si="563"/>
        <v>0,0670956407130811+0,18751975364311i</v>
      </c>
      <c r="DK318" s="223" t="str">
        <f t="shared" ca="1" si="564"/>
        <v>-0,1106484519203+0,165597110774049i</v>
      </c>
      <c r="DL318" s="223" t="str">
        <f t="shared" ca="1" si="565"/>
        <v>-0,198922052417239+0,00977241378498077i</v>
      </c>
      <c r="DM318" s="223" t="str">
        <f t="shared" ca="1" si="566"/>
        <v>-0,126347004625984-0,1539542705842i</v>
      </c>
      <c r="DN318" s="223" t="str">
        <f t="shared" ca="1" si="567"/>
        <v>0,0483924068564551-0,193193317606254i</v>
      </c>
      <c r="DO318" s="223" t="str">
        <f t="shared" ca="1" si="568"/>
        <v>0,184001650840196-0,0762159792770131i</v>
      </c>
      <c r="DP318" s="223" t="str">
        <f t="shared" ca="1" si="569"/>
        <v>0,170826904005425+0,102389705913206i</v>
      </c>
      <c r="DQ318" s="223" t="str">
        <f t="shared" ca="1" si="570"/>
        <v>0,0195212849690333+0,198202932476362i</v>
      </c>
      <c r="DR318" s="223" t="str">
        <f t="shared" ca="1" si="571"/>
        <v>-0,147569272247724+0,133748992135824i</v>
      </c>
      <c r="DS318" s="223" t="str">
        <f t="shared" ca="1" si="572"/>
        <v>-0,195335110653895-0,0388545692924557i</v>
      </c>
      <c r="DT318" s="223" t="str">
        <f t="shared" ca="1" si="573"/>
        <v>-0,085152706871324-0,18004027194369i</v>
      </c>
      <c r="DU318" s="223" t="str">
        <f t="shared" ca="1" si="574"/>
        <v>0,0938842941361157-0,175645160262487i</v>
      </c>
      <c r="DV318" s="223" t="str">
        <f t="shared" ca="1" si="575"/>
        <v>0,197006324310604-0,0292231276679355i</v>
      </c>
      <c r="DW318" s="223" t="str">
        <f t="shared" ca="1" si="576"/>
        <v>0,140828766608715+0,140828766608742i</v>
      </c>
      <c r="DX318" s="223" t="str">
        <f t="shared" ca="1" si="577"/>
        <v>-0,0292231276679506+0,197006324310602i</v>
      </c>
      <c r="DY318" s="223" t="str">
        <f t="shared" ca="1" si="578"/>
        <v>-0,175645160262495+0,0938842941361021i</v>
      </c>
      <c r="DZ318" s="223" t="str">
        <f t="shared" ca="1" si="579"/>
        <v>-0,180040271943684-0,0851527068713379i</v>
      </c>
      <c r="EA318" s="223" t="str">
        <f t="shared" ca="1" si="580"/>
        <v>-0,0388545692926185-0,195335110653862i</v>
      </c>
      <c r="EB318" s="223" t="str">
        <f t="shared" ca="1" si="581"/>
        <v>0,133748992135835-0,147569272247714i</v>
      </c>
      <c r="EC318" s="223" t="str">
        <f t="shared" ca="1" si="582"/>
        <v>0,19820293247636+0,0195212849690486i</v>
      </c>
      <c r="ED318" s="223" t="str">
        <f t="shared" ca="1" si="583"/>
        <v>0,102389705913193+0,170826904005433i</v>
      </c>
      <c r="EE318" s="223" t="str">
        <f t="shared" ca="1" si="584"/>
        <v>-0,0762159792770483+0,184001650840182i</v>
      </c>
      <c r="EF318" s="223" t="str">
        <f t="shared" ca="1" si="585"/>
        <v>-0,193193317606257+0,0483924068564401i</v>
      </c>
      <c r="EG318" s="223" t="str">
        <f t="shared" ca="1" si="586"/>
        <v>-0,15395427058419-0,126347004625996i</v>
      </c>
      <c r="EH318" s="223" t="str">
        <f t="shared" ca="1" si="587"/>
        <v>0,00977241378499609-0,198922052417238i</v>
      </c>
      <c r="EI318" s="223" t="str">
        <f t="shared" ca="1" si="588"/>
        <v>0,16559711077407-0,110648451920268i</v>
      </c>
      <c r="EJ318" s="223" t="str">
        <f t="shared" ca="1" si="589"/>
        <v>0,187519753643166+0,0670956407129249i</v>
      </c>
      <c r="EK318" s="223" t="str">
        <f t="shared" ca="1" si="590"/>
        <v>0,0578136628736681+0,190586104934755i</v>
      </c>
      <c r="EL318" s="223" t="str">
        <f t="shared" ca="1" si="591"/>
        <v>-0,118640636115166+0,159968379598158i</v>
      </c>
      <c r="EM318" s="223" t="str">
        <f t="shared" ca="1" si="592"/>
        <v>-0,199161951710339+7,41691255084643E-15i</v>
      </c>
      <c r="EN318" s="223"/>
      <c r="EO318" s="223"/>
      <c r="EP318" s="223"/>
    </row>
    <row r="319" spans="1:146">
      <c r="A319" s="249">
        <f t="shared" si="461"/>
        <v>4.2773437499999947E-3</v>
      </c>
      <c r="B319" s="248">
        <v>219</v>
      </c>
      <c r="C319" s="247">
        <f t="shared" si="462"/>
        <v>43800</v>
      </c>
      <c r="N319" s="246">
        <f t="shared" ca="1" si="463"/>
        <v>0.2008115477340571</v>
      </c>
      <c r="O319" s="223">
        <f t="shared" ca="1" si="464"/>
        <v>-0.19918845226594292</v>
      </c>
      <c r="P319" s="223" t="str">
        <f t="shared" ca="1" si="465"/>
        <v>-0,12254702831287-0,157029504768328i</v>
      </c>
      <c r="Q319" s="223" t="str">
        <f t="shared" ca="1" si="466"/>
        <v>0,0483988459662263-0,193219023973416i</v>
      </c>
      <c r="R319" s="223" t="str">
        <f t="shared" ca="1" si="467"/>
        <v>0,182100026285009-0,0807193901308781i</v>
      </c>
      <c r="S319" s="223" t="str">
        <f t="shared" ca="1" si="468"/>
        <v>0,175668531665968+0,0938967864115951i</v>
      </c>
      <c r="T319" s="223" t="str">
        <f t="shared" ca="1" si="469"/>
        <v>0,0340536340186199+0,196255928639692i</v>
      </c>
      <c r="U319" s="223" t="str">
        <f t="shared" ca="1" si="470"/>
        <v>-0,133766788821315+0,14758890786416i</v>
      </c>
      <c r="V319" s="223" t="str">
        <f t="shared" ca="1" si="471"/>
        <v>-0,198648742525424-0,0146532115650391i</v>
      </c>
      <c r="W319" s="223" t="str">
        <f t="shared" ca="1" si="472"/>
        <v>-0,110663174840204-0,165619145180707i</v>
      </c>
      <c r="X319" s="223" t="str">
        <f t="shared" ca="1" si="473"/>
        <v>0,0624817803741388-0,189135048675225i</v>
      </c>
      <c r="Y319" s="223" t="str">
        <f t="shared" ca="1" si="474"/>
        <v>0,187544705083988-0,0671045684813025i</v>
      </c>
      <c r="Z319" s="223" t="str">
        <f t="shared" ca="1" si="475"/>
        <v>0,168285074053447+0,106565347871284i</v>
      </c>
      <c r="AA319" s="223" t="str">
        <f t="shared" ca="1" si="476"/>
        <v>0,0195238824777709+0,198229305424541i</v>
      </c>
      <c r="AB319" s="223" t="str">
        <f t="shared" ca="1" si="477"/>
        <v>-0,144261655511231+0,137348513880787i</v>
      </c>
      <c r="AC319" s="223" t="str">
        <f t="shared" ca="1" si="478"/>
        <v>-0,197032538037711-0,0292270161070146i</v>
      </c>
      <c r="AD319" s="223" t="str">
        <f t="shared" ca="1" si="479"/>
        <v>-0,0981796280349305-0,173311281095676i</v>
      </c>
      <c r="AE319" s="223" t="str">
        <f t="shared" ca="1" si="480"/>
        <v>0,0762261206006203-0,184026134161106i</v>
      </c>
      <c r="AF319" s="223" t="str">
        <f t="shared" ca="1" si="481"/>
        <v>0,191973062876752-0,0531261013610123i</v>
      </c>
      <c r="AG319" s="223" t="str">
        <f t="shared" ca="1" si="482"/>
        <v>0,159989665043983+0,11865642247774i</v>
      </c>
      <c r="AH319" s="223" t="str">
        <f t="shared" ca="1" si="483"/>
        <v>0,00488832932609466+0,199128460428191i</v>
      </c>
      <c r="AI319" s="223" t="str">
        <f t="shared" ca="1" si="484"/>
        <v>-0,153974755790686+0,126363816400505i</v>
      </c>
      <c r="AJ319" s="223" t="str">
        <f t="shared" ca="1" si="485"/>
        <v>-0,194348597154957-0,043642436916401i</v>
      </c>
      <c r="AK319" s="223" t="str">
        <f t="shared" ca="1" si="486"/>
        <v>-0,0851640373187417-0,180064228162269i</v>
      </c>
      <c r="AL319" s="223" t="str">
        <f t="shared" ca="1" si="487"/>
        <v>0,0895573848750615-0,1779199660815i</v>
      </c>
      <c r="AM319" s="223" t="str">
        <f t="shared" ca="1" si="488"/>
        <v>0,195361102008734-0,0388597392944802i</v>
      </c>
      <c r="AN319" s="223" t="str">
        <f t="shared" ca="1" si="489"/>
        <v>0,150827258177683+0,130104487650136i</v>
      </c>
      <c r="AO319" s="223" t="str">
        <f t="shared" ca="1" si="490"/>
        <v>-0,00977371410565854+0,19894852105176i</v>
      </c>
      <c r="AP319" s="223" t="str">
        <f t="shared" ca="1" si="491"/>
        <v>-0,162853453527774+0,114694342450616i</v>
      </c>
      <c r="AQ319" s="223" t="str">
        <f t="shared" ca="1" si="492"/>
        <v>-0,190611464385348-0,0578213555788422i</v>
      </c>
      <c r="AR319" s="223" t="str">
        <f t="shared" ca="1" si="493"/>
        <v>-0,190611464385348-0,0578213555788422i</v>
      </c>
      <c r="AS319" s="223" t="str">
        <f t="shared" ca="1" si="494"/>
        <v>0,102403329921456-0,170849634290212i</v>
      </c>
      <c r="AT319" s="223" t="str">
        <f t="shared" ca="1" si="495"/>
        <v>0,197690462402338-0,0243827929337826i</v>
      </c>
      <c r="AU319" s="223" t="str">
        <f t="shared" ca="1" si="496"/>
        <v>0,140847505331274+0,140847505331328i</v>
      </c>
      <c r="AV319" s="223" t="str">
        <f t="shared" ca="1" si="497"/>
        <v>-0,0243827929338529+0,197690462402329i</v>
      </c>
      <c r="AW319" s="223" t="str">
        <f t="shared" ca="1" si="498"/>
        <v>-0,170849634290147+0,102403329921565i</v>
      </c>
      <c r="AX319" s="223" t="str">
        <f t="shared" ca="1" si="499"/>
        <v>-0,185841391575158-0,0716869353056078i</v>
      </c>
      <c r="AY319" s="223" t="str">
        <f t="shared" ca="1" si="500"/>
        <v>-0,0578213555787743-0,190611464385369i</v>
      </c>
      <c r="AZ319" s="223" t="str">
        <f t="shared" ca="1" si="501"/>
        <v>0,114694342450512-0,162853453527847i</v>
      </c>
      <c r="BA319" s="223" t="str">
        <f t="shared" ca="1" si="502"/>
        <v>0,198948521051764-0,00977371410558767i</v>
      </c>
      <c r="BB319" s="223" t="str">
        <f t="shared" ca="1" si="503"/>
        <v>0,130104487650078+0,150827258177733i</v>
      </c>
      <c r="BC319" s="223" t="str">
        <f t="shared" ca="1" si="504"/>
        <v>-0,0388597392945498+0,19536110200872i</v>
      </c>
      <c r="BD319" s="223" t="str">
        <f t="shared" ca="1" si="505"/>
        <v>-0,177919966081441+0,0895573848751776i</v>
      </c>
      <c r="BE319" s="223" t="str">
        <f t="shared" ca="1" si="506"/>
        <v>-0,180064228162238-0,0851640373188084i</v>
      </c>
      <c r="BF319" s="223" t="str">
        <f t="shared" ca="1" si="507"/>
        <v>-0,0436424369163317-0,194348597154973i</v>
      </c>
      <c r="BG319" s="223" t="str">
        <f t="shared" ca="1" si="508"/>
        <v>0,126363816400409-0,153974755790764i</v>
      </c>
      <c r="BH319" s="223" t="str">
        <f t="shared" ca="1" si="509"/>
        <v>0,199128460428189+0,00488832932616559i</v>
      </c>
      <c r="BI319" s="223" t="str">
        <f t="shared" ca="1" si="510"/>
        <v>0,118656422477717+0,159989665044i</v>
      </c>
      <c r="BJ319" s="223" t="str">
        <f t="shared" ca="1" si="511"/>
        <v>-0,0531261013610997+0,191973062876728i</v>
      </c>
      <c r="BK319" s="223" t="str">
        <f t="shared" ca="1" si="512"/>
        <v>-0,184026134161088+0,0762261206006646i</v>
      </c>
      <c r="BL319" s="223" t="str">
        <f t="shared" ca="1" si="513"/>
        <v>-0,173311281095669-0,098179628034943i</v>
      </c>
      <c r="BM319" s="223" t="str">
        <f t="shared" ca="1" si="514"/>
        <v>-0,0292270161069387-0,197032538037723i</v>
      </c>
      <c r="BN319" s="223" t="str">
        <f t="shared" ca="1" si="515"/>
        <v>0,13734851388074-0,144261655511275i</v>
      </c>
      <c r="BO319" s="223" t="str">
        <f t="shared" ca="1" si="516"/>
        <v>0,198229305424543+0,0195238824777571i</v>
      </c>
      <c r="BP319" s="223" t="str">
        <f t="shared" ca="1" si="517"/>
        <v>0,106565347871242+0,168285074053473i</v>
      </c>
      <c r="BQ319" s="223" t="str">
        <f t="shared" ca="1" si="518"/>
        <v>-0,0671045684813893+0,187544705083957i</v>
      </c>
      <c r="BR319" s="223" t="str">
        <f t="shared" ca="1" si="519"/>
        <v>-0,189135048675209+0,0624817803741856i</v>
      </c>
      <c r="BS319" s="223" t="str">
        <f t="shared" ca="1" si="520"/>
        <v>-0,165619145180699-0,110663174840216i</v>
      </c>
      <c r="BT319" s="223" t="str">
        <f t="shared" ca="1" si="521"/>
        <v>-0,0146532115649627-0,198648742525429i</v>
      </c>
      <c r="BU319" s="223" t="str">
        <f t="shared" ca="1" si="522"/>
        <v>0,147588907864117-0,133766788821363i</v>
      </c>
      <c r="BV319" s="223" t="str">
        <f t="shared" ca="1" si="523"/>
        <v>0,196255928639694+0,0340536340186069i</v>
      </c>
      <c r="BW319" s="223" t="str">
        <f t="shared" ca="1" si="524"/>
        <v>0,0938967864115513+0,175668531665991i</v>
      </c>
      <c r="BX319" s="223" t="str">
        <f t="shared" ca="1" si="525"/>
        <v>-0,0807193901307761+0,182100026285054i</v>
      </c>
      <c r="BY319" s="223" t="str">
        <f t="shared" ca="1" si="526"/>
        <v>-0,193219023973404+0,0483988459662738i</v>
      </c>
      <c r="BZ319" s="223" t="str">
        <f t="shared" ca="1" si="527"/>
        <v>-0,157029504768319-0,122547028312882i</v>
      </c>
      <c r="CA319" s="223" t="str">
        <f t="shared" ca="1" si="528"/>
        <v>7,66226097266365E-14-0,199188452265943i</v>
      </c>
      <c r="CB319" s="223" t="str">
        <f t="shared" ca="1" si="529"/>
        <v>0,157029504768288-0,122547028312922i</v>
      </c>
      <c r="CC319" s="223" t="str">
        <f t="shared" ca="1" si="530"/>
        <v>0,193219023973419+0,0483988459662138i</v>
      </c>
      <c r="CD319" s="223" t="str">
        <f t="shared" ca="1" si="531"/>
        <v>0,0807193901308327+0,182100026285029i</v>
      </c>
      <c r="CE319" s="223" t="str">
        <f t="shared" ca="1" si="532"/>
        <v>-0,0938967864114967+0,17566853166602i</v>
      </c>
      <c r="CF319" s="223" t="str">
        <f t="shared" ca="1" si="533"/>
        <v>-0,196255928639683+0,0340536340186679i</v>
      </c>
      <c r="CG319" s="223" t="str">
        <f t="shared" ca="1" si="534"/>
        <v>-0,147588907864151-0,133766788821326i</v>
      </c>
      <c r="CH319" s="223" t="str">
        <f t="shared" ca="1" si="535"/>
        <v>0,0146532115651155-0,198648742525418i</v>
      </c>
      <c r="CI319" s="223" t="str">
        <f t="shared" ca="1" si="536"/>
        <v>0,165619145180671-0,110663174840258i</v>
      </c>
      <c r="CJ319" s="223" t="str">
        <f t="shared" ca="1" si="537"/>
        <v>0,189135048675229+0,0624817803741269i</v>
      </c>
      <c r="CK319" s="223" t="str">
        <f t="shared" ca="1" si="538"/>
        <v>0,0671045684812557+0,187544705084005i</v>
      </c>
      <c r="CL319" s="223" t="str">
        <f t="shared" ca="1" si="539"/>
        <v>-0,10656534787119+0,168285074053507i</v>
      </c>
      <c r="CM319" s="223" t="str">
        <f t="shared" ca="1" si="540"/>
        <v>-0,198229305424536+0,0195238824778186i</v>
      </c>
      <c r="CN319" s="223" t="str">
        <f t="shared" ca="1" si="541"/>
        <v>-0,137348513880777-0,144261655511241i</v>
      </c>
      <c r="CO319" s="223" t="str">
        <f t="shared" ca="1" si="542"/>
        <v>0,0292270161070903-0,1970325380377i</v>
      </c>
      <c r="CP319" s="223" t="str">
        <f t="shared" ca="1" si="543"/>
        <v>0,173311281095644-0,0981796280349871i</v>
      </c>
      <c r="CQ319" s="223" t="str">
        <f t="shared" ca="1" si="544"/>
        <v>0,184026134161112+0,0762261206006074i</v>
      </c>
      <c r="CR319" s="223" t="str">
        <f t="shared" ca="1" si="545"/>
        <v>0,0531261013609629+0,191973062876765i</v>
      </c>
      <c r="CS319" s="223" t="str">
        <f t="shared" ca="1" si="546"/>
        <v>-0,118656422477831+0,159989665043915i</v>
      </c>
      <c r="CT319" s="223" t="str">
        <f t="shared" ca="1" si="547"/>
        <v>-0,199128460428187+0,0048883293262218i</v>
      </c>
      <c r="CU319" s="223" t="str">
        <f t="shared" ca="1" si="548"/>
        <v>-0,126363816400448-0,153974755790732i</v>
      </c>
      <c r="CV319" s="223" t="str">
        <f t="shared" ca="1" si="549"/>
        <v>0,0436424369164647-0,194348597154943i</v>
      </c>
      <c r="CW319" s="223" t="str">
        <f t="shared" ca="1" si="550"/>
        <v>0,180064228162216-0,0851640373188543i</v>
      </c>
      <c r="CX319" s="223" t="str">
        <f t="shared" ca="1" si="551"/>
        <v>0,177919966081469+0,0895573848751223i</v>
      </c>
      <c r="CY319" s="223" t="str">
        <f t="shared" ca="1" si="552"/>
        <v>0,0388597392944105+0,195361102008748i</v>
      </c>
      <c r="CZ319" s="223" t="str">
        <f t="shared" ca="1" si="553"/>
        <v>-0,130104487650036+0,15082725817777i</v>
      </c>
      <c r="DA319" s="223" t="str">
        <f t="shared" ca="1" si="554"/>
        <v>-0,198948521051766-0,00977371410553152i</v>
      </c>
      <c r="DB319" s="223" t="str">
        <f t="shared" ca="1" si="555"/>
        <v>-0,114694342450553-0,162853453527818i</v>
      </c>
      <c r="DC319" s="223" t="str">
        <f t="shared" ca="1" si="556"/>
        <v>0,0578213555789046-0,190611464385329i</v>
      </c>
      <c r="DD319" s="223" t="str">
        <f t="shared" ca="1" si="557"/>
        <v>0,18584139157514-0,071686935305655i</v>
      </c>
      <c r="DE319" s="223" t="str">
        <f t="shared" ca="1" si="558"/>
        <v>0,170849634290178+0,102403329921513i</v>
      </c>
      <c r="DF319" s="223" t="str">
        <f t="shared" ca="1" si="559"/>
        <v>0,0243827929337121+0,197690462402346i</v>
      </c>
      <c r="DG319" s="223" t="str">
        <f t="shared" ca="1" si="560"/>
        <v>-0,140847505331234+0,140847505331368i</v>
      </c>
      <c r="DH319" s="223" t="str">
        <f t="shared" ca="1" si="561"/>
        <v>-0,197690462402346-0,0243827929337155i</v>
      </c>
      <c r="DI319" s="223" t="str">
        <f t="shared" ca="1" si="562"/>
        <v>-0,1024033299215-0,170849634290186i</v>
      </c>
      <c r="DJ319" s="223" t="str">
        <f t="shared" ca="1" si="563"/>
        <v>0,0716869353056688-0,185841391575135i</v>
      </c>
      <c r="DK319" s="223" t="str">
        <f t="shared" ca="1" si="564"/>
        <v>0,190611464385334-0,0578213555788906i</v>
      </c>
      <c r="DL319" s="223" t="str">
        <f t="shared" ca="1" si="565"/>
        <v>0,162853453527809+0,114694342450565i</v>
      </c>
      <c r="DM319" s="223" t="str">
        <f t="shared" ca="1" si="566"/>
        <v>0,00977371410550549+0,198948521051768i</v>
      </c>
      <c r="DN319" s="223" t="str">
        <f t="shared" ca="1" si="567"/>
        <v>-0,150827258177779+0,130104487650024i</v>
      </c>
      <c r="DO319" s="223" t="str">
        <f t="shared" ca="1" si="568"/>
        <v>-0,195361102008747-0,0388597392944139i</v>
      </c>
      <c r="DP319" s="223" t="str">
        <f t="shared" ca="1" si="569"/>
        <v>-0,0895573848751091-0,177919966081475i</v>
      </c>
      <c r="DQ319" s="223" t="str">
        <f t="shared" ca="1" si="570"/>
        <v>0,0851640373188674-0,18006422816221i</v>
      </c>
      <c r="DR319" s="223" t="str">
        <f t="shared" ca="1" si="571"/>
        <v>0,194348597154946-0,0436424369164502i</v>
      </c>
      <c r="DS319" s="223" t="str">
        <f t="shared" ca="1" si="572"/>
        <v>0,153974755790723+0,126363816400459i</v>
      </c>
      <c r="DT319" s="223" t="str">
        <f t="shared" ca="1" si="573"/>
        <v>-0,00488832932624785+0,199128460428187i</v>
      </c>
      <c r="DU319" s="223" t="str">
        <f t="shared" ca="1" si="574"/>
        <v>-0,159989665043924+0,118656422477819i</v>
      </c>
      <c r="DV319" s="223" t="str">
        <f t="shared" ca="1" si="575"/>
        <v>-0,191973062876764-0,0531261013609663i</v>
      </c>
      <c r="DW319" s="223" t="str">
        <f t="shared" ca="1" si="576"/>
        <v>-0,0762261206005938-0,184026134161117i</v>
      </c>
      <c r="DX319" s="223" t="str">
        <f t="shared" ca="1" si="577"/>
        <v>0,0981796280349998-0,173311281095637i</v>
      </c>
      <c r="DY319" s="223" t="str">
        <f t="shared" ca="1" si="578"/>
        <v>0,197032538037704-0,0292270161070646i</v>
      </c>
      <c r="DZ319" s="223" t="str">
        <f t="shared" ca="1" si="579"/>
        <v>0,14426165551123+0,137348513880788i</v>
      </c>
      <c r="EA319" s="223" t="str">
        <f t="shared" ca="1" si="580"/>
        <v>-0,0195238824778446+0,198229305424534i</v>
      </c>
      <c r="EB319" s="223" t="str">
        <f t="shared" ca="1" si="581"/>
        <v>-0,168285074053405+0,106565347871349i</v>
      </c>
      <c r="EC319" s="223" t="str">
        <f t="shared" ca="1" si="582"/>
        <v>-0,187544705084004-0,0671045684812589i</v>
      </c>
      <c r="ED319" s="223" t="str">
        <f t="shared" ca="1" si="583"/>
        <v>-0,0624817803741129-0,189135048675234i</v>
      </c>
      <c r="EE319" s="223" t="str">
        <f t="shared" ca="1" si="584"/>
        <v>0,11066317484027-0,165619145180663i</v>
      </c>
      <c r="EF319" s="223" t="str">
        <f t="shared" ca="1" si="585"/>
        <v>0,19864874252542-0,0146532115650895i</v>
      </c>
      <c r="EG319" s="223" t="str">
        <f t="shared" ca="1" si="586"/>
        <v>0,133766788821315+0,147588907864161i</v>
      </c>
      <c r="EH319" s="223" t="str">
        <f t="shared" ca="1" si="587"/>
        <v>-0,0340536340186936+0,196255928639679i</v>
      </c>
      <c r="EI319" s="223" t="str">
        <f t="shared" ca="1" si="588"/>
        <v>-0,175668531665931+0,0938967864116634i</v>
      </c>
      <c r="EJ319" s="223" t="str">
        <f t="shared" ca="1" si="589"/>
        <v>-0,182100026285028-0,0807193901308359i</v>
      </c>
      <c r="EK319" s="223" t="str">
        <f t="shared" ca="1" si="590"/>
        <v>-0,0483988459661995-0,193219023973422i</v>
      </c>
      <c r="EL319" s="223" t="str">
        <f t="shared" ca="1" si="591"/>
        <v>0,122547028312934-0,157029504768279i</v>
      </c>
      <c r="EM319" s="223" t="str">
        <f t="shared" ca="1" si="592"/>
        <v>0,199188452265943-5,05607277857302E-14i</v>
      </c>
      <c r="EN319" s="223"/>
      <c r="EO319" s="223"/>
      <c r="EP319" s="223"/>
    </row>
    <row r="320" spans="1:146">
      <c r="A320" s="249">
        <f t="shared" si="461"/>
        <v>4.2968749999999943E-3</v>
      </c>
      <c r="B320" s="248">
        <v>220</v>
      </c>
      <c r="C320" s="247">
        <f t="shared" si="462"/>
        <v>44000</v>
      </c>
      <c r="N320" s="246">
        <f t="shared" ca="1" si="463"/>
        <v>0.20078713529663078</v>
      </c>
      <c r="O320" s="223">
        <f t="shared" ca="1" si="464"/>
        <v>-0.19921286470336924</v>
      </c>
      <c r="P320" s="223" t="str">
        <f t="shared" ca="1" si="465"/>
        <v>-0,126379303486819-0,153993626860041i</v>
      </c>
      <c r="Q320" s="223" t="str">
        <f t="shared" ca="1" si="466"/>
        <v>0,0388645019247384-0,195385045368024i</v>
      </c>
      <c r="R320" s="223" t="str">
        <f t="shared" ca="1" si="467"/>
        <v>0,17569006151365-0,0939082943549325i</v>
      </c>
      <c r="S320" s="223" t="str">
        <f t="shared" ca="1" si="468"/>
        <v>0,184048688312381+0,0762354628359728i</v>
      </c>
      <c r="T320" s="223" t="str">
        <f t="shared" ca="1" si="469"/>
        <v>0,0578284421353571+0,190634825631417i</v>
      </c>
      <c r="U320" s="223" t="str">
        <f t="shared" ca="1" si="470"/>
        <v>-0,11067673766376+0,165639443380585i</v>
      </c>
      <c r="V320" s="223" t="str">
        <f t="shared" ca="1" si="471"/>
        <v>-0,198253600309408+0,0195262753150842i</v>
      </c>
      <c r="W320" s="223" t="str">
        <f t="shared" ca="1" si="472"/>
        <v>-0,140864767531357-0,140864767531345i</v>
      </c>
      <c r="X320" s="223" t="str">
        <f t="shared" ca="1" si="473"/>
        <v>0,0195262753150867-0,198253600309408i</v>
      </c>
      <c r="Y320" s="223" t="str">
        <f t="shared" ca="1" si="474"/>
        <v>0,165639443380587-0,110676737663758i</v>
      </c>
      <c r="Z320" s="223" t="str">
        <f t="shared" ca="1" si="475"/>
        <v>0,190634825631416+0,0578284421353601i</v>
      </c>
      <c r="AA320" s="223" t="str">
        <f t="shared" ca="1" si="476"/>
        <v>0,0762354628359712+0,184048688312381i</v>
      </c>
      <c r="AB320" s="223" t="str">
        <f t="shared" ca="1" si="477"/>
        <v>-0,0939082943549341+0,17569006151365i</v>
      </c>
      <c r="AC320" s="223" t="str">
        <f t="shared" ca="1" si="478"/>
        <v>-0,195385045368025+0,0388645019247364i</v>
      </c>
      <c r="AD320" s="223" t="str">
        <f t="shared" ca="1" si="479"/>
        <v>-0,153993626860034-0,126379303486827i</v>
      </c>
      <c r="AE320" s="223" t="str">
        <f t="shared" ca="1" si="480"/>
        <v>2,44054534038219E-15-0,199212864703369i</v>
      </c>
      <c r="AF320" s="223" t="str">
        <f t="shared" ca="1" si="481"/>
        <v>0,153993626860037-0,126379303486823i</v>
      </c>
      <c r="AG320" s="223" t="str">
        <f t="shared" ca="1" si="482"/>
        <v>0,195385045368024+0,0388645019247412i</v>
      </c>
      <c r="AH320" s="223" t="str">
        <f t="shared" ca="1" si="483"/>
        <v>0,0939082943549821+0,175690061513624i</v>
      </c>
      <c r="AI320" s="223" t="str">
        <f t="shared" ca="1" si="484"/>
        <v>-0,0762354628359939+0,184048688312372i</v>
      </c>
      <c r="AJ320" s="223" t="str">
        <f t="shared" ca="1" si="485"/>
        <v>-0,190634825631394+0,0578284421354298i</v>
      </c>
      <c r="AK320" s="223" t="str">
        <f t="shared" ca="1" si="486"/>
        <v>-0,165639443380583-0,110676737663763i</v>
      </c>
      <c r="AL320" s="223" t="str">
        <f t="shared" ca="1" si="487"/>
        <v>-0,0195262753149818-0,198253600309418i</v>
      </c>
      <c r="AM320" s="223" t="str">
        <f t="shared" ca="1" si="488"/>
        <v>0,140864767531345-0,140864767531356i</v>
      </c>
      <c r="AN320" s="223" t="str">
        <f t="shared" ca="1" si="489"/>
        <v>0,1982536003094+0,0195262753151666i</v>
      </c>
      <c r="AO320" s="223" t="str">
        <f t="shared" ca="1" si="490"/>
        <v>0,110676737663774+0,165639443380576i</v>
      </c>
      <c r="AP320" s="223" t="str">
        <f t="shared" ca="1" si="491"/>
        <v>-0,0578284421354179+0,190634825631398i</v>
      </c>
      <c r="AQ320" s="223" t="str">
        <f t="shared" ca="1" si="492"/>
        <v>-0,184048688312367+0,0762354628360055i</v>
      </c>
      <c r="AR320" s="223" t="str">
        <f t="shared" ca="1" si="493"/>
        <v>-0,184048688312367+0,0762354628360055i</v>
      </c>
      <c r="AS320" s="223" t="str">
        <f t="shared" ca="1" si="494"/>
        <v>-0,0388645019247922-0,195385045368014i</v>
      </c>
      <c r="AT320" s="223" t="str">
        <f t="shared" ca="1" si="495"/>
        <v>0,126379303486844-0,15399362686002i</v>
      </c>
      <c r="AU320" s="223" t="str">
        <f t="shared" ca="1" si="496"/>
        <v>0,199212864703369-7,43864914948013E-14i</v>
      </c>
      <c r="AV320" s="223" t="str">
        <f t="shared" ca="1" si="497"/>
        <v>0,126379303486806+0,153993626860051i</v>
      </c>
      <c r="AW320" s="223" t="str">
        <f t="shared" ca="1" si="498"/>
        <v>-0,0388645019246464+0,195385045368043i</v>
      </c>
      <c r="AX320" s="223" t="str">
        <f t="shared" ca="1" si="499"/>
        <v>-0,175690061513653+0,0939082943549275i</v>
      </c>
      <c r="AY320" s="223" t="str">
        <f t="shared" ca="1" si="500"/>
        <v>-0,184048688312348-0,0762354628360511i</v>
      </c>
      <c r="AZ320" s="223" t="str">
        <f t="shared" ca="1" si="501"/>
        <v>-0,0578284421353707-0,190634825631412i</v>
      </c>
      <c r="BA320" s="223" t="str">
        <f t="shared" ca="1" si="502"/>
        <v>0,110676737663815-0,165639443380549i</v>
      </c>
      <c r="BB320" s="223" t="str">
        <f t="shared" ca="1" si="503"/>
        <v>0,198253600309405-0,0195262753151174i</v>
      </c>
      <c r="BC320" s="223" t="str">
        <f t="shared" ca="1" si="504"/>
        <v>0,14086476753131+0,140864767531391i</v>
      </c>
      <c r="BD320" s="223" t="str">
        <f t="shared" ca="1" si="505"/>
        <v>-0,0195262753150338+0,198253600309413i</v>
      </c>
      <c r="BE320" s="223" t="str">
        <f t="shared" ca="1" si="506"/>
        <v>-0,165639443380612+0,11067673766372i</v>
      </c>
      <c r="BF320" s="223" t="str">
        <f t="shared" ca="1" si="507"/>
        <v>-0,190634825631437-0,0578284421352902i</v>
      </c>
      <c r="BG320" s="223" t="str">
        <f t="shared" ca="1" si="508"/>
        <v>-0,0762354628359457-0,184048688312392i</v>
      </c>
      <c r="BH320" s="223" t="str">
        <f t="shared" ca="1" si="509"/>
        <v>0,0939082943548534-0,175690061513693i</v>
      </c>
      <c r="BI320" s="223" t="str">
        <f t="shared" ca="1" si="510"/>
        <v>0,195385045368026-0,0388645019247289i</v>
      </c>
      <c r="BJ320" s="223" t="str">
        <f t="shared" ca="1" si="511"/>
        <v>0,153993626860105+0,126379303486741i</v>
      </c>
      <c r="BK320" s="223" t="str">
        <f t="shared" ca="1" si="512"/>
        <v>1,53262446004437E-14+0,199212864703369i</v>
      </c>
      <c r="BL320" s="223" t="str">
        <f t="shared" ca="1" si="513"/>
        <v>-0,153993626860089+0,12637930348676i</v>
      </c>
      <c r="BM320" s="223" t="str">
        <f t="shared" ca="1" si="514"/>
        <v>-0,19538504536803-0,0388645019247099i</v>
      </c>
      <c r="BN320" s="223" t="str">
        <f t="shared" ca="1" si="515"/>
        <v>-0,0939082943548705-0,175690061513683i</v>
      </c>
      <c r="BO320" s="223" t="str">
        <f t="shared" ca="1" si="516"/>
        <v>0,0762354628359226-0,184048688312402i</v>
      </c>
      <c r="BP320" s="223" t="str">
        <f t="shared" ca="1" si="517"/>
        <v>0,190634825631429-0,0578284421353141i</v>
      </c>
      <c r="BQ320" s="223" t="str">
        <f t="shared" ca="1" si="518"/>
        <v>0,165639443380623+0,110676737663704i</v>
      </c>
      <c r="BR320" s="223" t="str">
        <f t="shared" ca="1" si="519"/>
        <v>0,019526275315053+0,198253600309411i</v>
      </c>
      <c r="BS320" s="223" t="str">
        <f t="shared" ca="1" si="520"/>
        <v>-0,140864767531293+0,140864767531409i</v>
      </c>
      <c r="BT320" s="223" t="str">
        <f t="shared" ca="1" si="521"/>
        <v>-0,198253600309407-0,0195262753150926i</v>
      </c>
      <c r="BU320" s="223" t="str">
        <f t="shared" ca="1" si="522"/>
        <v>-0,110676737663831-0,165639443380538i</v>
      </c>
      <c r="BV320" s="223" t="str">
        <f t="shared" ca="1" si="523"/>
        <v>0,0578284421353522-0,190634825631418i</v>
      </c>
      <c r="BW320" s="223" t="str">
        <f t="shared" ca="1" si="524"/>
        <v>0,184048688312417-0,0762354628358859i</v>
      </c>
      <c r="BX320" s="223" t="str">
        <f t="shared" ca="1" si="525"/>
        <v>0,175690061513665+0,0939082943549054i</v>
      </c>
      <c r="BY320" s="223" t="str">
        <f t="shared" ca="1" si="526"/>
        <v>0,0388645019246709+0,195385045368038i</v>
      </c>
      <c r="BZ320" s="223" t="str">
        <f t="shared" ca="1" si="527"/>
        <v>-0,126379303486791+0,153993626860064i</v>
      </c>
      <c r="CA320" s="223" t="str">
        <f t="shared" ca="1" si="528"/>
        <v>-0,199212864703369-5,50579426047091E-14i</v>
      </c>
      <c r="CB320" s="223" t="str">
        <f t="shared" ca="1" si="529"/>
        <v>-0,126379303486863-0,153993626860004i</v>
      </c>
      <c r="CC320" s="223" t="str">
        <f t="shared" ca="1" si="530"/>
        <v>0,0388645019247677-0,195385045368018i</v>
      </c>
      <c r="CD320" s="223" t="str">
        <f t="shared" ca="1" si="531"/>
        <v>0,175690061513621-0,0939082943549881i</v>
      </c>
      <c r="CE320" s="223" t="str">
        <f t="shared" ca="1" si="532"/>
        <v>0,184048688312375+0,0762354628359875i</v>
      </c>
      <c r="CF320" s="223" t="str">
        <f t="shared" ca="1" si="533"/>
        <v>0,0578284421354418+0,190634825631391i</v>
      </c>
      <c r="CG320" s="223" t="str">
        <f t="shared" ca="1" si="534"/>
        <v>-0,110676737663753+0,16563944338059i</v>
      </c>
      <c r="CH320" s="223" t="str">
        <f t="shared" ca="1" si="535"/>
        <v>-0,198253600309417+0,0195262753149942i</v>
      </c>
      <c r="CI320" s="223" t="str">
        <f t="shared" ca="1" si="536"/>
        <v>-0,140864767531359-0,140864767531342i</v>
      </c>
      <c r="CJ320" s="223" t="str">
        <f t="shared" ca="1" si="537"/>
        <v>0,0195262753151626-0,1982536003094i</v>
      </c>
      <c r="CK320" s="223" t="str">
        <f t="shared" ca="1" si="538"/>
        <v>0,165639443380571-0,110676737663782i</v>
      </c>
      <c r="CL320" s="223" t="str">
        <f t="shared" ca="1" si="539"/>
        <v>0,190634825631401+0,0578284421354087i</v>
      </c>
      <c r="CM320" s="223" t="str">
        <f t="shared" ca="1" si="540"/>
        <v>0,0762354628360196+0,184048688312361i</v>
      </c>
      <c r="CN320" s="223" t="str">
        <f t="shared" ca="1" si="541"/>
        <v>-0,0939082943549576+0,175690061513637i</v>
      </c>
      <c r="CO320" s="223" t="str">
        <f t="shared" ca="1" si="542"/>
        <v>-0,195385045368012+0,0388645019248018i</v>
      </c>
      <c r="CP320" s="223" t="str">
        <f t="shared" ca="1" si="543"/>
        <v>-0,153993626860026-0,126379303486836i</v>
      </c>
      <c r="CQ320" s="223" t="str">
        <f t="shared" ca="1" si="544"/>
        <v>-8,97127360952449E-14-0,199212864703369i</v>
      </c>
      <c r="CR320" s="223" t="str">
        <f t="shared" ca="1" si="545"/>
        <v>0,153993626860042-0,126379303486818i</v>
      </c>
      <c r="CS320" s="223" t="str">
        <f t="shared" ca="1" si="546"/>
        <v>0,195385045368007+0,0388645019248257i</v>
      </c>
      <c r="CT320" s="223" t="str">
        <f t="shared" ca="1" si="547"/>
        <v>0,0939082943549361+0,175690061513648i</v>
      </c>
      <c r="CU320" s="223" t="str">
        <f t="shared" ca="1" si="548"/>
        <v>-0,0762354628360421+0,184048688312352i</v>
      </c>
      <c r="CV320" s="223" t="str">
        <f t="shared" ca="1" si="549"/>
        <v>-0,190634825631408+0,0578284421353854i</v>
      </c>
      <c r="CW320" s="223" t="str">
        <f t="shared" ca="1" si="550"/>
        <v>-0,165639443380557-0,110676737663802i</v>
      </c>
      <c r="CX320" s="223" t="str">
        <f t="shared" ca="1" si="551"/>
        <v>-0,0195262753151271-0,198253600309404i</v>
      </c>
      <c r="CY320" s="223" t="str">
        <f t="shared" ca="1" si="552"/>
        <v>0,140864767531384-0,140864767531317i</v>
      </c>
      <c r="CZ320" s="223" t="str">
        <f t="shared" ca="1" si="553"/>
        <v>0,198253600309414+0,0195262753150185i</v>
      </c>
      <c r="DA320" s="223" t="str">
        <f t="shared" ca="1" si="554"/>
        <v>0,110676737663733+0,165639443380604i</v>
      </c>
      <c r="DB320" s="223" t="str">
        <f t="shared" ca="1" si="555"/>
        <v>-0,057828442135281+0,19063482563144i</v>
      </c>
      <c r="DC320" s="223" t="str">
        <f t="shared" ca="1" si="556"/>
        <v>-0,184048688312388+0,0762354628359547i</v>
      </c>
      <c r="DD320" s="223" t="str">
        <f t="shared" ca="1" si="557"/>
        <v>-0,175690061513604-0,0939082943550195i</v>
      </c>
      <c r="DE320" s="223" t="str">
        <f t="shared" ca="1" si="558"/>
        <v>-0,0388645019247438-0,195385045368023i</v>
      </c>
      <c r="DF320" s="223" t="str">
        <f t="shared" ca="1" si="559"/>
        <v>0,126379303486891-0,153993626859981i</v>
      </c>
      <c r="DG320" s="223" t="str">
        <f t="shared" ca="1" si="560"/>
        <v>0,199212864703369-3,06524892008872E-14i</v>
      </c>
      <c r="DH320" s="223" t="str">
        <f t="shared" ca="1" si="561"/>
        <v>0,126379303486763+0,153993626860086i</v>
      </c>
      <c r="DI320" s="223" t="str">
        <f t="shared" ca="1" si="562"/>
        <v>-0,038864501924706+0,195385045368031i</v>
      </c>
      <c r="DJ320" s="223" t="str">
        <f t="shared" ca="1" si="563"/>
        <v>-0,175690061513676+0,0939082943548839i</v>
      </c>
      <c r="DK320" s="223" t="str">
        <f t="shared" ca="1" si="564"/>
        <v>-0,184048688312403-0,0762354628359188i</v>
      </c>
      <c r="DL320" s="223" t="str">
        <f t="shared" ca="1" si="565"/>
        <v>-0,0578284421353288-0,190634825631425i</v>
      </c>
      <c r="DM320" s="223" t="str">
        <f t="shared" ca="1" si="566"/>
        <v>0,110676737663691-0,165639443380632i</v>
      </c>
      <c r="DN320" s="223" t="str">
        <f t="shared" ca="1" si="567"/>
        <v>0,19825360030941-0,019526275315057i</v>
      </c>
      <c r="DO320" s="223" t="str">
        <f t="shared" ca="1" si="568"/>
        <v>0,140864767531419+0,140864767531282i</v>
      </c>
      <c r="DP320" s="223" t="str">
        <f t="shared" ca="1" si="569"/>
        <v>-0,0195262753150886+0,198253600309408i</v>
      </c>
      <c r="DQ320" s="223" t="str">
        <f t="shared" ca="1" si="570"/>
        <v>-0,165639443380637+0,110676737663683i</v>
      </c>
      <c r="DR320" s="223" t="str">
        <f t="shared" ca="1" si="571"/>
        <v>-0,190634825631422-0,0578284421353376i</v>
      </c>
      <c r="DS320" s="223" t="str">
        <f t="shared" ca="1" si="572"/>
        <v>-0,0762354628358895-0,184048688312415i</v>
      </c>
      <c r="DT320" s="223" t="str">
        <f t="shared" ca="1" si="573"/>
        <v>0,093908294354892-0,175690061513672i</v>
      </c>
      <c r="DU320" s="223" t="str">
        <f t="shared" ca="1" si="574"/>
        <v>0,195385045368037-0,0388645019246749i</v>
      </c>
      <c r="DV320" s="223" t="str">
        <f t="shared" ca="1" si="575"/>
        <v>0,153993626860081+0,12637930348677i</v>
      </c>
      <c r="DW320" s="223" t="str">
        <f t="shared" ca="1" si="576"/>
        <v>-3,97316980042655E-14+0,199212864703369i</v>
      </c>
      <c r="DX320" s="223" t="str">
        <f t="shared" ca="1" si="577"/>
        <v>-0,153993626860002+0,126379303486866i</v>
      </c>
      <c r="DY320" s="223" t="str">
        <f t="shared" ca="1" si="578"/>
        <v>-0,195385045368021-0,0388645019247528i</v>
      </c>
      <c r="DZ320" s="223" t="str">
        <f t="shared" ca="1" si="579"/>
        <v>-0,0939082943550016-0,175690061513613i</v>
      </c>
      <c r="EA320" s="223" t="str">
        <f t="shared" ca="1" si="580"/>
        <v>0,0762354628359631-0,184048688312385i</v>
      </c>
      <c r="EB320" s="223" t="str">
        <f t="shared" ca="1" si="581"/>
        <v>0,190634825631445-0,0578284421352615i</v>
      </c>
      <c r="EC320" s="223" t="str">
        <f t="shared" ca="1" si="582"/>
        <v>0,165639443380592+0,11067673766375i</v>
      </c>
      <c r="ED320" s="223" t="str">
        <f t="shared" ca="1" si="583"/>
        <v>0,0195262753150095+0,198253600309415i</v>
      </c>
      <c r="EE320" s="223" t="str">
        <f t="shared" ca="1" si="584"/>
        <v>-0,140864767531332+0,14086476753137i</v>
      </c>
      <c r="EF320" s="223" t="str">
        <f t="shared" ca="1" si="585"/>
        <v>-0,198253600309403-0,0195262753151361i</v>
      </c>
      <c r="EG320" s="223" t="str">
        <f t="shared" ca="1" si="586"/>
        <v>-0,110676737663794-0,165639443380562i</v>
      </c>
      <c r="EH320" s="223" t="str">
        <f t="shared" ca="1" si="587"/>
        <v>0,057828442135405-0,190634825631402i</v>
      </c>
      <c r="EI320" s="223" t="str">
        <f t="shared" ca="1" si="588"/>
        <v>0,184048688312356-0,0762354628360338i</v>
      </c>
      <c r="EJ320" s="223" t="str">
        <f t="shared" ca="1" si="589"/>
        <v>0,175690061513639+0,093908294354954i</v>
      </c>
      <c r="EK320" s="223" t="str">
        <f t="shared" ca="1" si="590"/>
        <v>0,0388645019248058+0,195385045368011i</v>
      </c>
      <c r="EL320" s="223" t="str">
        <f t="shared" ca="1" si="591"/>
        <v>-0,126379303486825+0,153993626860036i</v>
      </c>
      <c r="EM320" s="223" t="str">
        <f t="shared" ca="1" si="592"/>
        <v>-0,199212864703369+9,37150403848934E-14i</v>
      </c>
      <c r="EN320" s="223"/>
      <c r="EO320" s="223"/>
      <c r="EP320" s="223"/>
    </row>
    <row r="321" spans="1:146">
      <c r="A321" s="249">
        <f t="shared" si="461"/>
        <v>4.3164062499999939E-3</v>
      </c>
      <c r="B321" s="248">
        <v>221</v>
      </c>
      <c r="C321" s="247">
        <f t="shared" si="462"/>
        <v>44200</v>
      </c>
      <c r="N321" s="246">
        <f t="shared" ca="1" si="463"/>
        <v>0.20076459916896919</v>
      </c>
      <c r="O321" s="223">
        <f t="shared" ca="1" si="464"/>
        <v>-0.19923540083103083</v>
      </c>
      <c r="P321" s="223" t="str">
        <f t="shared" ca="1" si="465"/>
        <v>-0,13013515317784-0,150862808046522i</v>
      </c>
      <c r="Q321" s="223" t="str">
        <f t="shared" ca="1" si="466"/>
        <v>0,0292339048922326-0,197078978455475i</v>
      </c>
      <c r="R321" s="223" t="str">
        <f t="shared" ca="1" si="467"/>
        <v>0,168324738716049-0,106590465241856i</v>
      </c>
      <c r="S321" s="223" t="str">
        <f t="shared" ca="1" si="468"/>
        <v>0,190656391360987+0,0578349840279011i</v>
      </c>
      <c r="T321" s="223" t="str">
        <f t="shared" ca="1" si="469"/>
        <v>0,080738415629071+0,182142947121235i</v>
      </c>
      <c r="U321" s="223" t="str">
        <f t="shared" ca="1" si="470"/>
        <v>-0,0851841104169253+0,180106669162412i</v>
      </c>
      <c r="V321" s="223" t="str">
        <f t="shared" ca="1" si="471"/>
        <v>-0,192018310780108+0,053138623142262i</v>
      </c>
      <c r="W321" s="223" t="str">
        <f t="shared" ca="1" si="472"/>
        <v>-0,165658181485917-0,110689258065453i</v>
      </c>
      <c r="X321" s="223" t="str">
        <f t="shared" ca="1" si="473"/>
        <v>-0,0243885399393036-0,19773705789237i</v>
      </c>
      <c r="Y321" s="223" t="str">
        <f t="shared" ca="1" si="474"/>
        <v>0,13379831755061-0,147623694456302i</v>
      </c>
      <c r="Z321" s="223" t="str">
        <f t="shared" ca="1" si="475"/>
        <v>0,199175394853246+0,00488948150164862i</v>
      </c>
      <c r="AA321" s="223" t="str">
        <f t="shared" ca="1" si="476"/>
        <v>0,126393600254852+0,154011047522306i</v>
      </c>
      <c r="AB321" s="223" t="str">
        <f t="shared" ca="1" si="477"/>
        <v>-0,0340616604339813+0,196302186011215i</v>
      </c>
      <c r="AC321" s="223" t="str">
        <f t="shared" ca="1" si="478"/>
        <v>-0,170889903417646+0,102427466307671i</v>
      </c>
      <c r="AD321" s="223" t="str">
        <f t="shared" ca="1" si="479"/>
        <v>-0,189179627660812-0,0624965072817514i</v>
      </c>
      <c r="AE321" s="223" t="str">
        <f t="shared" ca="1" si="480"/>
        <v>-0,0762440870386456-0,184069508979475i</v>
      </c>
      <c r="AF321" s="223" t="str">
        <f t="shared" ca="1" si="481"/>
        <v>0,0895784934819028-0,177961901680709i</v>
      </c>
      <c r="AG321" s="223" t="str">
        <f t="shared" ca="1" si="482"/>
        <v>0,193264565548842-0,0484102535370236i</v>
      </c>
      <c r="AH321" s="223" t="str">
        <f t="shared" ca="1" si="483"/>
        <v>0,162891837961628+0,114721375818913i</v>
      </c>
      <c r="AI321" s="223" t="str">
        <f t="shared" ca="1" si="484"/>
        <v>0,0195284842419603+0,198276027919446i</v>
      </c>
      <c r="AJ321" s="223" t="str">
        <f t="shared" ca="1" si="485"/>
        <v>-0,137380886819962+0,144295657872516i</v>
      </c>
      <c r="AK321" s="223" t="str">
        <f t="shared" ca="1" si="486"/>
        <v>-0,198995413065252-0,00977601776243056i</v>
      </c>
      <c r="AL321" s="223" t="str">
        <f t="shared" ca="1" si="487"/>
        <v>-0,122575912553177-0,15706651650195i</v>
      </c>
      <c r="AM321" s="223" t="str">
        <f t="shared" ca="1" si="488"/>
        <v>0,0388688985051519-0,19540714847031i</v>
      </c>
      <c r="AN321" s="223" t="str">
        <f t="shared" ca="1" si="489"/>
        <v>0,173352130431379-0,0982027688978461i</v>
      </c>
      <c r="AO321" s="223" t="str">
        <f t="shared" ca="1" si="490"/>
        <v>0,187588909226796+0,0671203849765667i</v>
      </c>
      <c r="AP321" s="223" t="str">
        <f t="shared" ca="1" si="491"/>
        <v>0,0717038318611586+0,1858851942483i</v>
      </c>
      <c r="AQ321" s="223" t="str">
        <f t="shared" ca="1" si="492"/>
        <v>-0,0939189178118938+0,175709936603893i</v>
      </c>
      <c r="AR321" s="223" t="str">
        <f t="shared" ca="1" si="493"/>
        <v>-0,0939189178118938+0,175709936603893i</v>
      </c>
      <c r="AS321" s="223" t="str">
        <f t="shared" ca="1" si="494"/>
        <v>-0,160027374485069-0,118684389705289i</v>
      </c>
      <c r="AT321" s="223" t="str">
        <f t="shared" ca="1" si="495"/>
        <v>-0,014656665315652-0,198695563881347i</v>
      </c>
      <c r="AU321" s="223" t="str">
        <f t="shared" ca="1" si="496"/>
        <v>0,140880702980054-0,14088070298003i</v>
      </c>
      <c r="AV321" s="223" t="str">
        <f t="shared" ca="1" si="497"/>
        <v>0,198695563881345+0,0146566653156797i</v>
      </c>
      <c r="AW321" s="223" t="str">
        <f t="shared" ca="1" si="498"/>
        <v>0,118684389705262+0,160027374485089i</v>
      </c>
      <c r="AX321" s="223" t="str">
        <f t="shared" ca="1" si="499"/>
        <v>-0,0436527234052204+0,194394404969919i</v>
      </c>
      <c r="AY321" s="223" t="str">
        <f t="shared" ca="1" si="500"/>
        <v>-0,175709936603816+0,093918917812039i</v>
      </c>
      <c r="AZ321" s="223" t="str">
        <f t="shared" ca="1" si="501"/>
        <v>-0,18588519424829-0,0717038318611845i</v>
      </c>
      <c r="BA321" s="223" t="str">
        <f t="shared" ca="1" si="502"/>
        <v>-0,0671203849765351-0,187588909226807i</v>
      </c>
      <c r="BB321" s="223" t="str">
        <f t="shared" ca="1" si="503"/>
        <v>0,0982027688978704-0,173352130431365i</v>
      </c>
      <c r="BC321" s="223" t="str">
        <f t="shared" ca="1" si="504"/>
        <v>0,195407148470316-0,038868898505119i</v>
      </c>
      <c r="BD321" s="223" t="str">
        <f t="shared" ca="1" si="505"/>
        <v>0,157066516501933+0,122575912553199i</v>
      </c>
      <c r="BE321" s="223" t="str">
        <f t="shared" ca="1" si="506"/>
        <v>0,00977601776239993+0,198995413065253i</v>
      </c>
      <c r="BF321" s="223" t="str">
        <f t="shared" ca="1" si="507"/>
        <v>-0,144295657872535+0,137380886819942i</v>
      </c>
      <c r="BG321" s="223" t="str">
        <f t="shared" ca="1" si="508"/>
        <v>-0,198276027919463-0,0195284842417936i</v>
      </c>
      <c r="BH321" s="223" t="str">
        <f t="shared" ca="1" si="509"/>
        <v>-0,114721375818885-0,162891837961647i</v>
      </c>
      <c r="BI321" s="223" t="str">
        <f t="shared" ca="1" si="510"/>
        <v>0,0484102535369957-0,193264565548849i</v>
      </c>
      <c r="BJ321" s="223" t="str">
        <f t="shared" ca="1" si="511"/>
        <v>0,177961901680659-0,0895784934820018i</v>
      </c>
      <c r="BK321" s="223" t="str">
        <f t="shared" ca="1" si="512"/>
        <v>0,184069508979461+0,0762440870386791i</v>
      </c>
      <c r="BL321" s="223" t="str">
        <f t="shared" ca="1" si="513"/>
        <v>0,0624965072818002+0,189179627660796i</v>
      </c>
      <c r="BM321" s="223" t="str">
        <f t="shared" ca="1" si="514"/>
        <v>-0,102427466307736+0,170889903417607i</v>
      </c>
      <c r="BN321" s="223" t="str">
        <f t="shared" ca="1" si="515"/>
        <v>-0,196302186011213+0,0340616604339929i</v>
      </c>
      <c r="BO321" s="223" t="str">
        <f t="shared" ca="1" si="516"/>
        <v>-0,15401104752235-0,1263936002548i</v>
      </c>
      <c r="BP321" s="223" t="str">
        <f t="shared" ca="1" si="517"/>
        <v>-0,00488948150160242-0,199175394853247i</v>
      </c>
      <c r="BQ321" s="223" t="str">
        <f t="shared" ca="1" si="518"/>
        <v>0,147623694456282-0,133798317550633i</v>
      </c>
      <c r="BR321" s="223" t="str">
        <f t="shared" ca="1" si="519"/>
        <v>0,197737057892381+0,0243885399392173i</v>
      </c>
      <c r="BS321" s="223" t="str">
        <f t="shared" ca="1" si="520"/>
        <v>0,110689258065429+0,165658181485933i</v>
      </c>
      <c r="BT321" s="223" t="str">
        <f t="shared" ca="1" si="521"/>
        <v>-0,0531386231422164+0,192018310780121i</v>
      </c>
      <c r="BU321" s="223" t="str">
        <f t="shared" ca="1" si="522"/>
        <v>-0,180106669162442+0,0851841104168629i</v>
      </c>
      <c r="BV321" s="223" t="str">
        <f t="shared" ca="1" si="523"/>
        <v>-0,18214294712123-0,0807384156290816i</v>
      </c>
      <c r="BW321" s="223" t="str">
        <f t="shared" ca="1" si="524"/>
        <v>-0,0578349840279633-0,190656391360968i</v>
      </c>
      <c r="BX321" s="223" t="str">
        <f t="shared" ca="1" si="525"/>
        <v>0,106590465241899-0,168324738716022i</v>
      </c>
      <c r="BY321" s="223" t="str">
        <f t="shared" ca="1" si="526"/>
        <v>0,197078978455471-0,0292339048922579i</v>
      </c>
      <c r="BZ321" s="223" t="str">
        <f t="shared" ca="1" si="527"/>
        <v>0,150862808046587+0,130135153177765i</v>
      </c>
      <c r="CA321" s="223" t="str">
        <f t="shared" ca="1" si="528"/>
        <v>-3,34876725473443E-14+0,199235400831031i</v>
      </c>
      <c r="CB321" s="223" t="str">
        <f t="shared" ca="1" si="529"/>
        <v>-0,15086280804649+0,130135153177877i</v>
      </c>
      <c r="CC321" s="223" t="str">
        <f t="shared" ca="1" si="530"/>
        <v>-0,197078978455461-0,0292339048923241i</v>
      </c>
      <c r="CD321" s="223" t="str">
        <f t="shared" ca="1" si="531"/>
        <v>-0,106590465241843-0,168324738716058i</v>
      </c>
      <c r="CE321" s="223" t="str">
        <f t="shared" ca="1" si="532"/>
        <v>0,0578349840278324-0,190656391361008i</v>
      </c>
      <c r="CF321" s="223" t="str">
        <f t="shared" ca="1" si="533"/>
        <v>0,182142947121257-0,0807384156290204i</v>
      </c>
      <c r="CG321" s="223" t="str">
        <f t="shared" ca="1" si="534"/>
        <v>0,180106669162418+0,0851841104169133i</v>
      </c>
      <c r="CH321" s="223" t="str">
        <f t="shared" ca="1" si="535"/>
        <v>0,0531386231423485+0,192018310780084i</v>
      </c>
      <c r="CI321" s="223" t="str">
        <f t="shared" ca="1" si="536"/>
        <v>-0,110689258065475+0,165658181485902i</v>
      </c>
      <c r="CJ321" s="223" t="str">
        <f t="shared" ca="1" si="537"/>
        <v>-0,197737057892364+0,0243885399393532i</v>
      </c>
      <c r="CK321" s="223" t="str">
        <f t="shared" ca="1" si="538"/>
        <v>-0,147623694456244-0,133798317550674i</v>
      </c>
      <c r="CL321" s="223" t="str">
        <f t="shared" ca="1" si="539"/>
        <v>0,00488948150165804-0,199175394853246i</v>
      </c>
      <c r="CM321" s="223" t="str">
        <f t="shared" ca="1" si="540"/>
        <v>0,154011047522263-0,126393600254905i</v>
      </c>
      <c r="CN321" s="223" t="str">
        <f t="shared" ca="1" si="541"/>
        <v>0,196302186011204+0,0340616604340478i</v>
      </c>
      <c r="CO321" s="223" t="str">
        <f t="shared" ca="1" si="542"/>
        <v>0,102427466307679+0,170889903417641i</v>
      </c>
      <c r="CP321" s="223" t="str">
        <f t="shared" ca="1" si="543"/>
        <v>-0,0624965072816703+0,189179627660839i</v>
      </c>
      <c r="CQ321" s="223" t="str">
        <f t="shared" ca="1" si="544"/>
        <v>-0,184069508979487+0,0762440870386173i</v>
      </c>
      <c r="CR321" s="223" t="str">
        <f t="shared" ca="1" si="545"/>
        <v>-0,17796190168072-0,0895784934818797i</v>
      </c>
      <c r="CS321" s="223" t="str">
        <f t="shared" ca="1" si="546"/>
        <v>-0,0484102535369361-0,193264565548864i</v>
      </c>
      <c r="CT321" s="223" t="str">
        <f t="shared" ca="1" si="547"/>
        <v>0,11472137581894-0,162891837961609i</v>
      </c>
      <c r="CU321" s="223" t="str">
        <f t="shared" ca="1" si="548"/>
        <v>0,198276027919449-0,0195284842419354i</v>
      </c>
      <c r="CV321" s="223" t="str">
        <f t="shared" ca="1" si="549"/>
        <v>0,144295657872493+0,137380886819986i</v>
      </c>
      <c r="CW321" s="223" t="str">
        <f t="shared" ca="1" si="550"/>
        <v>-0,00977601776245552+0,198995413065251i</v>
      </c>
      <c r="CX321" s="223" t="str">
        <f t="shared" ca="1" si="551"/>
        <v>-0,157066516501846+0,122575912553311i</v>
      </c>
      <c r="CY321" s="223" t="str">
        <f t="shared" ca="1" si="552"/>
        <v>-0,195407148470303-0,0388688985051848i</v>
      </c>
      <c r="CZ321" s="223" t="str">
        <f t="shared" ca="1" si="553"/>
        <v>-0,098202768897822-0,173352130431392i</v>
      </c>
      <c r="DA321" s="223" t="str">
        <f t="shared" ca="1" si="554"/>
        <v>0,0671203849765982-0,187588909226785i</v>
      </c>
      <c r="DB321" s="223" t="str">
        <f t="shared" ca="1" si="555"/>
        <v>0,18588519424831-0,0717038318611327i</v>
      </c>
      <c r="DC321" s="223" t="str">
        <f t="shared" ca="1" si="556"/>
        <v>0,17570993660388+0,0939189178119183i</v>
      </c>
      <c r="DD321" s="223" t="str">
        <f t="shared" ca="1" si="557"/>
        <v>0,043652723405166+0,194394404969931i</v>
      </c>
      <c r="DE321" s="223" t="str">
        <f t="shared" ca="1" si="558"/>
        <v>-0,118684389705312+0,160027374485053i</v>
      </c>
      <c r="DF321" s="223" t="str">
        <f t="shared" ca="1" si="559"/>
        <v>-0,198695563881335+0,0146566653158162i</v>
      </c>
      <c r="DG321" s="223" t="str">
        <f t="shared" ca="1" si="560"/>
        <v>-0,140880702980002-0,140880702980081i</v>
      </c>
      <c r="DH321" s="223" t="str">
        <f t="shared" ca="1" si="561"/>
        <v>0,0146566653157018-0,198695563881343i</v>
      </c>
      <c r="DI321" s="223" t="str">
        <f t="shared" ca="1" si="562"/>
        <v>0,160027374485106-0,11868438970524i</v>
      </c>
      <c r="DJ321" s="223" t="str">
        <f t="shared" ca="1" si="563"/>
        <v>0,194394404969912+0,0436527234052531i</v>
      </c>
      <c r="DK321" s="223" t="str">
        <f t="shared" ca="1" si="564"/>
        <v>0,0939189178120095+0,175709936603832i</v>
      </c>
      <c r="DL321" s="223" t="str">
        <f t="shared" ca="1" si="565"/>
        <v>-0,0717038318612052+0,185885194248282i</v>
      </c>
      <c r="DM321" s="223" t="str">
        <f t="shared" ca="1" si="566"/>
        <v>-0,187588909226814+0,0671203849765143i</v>
      </c>
      <c r="DN321" s="223" t="str">
        <f t="shared" ca="1" si="567"/>
        <v>-0,173352130431449-0,0982027688977222i</v>
      </c>
      <c r="DO321" s="223" t="str">
        <f t="shared" ca="1" si="568"/>
        <v>-0,0388688985050861-0,195407148470323i</v>
      </c>
      <c r="DP321" s="223" t="str">
        <f t="shared" ca="1" si="569"/>
        <v>0,12257591255323-0,157066516501909i</v>
      </c>
      <c r="DQ321" s="223" t="str">
        <f t="shared" ca="1" si="570"/>
        <v>0,198995413065254-0,0097760177623778i</v>
      </c>
      <c r="DR321" s="223" t="str">
        <f t="shared" ca="1" si="571"/>
        <v>0,137380886819922+0,144295657872555i</v>
      </c>
      <c r="DS321" s="223" t="str">
        <f t="shared" ca="1" si="572"/>
        <v>-0,0195284842418213+0,19827602791946i</v>
      </c>
      <c r="DT321" s="223" t="str">
        <f t="shared" ca="1" si="573"/>
        <v>-0,162891837961667+0,114721375818858i</v>
      </c>
      <c r="DU321" s="223" t="str">
        <f t="shared" ca="1" si="574"/>
        <v>-0,193264565548839-0,0484102535370335i</v>
      </c>
      <c r="DV321" s="223" t="str">
        <f t="shared" ca="1" si="575"/>
        <v>-0,0895784934819821-0,177961901680669i</v>
      </c>
      <c r="DW321" s="223" t="str">
        <f t="shared" ca="1" si="576"/>
        <v>0,0762440870386996-0,184069508979452i</v>
      </c>
      <c r="DX321" s="223" t="str">
        <f t="shared" ca="1" si="577"/>
        <v>0,189179627660807-0,0624965072817685i</v>
      </c>
      <c r="DY321" s="223" t="str">
        <f t="shared" ca="1" si="578"/>
        <v>0,17088990341759+0,102427466307765i</v>
      </c>
      <c r="DZ321" s="223" t="str">
        <f t="shared" ca="1" si="579"/>
        <v>0,0340616604339488+0,196302186011221i</v>
      </c>
      <c r="EA321" s="223" t="str">
        <f t="shared" ca="1" si="580"/>
        <v>-0,126393600254817+0,154011047522336i</v>
      </c>
      <c r="EB321" s="223" t="str">
        <f t="shared" ca="1" si="581"/>
        <v>-0,199175394853248+0,00488948150156894i</v>
      </c>
      <c r="EC321" s="223" t="str">
        <f t="shared" ca="1" si="582"/>
        <v>-0,133798317550608-0,147623694456304i</v>
      </c>
      <c r="ED321" s="223" t="str">
        <f t="shared" ca="1" si="583"/>
        <v>0,0243885399392506-0,197737057892377i</v>
      </c>
      <c r="EE321" s="223" t="str">
        <f t="shared" ca="1" si="584"/>
        <v>0,165658181485946-0,11068925806541i</v>
      </c>
      <c r="EF321" s="223" t="str">
        <f t="shared" ca="1" si="585"/>
        <v>0,192018310780115+0,0531386231422379i</v>
      </c>
      <c r="EG321" s="223" t="str">
        <f t="shared" ca="1" si="586"/>
        <v>0,0851841104170169+0,180106669162369i</v>
      </c>
      <c r="EH321" s="223" t="str">
        <f t="shared" ca="1" si="587"/>
        <v>-0,0807384156291123+0,182142947121216i</v>
      </c>
      <c r="EI321" s="223" t="str">
        <f t="shared" ca="1" si="588"/>
        <v>-0,190656391360978+0,0578349840279312i</v>
      </c>
      <c r="EJ321" s="223" t="str">
        <f t="shared" ca="1" si="589"/>
        <v>-0,16832473871601-0,106590465241918i</v>
      </c>
      <c r="EK321" s="223" t="str">
        <f t="shared" ca="1" si="590"/>
        <v>-0,029233904892236-0,197078978455474i</v>
      </c>
      <c r="EL321" s="223" t="str">
        <f t="shared" ca="1" si="591"/>
        <v>0,13013515317779-0,150862808046565i</v>
      </c>
      <c r="EM321" s="223" t="str">
        <f t="shared" ca="1" si="592"/>
        <v>0,199235400831031+6,69753450946886E-14i</v>
      </c>
      <c r="EN321" s="223"/>
      <c r="EO321" s="223"/>
      <c r="EP321" s="223"/>
    </row>
    <row r="322" spans="1:146">
      <c r="A322" s="249">
        <f t="shared" si="461"/>
        <v>4.3359374999999934E-3</v>
      </c>
      <c r="B322" s="248">
        <v>222</v>
      </c>
      <c r="C322" s="247">
        <f t="shared" si="462"/>
        <v>44400</v>
      </c>
      <c r="N322" s="246">
        <f t="shared" ca="1" si="463"/>
        <v>0.20074375599754352</v>
      </c>
      <c r="O322" s="223">
        <f t="shared" ca="1" si="464"/>
        <v>-0.19925624400245651</v>
      </c>
      <c r="P322" s="223" t="str">
        <f t="shared" ca="1" si="465"/>
        <v>-0,133812314969032-0,147639138227622i</v>
      </c>
      <c r="Q322" s="223" t="str">
        <f t="shared" ca="1" si="466"/>
        <v>0,0195305272299289-0,198296770725313i</v>
      </c>
      <c r="R322" s="223" t="str">
        <f t="shared" ca="1" si="467"/>
        <v>0,160044115877317-0,118696805968039i</v>
      </c>
      <c r="S322" s="223" t="str">
        <f t="shared" ca="1" si="468"/>
        <v>0,195427591146044+0,0388729648061614i</v>
      </c>
      <c r="T322" s="223" t="str">
        <f t="shared" ca="1" si="469"/>
        <v>0,102438181839299+0,170907781202101i</v>
      </c>
      <c r="U322" s="223" t="str">
        <f t="shared" ca="1" si="470"/>
        <v>-0,0578410344811872+0,19067633703245i</v>
      </c>
      <c r="V322" s="223" t="str">
        <f t="shared" ca="1" si="471"/>
        <v>-0,180125511166212+0,0851930220210404i</v>
      </c>
      <c r="W322" s="223" t="str">
        <f t="shared" ca="1" si="472"/>
        <v>-0,184088765558946-0,076252063375032i</v>
      </c>
      <c r="X322" s="223" t="str">
        <f t="shared" ca="1" si="473"/>
        <v>-0,0671274068294754-0,187608533991172i</v>
      </c>
      <c r="Y322" s="223" t="str">
        <f t="shared" ca="1" si="474"/>
        <v>0,0939287432149589-0,175728318639953i</v>
      </c>
      <c r="Z322" s="223" t="str">
        <f t="shared" ca="1" si="475"/>
        <v>0,193284784076539-0,0484153180145707i</v>
      </c>
      <c r="AA322" s="223" t="str">
        <f t="shared" ca="1" si="476"/>
        <v>0,165675511949587+0,110700837911051i</v>
      </c>
      <c r="AB322" s="223" t="str">
        <f t="shared" ca="1" si="477"/>
        <v>0,0292369632206794+0,19709959603104i</v>
      </c>
      <c r="AC322" s="223" t="str">
        <f t="shared" ca="1" si="478"/>
        <v>-0,126406823022826+0,154027159511699i</v>
      </c>
      <c r="AD322" s="223" t="str">
        <f t="shared" ca="1" si="479"/>
        <v>-0,199016231130162+0,00977704048842454i</v>
      </c>
      <c r="AE322" s="223" t="str">
        <f t="shared" ca="1" si="480"/>
        <v>-0,140895441327904-0,140895441327892i</v>
      </c>
      <c r="AF322" s="223" t="str">
        <f t="shared" ca="1" si="481"/>
        <v>0,00977704048840787-0,199016231130163i</v>
      </c>
      <c r="AG322" s="223" t="str">
        <f t="shared" ca="1" si="482"/>
        <v>0,15402715951169-0,126406823022837i</v>
      </c>
      <c r="AH322" s="223" t="str">
        <f t="shared" ca="1" si="483"/>
        <v>0,197099596031036+0,0292369632207049i</v>
      </c>
      <c r="AI322" s="223" t="str">
        <f t="shared" ca="1" si="484"/>
        <v>0,110700837911063+0,165675511949579i</v>
      </c>
      <c r="AJ322" s="223" t="str">
        <f t="shared" ca="1" si="485"/>
        <v>-0,0484153180145175+0,193284784076553i</v>
      </c>
      <c r="AK322" s="223" t="str">
        <f t="shared" ca="1" si="486"/>
        <v>-0,175728318639908+0,0939287432150421i</v>
      </c>
      <c r="AL322" s="223" t="str">
        <f t="shared" ca="1" si="487"/>
        <v>-0,18760853399115-0,0671274068295358i</v>
      </c>
      <c r="AM322" s="223" t="str">
        <f t="shared" ca="1" si="488"/>
        <v>-0,0762520633750082-0,184088765558956i</v>
      </c>
      <c r="AN322" s="223" t="str">
        <f t="shared" ca="1" si="489"/>
        <v>0,0851930220210278-0,180125511166218i</v>
      </c>
      <c r="AO322" s="223" t="str">
        <f t="shared" ca="1" si="490"/>
        <v>0,190676337032435-0,0578410344812384i</v>
      </c>
      <c r="AP322" s="223" t="str">
        <f t="shared" ca="1" si="491"/>
        <v>0,170907781202149+0,102438181839218i</v>
      </c>
      <c r="AQ322" s="223" t="str">
        <f t="shared" ca="1" si="492"/>
        <v>0,0388729648060987+0,195427591146057i</v>
      </c>
      <c r="AR322" s="223" t="str">
        <f t="shared" ca="1" si="493"/>
        <v>0,0388729648060987+0,195427591146057i</v>
      </c>
      <c r="AS322" s="223" t="str">
        <f t="shared" ca="1" si="494"/>
        <v>-0,198296770725312+0,0195305272299448i</v>
      </c>
      <c r="AT322" s="223" t="str">
        <f t="shared" ca="1" si="495"/>
        <v>-0,14763913822766-0,133812314968991i</v>
      </c>
      <c r="AU322" s="223" t="str">
        <f t="shared" ca="1" si="496"/>
        <v>-9,59814451913551E-14-0,199256244002457i</v>
      </c>
      <c r="AV322" s="223" t="str">
        <f t="shared" ca="1" si="497"/>
        <v>0,147639138227664-0,133812314968986i</v>
      </c>
      <c r="AW322" s="223" t="str">
        <f t="shared" ca="1" si="498"/>
        <v>0,198296770725311+0,0195305272299511i</v>
      </c>
      <c r="AX322" s="223" t="str">
        <f t="shared" ca="1" si="499"/>
        <v>0,118696805968049+0,16004411587731i</v>
      </c>
      <c r="AY322" s="223" t="str">
        <f t="shared" ca="1" si="500"/>
        <v>-0,0388729648061104+0,195427591146054i</v>
      </c>
      <c r="AZ322" s="223" t="str">
        <f t="shared" ca="1" si="501"/>
        <v>-0,170907781202053+0,102438181839378i</v>
      </c>
      <c r="BA322" s="223" t="str">
        <f t="shared" ca="1" si="502"/>
        <v>-0,190676337032431-0,0578410344812498i</v>
      </c>
      <c r="BB322" s="223" t="str">
        <f t="shared" ca="1" si="503"/>
        <v>-0,085193022021017-0,180125511166223i</v>
      </c>
      <c r="BC322" s="223" t="str">
        <f t="shared" ca="1" si="504"/>
        <v>0,0762520633750192-0,184088765558951i</v>
      </c>
      <c r="BD322" s="223" t="str">
        <f t="shared" ca="1" si="505"/>
        <v>0,187608533991153-0,0671274068295272i</v>
      </c>
      <c r="BE322" s="223" t="str">
        <f t="shared" ca="1" si="506"/>
        <v>0,175728318639997+0,0939287432148754i</v>
      </c>
      <c r="BF322" s="223" t="str">
        <f t="shared" ca="1" si="507"/>
        <v>0,0484153180145088+0,193284784076555i</v>
      </c>
      <c r="BG322" s="223" t="str">
        <f t="shared" ca="1" si="508"/>
        <v>-0,110700837911071+0,165675511949574i</v>
      </c>
      <c r="BH322" s="223" t="str">
        <f t="shared" ca="1" si="509"/>
        <v>-0,197099596031037+0,0292369632206959i</v>
      </c>
      <c r="BI322" s="223" t="str">
        <f t="shared" ca="1" si="510"/>
        <v>-0,154027159511735-0,126406823022782i</v>
      </c>
      <c r="BJ322" s="223" t="str">
        <f t="shared" ca="1" si="511"/>
        <v>-0,00977704048831677-0,199016231130168i</v>
      </c>
      <c r="BK322" s="223" t="str">
        <f t="shared" ca="1" si="512"/>
        <v>0,140895441327941-0,140895441327856i</v>
      </c>
      <c r="BL322" s="223" t="str">
        <f t="shared" ca="1" si="513"/>
        <v>0,199016231130162+0,00977704048843644i</v>
      </c>
      <c r="BM322" s="223" t="str">
        <f t="shared" ca="1" si="514"/>
        <v>0,126406823022848+0,154027159511682i</v>
      </c>
      <c r="BN322" s="223" t="str">
        <f t="shared" ca="1" si="515"/>
        <v>-0,0292369632206128+0,19709959603105i</v>
      </c>
      <c r="BO322" s="223" t="str">
        <f t="shared" ca="1" si="516"/>
        <v>-0,165675511949634+0,11070083791098i</v>
      </c>
      <c r="BP322" s="223" t="str">
        <f t="shared" ca="1" si="517"/>
        <v>-0,193284784076529-0,048415318014614i</v>
      </c>
      <c r="BQ322" s="223" t="str">
        <f t="shared" ca="1" si="518"/>
        <v>-0,0939287432149545-0,175728318639955i</v>
      </c>
      <c r="BR322" s="223" t="str">
        <f t="shared" ca="1" si="519"/>
        <v>0,0671274068294427-0,187608533991183i</v>
      </c>
      <c r="BS322" s="223" t="str">
        <f t="shared" ca="1" si="520"/>
        <v>0,184088765558917-0,0762520633751021i</v>
      </c>
      <c r="BT322" s="223" t="str">
        <f t="shared" ca="1" si="521"/>
        <v>0,180125511166174+0,0851930220211202i</v>
      </c>
      <c r="BU322" s="223" t="str">
        <f t="shared" ca="1" si="522"/>
        <v>0,0578410344811406+0,190676337032464i</v>
      </c>
      <c r="BV322" s="223" t="str">
        <f t="shared" ca="1" si="523"/>
        <v>-0,102438181839306+0,170907781202097i</v>
      </c>
      <c r="BW322" s="223" t="str">
        <f t="shared" ca="1" si="524"/>
        <v>-0,195427591146038+0,0388729648061927i</v>
      </c>
      <c r="BX322" s="223" t="str">
        <f t="shared" ca="1" si="525"/>
        <v>-0,16004411587736-0,118696805967981i</v>
      </c>
      <c r="BY322" s="223" t="str">
        <f t="shared" ca="1" si="526"/>
        <v>-0,0195305272298375-0,198296770725322i</v>
      </c>
      <c r="BZ322" s="223" t="str">
        <f t="shared" ca="1" si="527"/>
        <v>0,133812314969071-0,147639138227587i</v>
      </c>
      <c r="CA322" s="223" t="str">
        <f t="shared" ca="1" si="528"/>
        <v>0,199256244002457+1,19124201096238E-14i</v>
      </c>
      <c r="CB322" s="223" t="str">
        <f t="shared" ca="1" si="529"/>
        <v>0,133812314969053+0,147639138227603i</v>
      </c>
      <c r="CC322" s="223" t="str">
        <f t="shared" ca="1" si="530"/>
        <v>-0,0195305272298612+0,19829677072532i</v>
      </c>
      <c r="CD322" s="223" t="str">
        <f t="shared" ca="1" si="531"/>
        <v>-0,160044115877368+0,118696805967971i</v>
      </c>
      <c r="CE322" s="223" t="str">
        <f t="shared" ca="1" si="532"/>
        <v>-0,195427591146036-0,0388729648062051i</v>
      </c>
      <c r="CF322" s="223" t="str">
        <f t="shared" ca="1" si="533"/>
        <v>-0,102438181839296-0,170907781202103i</v>
      </c>
      <c r="CG322" s="223" t="str">
        <f t="shared" ca="1" si="534"/>
        <v>0,0578410344811633-0,190676337032458i</v>
      </c>
      <c r="CH322" s="223" t="str">
        <f t="shared" ca="1" si="535"/>
        <v>0,180125511166184-0,0851930220210987i</v>
      </c>
      <c r="CI322" s="223" t="str">
        <f t="shared" ca="1" si="536"/>
        <v>0,184088765558912+0,0762520633751136i</v>
      </c>
      <c r="CJ322" s="223" t="str">
        <f t="shared" ca="1" si="537"/>
        <v>0,0671274068294309+0,187608533991188i</v>
      </c>
      <c r="CK322" s="223" t="str">
        <f t="shared" ca="1" si="538"/>
        <v>-0,0939287432149656+0,175728318639949i</v>
      </c>
      <c r="CL322" s="223" t="str">
        <f t="shared" ca="1" si="539"/>
        <v>-0,193284784076532+0,0484153180146018i</v>
      </c>
      <c r="CM322" s="223" t="str">
        <f t="shared" ca="1" si="540"/>
        <v>-0,165675511949627-0,110700837910991i</v>
      </c>
      <c r="CN322" s="223" t="str">
        <f t="shared" ca="1" si="541"/>
        <v>-0,0292369632205891-0,197099596031053i</v>
      </c>
      <c r="CO322" s="223" t="str">
        <f t="shared" ca="1" si="542"/>
        <v>0,126406823022866-0,154027159511667i</v>
      </c>
      <c r="CP322" s="223" t="str">
        <f t="shared" ca="1" si="543"/>
        <v>0,199016231130163-0,00977704048841265i</v>
      </c>
      <c r="CQ322" s="223" t="str">
        <f t="shared" ca="1" si="544"/>
        <v>0,140895441327924+0,140895441327873i</v>
      </c>
      <c r="CR322" s="223" t="str">
        <f t="shared" ca="1" si="545"/>
        <v>-0,00977704048834058+0,199016231130166i</v>
      </c>
      <c r="CS322" s="223" t="str">
        <f t="shared" ca="1" si="546"/>
        <v>-0,15402715951175+0,126406823022764i</v>
      </c>
      <c r="CT322" s="223" t="str">
        <f t="shared" ca="1" si="547"/>
        <v>-0,197099596031034-0,0292369632207195i</v>
      </c>
      <c r="CU322" s="223" t="str">
        <f t="shared" ca="1" si="548"/>
        <v>-0,110700837911051-0,165675511949587i</v>
      </c>
      <c r="CV322" s="223" t="str">
        <f t="shared" ca="1" si="549"/>
        <v>0,0484153180145319-0,193284784076549i</v>
      </c>
      <c r="CW322" s="223" t="str">
        <f t="shared" ca="1" si="550"/>
        <v>0,175728318639915-0,0939287432150292i</v>
      </c>
      <c r="CX322" s="223" t="str">
        <f t="shared" ca="1" si="551"/>
        <v>0,187608533991147+0,0671274068295443i</v>
      </c>
      <c r="CY322" s="223" t="str">
        <f t="shared" ca="1" si="552"/>
        <v>0,0762520633750025+0,184088765558958i</v>
      </c>
      <c r="CZ322" s="223" t="str">
        <f t="shared" ca="1" si="553"/>
        <v>-0,0851930220210334+0,180125511166215i</v>
      </c>
      <c r="DA322" s="223" t="str">
        <f t="shared" ca="1" si="554"/>
        <v>-0,190676337032437+0,0578410344812325i</v>
      </c>
      <c r="DB322" s="223" t="str">
        <f t="shared" ca="1" si="555"/>
        <v>-0,170907781202146-0,102438181839224i</v>
      </c>
      <c r="DC322" s="223" t="str">
        <f t="shared" ca="1" si="556"/>
        <v>-0,0388729648060869-0,195427591146059i</v>
      </c>
      <c r="DD322" s="223" t="str">
        <f t="shared" ca="1" si="557"/>
        <v>0,118696805968068-0,160044115877296i</v>
      </c>
      <c r="DE322" s="223" t="str">
        <f t="shared" ca="1" si="558"/>
        <v>0,198296770725313-0,019530527229933i</v>
      </c>
      <c r="DF322" s="223" t="str">
        <f t="shared" ca="1" si="559"/>
        <v>0,147639138227652+0,133812314969i</v>
      </c>
      <c r="DG322" s="223" t="str">
        <f t="shared" ca="1" si="560"/>
        <v>8,40690250817313E-14+0,199256244002457i</v>
      </c>
      <c r="DH322" s="223" t="str">
        <f t="shared" ca="1" si="561"/>
        <v>-0,147639138227676+0,133812314968974i</v>
      </c>
      <c r="DI322" s="223" t="str">
        <f t="shared" ca="1" si="562"/>
        <v>-0,198296770725309-0,0195305272299685i</v>
      </c>
      <c r="DJ322" s="223" t="str">
        <f t="shared" ca="1" si="563"/>
        <v>-0,118696805968039-0,160044115877317i</v>
      </c>
      <c r="DK322" s="223" t="str">
        <f t="shared" ca="1" si="564"/>
        <v>0,038872964806122-0,195427591146052i</v>
      </c>
      <c r="DL322" s="223" t="str">
        <f t="shared" ca="1" si="565"/>
        <v>0,17090778120206-0,102438181839368i</v>
      </c>
      <c r="DM322" s="223" t="str">
        <f t="shared" ca="1" si="566"/>
        <v>0,190676337032426+0,0578410344812665i</v>
      </c>
      <c r="DN322" s="223" t="str">
        <f t="shared" ca="1" si="567"/>
        <v>0,0851930220210011+0,18012551116623i</v>
      </c>
      <c r="DO322" s="223" t="str">
        <f t="shared" ca="1" si="568"/>
        <v>-0,0762520633750355+0,184088765558945i</v>
      </c>
      <c r="DP322" s="223" t="str">
        <f t="shared" ca="1" si="569"/>
        <v>-0,187608533991159+0,0671274068295106i</v>
      </c>
      <c r="DQ322" s="223" t="str">
        <f t="shared" ca="1" si="570"/>
        <v>-0,175728318639989-0,0939287432148909i</v>
      </c>
      <c r="DR322" s="223" t="str">
        <f t="shared" ca="1" si="571"/>
        <v>-0,0484153180145082-0,193284784076555i</v>
      </c>
      <c r="DS322" s="223" t="str">
        <f t="shared" ca="1" si="572"/>
        <v>0,110700837911071-0,165675511949573i</v>
      </c>
      <c r="DT322" s="223" t="str">
        <f t="shared" ca="1" si="573"/>
        <v>0,197099596031038-0,0292369632206953i</v>
      </c>
      <c r="DU322" s="223" t="str">
        <f t="shared" ca="1" si="574"/>
        <v>0,154027159511735+0,126406823022783i</v>
      </c>
      <c r="DV322" s="223" t="str">
        <f t="shared" ca="1" si="575"/>
        <v>0,00977704048831619+0,199016231130168i</v>
      </c>
      <c r="DW322" s="223" t="str">
        <f t="shared" ca="1" si="576"/>
        <v>-0,140895441327941+0,140895441327856i</v>
      </c>
      <c r="DX322" s="223" t="str">
        <f t="shared" ca="1" si="577"/>
        <v>-0,199016231130162-0,00977704048843702i</v>
      </c>
      <c r="DY322" s="223" t="str">
        <f t="shared" ca="1" si="578"/>
        <v>-0,126406823022847-0,154027159511682i</v>
      </c>
      <c r="DZ322" s="223" t="str">
        <f t="shared" ca="1" si="579"/>
        <v>0,0292369632206134-0,19709959603105i</v>
      </c>
      <c r="EA322" s="223" t="str">
        <f t="shared" ca="1" si="580"/>
        <v>0,165675511949527-0,11070083791114i</v>
      </c>
      <c r="EB322" s="223" t="str">
        <f t="shared" ca="1" si="581"/>
        <v>0,193284784076526+0,0484153180146255i</v>
      </c>
      <c r="EC322" s="223" t="str">
        <f t="shared" ca="1" si="582"/>
        <v>0,0939287432149441+0,175728318639961i</v>
      </c>
      <c r="ED322" s="223" t="str">
        <f t="shared" ca="1" si="583"/>
        <v>-0,0671274068294539+0,187608533991179i</v>
      </c>
      <c r="EE322" s="223" t="str">
        <f t="shared" ca="1" si="584"/>
        <v>-0,184088765558922+0,0762520633750911i</v>
      </c>
      <c r="EF322" s="223" t="str">
        <f t="shared" ca="1" si="585"/>
        <v>-0,180125511166256-0,0851930220209467i</v>
      </c>
      <c r="EG322" s="223" t="str">
        <f t="shared" ca="1" si="586"/>
        <v>-0,0578410344811292-0,190676337032468i</v>
      </c>
      <c r="EH322" s="223" t="str">
        <f t="shared" ca="1" si="587"/>
        <v>0,102438181839316-0,170907781202091i</v>
      </c>
      <c r="EI322" s="223" t="str">
        <f t="shared" ca="1" si="588"/>
        <v>0,19542759114604-0,0388729648061812i</v>
      </c>
      <c r="EJ322" s="223" t="str">
        <f t="shared" ca="1" si="589"/>
        <v>0,160044115877353+0,118696805967991i</v>
      </c>
      <c r="EK322" s="223" t="str">
        <f t="shared" ca="1" si="590"/>
        <v>0,0195305272300285+0,198296770725303i</v>
      </c>
      <c r="EL322" s="223" t="str">
        <f t="shared" ca="1" si="591"/>
        <v>-0,13381231496908+0,147639138227579i</v>
      </c>
      <c r="EM322" s="223" t="str">
        <f t="shared" ca="1" si="592"/>
        <v>-0,199256244002457-2,38248402192475E-14i</v>
      </c>
      <c r="EN322" s="223"/>
      <c r="EO322" s="223"/>
      <c r="EP322" s="223"/>
    </row>
    <row r="323" spans="1:146">
      <c r="A323" s="249">
        <f t="shared" si="461"/>
        <v>4.355468749999993E-3</v>
      </c>
      <c r="B323" s="248">
        <v>223</v>
      </c>
      <c r="C323" s="247">
        <f t="shared" si="462"/>
        <v>44600</v>
      </c>
      <c r="N323" s="246">
        <f t="shared" ca="1" si="463"/>
        <v>0.20072444630533076</v>
      </c>
      <c r="O323" s="223">
        <f t="shared" ca="1" si="464"/>
        <v>-0.19927555369466926</v>
      </c>
      <c r="P323" s="223" t="str">
        <f t="shared" ca="1" si="465"/>
        <v>-0,137408573847403-0,144324738466902i</v>
      </c>
      <c r="Q323" s="223" t="str">
        <f t="shared" ca="1" si="466"/>
        <v>0,00977798797011306-0,199035517563005i</v>
      </c>
      <c r="R323" s="223" t="str">
        <f t="shared" ca="1" si="467"/>
        <v>0,150893212150082-0,130161379937935i</v>
      </c>
      <c r="S323" s="223" t="str">
        <f t="shared" ca="1" si="468"/>
        <v>0,198315987436081+0,0195324199107357i</v>
      </c>
      <c r="T323" s="223" t="str">
        <f t="shared" ca="1" si="469"/>
        <v>0,1226006158634+0,157098170868511i</v>
      </c>
      <c r="U323" s="223" t="str">
        <f t="shared" ca="1" si="470"/>
        <v>-0,0292397965409754+0,197118696724992i</v>
      </c>
      <c r="V323" s="223" t="str">
        <f t="shared" ca="1" si="471"/>
        <v>-0,162924666333131+0,114744496166722i</v>
      </c>
      <c r="W323" s="223" t="str">
        <f t="shared" ca="1" si="472"/>
        <v>-0,195446529807934-0,0388767319402438i</v>
      </c>
      <c r="X323" s="223" t="str">
        <f t="shared" ca="1" si="473"/>
        <v>-0,10661194692833-0,168358662006052i</v>
      </c>
      <c r="Y323" s="223" t="str">
        <f t="shared" ca="1" si="474"/>
        <v>0,0484200098870493-0,193303515081478i</v>
      </c>
      <c r="Z323" s="223" t="str">
        <f t="shared" ca="1" si="475"/>
        <v>0,173387066915722-0,0982225601716842i</v>
      </c>
      <c r="AA323" s="223" t="str">
        <f t="shared" ca="1" si="476"/>
        <v>0,190694815255798+0,0578466397889643i</v>
      </c>
      <c r="AB323" s="223" t="str">
        <f t="shared" ca="1" si="477"/>
        <v>0,0895965466643217+0,177997767194268i</v>
      </c>
      <c r="AC323" s="223" t="str">
        <f t="shared" ca="1" si="478"/>
        <v>-0,067133912068859+0,187626714917273i</v>
      </c>
      <c r="AD323" s="223" t="str">
        <f t="shared" ca="1" si="479"/>
        <v>-0,182179655260891+0,0807546872282955i</v>
      </c>
      <c r="AE323" s="223" t="str">
        <f t="shared" ca="1" si="480"/>
        <v>-0,18410660538836-0,0762594528743276i</v>
      </c>
      <c r="AF323" s="223" t="str">
        <f t="shared" ca="1" si="481"/>
        <v>-0,0717182826774817-0,185922656580928i</v>
      </c>
      <c r="AG323" s="223" t="str">
        <f t="shared" ca="1" si="482"/>
        <v>0,0852012779782985-0,180142966921225i</v>
      </c>
      <c r="AH323" s="223" t="str">
        <f t="shared" ca="1" si="483"/>
        <v>0,189217753936394-0,0625091025018222i</v>
      </c>
      <c r="AI323" s="223" t="str">
        <f t="shared" ca="1" si="484"/>
        <v>0,175745348268088+0,0939378457409238i</v>
      </c>
      <c r="AJ323" s="223" t="str">
        <f t="shared" ca="1" si="485"/>
        <v>0,0531493324231806+0,192057009149073i</v>
      </c>
      <c r="AK323" s="223" t="str">
        <f t="shared" ca="1" si="486"/>
        <v>-0,102448109005102+0,170924343677534i</v>
      </c>
      <c r="AL323" s="223" t="str">
        <f t="shared" ca="1" si="487"/>
        <v>-0,194433582204508+0,0436615209473972i</v>
      </c>
      <c r="AM323" s="223" t="str">
        <f t="shared" ca="1" si="488"/>
        <v>-0,165691567371856-0,110711565801296i</v>
      </c>
      <c r="AN323" s="223" t="str">
        <f t="shared" ca="1" si="489"/>
        <v>-0,0340685250433544-0,196341747730042i</v>
      </c>
      <c r="AO323" s="223" t="str">
        <f t="shared" ca="1" si="490"/>
        <v>0,118708308738285-0,160059625567515i</v>
      </c>
      <c r="AP323" s="223" t="str">
        <f t="shared" ca="1" si="491"/>
        <v>0,197776908787789-0,0243934550784348i</v>
      </c>
      <c r="AQ323" s="223" t="str">
        <f t="shared" ca="1" si="492"/>
        <v>0,154042086105616+0,126419072961904i</v>
      </c>
      <c r="AR323" s="223" t="str">
        <f t="shared" ca="1" si="493"/>
        <v>0,154042086105616+0,126419072961904i</v>
      </c>
      <c r="AS323" s="223" t="str">
        <f t="shared" ca="1" si="494"/>
        <v>-0,13382528256576+0,147653445765792i</v>
      </c>
      <c r="AT323" s="223" t="str">
        <f t="shared" ca="1" si="495"/>
        <v>-0,199215535623593+0,00489046690225138i</v>
      </c>
      <c r="AU323" s="223" t="str">
        <f t="shared" ca="1" si="496"/>
        <v>-0,140909095342208-0,140909095342201i</v>
      </c>
      <c r="AV323" s="223" t="str">
        <f t="shared" ca="1" si="497"/>
        <v>0,00489046690224171-0,199215535623593i</v>
      </c>
      <c r="AW323" s="223" t="str">
        <f t="shared" ca="1" si="498"/>
        <v>0,147653445765785-0,133825282565767i</v>
      </c>
      <c r="AX323" s="223" t="str">
        <f t="shared" ca="1" si="499"/>
        <v>0,198735607949057+0,0146596191436073i</v>
      </c>
      <c r="AY323" s="223" t="str">
        <f t="shared" ca="1" si="500"/>
        <v>0,126419072961916+0,154042086105606i</v>
      </c>
      <c r="AZ323" s="223" t="str">
        <f t="shared" ca="1" si="501"/>
        <v>-0,0243934550784252+0,19777690878779i</v>
      </c>
      <c r="BA323" s="223" t="str">
        <f t="shared" ca="1" si="502"/>
        <v>-0,160059625567509+0,118708308738292i</v>
      </c>
      <c r="BB323" s="223" t="str">
        <f t="shared" ca="1" si="503"/>
        <v>-0,196341747730043-0,0340685250433448i</v>
      </c>
      <c r="BC323" s="223" t="str">
        <f t="shared" ca="1" si="504"/>
        <v>-0,110711565801304-0,165691567371851i</v>
      </c>
      <c r="BD323" s="223" t="str">
        <f t="shared" ca="1" si="505"/>
        <v>0,043661520947385-0,19443358220451i</v>
      </c>
      <c r="BE323" s="223" t="str">
        <f t="shared" ca="1" si="506"/>
        <v>0,170924343677527-0,102448109005113i</v>
      </c>
      <c r="BF323" s="223" t="str">
        <f t="shared" ca="1" si="507"/>
        <v>0,192057009149076+0,0531493324231712i</v>
      </c>
      <c r="BG323" s="223" t="str">
        <f t="shared" ca="1" si="508"/>
        <v>0,093937845740935+0,175745348268082i</v>
      </c>
      <c r="BH323" s="223" t="str">
        <f t="shared" ca="1" si="509"/>
        <v>-0,062509102501813+0,189217753936397i</v>
      </c>
      <c r="BI323" s="223" t="str">
        <f t="shared" ca="1" si="510"/>
        <v>-0,180142966921187+0,085201277978379i</v>
      </c>
      <c r="BJ323" s="223" t="str">
        <f t="shared" ca="1" si="511"/>
        <v>-0,185922656580895-0,071718282677568i</v>
      </c>
      <c r="BK323" s="223" t="str">
        <f t="shared" ca="1" si="512"/>
        <v>-0,0762594528742449-0,184106605388394i</v>
      </c>
      <c r="BL323" s="223" t="str">
        <f t="shared" ca="1" si="513"/>
        <v>0,0807546872283746-0,182179655260856i</v>
      </c>
      <c r="BM323" s="223" t="str">
        <f t="shared" ca="1" si="514"/>
        <v>0,187626714917304-0,0671339120687721i</v>
      </c>
      <c r="BN323" s="223" t="str">
        <f t="shared" ca="1" si="515"/>
        <v>0,177997767194237+0,0895965466643838i</v>
      </c>
      <c r="BO323" s="223" t="str">
        <f t="shared" ca="1" si="516"/>
        <v>0,0578466397889005+0,190694815255817i</v>
      </c>
      <c r="BP323" s="223" t="str">
        <f t="shared" ca="1" si="517"/>
        <v>-0,0982225601717483+0,173387066915685i</v>
      </c>
      <c r="BQ323" s="223" t="str">
        <f t="shared" ca="1" si="518"/>
        <v>-0,19330351508149+0,0484200098869997i</v>
      </c>
      <c r="BR323" s="223" t="str">
        <f t="shared" ca="1" si="519"/>
        <v>-0,168358662006026-0,10661194692837i</v>
      </c>
      <c r="BS323" s="223" t="str">
        <f t="shared" ca="1" si="520"/>
        <v>-0,0388767319402006-0,195446529807942i</v>
      </c>
      <c r="BT323" s="223" t="str">
        <f t="shared" ca="1" si="521"/>
        <v>0,114744496166747-0,162924666333113i</v>
      </c>
      <c r="BU323" s="223" t="str">
        <f t="shared" ca="1" si="522"/>
        <v>0,197118696724996-0,0292397965409471i</v>
      </c>
      <c r="BV323" s="223" t="str">
        <f t="shared" ca="1" si="523"/>
        <v>0,157098170868496+0,12260061586342i</v>
      </c>
      <c r="BW323" s="223" t="str">
        <f t="shared" ca="1" si="524"/>
        <v>0,0195324199107228+0,198315987436082i</v>
      </c>
      <c r="BX323" s="223" t="str">
        <f t="shared" ca="1" si="525"/>
        <v>-0,130161379937942+0,150893212150076i</v>
      </c>
      <c r="BY323" s="223" t="str">
        <f t="shared" ca="1" si="526"/>
        <v>-0,199035517563005+0,00977798797010715i</v>
      </c>
      <c r="BZ323" s="223" t="str">
        <f t="shared" ca="1" si="527"/>
        <v>-0,144324738466902-0,137408573847403i</v>
      </c>
      <c r="CA323" s="223" t="str">
        <f t="shared" ca="1" si="528"/>
        <v>-9,66727242126049E-15-0,199275553694669i</v>
      </c>
      <c r="CB323" s="223" t="str">
        <f t="shared" ca="1" si="529"/>
        <v>0,144324738466889-0,137408573847417i</v>
      </c>
      <c r="CC323" s="223" t="str">
        <f t="shared" ca="1" si="530"/>
        <v>0,199035517563006+0,00977798797008783i</v>
      </c>
      <c r="CD323" s="223" t="str">
        <f t="shared" ca="1" si="531"/>
        <v>0,130161379937956+0,150893212150063i</v>
      </c>
      <c r="CE323" s="223" t="str">
        <f t="shared" ca="1" si="532"/>
        <v>-0,0195324199107036+0,198315987436084i</v>
      </c>
      <c r="CF323" s="223" t="str">
        <f t="shared" ca="1" si="533"/>
        <v>-0,157098170868477+0,122600615863444i</v>
      </c>
      <c r="CG323" s="223" t="str">
        <f t="shared" ca="1" si="534"/>
        <v>-0,197118696724999-0,029239796540928i</v>
      </c>
      <c r="CH323" s="223" t="str">
        <f t="shared" ca="1" si="535"/>
        <v>-0,114744496166763-0,162924666333102i</v>
      </c>
      <c r="CI323" s="223" t="str">
        <f t="shared" ca="1" si="536"/>
        <v>0,0388767319401705-0,195446529807948i</v>
      </c>
      <c r="CJ323" s="223" t="str">
        <f t="shared" ca="1" si="537"/>
        <v>0,168358662006016-0,106611946928386i</v>
      </c>
      <c r="CK323" s="223" t="str">
        <f t="shared" ca="1" si="538"/>
        <v>0,193303515081495+0,0484200098869809i</v>
      </c>
      <c r="CL323" s="223" t="str">
        <f t="shared" ca="1" si="539"/>
        <v>0,0982225601717653+0,173387066915676i</v>
      </c>
      <c r="CM323" s="223" t="str">
        <f t="shared" ca="1" si="540"/>
        <v>-0,057846639788882+0,190694815255823i</v>
      </c>
      <c r="CN323" s="223" t="str">
        <f t="shared" ca="1" si="541"/>
        <v>-0,177997767194229+0,0895965466644012i</v>
      </c>
      <c r="CO323" s="223" t="str">
        <f t="shared" ca="1" si="542"/>
        <v>-0,187626714917242-0,0671339120689458i</v>
      </c>
      <c r="CP323" s="223" t="str">
        <f t="shared" ca="1" si="543"/>
        <v>-0,0807546872282162-0,182179655260926i</v>
      </c>
      <c r="CQ323" s="223" t="str">
        <f t="shared" ca="1" si="544"/>
        <v>0,0762594528744049-0,184106605388328i</v>
      </c>
      <c r="CR323" s="223" t="str">
        <f t="shared" ca="1" si="545"/>
        <v>0,185922656580961-0,0717182826773956i</v>
      </c>
      <c r="CS323" s="223" t="str">
        <f t="shared" ca="1" si="546"/>
        <v>0,180142966921196+0,0852012779783615i</v>
      </c>
      <c r="CT323" s="223" t="str">
        <f t="shared" ca="1" si="547"/>
        <v>0,0625091025018367+0,189217753936389i</v>
      </c>
      <c r="CU323" s="223" t="str">
        <f t="shared" ca="1" si="548"/>
        <v>-0,0939378457409178+0,175745348268091i</v>
      </c>
      <c r="CV323" s="223" t="str">
        <f t="shared" ca="1" si="549"/>
        <v>-0,192057009149071+0,0531493324231897i</v>
      </c>
      <c r="CW323" s="223" t="str">
        <f t="shared" ca="1" si="550"/>
        <v>-0,17092434367754-0,102448109005091i</v>
      </c>
      <c r="CX323" s="223" t="str">
        <f t="shared" ca="1" si="551"/>
        <v>-0,0436615209474039-0,194433582204506i</v>
      </c>
      <c r="CY323" s="223" t="str">
        <f t="shared" ca="1" si="552"/>
        <v>0,110711565801288-0,165691567371861i</v>
      </c>
      <c r="CZ323" s="223" t="str">
        <f t="shared" ca="1" si="553"/>
        <v>0,196341747730039-0,0340685250433695i</v>
      </c>
      <c r="DA323" s="223" t="str">
        <f t="shared" ca="1" si="554"/>
        <v>0,160059625567517+0,118708308738281i</v>
      </c>
      <c r="DB323" s="223" t="str">
        <f t="shared" ca="1" si="555"/>
        <v>0,0243934550784444+0,197776908787788i</v>
      </c>
      <c r="DC323" s="223" t="str">
        <f t="shared" ca="1" si="556"/>
        <v>-0,126419072961896+0,154042086105622i</v>
      </c>
      <c r="DD323" s="223" t="str">
        <f t="shared" ca="1" si="557"/>
        <v>-0,198735607949056+0,0146596191436323i</v>
      </c>
      <c r="DE323" s="223" t="str">
        <f t="shared" ca="1" si="558"/>
        <v>-0,147653445765798-0,133825282565753i</v>
      </c>
      <c r="DF323" s="223" t="str">
        <f t="shared" ca="1" si="559"/>
        <v>-0,00489046690226104-0,199215535623593i</v>
      </c>
      <c r="DG323" s="223" t="str">
        <f t="shared" ca="1" si="560"/>
        <v>0,14090909534219-0,140909095342219i</v>
      </c>
      <c r="DH323" s="223" t="str">
        <f t="shared" ca="1" si="561"/>
        <v>0,199215535623594+0,00489046690222071i</v>
      </c>
      <c r="DI323" s="223" t="str">
        <f t="shared" ca="1" si="562"/>
        <v>0,133825282565783+0,147653445765771i</v>
      </c>
      <c r="DJ323" s="223" t="str">
        <f t="shared" ca="1" si="563"/>
        <v>-0,0146596191436034+0,198735607949058i</v>
      </c>
      <c r="DK323" s="223" t="str">
        <f t="shared" ca="1" si="564"/>
        <v>-0,154042086105603+0,126419072961919i</v>
      </c>
      <c r="DL323" s="223" t="str">
        <f t="shared" ca="1" si="565"/>
        <v>-0,197776908787791-0,0243934550784155i</v>
      </c>
      <c r="DM323" s="223" t="str">
        <f t="shared" ca="1" si="566"/>
        <v>-0,118708308738305-0,1600596255675i</v>
      </c>
      <c r="DN323" s="223" t="str">
        <f t="shared" ca="1" si="567"/>
        <v>0,0340685250433297-0,196341747730046i</v>
      </c>
      <c r="DO323" s="223" t="str">
        <f t="shared" ca="1" si="568"/>
        <v>0,165691567371839-0,110711565801321i</v>
      </c>
      <c r="DP323" s="223" t="str">
        <f t="shared" ca="1" si="569"/>
        <v>0,19443358220451+0,0436615209473866i</v>
      </c>
      <c r="DQ323" s="223" t="str">
        <f t="shared" ca="1" si="570"/>
        <v>0,102448109005116+0,170924343677525i</v>
      </c>
      <c r="DR323" s="223" t="str">
        <f t="shared" ca="1" si="571"/>
        <v>-0,0531493324231618+0,192057009149079i</v>
      </c>
      <c r="DS323" s="223" t="str">
        <f t="shared" ca="1" si="572"/>
        <v>-0,175745348268173+0,0939378457407636i</v>
      </c>
      <c r="DT323" s="223" t="str">
        <f t="shared" ca="1" si="573"/>
        <v>-0,189217753936338-0,062509102501992i</v>
      </c>
      <c r="DU323" s="223" t="str">
        <f t="shared" ca="1" si="574"/>
        <v>-0,0852012779782136-0,180142966921266i</v>
      </c>
      <c r="DV323" s="223" t="str">
        <f t="shared" ca="1" si="575"/>
        <v>0,0717182826775483-0,185922656580903i</v>
      </c>
      <c r="DW323" s="223" t="str">
        <f t="shared" ca="1" si="576"/>
        <v>0,184106605388386-0,0762594528742643i</v>
      </c>
      <c r="DX323" s="223" t="str">
        <f t="shared" ca="1" si="577"/>
        <v>0,182179655260856+0,0807546872283762i</v>
      </c>
      <c r="DY323" s="223" t="str">
        <f t="shared" ca="1" si="578"/>
        <v>0,0671339120687812+0,187626714917301i</v>
      </c>
      <c r="DZ323" s="223" t="str">
        <f t="shared" ca="1" si="579"/>
        <v>-0,0895965466643753+0,177997767194242i</v>
      </c>
      <c r="EA323" s="223" t="str">
        <f t="shared" ca="1" si="580"/>
        <v>-0,190694815255814+0,0578466397889097i</v>
      </c>
      <c r="EB323" s="223" t="str">
        <f t="shared" ca="1" si="581"/>
        <v>-0,173387066915695-0,0982225601717302i</v>
      </c>
      <c r="EC323" s="223" t="str">
        <f t="shared" ca="1" si="582"/>
        <v>-0,04842000988702-0,193303515081485i</v>
      </c>
      <c r="ED323" s="223" t="str">
        <f t="shared" ca="1" si="583"/>
        <v>0,106611946928371-0,168358662006026i</v>
      </c>
      <c r="EE323" s="223" t="str">
        <f t="shared" ca="1" si="584"/>
        <v>0,195446529807942-0,038876731940199i</v>
      </c>
      <c r="EF323" s="223" t="str">
        <f t="shared" ca="1" si="585"/>
        <v>0,162924666333119+0,114744496166739i</v>
      </c>
      <c r="EG323" s="223" t="str">
        <f t="shared" ca="1" si="586"/>
        <v>0,0292397965409566+0,197118696724995i</v>
      </c>
      <c r="EH323" s="223" t="str">
        <f t="shared" ca="1" si="587"/>
        <v>-0,122600615863412+0,157098170868502i</v>
      </c>
      <c r="EI323" s="223" t="str">
        <f t="shared" ca="1" si="588"/>
        <v>-0,19831598743608+0,0195324199107437i</v>
      </c>
      <c r="EJ323" s="223" t="str">
        <f t="shared" ca="1" si="589"/>
        <v>-0,15089321215009-0,130161379937926i</v>
      </c>
      <c r="EK323" s="223" t="str">
        <f t="shared" ca="1" si="590"/>
        <v>-0,00977798797010549-0,199035517563006i</v>
      </c>
      <c r="EL323" s="223" t="str">
        <f t="shared" ca="1" si="591"/>
        <v>0,137408573847396-0,144324738466909i</v>
      </c>
      <c r="EM323" s="223" t="str">
        <f t="shared" ca="1" si="592"/>
        <v>0,199275553694669-1,9334544842521E-14i</v>
      </c>
      <c r="EN323" s="223"/>
      <c r="EO323" s="223"/>
      <c r="EP323" s="223"/>
    </row>
    <row r="324" spans="1:146">
      <c r="A324" s="249">
        <f t="shared" si="461"/>
        <v>4.3749999999999926E-3</v>
      </c>
      <c r="B324" s="248">
        <v>224</v>
      </c>
      <c r="C324" s="247">
        <f t="shared" si="462"/>
        <v>44800</v>
      </c>
      <c r="N324" s="246">
        <f t="shared" ca="1" si="463"/>
        <v>0.20070653077225908</v>
      </c>
      <c r="O324" s="223">
        <f t="shared" ca="1" si="464"/>
        <v>-0.19929346922774094</v>
      </c>
      <c r="P324" s="223" t="str">
        <f t="shared" ca="1" si="465"/>
        <v>-0,140921763537128-0,140921763537128i</v>
      </c>
      <c r="Q324" s="223" t="str">
        <f t="shared" ca="1" si="466"/>
        <v>-4,8707710094828E-15-0,199293469227741i</v>
      </c>
      <c r="R324" s="223" t="str">
        <f t="shared" ca="1" si="467"/>
        <v>0,14092176353713-0,140921763537126i</v>
      </c>
      <c r="S324" s="223" t="str">
        <f t="shared" ca="1" si="468"/>
        <v>0,199293469227741-9,74154201896561E-15i</v>
      </c>
      <c r="T324" s="223" t="str">
        <f t="shared" ca="1" si="469"/>
        <v>0,140921763537129+0,140921763537127i</v>
      </c>
      <c r="U324" s="223" t="str">
        <f t="shared" ca="1" si="470"/>
        <v>-5,56661704685014E-15+0,199293469227741i</v>
      </c>
      <c r="V324" s="223" t="str">
        <f t="shared" ca="1" si="471"/>
        <v>-0,140921763537124+0,140921763537133i</v>
      </c>
      <c r="W324" s="223" t="str">
        <f t="shared" ca="1" si="472"/>
        <v>-0,199293469227741-1,75789498869885E-15i</v>
      </c>
      <c r="X324" s="223" t="str">
        <f t="shared" ca="1" si="473"/>
        <v>-0,140921763537122-0,140921763537134i</v>
      </c>
      <c r="Y324" s="223" t="str">
        <f t="shared" ca="1" si="474"/>
        <v>-3,46689233789446E-15-0,199293469227741i</v>
      </c>
      <c r="Z324" s="223" t="str">
        <f t="shared" ca="1" si="475"/>
        <v>0,140921763537131-0,140921763537125i</v>
      </c>
      <c r="AA324" s="223" t="str">
        <f t="shared" ca="1" si="476"/>
        <v>0,199293469227741-8,69167966448776E-15i</v>
      </c>
      <c r="AB324" s="223" t="str">
        <f t="shared" ca="1" si="477"/>
        <v>0,14092176353713+0,140921763537127i</v>
      </c>
      <c r="AC324" s="223" t="str">
        <f t="shared" ca="1" si="478"/>
        <v>-7,324512035549E-15+0,199293469227741i</v>
      </c>
      <c r="AD324" s="223" t="str">
        <f t="shared" ca="1" si="479"/>
        <v>-0,140921763537124+0,140921763537132i</v>
      </c>
      <c r="AE324" s="223" t="str">
        <f t="shared" ca="1" si="480"/>
        <v>-0,199293469227741-3,51578997739769E-15i</v>
      </c>
      <c r="AF324" s="223" t="str">
        <f t="shared" ca="1" si="481"/>
        <v>-0,140921763537135-0,140921763537121i</v>
      </c>
      <c r="AG324" s="223" t="str">
        <f t="shared" ca="1" si="482"/>
        <v>-3,12506261763761E-15-0,199293469227741i</v>
      </c>
      <c r="AH324" s="223" t="str">
        <f t="shared" ca="1" si="483"/>
        <v>0,140921763537074-0,140921763537182i</v>
      </c>
      <c r="AI324" s="223" t="str">
        <f t="shared" ca="1" si="484"/>
        <v>0,199293469227741-4,65836121921649E-14i</v>
      </c>
      <c r="AJ324" s="223" t="str">
        <f t="shared" ca="1" si="485"/>
        <v>0,140921763537142+0,140921763537114i</v>
      </c>
      <c r="AK324" s="223" t="str">
        <f t="shared" ca="1" si="486"/>
        <v>-9,08240702424783E-15+0,199293469227741i</v>
      </c>
      <c r="AL324" s="223" t="str">
        <f t="shared" ca="1" si="487"/>
        <v>-0,140921763537153+0,140921763537103i</v>
      </c>
      <c r="AM324" s="223" t="str">
        <f t="shared" ca="1" si="488"/>
        <v>-0,199293469227741-6,19162957037766E-14i</v>
      </c>
      <c r="AN324" s="223" t="str">
        <f t="shared" ca="1" si="489"/>
        <v>-0,140921763537066-0,140921763537191i</v>
      </c>
      <c r="AO324" s="223" t="str">
        <f t="shared" ca="1" si="490"/>
        <v>-8,34989531985751E-14-0,199293469227741i</v>
      </c>
      <c r="AP324" s="223" t="str">
        <f t="shared" ca="1" si="491"/>
        <v>0,140921763537092-0,140921763537165i</v>
      </c>
      <c r="AQ324" s="223" t="str">
        <f t="shared" ca="1" si="492"/>
        <v>0,199293469227741-2,50008034452781E-14i</v>
      </c>
      <c r="AR324" s="223" t="str">
        <f t="shared" ca="1" si="493"/>
        <v>0,199293469227741-2,50008034452781E-14i</v>
      </c>
      <c r="AS324" s="223" t="str">
        <f t="shared" ca="1" si="494"/>
        <v>-2,78330852342507E-14+0,199293469227741i</v>
      </c>
      <c r="AT324" s="223" t="str">
        <f t="shared" ca="1" si="495"/>
        <v>-0,140921763537167+0,14092176353709i</v>
      </c>
      <c r="AU324" s="223" t="str">
        <f t="shared" ca="1" si="496"/>
        <v>-0,199293469227741-8,63312349875475E-14i</v>
      </c>
      <c r="AV324" s="223" t="str">
        <f t="shared" ca="1" si="497"/>
        <v>-0,140921763537189-0,140921763537068i</v>
      </c>
      <c r="AW324" s="223" t="str">
        <f t="shared" ca="1" si="498"/>
        <v>-5,90840139148042E-14-0,199293469227741i</v>
      </c>
      <c r="AX324" s="223" t="str">
        <f t="shared" ca="1" si="499"/>
        <v>0,140921763537105-0,140921763537151i</v>
      </c>
      <c r="AY324" s="223" t="str">
        <f t="shared" ca="1" si="500"/>
        <v>0,199293469227741-6,25012523527522E-15i</v>
      </c>
      <c r="AZ324" s="223" t="str">
        <f t="shared" ca="1" si="501"/>
        <v>0,140921763537114+0,140921763537142i</v>
      </c>
      <c r="BA324" s="223" t="str">
        <f t="shared" ca="1" si="502"/>
        <v>-5,22480245180216E-14+0,199293469227741i</v>
      </c>
      <c r="BB324" s="223" t="str">
        <f t="shared" ca="1" si="503"/>
        <v>-0,140921763537184+0,140921763537072i</v>
      </c>
      <c r="BC324" s="223" t="str">
        <f t="shared" ca="1" si="504"/>
        <v>-0,199293469227741+9,31672243843301E-14i</v>
      </c>
      <c r="BD324" s="223" t="str">
        <f t="shared" ca="1" si="505"/>
        <v>-0,140921763537175-0,140921763537081i</v>
      </c>
      <c r="BE324" s="223" t="str">
        <f t="shared" ca="1" si="506"/>
        <v>-4,03333357048011E-14-0,199293469227741i</v>
      </c>
      <c r="BF324" s="223" t="str">
        <f t="shared" ca="1" si="507"/>
        <v>0,140921763537118-0,140921763537138i</v>
      </c>
      <c r="BG324" s="223" t="str">
        <f t="shared" ca="1" si="508"/>
        <v>0,199293469227741+1,81648140484957E-14i</v>
      </c>
      <c r="BH324" s="223" t="str">
        <f t="shared" ca="1" si="509"/>
        <v>0,140921763537097+0,14092176353716i</v>
      </c>
      <c r="BI324" s="223" t="str">
        <f t="shared" ca="1" si="510"/>
        <v>-7,09987027280245E-14+0,199293469227741i</v>
      </c>
      <c r="BJ324" s="223" t="str">
        <f t="shared" ca="1" si="511"/>
        <v>-0,140921763537201+0,140921763537055i</v>
      </c>
      <c r="BK324" s="223" t="str">
        <f t="shared" ca="1" si="512"/>
        <v>-0,199293469227741+6,87522851005592E-14i</v>
      </c>
      <c r="BL324" s="223" t="str">
        <f t="shared" ca="1" si="513"/>
        <v>-0,140921763537162-0,140921763537094i</v>
      </c>
      <c r="BM324" s="223" t="str">
        <f t="shared" ca="1" si="514"/>
        <v>-1,59183964210303E-14-0,199293469227741i</v>
      </c>
      <c r="BN324" s="223" t="str">
        <f t="shared" ca="1" si="515"/>
        <v>0,140921763537132-0,140921763537125i</v>
      </c>
      <c r="BO324" s="223" t="str">
        <f t="shared" ca="1" si="516"/>
        <v>0,199293469227741+3,69154922584986E-14i</v>
      </c>
      <c r="BP324" s="223" t="str">
        <f t="shared" ca="1" si="517"/>
        <v>0,140921763537079+0,140921763537177i</v>
      </c>
      <c r="BQ324" s="223" t="str">
        <f t="shared" ca="1" si="518"/>
        <v>-8,97493809380274E-14+0,199293469227741i</v>
      </c>
      <c r="BR324" s="223" t="str">
        <f t="shared" ca="1" si="519"/>
        <v>-0,14092176353707+0,140921763537186i</v>
      </c>
      <c r="BS324" s="223" t="str">
        <f t="shared" ca="1" si="520"/>
        <v>-0,199293469227741+5,00016068905563E-14i</v>
      </c>
      <c r="BT324" s="223" t="str">
        <f t="shared" ca="1" si="521"/>
        <v>-0,140921763537149-0,140921763537108i</v>
      </c>
      <c r="BU324" s="223" t="str">
        <f t="shared" ca="1" si="522"/>
        <v>2,83228178897261E-15-0,199293469227741i</v>
      </c>
      <c r="BV324" s="223" t="str">
        <f t="shared" ca="1" si="523"/>
        <v>0,140921763537153-0,140921763537104i</v>
      </c>
      <c r="BW324" s="223" t="str">
        <f t="shared" ca="1" si="524"/>
        <v>0,199293469227741+5,56661704685014E-14i</v>
      </c>
      <c r="BX324" s="223" t="str">
        <f t="shared" ca="1" si="525"/>
        <v>0,140921763537066+0,14092176353719i</v>
      </c>
      <c r="BY324" s="223" t="str">
        <f t="shared" ca="1" si="526"/>
        <v>8,40848173600822E-14+0,199293469227741i</v>
      </c>
      <c r="BZ324" s="223" t="str">
        <f t="shared" ca="1" si="527"/>
        <v>-0,140921763537083+0,140921763537173i</v>
      </c>
      <c r="CA324" s="223" t="str">
        <f t="shared" ca="1" si="528"/>
        <v>-0,199293469227741+3,12509286805534E-14i</v>
      </c>
      <c r="CB324" s="223" t="str">
        <f t="shared" ca="1" si="529"/>
        <v>-0,140921763537128-0,140921763537129i</v>
      </c>
      <c r="CC324" s="223" t="str">
        <f t="shared" ca="1" si="530"/>
        <v>2,15829599989755E-14-0,199293469227741i</v>
      </c>
      <c r="CD324" s="223" t="str">
        <f t="shared" ca="1" si="531"/>
        <v>0,140921763537166-0,14092176353709i</v>
      </c>
      <c r="CE324" s="223" t="str">
        <f t="shared" ca="1" si="532"/>
        <v>0,199293469227741+7,44168486785043E-14i</v>
      </c>
      <c r="CF324" s="223" t="str">
        <f t="shared" ca="1" si="533"/>
        <v>0,140921763537197+0,140921763537059i</v>
      </c>
      <c r="CG324" s="223" t="str">
        <f t="shared" ca="1" si="534"/>
        <v>6,53341391500794E-14+0,199293469227741i</v>
      </c>
      <c r="CH324" s="223" t="str">
        <f t="shared" ca="1" si="535"/>
        <v>-0,140921763537105+0,140921763537152i</v>
      </c>
      <c r="CI324" s="223" t="str">
        <f t="shared" ca="1" si="536"/>
        <v>-0,199293469227741+1,25002504705504E-14i</v>
      </c>
      <c r="CJ324" s="223" t="str">
        <f t="shared" ca="1" si="537"/>
        <v>-0,140921763537114-0,140921763537142i</v>
      </c>
      <c r="CK324" s="223" t="str">
        <f t="shared" ca="1" si="538"/>
        <v>4,03336382089784E-14-0,199293469227741i</v>
      </c>
      <c r="CL324" s="223" t="str">
        <f t="shared" ca="1" si="539"/>
        <v>0,140921763537179-0,140921763537077i</v>
      </c>
      <c r="CM324" s="223" t="str">
        <f t="shared" ca="1" si="540"/>
        <v>0,199293469227741+1,04496049036043E-13i</v>
      </c>
      <c r="CN324" s="223" t="str">
        <f t="shared" ca="1" si="541"/>
        <v>0,140921763537176+0,140921763537081i</v>
      </c>
      <c r="CO324" s="223" t="str">
        <f t="shared" ca="1" si="542"/>
        <v>4,65834609400765E-14+0,199293469227741i</v>
      </c>
      <c r="CP324" s="223" t="str">
        <f t="shared" ca="1" si="543"/>
        <v>-0,140921763537118+0,140921763537138i</v>
      </c>
      <c r="CQ324" s="223" t="str">
        <f t="shared" ca="1" si="544"/>
        <v>-0,199293469227741-6,25042773945245E-15i</v>
      </c>
      <c r="CR324" s="223" t="str">
        <f t="shared" ca="1" si="545"/>
        <v>-0,140921763537101-0,140921763537155i</v>
      </c>
      <c r="CS324" s="223" t="str">
        <f t="shared" ca="1" si="546"/>
        <v>7,04128385665173E-14-0,199293469227741i</v>
      </c>
      <c r="CT324" s="223" t="str">
        <f t="shared" ca="1" si="547"/>
        <v>0,140921763537193-0,140921763537064i</v>
      </c>
      <c r="CU324" s="223" t="str">
        <f t="shared" ca="1" si="548"/>
        <v>0,199293469227741-8,06666714096024E-14i</v>
      </c>
      <c r="CV324" s="223" t="str">
        <f t="shared" ca="1" si="549"/>
        <v>0,140921763537163+0,140921763537094i</v>
      </c>
      <c r="CW324" s="223" t="str">
        <f t="shared" ca="1" si="550"/>
        <v>2,78327827300736E-14+0,199293469227741i</v>
      </c>
      <c r="CX324" s="223" t="str">
        <f t="shared" ca="1" si="551"/>
        <v>-0,140921763537131+0,140921763537125i</v>
      </c>
      <c r="CY324" s="223" t="str">
        <f t="shared" ca="1" si="552"/>
        <v>-0,199293469227741-3,63296280969914E-14i</v>
      </c>
      <c r="CZ324" s="223" t="str">
        <f t="shared" ca="1" si="553"/>
        <v>-0,140921763537088-0,140921763537169i</v>
      </c>
      <c r="DA324" s="223" t="str">
        <f t="shared" ca="1" si="554"/>
        <v>8,91635167765202E-14-0,199293469227741i</v>
      </c>
      <c r="DB324" s="223" t="str">
        <f t="shared" ca="1" si="555"/>
        <v>0,14092176353707-0,140921763537187i</v>
      </c>
      <c r="DC324" s="223" t="str">
        <f t="shared" ca="1" si="556"/>
        <v>0,199293469227741-6,19159931995995E-14i</v>
      </c>
      <c r="DD324" s="223" t="str">
        <f t="shared" ca="1" si="557"/>
        <v>0,140921763537149+0,140921763537107i</v>
      </c>
      <c r="DE324" s="223" t="str">
        <f t="shared" ca="1" si="558"/>
        <v>-2,2464176274654E-15+0,199293469227741i</v>
      </c>
      <c r="DF324" s="223" t="str">
        <f t="shared" ca="1" si="559"/>
        <v>-0,140921763537144+0,140921763537112i</v>
      </c>
      <c r="DG324" s="223" t="str">
        <f t="shared" ca="1" si="560"/>
        <v>-0,199293469227741-4,37517841594583E-14i</v>
      </c>
      <c r="DH324" s="223" t="str">
        <f t="shared" ca="1" si="561"/>
        <v>-0,140921763537066-0,14092176353719i</v>
      </c>
      <c r="DI324" s="223" t="str">
        <f t="shared" ca="1" si="562"/>
        <v>1,07914194986523E-13-0,199293469227741i</v>
      </c>
      <c r="DJ324" s="223" t="str">
        <f t="shared" ca="1" si="563"/>
        <v>0,140921763537075-0,140921763537181i</v>
      </c>
      <c r="DK324" s="223" t="str">
        <f t="shared" ca="1" si="564"/>
        <v>0,199293469227741-3,18367928420606E-14i</v>
      </c>
      <c r="DL324" s="223" t="str">
        <f t="shared" ca="1" si="565"/>
        <v>0,140921763537136+0,14092176353712i</v>
      </c>
      <c r="DM324" s="223" t="str">
        <f t="shared" ca="1" si="566"/>
        <v>-9,66857368993226E-15+0,199293469227741i</v>
      </c>
      <c r="DN324" s="223" t="str">
        <f t="shared" ca="1" si="567"/>
        <v>-0,140921763537166+0,140921763537091i</v>
      </c>
      <c r="DO324" s="223" t="str">
        <f t="shared" ca="1" si="568"/>
        <v>-0,199293469227741-7,38309845169972E-14i</v>
      </c>
      <c r="DP324" s="223" t="str">
        <f t="shared" ca="1" si="569"/>
        <v>-0,140921763537061-0,140921763537195i</v>
      </c>
      <c r="DQ324" s="223" t="str">
        <f t="shared" ca="1" si="570"/>
        <v>-6,59200033115865E-14-0,199293469227741i</v>
      </c>
      <c r="DR324" s="223" t="str">
        <f t="shared" ca="1" si="571"/>
        <v>0,140921763537096-0,14092176353716i</v>
      </c>
      <c r="DS324" s="223" t="str">
        <f t="shared" ca="1" si="572"/>
        <v>0,199293469227741-2,44146367795938E-14i</v>
      </c>
      <c r="DT324" s="223" t="str">
        <f t="shared" ca="1" si="573"/>
        <v>0,140921763537115+0,140921763537142i</v>
      </c>
      <c r="DU324" s="223" t="str">
        <f t="shared" ca="1" si="574"/>
        <v>-3,97477740474712E-14+0,199293469227741i</v>
      </c>
      <c r="DV324" s="223" t="str">
        <f t="shared" ca="1" si="575"/>
        <v>-0,140921763537171+0,140921763537085i</v>
      </c>
      <c r="DW324" s="223" t="str">
        <f t="shared" ca="1" si="576"/>
        <v>-0,199293469227741-1,03910184874536E-13i</v>
      </c>
      <c r="DX324" s="223" t="str">
        <f t="shared" ca="1" si="577"/>
        <v>-0,140921763537184-0,140921763537072i</v>
      </c>
      <c r="DY324" s="223" t="str">
        <f t="shared" ca="1" si="578"/>
        <v>-5,84978472491197E-14-0,199293469227741i</v>
      </c>
      <c r="DZ324" s="223" t="str">
        <f t="shared" ca="1" si="579"/>
        <v>0,140921763537117-0,140921763537139i</v>
      </c>
      <c r="EA324" s="223" t="str">
        <f t="shared" ca="1" si="580"/>
        <v>0,199293469227741+5,66456357794524E-15i</v>
      </c>
      <c r="EB324" s="223" t="str">
        <f t="shared" ca="1" si="581"/>
        <v>0,14092176353711+0,140921763537147i</v>
      </c>
      <c r="EC324" s="223" t="str">
        <f t="shared" ca="1" si="582"/>
        <v>-6,98269744050102E-14+0,199293469227741i</v>
      </c>
      <c r="ED324" s="223" t="str">
        <f t="shared" ca="1" si="583"/>
        <v>-0,140921763537192+0,140921763537064i</v>
      </c>
      <c r="EE324" s="223" t="str">
        <f t="shared" ca="1" si="584"/>
        <v>-0,199293469227741-1,11332340937003E-13i</v>
      </c>
      <c r="EF324" s="223" t="str">
        <f t="shared" ca="1" si="585"/>
        <v>-0,140921763537163-0,140921763537093i</v>
      </c>
      <c r="EG324" s="223" t="str">
        <f t="shared" ca="1" si="586"/>
        <v>-2,84186468915808E-14-0,199293469227741i</v>
      </c>
      <c r="EH324" s="223" t="str">
        <f t="shared" ca="1" si="587"/>
        <v>0,140921763537123-0,140921763537134i</v>
      </c>
      <c r="EI324" s="223" t="str">
        <f t="shared" ca="1" si="588"/>
        <v>0,199293469227741+3,57437639354842E-14i</v>
      </c>
      <c r="EJ324" s="223" t="str">
        <f t="shared" ca="1" si="589"/>
        <v>0,140921763537088+0,140921763537168i</v>
      </c>
      <c r="EK324" s="223" t="str">
        <f t="shared" ca="1" si="590"/>
        <v>-7,7249130467477E-14+0,199293469227741i</v>
      </c>
      <c r="EL324" s="223" t="str">
        <f t="shared" ca="1" si="591"/>
        <v>-0,140921763537069+0,140921763537187i</v>
      </c>
      <c r="EM324" s="223" t="str">
        <f t="shared" ca="1" si="592"/>
        <v>-0,199293469227741+6,25018573611067E-14i</v>
      </c>
      <c r="EN324" s="223"/>
      <c r="EO324" s="223"/>
      <c r="EP324" s="223"/>
    </row>
    <row r="325" spans="1:146">
      <c r="A325" s="249">
        <f t="shared" si="461"/>
        <v>4.3945312499999922E-3</v>
      </c>
      <c r="B325" s="248">
        <v>225</v>
      </c>
      <c r="C325" s="247">
        <f t="shared" si="462"/>
        <v>45000</v>
      </c>
      <c r="N325" s="246">
        <f t="shared" ca="1" si="463"/>
        <v>0.2006898871923237</v>
      </c>
      <c r="O325" s="223">
        <f t="shared" ca="1" si="464"/>
        <v>-0.19931011280767633</v>
      </c>
      <c r="P325" s="223" t="str">
        <f t="shared" ca="1" si="465"/>
        <v>-0,144349767803688-0,137432403757011i</v>
      </c>
      <c r="Q325" s="223" t="str">
        <f t="shared" ca="1" si="466"/>
        <v>-0,00977968370540472-0,199070035048048i</v>
      </c>
      <c r="R325" s="223" t="str">
        <f t="shared" ca="1" si="467"/>
        <v>0,130183953012032-0,150919380616175i</v>
      </c>
      <c r="S325" s="223" t="str">
        <f t="shared" ca="1" si="468"/>
        <v>0,198350380137513-0,019535807296164i</v>
      </c>
      <c r="T325" s="223" t="str">
        <f t="shared" ca="1" si="469"/>
        <v>0,157125415421782+0,122621877721477i</v>
      </c>
      <c r="U325" s="223" t="str">
        <f t="shared" ca="1" si="470"/>
        <v>0,0292448674160322+0,197152881787782i</v>
      </c>
      <c r="V325" s="223" t="str">
        <f t="shared" ca="1" si="471"/>
        <v>-0,114764395587068+0,16295292133909i</v>
      </c>
      <c r="W325" s="223" t="str">
        <f t="shared" ca="1" si="472"/>
        <v>-0,195480424877275+0,038883474088727i</v>
      </c>
      <c r="X325" s="223" t="str">
        <f t="shared" ca="1" si="473"/>
        <v>-0,168387859395889-0,106630435971532i</v>
      </c>
      <c r="Y325" s="223" t="str">
        <f t="shared" ca="1" si="474"/>
        <v>-0,0484284070665518-0,193337038501175i</v>
      </c>
      <c r="Z325" s="223" t="str">
        <f t="shared" ca="1" si="475"/>
        <v>0,098239594296017-0,173417136350369i</v>
      </c>
      <c r="AA325" s="223" t="str">
        <f t="shared" ca="1" si="476"/>
        <v>0,190727886265002-0,0578566717699275i</v>
      </c>
      <c r="AB325" s="223" t="str">
        <f t="shared" ca="1" si="477"/>
        <v>0,178028636233835+0,0896120848330713i</v>
      </c>
      <c r="AC325" s="223" t="str">
        <f t="shared" ca="1" si="478"/>
        <v>0,0671455546833621+0,187659253845027i</v>
      </c>
      <c r="AD325" s="223" t="str">
        <f t="shared" ca="1" si="479"/>
        <v>-0,0807686920086711+0,182211249539146i</v>
      </c>
      <c r="AE325" s="223" t="str">
        <f t="shared" ca="1" si="480"/>
        <v>-0,18413853384553+0,0762726780743087i</v>
      </c>
      <c r="AF325" s="223" t="str">
        <f t="shared" ca="1" si="481"/>
        <v>-0,185954899984505-0,0717307203307019i</v>
      </c>
      <c r="AG325" s="223" t="str">
        <f t="shared" ca="1" si="482"/>
        <v>-0,0852160539030769-0,180174207989369i</v>
      </c>
      <c r="AH325" s="223" t="str">
        <f t="shared" ca="1" si="483"/>
        <v>0,0625199430645839-0,189250568788075i</v>
      </c>
      <c r="AI325" s="223" t="str">
        <f t="shared" ca="1" si="484"/>
        <v>0,175775826684775-0,0939541367939303i</v>
      </c>
      <c r="AJ325" s="223" t="str">
        <f t="shared" ca="1" si="485"/>
        <v>0,192090316395003+0,0531585497796586i</v>
      </c>
      <c r="AK325" s="223" t="str">
        <f t="shared" ca="1" si="486"/>
        <v>0,102465875939923+0,170953986017504i</v>
      </c>
      <c r="AL325" s="223" t="str">
        <f t="shared" ca="1" si="487"/>
        <v>-0,0436690928919851+0,194467301604665i</v>
      </c>
      <c r="AM325" s="223" t="str">
        <f t="shared" ca="1" si="488"/>
        <v>-0,165720302224218+0,110730765815659i</v>
      </c>
      <c r="AN325" s="223" t="str">
        <f t="shared" ca="1" si="489"/>
        <v>-0,196375798051431-0,0340744333345722i</v>
      </c>
      <c r="AO325" s="223" t="str">
        <f t="shared" ca="1" si="490"/>
        <v>-0,118728895577837-0,160087383707386i</v>
      </c>
      <c r="AP325" s="223" t="str">
        <f t="shared" ca="1" si="491"/>
        <v>0,0243976854828869-0,197811208000171i</v>
      </c>
      <c r="AQ325" s="223" t="str">
        <f t="shared" ca="1" si="492"/>
        <v>0,154068800661193-0,126440997031145i</v>
      </c>
      <c r="AR325" s="223" t="str">
        <f t="shared" ca="1" si="493"/>
        <v>0,154068800661193-0,126440997031145i</v>
      </c>
      <c r="AS325" s="223" t="str">
        <f t="shared" ca="1" si="494"/>
        <v>0,133848491047526+0,147679052379507i</v>
      </c>
      <c r="AT325" s="223" t="str">
        <f t="shared" ca="1" si="495"/>
        <v>-0,0048913150252515+0,199250084328043i</v>
      </c>
      <c r="AU325" s="223" t="str">
        <f t="shared" ca="1" si="496"/>
        <v>-0,140933532325345+0,140933532325382i</v>
      </c>
      <c r="AV325" s="223" t="str">
        <f t="shared" ca="1" si="497"/>
        <v>-0,199250084328042+0,00489131502530432i</v>
      </c>
      <c r="AW325" s="223" t="str">
        <f t="shared" ca="1" si="498"/>
        <v>-0,147679052379542-0,133848491047487i</v>
      </c>
      <c r="AX325" s="223" t="str">
        <f t="shared" ca="1" si="499"/>
        <v>-0,0146621614697392-0,198770073422646i</v>
      </c>
      <c r="AY325" s="223" t="str">
        <f t="shared" ca="1" si="500"/>
        <v>0,126440997031104-0,154068800661227i</v>
      </c>
      <c r="AZ325" s="223" t="str">
        <f t="shared" ca="1" si="501"/>
        <v>0,197811208000189-0,0243976854827369i</v>
      </c>
      <c r="BA325" s="223" t="str">
        <f t="shared" ca="1" si="502"/>
        <v>0,160087383707417+0,118728895577795i</v>
      </c>
      <c r="BB325" s="223" t="str">
        <f t="shared" ca="1" si="503"/>
        <v>0,0340744333346242+0,196375798051422i</v>
      </c>
      <c r="BC325" s="223" t="str">
        <f t="shared" ca="1" si="504"/>
        <v>-0,11073076581578+0,165720302224138i</v>
      </c>
      <c r="BD325" s="223" t="str">
        <f t="shared" ca="1" si="505"/>
        <v>-0,194467301604654+0,0436690928920339i</v>
      </c>
      <c r="BE325" s="223" t="str">
        <f t="shared" ca="1" si="506"/>
        <v>-0,170953986017531-0,102465875939878i</v>
      </c>
      <c r="BF325" s="223" t="str">
        <f t="shared" ca="1" si="507"/>
        <v>-0,0531585497795185-0,192090316395041i</v>
      </c>
      <c r="BG325" s="223" t="str">
        <f t="shared" ca="1" si="508"/>
        <v>0,0939541367938862-0,175775826684799i</v>
      </c>
      <c r="BH325" s="223" t="str">
        <f t="shared" ca="1" si="509"/>
        <v>0,189250568788057-0,0625199430646367i</v>
      </c>
      <c r="BI325" s="223" t="str">
        <f t="shared" ca="1" si="510"/>
        <v>0,18017420798935+0,0852160539031186i</v>
      </c>
      <c r="BJ325" s="223" t="str">
        <f t="shared" ca="1" si="511"/>
        <v>0,0717307203306138+0,185954899984539i</v>
      </c>
      <c r="BK325" s="223" t="str">
        <f t="shared" ca="1" si="512"/>
        <v>-0,0762726780742808+0,184138533845542i</v>
      </c>
      <c r="BL325" s="223" t="str">
        <f t="shared" ca="1" si="513"/>
        <v>-0,182211249539159+0,0807686920086418i</v>
      </c>
      <c r="BM325" s="223" t="str">
        <f t="shared" ca="1" si="514"/>
        <v>-0,187659253844996-0,0671455546834484i</v>
      </c>
      <c r="BN325" s="223" t="str">
        <f t="shared" ca="1" si="515"/>
        <v>-0,0896120848331159-0,178028636233812i</v>
      </c>
      <c r="BO325" s="223" t="str">
        <f t="shared" ca="1" si="516"/>
        <v>0,0578566717699365-0,190727886264999i</v>
      </c>
      <c r="BP325" s="223" t="str">
        <f t="shared" ca="1" si="517"/>
        <v>0,173417136350405-0,0982395942959546i</v>
      </c>
      <c r="BQ325" s="223" t="str">
        <f t="shared" ca="1" si="518"/>
        <v>0,193337038501193+0,0484284070664827i</v>
      </c>
      <c r="BR325" s="223" t="str">
        <f t="shared" ca="1" si="519"/>
        <v>0,10663043597154+0,168387859395884i</v>
      </c>
      <c r="BS325" s="223" t="str">
        <f t="shared" ca="1" si="520"/>
        <v>-0,0388834740887764+0,195480424877265i</v>
      </c>
      <c r="BT325" s="223" t="str">
        <f t="shared" ca="1" si="521"/>
        <v>-0,162952921339037+0,114764395587144i</v>
      </c>
      <c r="BU325" s="223" t="str">
        <f t="shared" ca="1" si="522"/>
        <v>-0,197152881787787-0,0292448674160009i</v>
      </c>
      <c r="BV325" s="223" t="str">
        <f t="shared" ca="1" si="523"/>
        <v>-0,122621877721438-0,157125415421813i</v>
      </c>
      <c r="BW325" s="223" t="str">
        <f t="shared" ca="1" si="524"/>
        <v>0,0195358072962742-0,198350380137502i</v>
      </c>
      <c r="BX325" s="223" t="str">
        <f t="shared" ca="1" si="525"/>
        <v>0,150919380616154-0,130183953012056i</v>
      </c>
      <c r="BY325" s="223" t="str">
        <f t="shared" ca="1" si="526"/>
        <v>0,199070035048046+0,00977968370543362i</v>
      </c>
      <c r="BZ325" s="223" t="str">
        <f t="shared" ca="1" si="527"/>
        <v>0,137432403756947+0,144349767803748i</v>
      </c>
      <c r="CA325" s="223" t="str">
        <f t="shared" ca="1" si="528"/>
        <v>5,28381281179831E-14+0,199310112807676i</v>
      </c>
      <c r="CB325" s="223" t="str">
        <f t="shared" ca="1" si="529"/>
        <v>-0,137432403757019+0,144349767803681i</v>
      </c>
      <c r="CC325" s="223" t="str">
        <f t="shared" ca="1" si="530"/>
        <v>-0,199070035048051+0,00977968370533548i</v>
      </c>
      <c r="CD325" s="223" t="str">
        <f t="shared" ca="1" si="531"/>
        <v>-0,150919380616223-0,130183953011976i</v>
      </c>
      <c r="CE325" s="223" t="str">
        <f t="shared" ca="1" si="532"/>
        <v>-0,0195358072961764-0,198350380137512i</v>
      </c>
      <c r="CF325" s="223" t="str">
        <f t="shared" ca="1" si="533"/>
        <v>0,122621877721516-0,157125415421753i</v>
      </c>
      <c r="CG325" s="223" t="str">
        <f t="shared" ca="1" si="534"/>
        <v>0,197152881787772-0,0292448674161054i</v>
      </c>
      <c r="CH325" s="223" t="str">
        <f t="shared" ca="1" si="535"/>
        <v>0,162952921339098+0,114764395587057i</v>
      </c>
      <c r="CI325" s="223" t="str">
        <f t="shared" ca="1" si="536"/>
        <v>0,0388834740886801+0,195480424877284i</v>
      </c>
      <c r="CJ325" s="223" t="str">
        <f t="shared" ca="1" si="537"/>
        <v>-0,106630435971451+0,16838785939594i</v>
      </c>
      <c r="CK325" s="223" t="str">
        <f t="shared" ca="1" si="538"/>
        <v>-0,193337038501167+0,0484284070665853i</v>
      </c>
      <c r="CL325" s="223" t="str">
        <f t="shared" ca="1" si="539"/>
        <v>-0,173417136350356-0,0982395942960401i</v>
      </c>
      <c r="CM325" s="223" t="str">
        <f t="shared" ca="1" si="540"/>
        <v>-0,0578566717698426-0,190727886265028i</v>
      </c>
      <c r="CN325" s="223" t="str">
        <f t="shared" ca="1" si="541"/>
        <v>0,0896120848330216-0,17802863623386i</v>
      </c>
      <c r="CO325" s="223" t="str">
        <f t="shared" ca="1" si="542"/>
        <v>0,187659253845029-0,0671455546833559i</v>
      </c>
      <c r="CP325" s="223" t="str">
        <f t="shared" ca="1" si="543"/>
        <v>0,18221124953912+0,0807686920087317i</v>
      </c>
      <c r="CQ325" s="223" t="str">
        <f t="shared" ca="1" si="544"/>
        <v>0,0762726780743784+0,184138533845502i</v>
      </c>
      <c r="CR325" s="223" t="str">
        <f t="shared" ca="1" si="545"/>
        <v>-0,0717307203307055+0,185954899984504i</v>
      </c>
      <c r="CS325" s="223" t="str">
        <f t="shared" ca="1" si="546"/>
        <v>-0,180174207989389+0,0852160539030351i</v>
      </c>
      <c r="CT325" s="223" t="str">
        <f t="shared" ca="1" si="547"/>
        <v>-0,189250568788092-0,0625199430645309i</v>
      </c>
      <c r="CU325" s="223" t="str">
        <f t="shared" ca="1" si="548"/>
        <v>-0,0939541367939795-0,175775826684749i</v>
      </c>
      <c r="CV325" s="223" t="str">
        <f t="shared" ca="1" si="549"/>
        <v>0,0531585497796078-0,192090316395017i</v>
      </c>
      <c r="CW325" s="223" t="str">
        <f t="shared" ca="1" si="550"/>
        <v>0,170953986017474-0,102465875939973i</v>
      </c>
      <c r="CX325" s="223" t="str">
        <f t="shared" ca="1" si="551"/>
        <v>0,194467301604677+0,0436690928919307i</v>
      </c>
      <c r="CY325" s="223" t="str">
        <f t="shared" ca="1" si="552"/>
        <v>0,110730765815703+0,165720302224189i</v>
      </c>
      <c r="CZ325" s="223" t="str">
        <f t="shared" ca="1" si="553"/>
        <v>-0,0340744333347155+0,196375798051406i</v>
      </c>
      <c r="DA325" s="223" t="str">
        <f t="shared" ca="1" si="554"/>
        <v>-0,160087383707351+0,118728895577884i</v>
      </c>
      <c r="DB325" s="223" t="str">
        <f t="shared" ca="1" si="555"/>
        <v>-0,197811208000178-0,0243976854828289i</v>
      </c>
      <c r="DC325" s="223" t="str">
        <f t="shared" ca="1" si="556"/>
        <v>-0,126440997031033-0,154068800661286i</v>
      </c>
      <c r="DD325" s="223" t="str">
        <f t="shared" ca="1" si="557"/>
        <v>0,0146621614696282-0,198770073422654i</v>
      </c>
      <c r="DE325" s="223" t="str">
        <f t="shared" ca="1" si="558"/>
        <v>0,147679052379475-0,133848491047561i</v>
      </c>
      <c r="DF325" s="223" t="str">
        <f t="shared" ca="1" si="559"/>
        <v>0,19925008432804+0,00489131502539688i</v>
      </c>
      <c r="DG325" s="223" t="str">
        <f t="shared" ca="1" si="560"/>
        <v>0,140933532325416+0,140933532325312i</v>
      </c>
      <c r="DH325" s="223" t="str">
        <f t="shared" ca="1" si="561"/>
        <v>0,0048913150253628+0,199250084328041i</v>
      </c>
      <c r="DI325" s="223" t="str">
        <f t="shared" ca="1" si="562"/>
        <v>-0,133848491047603+0,147679052379437i</v>
      </c>
      <c r="DJ325" s="223" t="str">
        <f t="shared" ca="1" si="563"/>
        <v>-0,198770073422641+0,0146621614697976i</v>
      </c>
      <c r="DK325" s="223" t="str">
        <f t="shared" ca="1" si="564"/>
        <v>-0,154068800661257-0,126440997031068i</v>
      </c>
      <c r="DL325" s="223" t="str">
        <f t="shared" ca="1" si="565"/>
        <v>-0,0243976854827951-0,197811208000182i</v>
      </c>
      <c r="DM325" s="223" t="str">
        <f t="shared" ca="1" si="566"/>
        <v>0,118728895577921-0,160087383707324i</v>
      </c>
      <c r="DN325" s="223" t="str">
        <f t="shared" ca="1" si="567"/>
        <v>0,196375798051412-0,034074433334682i</v>
      </c>
      <c r="DO325" s="223" t="str">
        <f t="shared" ca="1" si="568"/>
        <v>0,165720302224164+0,110730765815741i</v>
      </c>
      <c r="DP325" s="223" t="str">
        <f t="shared" ca="1" si="569"/>
        <v>0,0436690928918976+0,194467301604685i</v>
      </c>
      <c r="DQ325" s="223" t="str">
        <f t="shared" ca="1" si="570"/>
        <v>-0,102465875939837+0,170953986017556i</v>
      </c>
      <c r="DR325" s="223" t="str">
        <f t="shared" ca="1" si="571"/>
        <v>-0,192090316395026+0,0531585497795749i</v>
      </c>
      <c r="DS325" s="223" t="str">
        <f t="shared" ca="1" si="572"/>
        <v>-0,175775826684727-0,0939541367940196i</v>
      </c>
      <c r="DT325" s="223" t="str">
        <f t="shared" ca="1" si="573"/>
        <v>-0,0625199430646921-0,189250568788039i</v>
      </c>
      <c r="DU325" s="223" t="str">
        <f t="shared" ca="1" si="574"/>
        <v>0,0852160539030761-0,18017420798937i</v>
      </c>
      <c r="DV325" s="223" t="str">
        <f t="shared" ca="1" si="575"/>
        <v>0,185954899984516-0,0717307203306738i</v>
      </c>
      <c r="DW325" s="223" t="str">
        <f t="shared" ca="1" si="576"/>
        <v>0,184138533845562+0,076272678074232i</v>
      </c>
      <c r="DX325" s="223" t="str">
        <f t="shared" ca="1" si="577"/>
        <v>0,0807686920087004+0,182211249539133i</v>
      </c>
      <c r="DY325" s="223" t="str">
        <f t="shared" ca="1" si="578"/>
        <v>-0,0671455546833986+0,187659253845014i</v>
      </c>
      <c r="DZ325" s="223" t="str">
        <f t="shared" ca="1" si="579"/>
        <v>-0,178028636233875+0,0896120848329911i</v>
      </c>
      <c r="EA325" s="223" t="str">
        <f t="shared" ca="1" si="580"/>
        <v>-0,190727886265015-0,0578566717698861i</v>
      </c>
      <c r="EB325" s="223" t="str">
        <f t="shared" ca="1" si="581"/>
        <v>-0,0982395942960104-0,173417136350373i</v>
      </c>
      <c r="EC325" s="223" t="str">
        <f t="shared" ca="1" si="582"/>
        <v>0,0484284070666294-0,193337038501156i</v>
      </c>
      <c r="ED325" s="223" t="str">
        <f t="shared" ca="1" si="583"/>
        <v>0,168387859395849-0,106630435971595i</v>
      </c>
      <c r="EE325" s="223" t="str">
        <f t="shared" ca="1" si="584"/>
        <v>0,195480424877275+0,0388834740887246i</v>
      </c>
      <c r="EF325" s="223" t="str">
        <f t="shared" ca="1" si="585"/>
        <v>0,114764395587029+0,162952921339117i</v>
      </c>
      <c r="EG325" s="223" t="str">
        <f t="shared" ca="1" si="586"/>
        <v>-0,0292448674159487+0,197152881787795i</v>
      </c>
      <c r="EH325" s="223" t="str">
        <f t="shared" ca="1" si="587"/>
        <v>-0,157125415421774+0,122621877721489i</v>
      </c>
      <c r="EI325" s="223" t="str">
        <f t="shared" ca="1" si="588"/>
        <v>-0,198350380137507-0,0195358072962216i</v>
      </c>
      <c r="EJ325" s="223" t="str">
        <f t="shared" ca="1" si="589"/>
        <v>-0,13018395301195-0,150919380616245i</v>
      </c>
      <c r="EK325" s="223" t="str">
        <f t="shared" ca="1" si="590"/>
        <v>0,00977968370538084-0,199070035048049i</v>
      </c>
      <c r="EL325" s="223" t="str">
        <f t="shared" ca="1" si="591"/>
        <v>0,144349767803704-0,137432403756994i</v>
      </c>
      <c r="EM325" s="223" t="str">
        <f t="shared" ca="1" si="592"/>
        <v>0,199310112807676+9,82541718234232E-14i</v>
      </c>
      <c r="EN325" s="223"/>
      <c r="EO325" s="223"/>
      <c r="EP325" s="223"/>
    </row>
    <row r="326" spans="1:146">
      <c r="A326" s="249">
        <f t="shared" si="461"/>
        <v>4.4140624999999918E-3</v>
      </c>
      <c r="B326" s="248">
        <v>226</v>
      </c>
      <c r="C326" s="247">
        <f t="shared" si="462"/>
        <v>45200</v>
      </c>
      <c r="N326" s="246">
        <f t="shared" ca="1" si="463"/>
        <v>0.20067440796821739</v>
      </c>
      <c r="O326" s="223">
        <f t="shared" ca="1" si="464"/>
        <v>-0.19932559203178263</v>
      </c>
      <c r="P326" s="223" t="str">
        <f t="shared" ca="1" si="465"/>
        <v>-0,147690521727993-0,133858886259127i</v>
      </c>
      <c r="Q326" s="223" t="str">
        <f t="shared" ca="1" si="466"/>
        <v>-0,0195373245254603-0,198365784824923i</v>
      </c>
      <c r="R326" s="223" t="str">
        <f t="shared" ca="1" si="467"/>
        <v>0,118738116540882-0,160099816736762i</v>
      </c>
      <c r="S326" s="223" t="str">
        <f t="shared" ca="1" si="468"/>
        <v>0,195495606672433-0,0388864939355328i</v>
      </c>
      <c r="T326" s="223" t="str">
        <f t="shared" ca="1" si="469"/>
        <v>0,170967262990903+0,102473833851477i</v>
      </c>
      <c r="U326" s="223" t="str">
        <f t="shared" ca="1" si="470"/>
        <v>0,0578611651515054+0,190742698958914i</v>
      </c>
      <c r="V326" s="223" t="str">
        <f t="shared" ca="1" si="471"/>
        <v>-0,0852226721242047+0,180188201042219i</v>
      </c>
      <c r="W326" s="223" t="str">
        <f t="shared" ca="1" si="472"/>
        <v>-0,184152834783861+0,0762786017169204i</v>
      </c>
      <c r="X326" s="223" t="str">
        <f t="shared" ca="1" si="473"/>
        <v>-0,187673828216616-0,0671507694769065i</v>
      </c>
      <c r="Y326" s="223" t="str">
        <f t="shared" ca="1" si="474"/>
        <v>-0,0939614336496945-0,175789478141653i</v>
      </c>
      <c r="Z326" s="223" t="str">
        <f t="shared" ca="1" si="475"/>
        <v>0,0484321682112006-0,193352053832336i</v>
      </c>
      <c r="AA326" s="223" t="str">
        <f t="shared" ca="1" si="476"/>
        <v>0,165733172728647-0,110739365611859i</v>
      </c>
      <c r="AB326" s="223" t="str">
        <f t="shared" ca="1" si="477"/>
        <v>0,197168193472662+0,0292471386899236i</v>
      </c>
      <c r="AC326" s="223" t="str">
        <f t="shared" ca="1" si="478"/>
        <v>0,126450816946904+0,154080766263285i</v>
      </c>
      <c r="AD326" s="223" t="str">
        <f t="shared" ca="1" si="479"/>
        <v>-0,00978044323493095+0,199085495626751i</v>
      </c>
      <c r="AE326" s="223" t="str">
        <f t="shared" ca="1" si="480"/>
        <v>-0,140944477789692+0,140944477789702i</v>
      </c>
      <c r="AF326" s="223" t="str">
        <f t="shared" ca="1" si="481"/>
        <v>-0,199085495626751+0,00978044323492852i</v>
      </c>
      <c r="AG326" s="223" t="str">
        <f t="shared" ca="1" si="482"/>
        <v>-0,154080766263282-0,126450816946908i</v>
      </c>
      <c r="AH326" s="223" t="str">
        <f t="shared" ca="1" si="483"/>
        <v>-0,0292471386899017-0,197168193472665i</v>
      </c>
      <c r="AI326" s="223" t="str">
        <f t="shared" ca="1" si="484"/>
        <v>0,110739365611798-0,165733172728688i</v>
      </c>
      <c r="AJ326" s="223" t="str">
        <f t="shared" ca="1" si="485"/>
        <v>0,193352053832337-0,0484321682111982i</v>
      </c>
      <c r="AK326" s="223" t="str">
        <f t="shared" ca="1" si="486"/>
        <v>0,175789478141698+0,0939614336496106i</v>
      </c>
      <c r="AL326" s="223" t="str">
        <f t="shared" ca="1" si="487"/>
        <v>0,0671507694769015+0,187673828216618i</v>
      </c>
      <c r="AM326" s="223" t="str">
        <f t="shared" ca="1" si="488"/>
        <v>-0,0762786017170181+0,184152834783821i</v>
      </c>
      <c r="AN326" s="223" t="str">
        <f t="shared" ca="1" si="489"/>
        <v>-0,180188201042221+0,0852226721241999i</v>
      </c>
      <c r="AO326" s="223" t="str">
        <f t="shared" ca="1" si="490"/>
        <v>-0,19074269895889-0,0578611651515849i</v>
      </c>
      <c r="AP326" s="223" t="str">
        <f t="shared" ca="1" si="491"/>
        <v>-0,102473833851492-0,170967262990893i</v>
      </c>
      <c r="AQ326" s="223" t="str">
        <f t="shared" ca="1" si="492"/>
        <v>0,0388864939356166-0,195495606672416i</v>
      </c>
      <c r="AR326" s="223" t="str">
        <f t="shared" ca="1" si="493"/>
        <v>0,0388864939356166-0,195495606672416i</v>
      </c>
      <c r="AS326" s="223" t="str">
        <f t="shared" ca="1" si="494"/>
        <v>0,198365784824916+0,0195373245255223i</v>
      </c>
      <c r="AT326" s="223" t="str">
        <f t="shared" ca="1" si="495"/>
        <v>0,133858886259153+0,14769052172797i</v>
      </c>
      <c r="AU326" s="223" t="str">
        <f t="shared" ca="1" si="496"/>
        <v>-6,47588842247193E-14+0,199325592031783i</v>
      </c>
      <c r="AV326" s="223" t="str">
        <f t="shared" ca="1" si="497"/>
        <v>-0,133858886259097+0,14769052172802i</v>
      </c>
      <c r="AW326" s="223" t="str">
        <f t="shared" ca="1" si="498"/>
        <v>-0,198365784824929+0,019537324525399i</v>
      </c>
      <c r="AX326" s="223" t="str">
        <f t="shared" ca="1" si="499"/>
        <v>-0,160099816736797-0,118738116540834i</v>
      </c>
      <c r="AY326" s="223" t="str">
        <f t="shared" ca="1" si="500"/>
        <v>-0,0388864939354894-0,195495606672441i</v>
      </c>
      <c r="AZ326" s="223" t="str">
        <f t="shared" ca="1" si="501"/>
        <v>0,102473833851429-0,170967262990932i</v>
      </c>
      <c r="BA326" s="223" t="str">
        <f t="shared" ca="1" si="502"/>
        <v>0,190742698958926-0,0578611651514663i</v>
      </c>
      <c r="BB326" s="223" t="str">
        <f t="shared" ca="1" si="503"/>
        <v>0,18018820104225+0,0852226721241377i</v>
      </c>
      <c r="BC326" s="223" t="str">
        <f t="shared" ca="1" si="504"/>
        <v>0,0762786017168985+0,18415283478387i</v>
      </c>
      <c r="BD326" s="223" t="str">
        <f t="shared" ca="1" si="505"/>
        <v>-0,0671507694768341+0,187673828216642i</v>
      </c>
      <c r="BE326" s="223" t="str">
        <f t="shared" ca="1" si="506"/>
        <v>-0,175789478141663+0,0939614336496761i</v>
      </c>
      <c r="BF326" s="223" t="str">
        <f t="shared" ca="1" si="507"/>
        <v>-0,193352053832354-0,0484321682111288i</v>
      </c>
      <c r="BG326" s="223" t="str">
        <f t="shared" ca="1" si="508"/>
        <v>-0,110739365611857-0,165733172728649i</v>
      </c>
      <c r="BH326" s="223" t="str">
        <f t="shared" ca="1" si="509"/>
        <v>0,0292471386898281-0,197168193472676i</v>
      </c>
      <c r="BI326" s="223" t="str">
        <f t="shared" ca="1" si="510"/>
        <v>0,154080766263288-0,1264508169469i</v>
      </c>
      <c r="BJ326" s="223" t="str">
        <f t="shared" ca="1" si="511"/>
        <v>0,199085495626746+0,0097804432350296i</v>
      </c>
      <c r="BK326" s="223" t="str">
        <f t="shared" ca="1" si="512"/>
        <v>0,1409444777897+0,140944477789693i</v>
      </c>
      <c r="BL326" s="223" t="str">
        <f t="shared" ca="1" si="513"/>
        <v>0,00978044323484685+0,199085495626755i</v>
      </c>
      <c r="BM326" s="223" t="str">
        <f t="shared" ca="1" si="514"/>
        <v>-0,126450816946897+0,154080766263291i</v>
      </c>
      <c r="BN326" s="223" t="str">
        <f t="shared" ca="1" si="515"/>
        <v>-0,197168193472675+0,0292471386898375i</v>
      </c>
      <c r="BO326" s="223" t="str">
        <f t="shared" ca="1" si="516"/>
        <v>-0,165733172728651-0,110739365611854i</v>
      </c>
      <c r="BP326" s="223" t="str">
        <f t="shared" ca="1" si="517"/>
        <v>-0,0484321682111326-0,193352053832353i</v>
      </c>
      <c r="BQ326" s="223" t="str">
        <f t="shared" ca="1" si="518"/>
        <v>0,0939614336496626-0,17578947814167i</v>
      </c>
      <c r="BR326" s="223" t="str">
        <f t="shared" ca="1" si="519"/>
        <v>0,187673828216641-0,0671507694768379i</v>
      </c>
      <c r="BS326" s="223" t="str">
        <f t="shared" ca="1" si="520"/>
        <v>0,184152834783874+0,0762786017168895i</v>
      </c>
      <c r="BT326" s="223" t="str">
        <f t="shared" ca="1" si="521"/>
        <v>0,0852226721241465+0,180188201042246i</v>
      </c>
      <c r="BU326" s="223" t="str">
        <f t="shared" ca="1" si="522"/>
        <v>-0,0578611651514571+0,190742698958929i</v>
      </c>
      <c r="BV326" s="223" t="str">
        <f t="shared" ca="1" si="523"/>
        <v>-0,170967262990927+0,102473833851437i</v>
      </c>
      <c r="BW326" s="223" t="str">
        <f t="shared" ca="1" si="524"/>
        <v>-0,195495606672442-0,0388864939354856i</v>
      </c>
      <c r="BX326" s="223" t="str">
        <f t="shared" ca="1" si="525"/>
        <v>-0,118738116540842-0,160099816736791i</v>
      </c>
      <c r="BY326" s="223" t="str">
        <f t="shared" ca="1" si="526"/>
        <v>0,0195373245253838-0,19836578482493i</v>
      </c>
      <c r="BZ326" s="223" t="str">
        <f t="shared" ca="1" si="527"/>
        <v>0,147690521728017-0,1338588862591i</v>
      </c>
      <c r="CA326" s="223" t="str">
        <f t="shared" ca="1" si="528"/>
        <v>0,199325592031783-7,44284976663023E-14i</v>
      </c>
      <c r="CB326" s="223" t="str">
        <f t="shared" ca="1" si="529"/>
        <v>0,14769052172798+0,133858886259141i</v>
      </c>
      <c r="CC326" s="223" t="str">
        <f t="shared" ca="1" si="530"/>
        <v>0,0195373245255319+0,198365784824915i</v>
      </c>
      <c r="CD326" s="223" t="str">
        <f t="shared" ca="1" si="531"/>
        <v>-0,118738116540886+0,160099816736758i</v>
      </c>
      <c r="CE326" s="223" t="str">
        <f t="shared" ca="1" si="532"/>
        <v>-0,195495606672415+0,0388864939356203i</v>
      </c>
      <c r="CF326" s="223" t="str">
        <f t="shared" ca="1" si="533"/>
        <v>-0,170967262990898-0,102473833851484i</v>
      </c>
      <c r="CG326" s="223" t="str">
        <f t="shared" ca="1" si="534"/>
        <v>-0,0578611651514043-0,190742698958944i</v>
      </c>
      <c r="CH326" s="223" t="str">
        <f t="shared" ca="1" si="535"/>
        <v>0,0852226721241963-0,180188201042222i</v>
      </c>
      <c r="CI326" s="223" t="str">
        <f t="shared" ca="1" si="536"/>
        <v>0,184152834783895-0,0762786017168387i</v>
      </c>
      <c r="CJ326" s="223" t="str">
        <f t="shared" ca="1" si="537"/>
        <v>0,187673828216622+0,0671507694768897i</v>
      </c>
      <c r="CK326" s="223" t="str">
        <f t="shared" ca="1" si="538"/>
        <v>0,0939614336496142+0,175789478141696i</v>
      </c>
      <c r="CL326" s="223" t="str">
        <f t="shared" ca="1" si="539"/>
        <v>-0,048432168211186+0,19335205383234i</v>
      </c>
      <c r="CM326" s="223" t="str">
        <f t="shared" ca="1" si="540"/>
        <v>-0,165733172728681+0,110739365611808i</v>
      </c>
      <c r="CN326" s="223" t="str">
        <f t="shared" ca="1" si="541"/>
        <v>-0,197168193472666-0,0292471386898921i</v>
      </c>
      <c r="CO326" s="223" t="str">
        <f t="shared" ca="1" si="542"/>
        <v>-0,126450816946855-0,154080766263326i</v>
      </c>
      <c r="CP326" s="223" t="str">
        <f t="shared" ca="1" si="543"/>
        <v>0,00978044323490189-0,199085495626752i</v>
      </c>
      <c r="CQ326" s="223" t="str">
        <f t="shared" ca="1" si="544"/>
        <v>0,140944477789739-0,140944477789654i</v>
      </c>
      <c r="CR326" s="223" t="str">
        <f t="shared" ca="1" si="545"/>
        <v>0,199085495626748-0,00978044323498588i</v>
      </c>
      <c r="CS326" s="223" t="str">
        <f t="shared" ca="1" si="546"/>
        <v>0,15408076626325+0,126450816946947i</v>
      </c>
      <c r="CT326" s="223" t="str">
        <f t="shared" ca="1" si="547"/>
        <v>0,0292471386899752+0,197168193472654i</v>
      </c>
      <c r="CU326" s="223" t="str">
        <f t="shared" ca="1" si="548"/>
        <v>-0,110739365611898+0,165733172728621i</v>
      </c>
      <c r="CV326" s="223" t="str">
        <f t="shared" ca="1" si="549"/>
        <v>-0,193352053832319+0,0484321682112675i</v>
      </c>
      <c r="CW326" s="223" t="str">
        <f t="shared" ca="1" si="550"/>
        <v>-0,17578947814164-0,0939614336497198i</v>
      </c>
      <c r="CX326" s="223" t="str">
        <f t="shared" ca="1" si="551"/>
        <v>-0,0671507694769689-0,187673828216594i</v>
      </c>
      <c r="CY326" s="223" t="str">
        <f t="shared" ca="1" si="552"/>
        <v>0,0762786017169493-0,184152834783849i</v>
      </c>
      <c r="CZ326" s="223" t="str">
        <f t="shared" ca="1" si="553"/>
        <v>0,180188201042191-0,0852226721242621i</v>
      </c>
      <c r="DA326" s="223" t="str">
        <f t="shared" ca="1" si="554"/>
        <v>0,19074269895891+0,0578611651515191i</v>
      </c>
      <c r="DB326" s="223" t="str">
        <f t="shared" ca="1" si="555"/>
        <v>0,102473833851556+0,170967262990855i</v>
      </c>
      <c r="DC326" s="223" t="str">
        <f t="shared" ca="1" si="556"/>
        <v>-0,038886493935549+0,195495606672429i</v>
      </c>
      <c r="DD326" s="223" t="str">
        <f t="shared" ca="1" si="557"/>
        <v>-0,16009981673683+0,11873811654079i</v>
      </c>
      <c r="DE326" s="223" t="str">
        <f t="shared" ca="1" si="558"/>
        <v>-0,198365784824923-0,0195373245254595i</v>
      </c>
      <c r="DF326" s="223" t="str">
        <f t="shared" ca="1" si="559"/>
        <v>-0,133858886259061-0,147690521728053i</v>
      </c>
      <c r="DG326" s="223" t="str">
        <f t="shared" ca="1" si="560"/>
        <v>-9,66961344158313E-15-0,199325592031783i</v>
      </c>
      <c r="DH326" s="223" t="str">
        <f t="shared" ca="1" si="561"/>
        <v>0,133858886259198-0,147690521727929i</v>
      </c>
      <c r="DI326" s="223" t="str">
        <f t="shared" ca="1" si="562"/>
        <v>0,198365784824921-0,0195373245254787i</v>
      </c>
      <c r="DJ326" s="223" t="str">
        <f t="shared" ca="1" si="563"/>
        <v>0,16009981673672+0,118738116540938i</v>
      </c>
      <c r="DK326" s="223" t="str">
        <f t="shared" ca="1" si="564"/>
        <v>0,038886493935557+0,195495606672428i</v>
      </c>
      <c r="DL326" s="223" t="str">
        <f t="shared" ca="1" si="565"/>
        <v>-0,10247383385153+0,170967262990871i</v>
      </c>
      <c r="DM326" s="223" t="str">
        <f t="shared" ca="1" si="566"/>
        <v>-0,190742698958904+0,0578611651515377i</v>
      </c>
      <c r="DN326" s="223" t="str">
        <f t="shared" ca="1" si="567"/>
        <v>-0,180188201042195-0,0852226721242549i</v>
      </c>
      <c r="DO326" s="223" t="str">
        <f t="shared" ca="1" si="568"/>
        <v>-0,0762786017169567-0,184152834783846i</v>
      </c>
      <c r="DP326" s="223" t="str">
        <f t="shared" ca="1" si="569"/>
        <v>0,0671507694769507-0,1876738282166i</v>
      </c>
      <c r="DQ326" s="223" t="str">
        <f t="shared" ca="1" si="570"/>
        <v>0,17578947814163-0,0939614336497367i</v>
      </c>
      <c r="DR326" s="223" t="str">
        <f t="shared" ca="1" si="571"/>
        <v>0,193352053832321+0,0484321682112598i</v>
      </c>
      <c r="DS326" s="223" t="str">
        <f t="shared" ca="1" si="572"/>
        <v>0,110739365611924+0,165733172728604i</v>
      </c>
      <c r="DT326" s="223" t="str">
        <f t="shared" ca="1" si="573"/>
        <v>-0,0292471386899561+0,197168193472657i</v>
      </c>
      <c r="DU326" s="223" t="str">
        <f t="shared" ca="1" si="574"/>
        <v>-0,154080766263245+0,126450816946953i</v>
      </c>
      <c r="DV326" s="223" t="str">
        <f t="shared" ca="1" si="575"/>
        <v>-0,19908549562675-0,00978044323495525i</v>
      </c>
      <c r="DW326" s="223" t="str">
        <f t="shared" ca="1" si="576"/>
        <v>-0,140944477789753-0,140944477789641i</v>
      </c>
      <c r="DX326" s="223" t="str">
        <f t="shared" ca="1" si="577"/>
        <v>-0,00978044323490988-0,199085495626752i</v>
      </c>
      <c r="DY326" s="223" t="str">
        <f t="shared" ca="1" si="578"/>
        <v>0,126450816946989-0,154080766263216i</v>
      </c>
      <c r="DZ326" s="223" t="str">
        <f t="shared" ca="1" si="579"/>
        <v>0,197168193472664-0,0292471386899112i</v>
      </c>
      <c r="EA326" s="223" t="str">
        <f t="shared" ca="1" si="580"/>
        <v>0,165733172728692+0,110739365611792i</v>
      </c>
      <c r="EB326" s="223" t="str">
        <f t="shared" ca="1" si="581"/>
        <v>0,0484321682112157+0,193352053832332i</v>
      </c>
      <c r="EC326" s="223" t="str">
        <f t="shared" ca="1" si="582"/>
        <v>-0,0939614336497768+0,175789478141609i</v>
      </c>
      <c r="ED326" s="223" t="str">
        <f t="shared" ca="1" si="583"/>
        <v>-0,187673828216616+0,0671507694769081i</v>
      </c>
      <c r="EE326" s="223" t="str">
        <f t="shared" ca="1" si="584"/>
        <v>-0,184152834783829-0,0762786017169988i</v>
      </c>
      <c r="EF326" s="223" t="str">
        <f t="shared" ca="1" si="585"/>
        <v>-0,0852226721242138-0,180188201042214i</v>
      </c>
      <c r="EG326" s="223" t="str">
        <f t="shared" ca="1" si="586"/>
        <v>0,0578611651515811-0,190742698958891i</v>
      </c>
      <c r="EH326" s="223" t="str">
        <f t="shared" ca="1" si="587"/>
        <v>0,170967262990894-0,102473833851491i</v>
      </c>
      <c r="EI326" s="223" t="str">
        <f t="shared" ca="1" si="588"/>
        <v>0,195495606672419+0,0388864939356014i</v>
      </c>
      <c r="EJ326" s="223" t="str">
        <f t="shared" ca="1" si="589"/>
        <v>0,118738116540901+0,160099816736747i</v>
      </c>
      <c r="EK326" s="223" t="str">
        <f t="shared" ca="1" si="590"/>
        <v>-0,0195373245255239+0,198365784824916i</v>
      </c>
      <c r="EL326" s="223" t="str">
        <f t="shared" ca="1" si="591"/>
        <v>-0,147690521727959+0,133858886259164i</v>
      </c>
      <c r="EM326" s="223" t="str">
        <f t="shared" ca="1" si="592"/>
        <v>-0,199325592031783-5,50892707831361E-14i</v>
      </c>
      <c r="EN326" s="223"/>
      <c r="EO326" s="223"/>
      <c r="EP326" s="223"/>
    </row>
    <row r="327" spans="1:146">
      <c r="A327" s="249">
        <f t="shared" si="461"/>
        <v>4.4335937499999914E-3</v>
      </c>
      <c r="B327" s="248">
        <v>227</v>
      </c>
      <c r="C327" s="247">
        <f t="shared" si="462"/>
        <v>45400</v>
      </c>
      <c r="N327" s="246">
        <f t="shared" ca="1" si="463"/>
        <v>0.20065999803602852</v>
      </c>
      <c r="O327" s="223">
        <f t="shared" ca="1" si="464"/>
        <v>-0.1993400019639715</v>
      </c>
      <c r="P327" s="223" t="str">
        <f t="shared" ca="1" si="465"/>
        <v>-0,150942012949739-0,130203475797219i</v>
      </c>
      <c r="Q327" s="223" t="str">
        <f t="shared" ca="1" si="466"/>
        <v>-0,0292492530661067-0,197182447439094i</v>
      </c>
      <c r="R327" s="223" t="str">
        <f t="shared" ca="1" si="467"/>
        <v>0,106646426599022-0,16841311135614i</v>
      </c>
      <c r="S327" s="223" t="str">
        <f t="shared" ca="1" si="468"/>
        <v>0,190756488404262-0,0578653481340163i</v>
      </c>
      <c r="T327" s="223" t="str">
        <f t="shared" ca="1" si="469"/>
        <v>0,18223857449742+0,0807808043296453i</v>
      </c>
      <c r="U327" s="223" t="str">
        <f t="shared" ca="1" si="470"/>
        <v>0,0852288331640992+0,180201227466636i</v>
      </c>
      <c r="V327" s="223" t="str">
        <f t="shared" ca="1" si="471"/>
        <v>-0,0531665215988706+0,19211912284849i</v>
      </c>
      <c r="W327" s="223" t="str">
        <f t="shared" ca="1" si="472"/>
        <v>-0,165745154149371+0,110747371341253i</v>
      </c>
      <c r="X327" s="223" t="str">
        <f t="shared" ca="1" si="473"/>
        <v>-0,197840872376107-0,0244013442346314i</v>
      </c>
      <c r="Y327" s="223" t="str">
        <f t="shared" ca="1" si="474"/>
        <v>-0,133868563378129-0,147701198783463i</v>
      </c>
      <c r="Z327" s="223" t="str">
        <f t="shared" ca="1" si="475"/>
        <v>-0,00489204854194822-0,199279964482281i</v>
      </c>
      <c r="AA327" s="223" t="str">
        <f t="shared" ca="1" si="476"/>
        <v>0,12645995851111-0,154091905291499i</v>
      </c>
      <c r="AB327" s="223" t="str">
        <f t="shared" ca="1" si="477"/>
        <v>0,19640524716887-0,0340795432412367i</v>
      </c>
      <c r="AC327" s="223" t="str">
        <f t="shared" ca="1" si="478"/>
        <v>0,17097962280201+0,102481242037157i</v>
      </c>
      <c r="AD327" s="223" t="str">
        <f t="shared" ca="1" si="479"/>
        <v>0,0625293187471695+0,189278949384265i</v>
      </c>
      <c r="AE327" s="223" t="str">
        <f t="shared" ca="1" si="480"/>
        <v>-0,0762841161592324+0,184166147825275i</v>
      </c>
      <c r="AF327" s="223" t="str">
        <f t="shared" ca="1" si="481"/>
        <v>-0,178055333954584+0,0896255233363672i</v>
      </c>
      <c r="AG327" s="223" t="str">
        <f t="shared" ca="1" si="482"/>
        <v>-0,19336603191693-0,0484356695390598i</v>
      </c>
      <c r="AH327" s="223" t="str">
        <f t="shared" ca="1" si="483"/>
        <v>-0,114781606008051-0,162977358259387i</v>
      </c>
      <c r="AI327" s="223" t="str">
        <f t="shared" ca="1" si="484"/>
        <v>0,0195387369457937-0,198380125369351i</v>
      </c>
      <c r="AJ327" s="223" t="str">
        <f t="shared" ca="1" si="485"/>
        <v>0,144371414937894-0,137453013542179i</v>
      </c>
      <c r="AK327" s="223" t="str">
        <f t="shared" ca="1" si="486"/>
        <v>0,199099888201548-0,00978115029674064i</v>
      </c>
      <c r="AL327" s="223" t="str">
        <f t="shared" ca="1" si="487"/>
        <v>0,157148978431386+0,122640266474628i</v>
      </c>
      <c r="AM327" s="223" t="str">
        <f t="shared" ca="1" si="488"/>
        <v>0,0388893051739279+0,195509739721798i</v>
      </c>
      <c r="AN327" s="223" t="str">
        <f t="shared" ca="1" si="489"/>
        <v>-0,098254326607164+0,173443142516413i</v>
      </c>
      <c r="AO327" s="223" t="str">
        <f t="shared" ca="1" si="490"/>
        <v>-0,18768739580274+0,0671556240368729i</v>
      </c>
      <c r="AP327" s="223" t="str">
        <f t="shared" ca="1" si="491"/>
        <v>-0,185982786352123-0,0717414772896186i</v>
      </c>
      <c r="AQ327" s="223" t="str">
        <f t="shared" ca="1" si="492"/>
        <v>-0,0939682264446743-0,175802186567285i</v>
      </c>
      <c r="AR327" s="223" t="str">
        <f t="shared" ca="1" si="493"/>
        <v>-0,0939682264446743-0,175802186567285i</v>
      </c>
      <c r="AS327" s="223" t="str">
        <f t="shared" ca="1" si="494"/>
        <v>0,160111390902885-0,118746700527382i</v>
      </c>
      <c r="AT327" s="223" t="str">
        <f t="shared" ca="1" si="495"/>
        <v>0,198799881592979+0,0146643602524569i</v>
      </c>
      <c r="AU327" s="223" t="str">
        <f t="shared" ca="1" si="496"/>
        <v>0,140954667150498+0,14095466715043i</v>
      </c>
      <c r="AV327" s="223" t="str">
        <f t="shared" ca="1" si="497"/>
        <v>0,014664360252355+0,198799881592986i</v>
      </c>
      <c r="AW327" s="223" t="str">
        <f t="shared" ca="1" si="498"/>
        <v>-0,118746700527469+0,160111390902821i</v>
      </c>
      <c r="AX327" s="223" t="str">
        <f t="shared" ca="1" si="499"/>
        <v>-0,194496464518119+0,0436756416432333i</v>
      </c>
      <c r="AY327" s="223" t="str">
        <f t="shared" ca="1" si="500"/>
        <v>-0,175802186567234-0,0939682264447696i</v>
      </c>
      <c r="AZ327" s="223" t="str">
        <f t="shared" ca="1" si="501"/>
        <v>-0,0717414772897083-0,185982786352088i</v>
      </c>
      <c r="BA327" s="223" t="str">
        <f t="shared" ca="1" si="502"/>
        <v>0,0671556240367826-0,187687395802772i</v>
      </c>
      <c r="BB327" s="223" t="str">
        <f t="shared" ca="1" si="503"/>
        <v>0,173443142516467-0,0982543266070701i</v>
      </c>
      <c r="BC327" s="223" t="str">
        <f t="shared" ca="1" si="504"/>
        <v>0,195509739721816+0,0388893051738394i</v>
      </c>
      <c r="BD327" s="223" t="str">
        <f t="shared" ca="1" si="505"/>
        <v>0,122640266474699+0,157148978431331i</v>
      </c>
      <c r="BE327" s="223" t="str">
        <f t="shared" ca="1" si="506"/>
        <v>-0,00978115029684844+0,199099888201542i</v>
      </c>
      <c r="BF327" s="223" t="str">
        <f t="shared" ca="1" si="507"/>
        <v>-0,13745301354211+0,14437141493796i</v>
      </c>
      <c r="BG327" s="223" t="str">
        <f t="shared" ca="1" si="508"/>
        <v>-0,198380125369341+0,0195387369458864i</v>
      </c>
      <c r="BH327" s="223" t="str">
        <f t="shared" ca="1" si="509"/>
        <v>-0,162977358259327-0,114781606008137i</v>
      </c>
      <c r="BI327" s="223" t="str">
        <f t="shared" ca="1" si="510"/>
        <v>-0,0484356695391503-0,193366031916907i</v>
      </c>
      <c r="BJ327" s="223" t="str">
        <f t="shared" ca="1" si="511"/>
        <v>0,0896255233362865-0,178055333954625i</v>
      </c>
      <c r="BK327" s="223" t="str">
        <f t="shared" ca="1" si="512"/>
        <v>0,184166147825283-0,0762841161592113i</v>
      </c>
      <c r="BL327" s="223" t="str">
        <f t="shared" ca="1" si="513"/>
        <v>0,189278949384275+0,0625293187471377i</v>
      </c>
      <c r="BM327" s="223" t="str">
        <f t="shared" ca="1" si="514"/>
        <v>0,102481242037079+0,170979622802057i</v>
      </c>
      <c r="BN327" s="223" t="str">
        <f t="shared" ca="1" si="515"/>
        <v>-0,0340795432412564+0,196405247168866i</v>
      </c>
      <c r="BO327" s="223" t="str">
        <f t="shared" ca="1" si="516"/>
        <v>-0,154091905291464+0,126459958511154i</v>
      </c>
      <c r="BP327" s="223" t="str">
        <f t="shared" ca="1" si="517"/>
        <v>-0,199279964482279-0,0048920485420363i</v>
      </c>
      <c r="BQ327" s="223" t="str">
        <f t="shared" ca="1" si="518"/>
        <v>-0,147701198783456-0,133868563378136i</v>
      </c>
      <c r="BR327" s="223" t="str">
        <f t="shared" ca="1" si="519"/>
        <v>-0,0244013442346788-0,197840872376101i</v>
      </c>
      <c r="BS327" s="223" t="str">
        <f t="shared" ca="1" si="520"/>
        <v>0,110747371341308-0,165745154149334i</v>
      </c>
      <c r="BT327" s="223" t="str">
        <f t="shared" ca="1" si="521"/>
        <v>0,192119122848491-0,0531665215988636i</v>
      </c>
      <c r="BU327" s="223" t="str">
        <f t="shared" ca="1" si="522"/>
        <v>0,180201227466666+0,0852288331640354i</v>
      </c>
      <c r="BV327" s="223" t="str">
        <f t="shared" ca="1" si="523"/>
        <v>0,0807808043295875+0,182238574497446i</v>
      </c>
      <c r="BW327" s="223" t="str">
        <f t="shared" ca="1" si="524"/>
        <v>-0,0578653481340017+0,190756488404266i</v>
      </c>
      <c r="BX327" s="223" t="str">
        <f t="shared" ca="1" si="525"/>
        <v>-0,168413111356101+0,106646426599084i</v>
      </c>
      <c r="BY327" s="223" t="str">
        <f t="shared" ca="1" si="526"/>
        <v>-0,197182447439088-0,029249253066147i</v>
      </c>
      <c r="BZ327" s="223" t="str">
        <f t="shared" ca="1" si="527"/>
        <v>-0,130203475797239-0,150942012949721i</v>
      </c>
      <c r="CA327" s="223" t="str">
        <f t="shared" ca="1" si="528"/>
        <v>-9,60217048306014E-14-0,199340001963972i</v>
      </c>
      <c r="CB327" s="223" t="str">
        <f t="shared" ca="1" si="529"/>
        <v>0,130203475797248-0,150942012949714i</v>
      </c>
      <c r="CC327" s="223" t="str">
        <f t="shared" ca="1" si="530"/>
        <v>0,19718244743909-0,0292492530661352i</v>
      </c>
      <c r="CD327" s="223" t="str">
        <f t="shared" ca="1" si="531"/>
        <v>0,168413111356094+0,106646426599094i</v>
      </c>
      <c r="CE327" s="223" t="str">
        <f t="shared" ca="1" si="532"/>
        <v>0,0578653481339904+0,19075648840427i</v>
      </c>
      <c r="CF327" s="223" t="str">
        <f t="shared" ca="1" si="533"/>
        <v>-0,0807808043295982+0,182238574497441i</v>
      </c>
      <c r="CG327" s="223" t="str">
        <f t="shared" ca="1" si="534"/>
        <v>-0,180201227466671+0,0852288331640247i</v>
      </c>
      <c r="CH327" s="223" t="str">
        <f t="shared" ca="1" si="535"/>
        <v>-0,192119122848488-0,053166521598875i</v>
      </c>
      <c r="CI327" s="223" t="str">
        <f t="shared" ca="1" si="536"/>
        <v>-0,110747371341298-0,165745154149341i</v>
      </c>
      <c r="CJ327" s="223" t="str">
        <f t="shared" ca="1" si="537"/>
        <v>0,0244013442347019-0,197840872376099i</v>
      </c>
      <c r="CK327" s="223" t="str">
        <f t="shared" ca="1" si="538"/>
        <v>0,147701198783464-0,133868563378127i</v>
      </c>
      <c r="CL327" s="223" t="str">
        <f t="shared" ca="1" si="539"/>
        <v>0,19927996448228-0,00489204854202438i</v>
      </c>
      <c r="CM327" s="223" t="str">
        <f t="shared" ca="1" si="540"/>
        <v>0,154091905291456+0,126459958511163i</v>
      </c>
      <c r="CN327" s="223" t="str">
        <f t="shared" ca="1" si="541"/>
        <v>0,0340795432412447+0,196405247168868i</v>
      </c>
      <c r="CO327" s="223" t="str">
        <f t="shared" ca="1" si="542"/>
        <v>-0,102481242037099+0,170979622802045i</v>
      </c>
      <c r="CP327" s="223" t="str">
        <f t="shared" ca="1" si="543"/>
        <v>-0,189278949384279+0,0625293187471263i</v>
      </c>
      <c r="CQ327" s="223" t="str">
        <f t="shared" ca="1" si="544"/>
        <v>-0,184166147825279-0,0762841161592222i</v>
      </c>
      <c r="CR327" s="223" t="str">
        <f t="shared" ca="1" si="545"/>
        <v>-0,089625523336448-0,178055333954543i</v>
      </c>
      <c r="CS327" s="223" t="str">
        <f t="shared" ca="1" si="546"/>
        <v>0,0484356695391619-0,193366031916904i</v>
      </c>
      <c r="CT327" s="223" t="str">
        <f t="shared" ca="1" si="547"/>
        <v>0,162977358259334-0,114781606008127i</v>
      </c>
      <c r="CU327" s="223" t="str">
        <f t="shared" ca="1" si="548"/>
        <v>0,19838012536936+0,019538736945701i</v>
      </c>
      <c r="CV327" s="223" t="str">
        <f t="shared" ca="1" si="549"/>
        <v>0,137453013542105+0,144371414937965i</v>
      </c>
      <c r="CW327" s="223" t="str">
        <f t="shared" ca="1" si="550"/>
        <v>0,00978115029683654+0,199099888201543i</v>
      </c>
      <c r="CX327" s="223" t="str">
        <f t="shared" ca="1" si="551"/>
        <v>-0,122640266474713+0,15714897843132i</v>
      </c>
      <c r="CY327" s="223" t="str">
        <f t="shared" ca="1" si="552"/>
        <v>-0,195509739721819+0,0388893051738221i</v>
      </c>
      <c r="CZ327" s="223" t="str">
        <f t="shared" ca="1" si="553"/>
        <v>-0,173443142516458-0,0982543266070855i</v>
      </c>
      <c r="DA327" s="223" t="str">
        <f t="shared" ca="1" si="554"/>
        <v>-0,0671556240367713-0,187687395802776i</v>
      </c>
      <c r="DB327" s="223" t="str">
        <f t="shared" ca="1" si="555"/>
        <v>0,0717414772897193-0,185982786352084i</v>
      </c>
      <c r="DC327" s="223" t="str">
        <f t="shared" ca="1" si="556"/>
        <v>0,175802186567243-0,093968226444754i</v>
      </c>
      <c r="DD327" s="223" t="str">
        <f t="shared" ca="1" si="557"/>
        <v>0,194496464518114+0,0436756416432558i</v>
      </c>
      <c r="DE327" s="223" t="str">
        <f t="shared" ca="1" si="558"/>
        <v>0,11874670052745+0,160111390902834i</v>
      </c>
      <c r="DF327" s="223" t="str">
        <f t="shared" ca="1" si="559"/>
        <v>-0,0146643602523555+0,198799881592986i</v>
      </c>
      <c r="DG327" s="223" t="str">
        <f t="shared" ca="1" si="560"/>
        <v>-0,140954667150502+0,140954667150426i</v>
      </c>
      <c r="DH327" s="223" t="str">
        <f t="shared" ca="1" si="561"/>
        <v>-0,198799881592979+0,0146643602524507i</v>
      </c>
      <c r="DI327" s="223" t="str">
        <f t="shared" ca="1" si="562"/>
        <v>-0,160111390902878-0,118746700527391i</v>
      </c>
      <c r="DJ327" s="223" t="str">
        <f t="shared" ca="1" si="563"/>
        <v>-0,0436756416431278-0,194496464518143i</v>
      </c>
      <c r="DK327" s="223" t="str">
        <f t="shared" ca="1" si="564"/>
        <v>0,0939682264446898-0,175802186567277i</v>
      </c>
      <c r="DL327" s="223" t="str">
        <f t="shared" ca="1" si="565"/>
        <v>0,185982786352058-0,0717414772897872i</v>
      </c>
      <c r="DM327" s="223" t="str">
        <f t="shared" ca="1" si="566"/>
        <v>0,18768739580274+0,0671556240368735i</v>
      </c>
      <c r="DN327" s="223" t="str">
        <f t="shared" ca="1" si="567"/>
        <v>0,0982543266071586+0,173443142516417i</v>
      </c>
      <c r="DO327" s="223" t="str">
        <f t="shared" ca="1" si="568"/>
        <v>-0,0388893051739397+0,195509739721796i</v>
      </c>
      <c r="DP327" s="223" t="str">
        <f t="shared" ca="1" si="569"/>
        <v>-0,157148978431394+0,122640266474619i</v>
      </c>
      <c r="DQ327" s="223" t="str">
        <f t="shared" ca="1" si="570"/>
        <v>-0,199099888201547-0,00978115029675254i</v>
      </c>
      <c r="DR327" s="223" t="str">
        <f t="shared" ca="1" si="571"/>
        <v>-0,144371414937882-0,137453013542192i</v>
      </c>
      <c r="DS327" s="223" t="str">
        <f t="shared" ca="1" si="572"/>
        <v>-0,0195387369457734-0,198380125369353i</v>
      </c>
      <c r="DT327" s="223" t="str">
        <f t="shared" ca="1" si="573"/>
        <v>0,114781606008068-0,162977358259376i</v>
      </c>
      <c r="DU327" s="223" t="str">
        <f t="shared" ca="1" si="574"/>
        <v>0,193366031916931-0,0484356695390564i</v>
      </c>
      <c r="DV327" s="223" t="str">
        <f t="shared" ca="1" si="575"/>
        <v>0,178055333954581+0,0896255233363728i</v>
      </c>
      <c r="DW327" s="223" t="str">
        <f t="shared" ca="1" si="576"/>
        <v>0,0762841161593+0,184166147825247i</v>
      </c>
      <c r="DX327" s="223" t="str">
        <f t="shared" ca="1" si="577"/>
        <v>-0,0625293187472401+0,189278949384241i</v>
      </c>
      <c r="DY327" s="223" t="str">
        <f t="shared" ca="1" si="578"/>
        <v>-0,170979622802008+0,102481242037162i</v>
      </c>
      <c r="DZ327" s="223" t="str">
        <f t="shared" ca="1" si="579"/>
        <v>-0,196405247168881-0,0340795432411731i</v>
      </c>
      <c r="EA327" s="223" t="str">
        <f t="shared" ca="1" si="580"/>
        <v>-0,126459958511061-0,15409190529154i</v>
      </c>
      <c r="EB327" s="223" t="str">
        <f t="shared" ca="1" si="581"/>
        <v>0,00489204854195162-0,199279964482281i</v>
      </c>
      <c r="EC327" s="223" t="str">
        <f t="shared" ca="1" si="582"/>
        <v>0,133868563378208-0,147701198783391i</v>
      </c>
      <c r="ED327" s="223" t="str">
        <f t="shared" ca="1" si="583"/>
        <v>0,197840872376113-0,0244013442345829i</v>
      </c>
      <c r="EE327" s="223" t="str">
        <f t="shared" ca="1" si="584"/>
        <v>0,165745154149388+0,110747371341228i</v>
      </c>
      <c r="EF327" s="223" t="str">
        <f t="shared" ca="1" si="585"/>
        <v>0,0531665215989561+0,192119122848466i</v>
      </c>
      <c r="EG327" s="223" t="str">
        <f t="shared" ca="1" si="586"/>
        <v>-0,0852288331641331+0,18020122746662i</v>
      </c>
      <c r="EH327" s="223" t="str">
        <f t="shared" ca="1" si="587"/>
        <v>-0,182238574497411+0,0807808043296648i</v>
      </c>
      <c r="EI327" s="223" t="str">
        <f t="shared" ca="1" si="588"/>
        <v>-0,190756488404238-0,0578653481340942i</v>
      </c>
      <c r="EJ327" s="223" t="str">
        <f t="shared" ca="1" si="589"/>
        <v>-0,106646426599002-0,168413111356152i</v>
      </c>
      <c r="EK327" s="223" t="str">
        <f t="shared" ca="1" si="590"/>
        <v>0,0292492530660521-0,197182447439102i</v>
      </c>
      <c r="EL327" s="223" t="str">
        <f t="shared" ca="1" si="591"/>
        <v>0,150942012949792-0,130203475797158i</v>
      </c>
      <c r="EM327" s="223" t="str">
        <f t="shared" ca="1" si="592"/>
        <v>0,199340001963972+1,19176004311391E-14i</v>
      </c>
      <c r="EN327" s="223"/>
      <c r="EO327" s="223"/>
      <c r="EP327" s="223"/>
    </row>
    <row r="328" spans="1:146">
      <c r="A328" s="249">
        <f t="shared" si="461"/>
        <v>4.4531249999999909E-3</v>
      </c>
      <c r="B328" s="248">
        <v>228</v>
      </c>
      <c r="C328" s="247">
        <f t="shared" si="462"/>
        <v>45600</v>
      </c>
      <c r="N328" s="246">
        <f t="shared" ca="1" si="463"/>
        <v>0.20064657313649931</v>
      </c>
      <c r="O328" s="223">
        <f t="shared" ca="1" si="464"/>
        <v>-0.19935342686350072</v>
      </c>
      <c r="P328" s="223" t="str">
        <f t="shared" ca="1" si="465"/>
        <v>-0,15410228287917-0,126468475177213i</v>
      </c>
      <c r="Q328" s="223" t="str">
        <f t="shared" ca="1" si="466"/>
        <v>-0,0388919242418116-0,195522906665665i</v>
      </c>
      <c r="R328" s="223" t="str">
        <f t="shared" ca="1" si="467"/>
        <v>0,0939745548985271-0,17581402627164i</v>
      </c>
      <c r="S328" s="223" t="str">
        <f t="shared" ca="1" si="468"/>
        <v>0,184178550815172-0,0762892536458716i</v>
      </c>
      <c r="T328" s="223" t="str">
        <f t="shared" ca="1" si="469"/>
        <v>0,190769335232125+0,0578692451766417i</v>
      </c>
      <c r="U328" s="223" t="str">
        <f t="shared" ca="1" si="470"/>
        <v>0,110754829815809+0,165756316545381i</v>
      </c>
      <c r="V328" s="223" t="str">
        <f t="shared" ca="1" si="471"/>
        <v>-0,0195400528160648+0,198393485624318i</v>
      </c>
      <c r="W328" s="223" t="str">
        <f t="shared" ca="1" si="472"/>
        <v>-0,140964159987965+0,14096415998795i</v>
      </c>
      <c r="X328" s="223" t="str">
        <f t="shared" ca="1" si="473"/>
        <v>-0,198393485624318+0,0195400528160644i</v>
      </c>
      <c r="Y328" s="223" t="str">
        <f t="shared" ca="1" si="474"/>
        <v>-0,16575631654538-0,11075482981581i</v>
      </c>
      <c r="Z328" s="223" t="str">
        <f t="shared" ca="1" si="475"/>
        <v>-0,0578692451766407-0,190769335232125i</v>
      </c>
      <c r="AA328" s="223" t="str">
        <f t="shared" ca="1" si="476"/>
        <v>0,0762892536458732-0,184178550815172i</v>
      </c>
      <c r="AB328" s="223" t="str">
        <f t="shared" ca="1" si="477"/>
        <v>0,175814026271632-0,0939745548985425i</v>
      </c>
      <c r="AC328" s="223" t="str">
        <f t="shared" ca="1" si="478"/>
        <v>0,195522906665665+0,0388919242418118i</v>
      </c>
      <c r="AD328" s="223" t="str">
        <f t="shared" ca="1" si="479"/>
        <v>0,126468475177215+0,154102282879168i</v>
      </c>
      <c r="AE328" s="223" t="str">
        <f t="shared" ca="1" si="480"/>
        <v>-1,75844546707286E-15+0,199353426863501i</v>
      </c>
      <c r="AF328" s="223" t="str">
        <f t="shared" ca="1" si="481"/>
        <v>-0,126468475177218+0,154102282879166i</v>
      </c>
      <c r="AG328" s="223" t="str">
        <f t="shared" ca="1" si="482"/>
        <v>-0,195522906665653+0,0388919242418696i</v>
      </c>
      <c r="AH328" s="223" t="str">
        <f t="shared" ca="1" si="483"/>
        <v>-0,175814026271677-0,0939745548984579i</v>
      </c>
      <c r="AI328" s="223" t="str">
        <f t="shared" ca="1" si="484"/>
        <v>-0,0762892536457966-0,184178550815203i</v>
      </c>
      <c r="AJ328" s="223" t="str">
        <f t="shared" ca="1" si="485"/>
        <v>0,057869245176682-0,190769335232113i</v>
      </c>
      <c r="AK328" s="223" t="str">
        <f t="shared" ca="1" si="486"/>
        <v>0,165756316545381-0,110754829815808i</v>
      </c>
      <c r="AL328" s="223" t="str">
        <f t="shared" ca="1" si="487"/>
        <v>0,198393485624322+0,0195400528160299i</v>
      </c>
      <c r="AM328" s="223" t="str">
        <f t="shared" ca="1" si="488"/>
        <v>0,140964159988005+0,140964159987911i</v>
      </c>
      <c r="AN328" s="223" t="str">
        <f t="shared" ca="1" si="489"/>
        <v>0,0195400528159654+0,198393485624328i</v>
      </c>
      <c r="AO328" s="223" t="str">
        <f t="shared" ca="1" si="490"/>
        <v>-0,110754829815862+0,165756316545345i</v>
      </c>
      <c r="AP328" s="223" t="str">
        <f t="shared" ca="1" si="491"/>
        <v>-0,190769335232132+0,05786924517662i</v>
      </c>
      <c r="AQ328" s="223" t="str">
        <f t="shared" ca="1" si="492"/>
        <v>-0,18417855081518-0,0762892536458538i</v>
      </c>
      <c r="AR328" s="223" t="str">
        <f t="shared" ca="1" si="493"/>
        <v>-0,18417855081518-0,0762892536458538i</v>
      </c>
      <c r="AS328" s="223" t="str">
        <f t="shared" ca="1" si="494"/>
        <v>0,0388919242417358-0,19552290666568i</v>
      </c>
      <c r="AT328" s="223" t="str">
        <f t="shared" ca="1" si="495"/>
        <v>0,154102282879221-0,126468475177151i</v>
      </c>
      <c r="AU328" s="223" t="str">
        <f t="shared" ca="1" si="496"/>
        <v>0,199353426863501+4,31786471400338E-14i</v>
      </c>
      <c r="AV328" s="223" t="str">
        <f t="shared" ca="1" si="497"/>
        <v>0,154102282879167+0,126468475177217i</v>
      </c>
      <c r="AW328" s="223" t="str">
        <f t="shared" ca="1" si="498"/>
        <v>0,0388919242418455+0,195522906665658i</v>
      </c>
      <c r="AX328" s="223" t="str">
        <f t="shared" ca="1" si="499"/>
        <v>-0,0939745548984771+0,175814026271667i</v>
      </c>
      <c r="AY328" s="223" t="str">
        <f t="shared" ca="1" si="500"/>
        <v>-0,184178550815211+0,0762892536457793i</v>
      </c>
      <c r="AZ328" s="223" t="str">
        <f t="shared" ca="1" si="501"/>
        <v>-0,190769335232106-0,0578692451767027i</v>
      </c>
      <c r="BA328" s="223" t="str">
        <f t="shared" ca="1" si="502"/>
        <v>-0,110754829815791-0,165756316545393i</v>
      </c>
      <c r="BB328" s="223" t="str">
        <f t="shared" ca="1" si="503"/>
        <v>0,0195400528160457-0,19839348562432i</v>
      </c>
      <c r="BC328" s="223" t="str">
        <f t="shared" ca="1" si="504"/>
        <v>0,140964159987926-0,14096415998799i</v>
      </c>
      <c r="BD328" s="223" t="str">
        <f t="shared" ca="1" si="505"/>
        <v>0,198393485624311-0,0195400528161413i</v>
      </c>
      <c r="BE328" s="223" t="str">
        <f t="shared" ca="1" si="506"/>
        <v>0,165756316545333+0,11075482981588i</v>
      </c>
      <c r="BF328" s="223" t="str">
        <f t="shared" ca="1" si="507"/>
        <v>0,0578692451765994+0,190769335232138i</v>
      </c>
      <c r="BG328" s="223" t="str">
        <f t="shared" ca="1" si="508"/>
        <v>-0,0762892536458738+0,184178550815171i</v>
      </c>
      <c r="BH328" s="223" t="str">
        <f t="shared" ca="1" si="509"/>
        <v>-0,175814026271624+0,0939745548985568i</v>
      </c>
      <c r="BI328" s="223" t="str">
        <f t="shared" ca="1" si="510"/>
        <v>-0,195522906665675-0,0388919242417626i</v>
      </c>
      <c r="BJ328" s="223" t="str">
        <f t="shared" ca="1" si="511"/>
        <v>-0,126468475177287-0,154102282879109i</v>
      </c>
      <c r="BK328" s="223" t="str">
        <f t="shared" ca="1" si="512"/>
        <v>5,91020055377808E-14-0,199353426863501i</v>
      </c>
      <c r="BL328" s="223" t="str">
        <f t="shared" ca="1" si="513"/>
        <v>0,126468475177238-0,154102282879149i</v>
      </c>
      <c r="BM328" s="223" t="str">
        <f t="shared" ca="1" si="514"/>
        <v>0,195522906665662-0,0388919242418244i</v>
      </c>
      <c r="BN328" s="223" t="str">
        <f t="shared" ca="1" si="515"/>
        <v>0,175814026271656+0,093974554898496i</v>
      </c>
      <c r="BO328" s="223" t="str">
        <f t="shared" ca="1" si="516"/>
        <v>0,0762892536459426+0,184178550815143i</v>
      </c>
      <c r="BP328" s="223" t="str">
        <f t="shared" ca="1" si="517"/>
        <v>-0,0578692451767234+0,1907693352321i</v>
      </c>
      <c r="BQ328" s="223" t="str">
        <f t="shared" ca="1" si="518"/>
        <v>-0,165756316545405+0,110754829815773i</v>
      </c>
      <c r="BR328" s="223" t="str">
        <f t="shared" ca="1" si="519"/>
        <v>-0,198393485624318-0,0195400528160672i</v>
      </c>
      <c r="BS328" s="223" t="str">
        <f t="shared" ca="1" si="520"/>
        <v>-0,140964159987978-0,140964159987937i</v>
      </c>
      <c r="BT328" s="223" t="str">
        <f t="shared" ca="1" si="521"/>
        <v>-0,0195400528161142-0,198393485624313i</v>
      </c>
      <c r="BU328" s="223" t="str">
        <f t="shared" ca="1" si="522"/>
        <v>0,110754829815733-0,165756316545431i</v>
      </c>
      <c r="BV328" s="223" t="str">
        <f t="shared" ca="1" si="523"/>
        <v>0,190769335232142-0,0578692451765841i</v>
      </c>
      <c r="BW328" s="223" t="str">
        <f t="shared" ca="1" si="524"/>
        <v>0,184178550815161+0,0762892536458989i</v>
      </c>
      <c r="BX328" s="223" t="str">
        <f t="shared" ca="1" si="525"/>
        <v>0,0939745548985377+0,175814026271634i</v>
      </c>
      <c r="BY328" s="223" t="str">
        <f t="shared" ca="1" si="526"/>
        <v>-0,0388919242417781+0,195522906665672i</v>
      </c>
      <c r="BZ328" s="223" t="str">
        <f t="shared" ca="1" si="527"/>
        <v>-0,154102282879119+0,126468475177275i</v>
      </c>
      <c r="CA328" s="223" t="str">
        <f t="shared" ca="1" si="528"/>
        <v>-0,199353426863501-8,63572942800673E-14i</v>
      </c>
      <c r="CB328" s="223" t="str">
        <f t="shared" ca="1" si="529"/>
        <v>-0,154102282879139-0,126468475177251i</v>
      </c>
      <c r="CC328" s="223" t="str">
        <f t="shared" ca="1" si="530"/>
        <v>-0,0388919242418088-0,195522906665666i</v>
      </c>
      <c r="CD328" s="223" t="str">
        <f t="shared" ca="1" si="531"/>
        <v>0,0939745548985102-0,175814026271649i</v>
      </c>
      <c r="CE328" s="223" t="str">
        <f t="shared" ca="1" si="532"/>
        <v>0,184178550815153-0,0762892536459174i</v>
      </c>
      <c r="CF328" s="223" t="str">
        <f t="shared" ca="1" si="533"/>
        <v>0,190769335232151+0,0578692451765542i</v>
      </c>
      <c r="CG328" s="223" t="str">
        <f t="shared" ca="1" si="534"/>
        <v>0,11075482981575+0,16575631654542i</v>
      </c>
      <c r="CH328" s="223" t="str">
        <f t="shared" ca="1" si="535"/>
        <v>-0,0195400528160943+0,198393485624315i</v>
      </c>
      <c r="CI328" s="223" t="str">
        <f t="shared" ca="1" si="536"/>
        <v>-0,140964159987956+0,140964159987959i</v>
      </c>
      <c r="CJ328" s="223" t="str">
        <f t="shared" ca="1" si="537"/>
        <v>-0,198393485624315+0,0195400528160983i</v>
      </c>
      <c r="CK328" s="223" t="str">
        <f t="shared" ca="1" si="538"/>
        <v>-0,165756316545422-0,110754829815746i</v>
      </c>
      <c r="CL328" s="223" t="str">
        <f t="shared" ca="1" si="539"/>
        <v>-0,0578692451765582-0,19076933523215i</v>
      </c>
      <c r="CM328" s="223" t="str">
        <f t="shared" ca="1" si="540"/>
        <v>0,0762892536459136-0,184178550815155i</v>
      </c>
      <c r="CN328" s="223" t="str">
        <f t="shared" ca="1" si="541"/>
        <v>0,175814026271642-0,0939745548985237i</v>
      </c>
      <c r="CO328" s="223" t="str">
        <f t="shared" ca="1" si="542"/>
        <v>0,195522906665669+0,0388919242417937i</v>
      </c>
      <c r="CP328" s="223" t="str">
        <f t="shared" ca="1" si="543"/>
        <v>0,126468475177254+0,154102282879137i</v>
      </c>
      <c r="CQ328" s="223" t="str">
        <f t="shared" ca="1" si="544"/>
        <v>9,03621631793558E-14+0,199353426863501i</v>
      </c>
      <c r="CR328" s="223" t="str">
        <f t="shared" ca="1" si="545"/>
        <v>-0,126468475177272+0,154102282879122i</v>
      </c>
      <c r="CS328" s="223" t="str">
        <f t="shared" ca="1" si="546"/>
        <v>-0,195522906665671+0,0388919242417821i</v>
      </c>
      <c r="CT328" s="223" t="str">
        <f t="shared" ca="1" si="547"/>
        <v>-0,175814026271636-0,0939745548985341i</v>
      </c>
      <c r="CU328" s="223" t="str">
        <f t="shared" ca="1" si="548"/>
        <v>-0,0762892536459027-0,184178550815159i</v>
      </c>
      <c r="CV328" s="223" t="str">
        <f t="shared" ca="1" si="549"/>
        <v>0,0578692451765695-0,190769335232147i</v>
      </c>
      <c r="CW328" s="223" t="str">
        <f t="shared" ca="1" si="550"/>
        <v>0,165756316545429-0,110754829815737i</v>
      </c>
      <c r="CX328" s="223" t="str">
        <f t="shared" ca="1" si="551"/>
        <v>0,198393485624314+0,0195400528161102i</v>
      </c>
      <c r="CY328" s="223" t="str">
        <f t="shared" ca="1" si="552"/>
        <v>0,140964159987948+0,140964159987968i</v>
      </c>
      <c r="CZ328" s="223" t="str">
        <f t="shared" ca="1" si="553"/>
        <v>0,0195400528160712+0,198393485624318i</v>
      </c>
      <c r="DA328" s="223" t="str">
        <f t="shared" ca="1" si="554"/>
        <v>-0,110754829815769+0,165756316545407i</v>
      </c>
      <c r="DB328" s="223" t="str">
        <f t="shared" ca="1" si="555"/>
        <v>-0,190769335232099+0,0578692451767272i</v>
      </c>
      <c r="DC328" s="223" t="str">
        <f t="shared" ca="1" si="556"/>
        <v>-0,184178550815149-0,0762892536459284i</v>
      </c>
      <c r="DD328" s="223" t="str">
        <f t="shared" ca="1" si="557"/>
        <v>-0,0939745548985096-0,175814026271649i</v>
      </c>
      <c r="DE328" s="223" t="str">
        <f t="shared" ca="1" si="558"/>
        <v>0,0388919242418094-0,195522906665665i</v>
      </c>
      <c r="DF328" s="223" t="str">
        <f t="shared" ca="1" si="559"/>
        <v>0,154102282879154-0,126468475177233i</v>
      </c>
      <c r="DG328" s="223" t="str">
        <f t="shared" ca="1" si="560"/>
        <v>0,199353426863501-6,31068744370691E-14i</v>
      </c>
      <c r="DH328" s="223" t="str">
        <f t="shared" ca="1" si="561"/>
        <v>0,154102282879105+0,126468475177293i</v>
      </c>
      <c r="DI328" s="223" t="str">
        <f t="shared" ca="1" si="562"/>
        <v>0,0388919242417554+0,195522906665676i</v>
      </c>
      <c r="DJ328" s="223" t="str">
        <f t="shared" ca="1" si="563"/>
        <v>-0,0939745548985582+0,175814026271623i</v>
      </c>
      <c r="DK328" s="223" t="str">
        <f t="shared" ca="1" si="564"/>
        <v>-0,18417855081517+0,0762892536458776i</v>
      </c>
      <c r="DL328" s="223" t="str">
        <f t="shared" ca="1" si="565"/>
        <v>-0,190769335232139-0,0578692451765957i</v>
      </c>
      <c r="DM328" s="223" t="str">
        <f t="shared" ca="1" si="566"/>
        <v>-0,110754829815884-0,16575631654533i</v>
      </c>
      <c r="DN328" s="223" t="str">
        <f t="shared" ca="1" si="567"/>
        <v>0,0195400528161373-0,198393485624311i</v>
      </c>
      <c r="DO328" s="223" t="str">
        <f t="shared" ca="1" si="568"/>
        <v>0,140964159987987-0,140964159987929i</v>
      </c>
      <c r="DP328" s="223" t="str">
        <f t="shared" ca="1" si="569"/>
        <v>0,198393485624319-0,0195400528160553i</v>
      </c>
      <c r="DQ328" s="223" t="str">
        <f t="shared" ca="1" si="570"/>
        <v>0,165756316545398+0,110754829815782i</v>
      </c>
      <c r="DR328" s="223" t="str">
        <f t="shared" ca="1" si="571"/>
        <v>0,0578692451767119+0,190769335232104i</v>
      </c>
      <c r="DS328" s="223" t="str">
        <f t="shared" ca="1" si="572"/>
        <v>-0,0762892536459535+0,184178550815138i</v>
      </c>
      <c r="DT328" s="223" t="str">
        <f t="shared" ca="1" si="573"/>
        <v>-0,175814026271662+0,0939745548984856i</v>
      </c>
      <c r="DU328" s="223" t="str">
        <f t="shared" ca="1" si="574"/>
        <v>-0,19552290666566-0,0388919242418361i</v>
      </c>
      <c r="DV328" s="223" t="str">
        <f t="shared" ca="1" si="575"/>
        <v>-0,126468475177229-0,154102282879157i</v>
      </c>
      <c r="DW328" s="223" t="str">
        <f t="shared" ca="1" si="576"/>
        <v>-5,85154463838615E-14-0,199353426863501i</v>
      </c>
      <c r="DX328" s="223" t="str">
        <f t="shared" ca="1" si="577"/>
        <v>0,126468475177296-0,154102282879102i</v>
      </c>
      <c r="DY328" s="223" t="str">
        <f t="shared" ca="1" si="578"/>
        <v>0,195522906665677-0,0388919242417508i</v>
      </c>
      <c r="DZ328" s="223" t="str">
        <f t="shared" ca="1" si="579"/>
        <v>0,175814026271621+0,0939745548985622i</v>
      </c>
      <c r="EA328" s="223" t="str">
        <f t="shared" ca="1" si="580"/>
        <v>0,0762892536458522+0,18417855081518i</v>
      </c>
      <c r="EB328" s="223" t="str">
        <f t="shared" ca="1" si="581"/>
        <v>-0,0578692451766216+0,190769335232131i</v>
      </c>
      <c r="EC328" s="223" t="str">
        <f t="shared" ca="1" si="582"/>
        <v>-0,165756316545346+0,110754829815861i</v>
      </c>
      <c r="ED328" s="223" t="str">
        <f t="shared" ca="1" si="583"/>
        <v>-0,198393485624308-0,0195400528161644i</v>
      </c>
      <c r="EE328" s="223" t="str">
        <f t="shared" ca="1" si="584"/>
        <v>-0,140964159987909-0,140964159988006i</v>
      </c>
      <c r="EF328" s="223" t="str">
        <f t="shared" ca="1" si="585"/>
        <v>-0,0195400528160282-0,198393485624322i</v>
      </c>
      <c r="EG328" s="223" t="str">
        <f t="shared" ca="1" si="586"/>
        <v>0,110754829815805-0,165756316545383i</v>
      </c>
      <c r="EH328" s="223" t="str">
        <f t="shared" ca="1" si="587"/>
        <v>0,190769335232112-0,0578692451766858i</v>
      </c>
      <c r="EI328" s="223" t="str">
        <f t="shared" ca="1" si="588"/>
        <v>0,184178550815206+0,0762892536457902i</v>
      </c>
      <c r="EJ328" s="223" t="str">
        <f t="shared" ca="1" si="589"/>
        <v>0,0939745548984615+0,175814026271675i</v>
      </c>
      <c r="EK328" s="223" t="str">
        <f t="shared" ca="1" si="590"/>
        <v>-0,0388919242418628+0,195522906665655i</v>
      </c>
      <c r="EL328" s="223" t="str">
        <f t="shared" ca="1" si="591"/>
        <v>-0,154102282879174+0,126468475177208i</v>
      </c>
      <c r="EM328" s="223" t="str">
        <f t="shared" ca="1" si="592"/>
        <v>-0,199353426863501+3,12601576415749E-14i</v>
      </c>
      <c r="EN328" s="223"/>
      <c r="EO328" s="223"/>
      <c r="EP328" s="223"/>
    </row>
    <row r="329" spans="1:146">
      <c r="A329" s="249">
        <f t="shared" si="461"/>
        <v>4.4726562499999905E-3</v>
      </c>
      <c r="B329" s="248">
        <v>229</v>
      </c>
      <c r="C329" s="247">
        <f t="shared" si="462"/>
        <v>45800</v>
      </c>
      <c r="N329" s="246">
        <f t="shared" ca="1" si="463"/>
        <v>0.20063405836730666</v>
      </c>
      <c r="O329" s="223">
        <f t="shared" ca="1" si="464"/>
        <v>-0.19936594163269336</v>
      </c>
      <c r="P329" s="223" t="str">
        <f t="shared" ca="1" si="465"/>
        <v>-0,157169427876548-0,122656225378286i</v>
      </c>
      <c r="Q329" s="223" t="str">
        <f t="shared" ca="1" si="466"/>
        <v>-0,0484419723644996-0,193391194206271i</v>
      </c>
      <c r="R329" s="223" t="str">
        <f t="shared" ca="1" si="467"/>
        <v>0,080791316155069-0,182262288795632i</v>
      </c>
      <c r="S329" s="223" t="str">
        <f t="shared" ca="1" si="468"/>
        <v>0,175825063312701-0,0939804543199016i</v>
      </c>
      <c r="T329" s="223" t="str">
        <f t="shared" ca="1" si="469"/>
        <v>0,19643080494451+0,0340839779360106i</v>
      </c>
      <c r="U329" s="223" t="str">
        <f t="shared" ca="1" si="470"/>
        <v>0,133885983394938+0,1477204188102i</v>
      </c>
      <c r="V329" s="223" t="str">
        <f t="shared" ca="1" si="471"/>
        <v>0,0146662684928404+0,198825750977046i</v>
      </c>
      <c r="W329" s="223" t="str">
        <f t="shared" ca="1" si="472"/>
        <v>-0,11076178264905+0,165766722195666i</v>
      </c>
      <c r="X329" s="223" t="str">
        <f t="shared" ca="1" si="473"/>
        <v>-0,189303579830709+0,0625374555476064i</v>
      </c>
      <c r="Y329" s="223" t="str">
        <f t="shared" ca="1" si="474"/>
        <v>-0,187711819143887-0,0671643628480392i</v>
      </c>
      <c r="Z329" s="223" t="str">
        <f t="shared" ca="1" si="475"/>
        <v>-0,106660304260043-0,168435026577745i</v>
      </c>
      <c r="AA329" s="223" t="str">
        <f t="shared" ca="1" si="476"/>
        <v>0,0195412794779412-0,198405940131478i</v>
      </c>
      <c r="AB329" s="223" t="str">
        <f t="shared" ca="1" si="477"/>
        <v>0,137470899995421-0,144390201667356i</v>
      </c>
      <c r="AC329" s="223" t="str">
        <f t="shared" ca="1" si="478"/>
        <v>0,197208106350068-0,0292530592060139i</v>
      </c>
      <c r="AD329" s="223" t="str">
        <f t="shared" ca="1" si="479"/>
        <v>0,17346571228474+0,0982671122229514i</v>
      </c>
      <c r="AE329" s="223" t="str">
        <f t="shared" ca="1" si="480"/>
        <v>0,0762940428406927+0,184190112954287i</v>
      </c>
      <c r="AF329" s="223" t="str">
        <f t="shared" ca="1" si="481"/>
        <v>-0,0531734400394384+0,19214412288036i</v>
      </c>
      <c r="AG329" s="223" t="str">
        <f t="shared" ca="1" si="482"/>
        <v>-0,160132225840087+0,118762152770105i</v>
      </c>
      <c r="AH329" s="223" t="str">
        <f t="shared" ca="1" si="483"/>
        <v>-0,199305896338461-0,00489268513325379i</v>
      </c>
      <c r="AI329" s="223" t="str">
        <f t="shared" ca="1" si="484"/>
        <v>-0,154111956926604-0,12647641446271i</v>
      </c>
      <c r="AJ329" s="223" t="str">
        <f t="shared" ca="1" si="485"/>
        <v>-0,0436813250568071-0,194521773908146i</v>
      </c>
      <c r="AK329" s="223" t="str">
        <f t="shared" ca="1" si="486"/>
        <v>0,0852399238015395-0,180224676649448i</v>
      </c>
      <c r="AL329" s="223" t="str">
        <f t="shared" ca="1" si="487"/>
        <v>0,178078503897026-0,0896371861053619i</v>
      </c>
      <c r="AM329" s="223" t="str">
        <f t="shared" ca="1" si="488"/>
        <v>0,195535180967085+0,0388943657521209i</v>
      </c>
      <c r="AN329" s="223" t="str">
        <f t="shared" ca="1" si="489"/>
        <v>0,130220418884423+0,150961654696337i</v>
      </c>
      <c r="AO329" s="223" t="str">
        <f t="shared" ca="1" si="490"/>
        <v>0,00978242309606603+0,199125796624797i</v>
      </c>
      <c r="AP329" s="223" t="str">
        <f t="shared" ca="1" si="491"/>
        <v>-0,114796542281791+0,162998566138587i</v>
      </c>
      <c r="AQ329" s="223" t="str">
        <f t="shared" ca="1" si="492"/>
        <v>-0,190781311119541+0,0578728780224333i</v>
      </c>
      <c r="AR329" s="223" t="str">
        <f t="shared" ca="1" si="493"/>
        <v>-0,190781311119541+0,0578728780224333i</v>
      </c>
      <c r="AS329" s="223" t="str">
        <f t="shared" ca="1" si="494"/>
        <v>-0,102494577692085-0,171001871997974i</v>
      </c>
      <c r="AT329" s="223" t="str">
        <f t="shared" ca="1" si="495"/>
        <v>0,0244045195269237-0,197866616966457i</v>
      </c>
      <c r="AU329" s="223" t="str">
        <f t="shared" ca="1" si="496"/>
        <v>0,14097300926607-0,140973009266168i</v>
      </c>
      <c r="AV329" s="223" t="str">
        <f t="shared" ca="1" si="497"/>
        <v>0,19786661696644-0,0244045195270563i</v>
      </c>
      <c r="AW329" s="223" t="str">
        <f t="shared" ca="1" si="498"/>
        <v>0,171001871998043+0,102494577691971i</v>
      </c>
      <c r="AX329" s="223" t="str">
        <f t="shared" ca="1" si="499"/>
        <v>0,0717508128478+0,186006987876183i</v>
      </c>
      <c r="AY329" s="223" t="str">
        <f t="shared" ca="1" si="500"/>
        <v>-0,0578728780223055+0,19078131111958i</v>
      </c>
      <c r="AZ329" s="223" t="str">
        <f t="shared" ca="1" si="501"/>
        <v>-0,16299856613851+0,1147965422819i</v>
      </c>
      <c r="BA329" s="223" t="str">
        <f t="shared" ca="1" si="502"/>
        <v>-0,199125796624804-0,00978242309593266i</v>
      </c>
      <c r="BB329" s="223" t="str">
        <f t="shared" ca="1" si="503"/>
        <v>-0,150961654696424-0,130220418884322i</v>
      </c>
      <c r="BC329" s="223" t="str">
        <f t="shared" ca="1" si="504"/>
        <v>-0,0388943657522519-0,195535180967059i</v>
      </c>
      <c r="BD329" s="223" t="str">
        <f t="shared" ca="1" si="505"/>
        <v>0,0896371861052425-0,178078503897086i</v>
      </c>
      <c r="BE329" s="223" t="str">
        <f t="shared" ca="1" si="506"/>
        <v>0,180224676649391-0,0852399238016601i</v>
      </c>
      <c r="BF329" s="223" t="str">
        <f t="shared" ca="1" si="507"/>
        <v>0,194521773908175+0,0436813250566797i</v>
      </c>
      <c r="BG329" s="223" t="str">
        <f t="shared" ca="1" si="508"/>
        <v>0,126476414462815+0,154111956926517i</v>
      </c>
      <c r="BH329" s="223" t="str">
        <f t="shared" ca="1" si="509"/>
        <v>0,00489268513339014+0,199305896338458i</v>
      </c>
      <c r="BI329" s="223" t="str">
        <f t="shared" ca="1" si="510"/>
        <v>-0,118762152770159+0,160132225840047i</v>
      </c>
      <c r="BJ329" s="223" t="str">
        <f t="shared" ca="1" si="511"/>
        <v>-0,192144122880335+0,0531734400395261i</v>
      </c>
      <c r="BK329" s="223" t="str">
        <f t="shared" ca="1" si="512"/>
        <v>-0,184190112954246-0,0762940428407918i</v>
      </c>
      <c r="BL329" s="223" t="str">
        <f t="shared" ca="1" si="513"/>
        <v>-0,0982671122228604-0,173465712284792i</v>
      </c>
      <c r="BM329" s="223" t="str">
        <f t="shared" ca="1" si="514"/>
        <v>0,0292530592061032-0,197208106350055i</v>
      </c>
      <c r="BN329" s="223" t="str">
        <f t="shared" ca="1" si="515"/>
        <v>0,144390201667414-0,137470899995359i</v>
      </c>
      <c r="BO329" s="223" t="str">
        <f t="shared" ca="1" si="516"/>
        <v>0,198405940131485-0,0195412794778626i</v>
      </c>
      <c r="BP329" s="223" t="str">
        <f t="shared" ca="1" si="517"/>
        <v>0,168435026577699+0,106660304260116i</v>
      </c>
      <c r="BQ329" s="223" t="str">
        <f t="shared" ca="1" si="518"/>
        <v>0,0671643628479636+0,187711819143914i</v>
      </c>
      <c r="BR329" s="223" t="str">
        <f t="shared" ca="1" si="519"/>
        <v>-0,0625374555476879+0,189303579830682i</v>
      </c>
      <c r="BS329" s="223" t="str">
        <f t="shared" ca="1" si="520"/>
        <v>-0,165766722195711+0,110761782648983i</v>
      </c>
      <c r="BT329" s="223" t="str">
        <f t="shared" ca="1" si="521"/>
        <v>-0,19882575097704-0,0146662684929276i</v>
      </c>
      <c r="BU329" s="223" t="str">
        <f t="shared" ca="1" si="522"/>
        <v>-0,147720418810145-0,133885983394999i</v>
      </c>
      <c r="BV329" s="223" t="str">
        <f t="shared" ca="1" si="523"/>
        <v>-0,0340839779359238-0,196430804944525i</v>
      </c>
      <c r="BW329" s="223" t="str">
        <f t="shared" ca="1" si="524"/>
        <v>0,0939804543199568-0,175825063312672i</v>
      </c>
      <c r="BX329" s="223" t="str">
        <f t="shared" ca="1" si="525"/>
        <v>0,18226228879566-0,0807913161550058i</v>
      </c>
      <c r="BY329" s="223" t="str">
        <f t="shared" ca="1" si="526"/>
        <v>0,193391194206255+0,0484419723645615i</v>
      </c>
      <c r="BZ329" s="223" t="str">
        <f t="shared" ca="1" si="527"/>
        <v>0,12265622537823+0,157169427876593i</v>
      </c>
      <c r="CA329" s="223" t="str">
        <f t="shared" ca="1" si="528"/>
        <v>-6,4772079866262E-14+0,199365941632693i</v>
      </c>
      <c r="CB329" s="223" t="str">
        <f t="shared" ca="1" si="529"/>
        <v>-0,122656225378332+0,157169427876513i</v>
      </c>
      <c r="CC329" s="223" t="str">
        <f t="shared" ca="1" si="530"/>
        <v>-0,193391194206287+0,0484419723644358i</v>
      </c>
      <c r="CD329" s="223" t="str">
        <f t="shared" ca="1" si="531"/>
        <v>-0,182262288795607-0,0807913161551242i</v>
      </c>
      <c r="CE329" s="223" t="str">
        <f t="shared" ca="1" si="532"/>
        <v>-0,0939804543198426-0,175825063312733i</v>
      </c>
      <c r="CF329" s="223" t="str">
        <f t="shared" ca="1" si="533"/>
        <v>0,0340839779360514-0,196430804944503i</v>
      </c>
      <c r="CG329" s="223" t="str">
        <f t="shared" ca="1" si="534"/>
        <v>0,147720418810232-0,133885983394902i</v>
      </c>
      <c r="CH329" s="223" t="str">
        <f t="shared" ca="1" si="535"/>
        <v>0,198825750977049-0,0146662684927984i</v>
      </c>
      <c r="CI329" s="223" t="str">
        <f t="shared" ca="1" si="536"/>
        <v>0,165766722195639+0,110761782649091i</v>
      </c>
      <c r="CJ329" s="223" t="str">
        <f t="shared" ca="1" si="537"/>
        <v>0,0625374555475649+0,189303579830723i</v>
      </c>
      <c r="CK329" s="223" t="str">
        <f t="shared" ca="1" si="538"/>
        <v>-0,0671643628480854+0,187711819143871i</v>
      </c>
      <c r="CL329" s="223" t="str">
        <f t="shared" ca="1" si="539"/>
        <v>-0,168435026577768+0,106660304260006i</v>
      </c>
      <c r="CM329" s="223" t="str">
        <f t="shared" ca="1" si="540"/>
        <v>-0,198405940131473-0,0195412794779915i</v>
      </c>
      <c r="CN329" s="223" t="str">
        <f t="shared" ca="1" si="541"/>
        <v>-0,144390201667324-0,137470899995453i</v>
      </c>
      <c r="CO329" s="223" t="str">
        <f t="shared" ca="1" si="542"/>
        <v>-0,029253059205975-0,197208106350074i</v>
      </c>
      <c r="CP329" s="223" t="str">
        <f t="shared" ca="1" si="543"/>
        <v>0,0982671122229731-0,173465712284728i</v>
      </c>
      <c r="CQ329" s="223" t="str">
        <f t="shared" ca="1" si="544"/>
        <v>0,184190112954296-0,0762940428406722i</v>
      </c>
      <c r="CR329" s="223" t="str">
        <f t="shared" ca="1" si="545"/>
        <v>0,192144122880352+0,0531734400394653i</v>
      </c>
      <c r="CS329" s="223" t="str">
        <f t="shared" ca="1" si="546"/>
        <v>0,118762152770055+0,160132225840124i</v>
      </c>
      <c r="CT329" s="223" t="str">
        <f t="shared" ca="1" si="547"/>
        <v>-0,00489268513332137+0,199305896338459i</v>
      </c>
      <c r="CU329" s="223" t="str">
        <f t="shared" ca="1" si="548"/>
        <v>-0,126476414462758+0,154111956926564i</v>
      </c>
      <c r="CV329" s="223" t="str">
        <f t="shared" ca="1" si="549"/>
        <v>-0,194521773908161+0,0436813250567414i</v>
      </c>
      <c r="CW329" s="223" t="str">
        <f t="shared" ca="1" si="550"/>
        <v>-0,180224676649421-0,0852399238015979i</v>
      </c>
      <c r="CX329" s="223" t="str">
        <f t="shared" ca="1" si="551"/>
        <v>-0,0896371861052989-0,178078503897058i</v>
      </c>
      <c r="CY329" s="223" t="str">
        <f t="shared" ca="1" si="552"/>
        <v>0,0388943657521845-0,195535180967073i</v>
      </c>
      <c r="CZ329" s="223" t="str">
        <f t="shared" ca="1" si="553"/>
        <v>0,150961654696383-0,130220418884369i</v>
      </c>
      <c r="DA329" s="223" t="str">
        <f t="shared" ca="1" si="554"/>
        <v>0,1991257966248-0,00978242309600134i</v>
      </c>
      <c r="DB329" s="223" t="str">
        <f t="shared" ca="1" si="555"/>
        <v>0,162998566138553+0,11479654228184i</v>
      </c>
      <c r="DC329" s="223" t="str">
        <f t="shared" ca="1" si="556"/>
        <v>0,0578728780223713+0,19078131111956i</v>
      </c>
      <c r="DD329" s="223" t="str">
        <f t="shared" ca="1" si="557"/>
        <v>-0,0717508128477307+0,18600698787621i</v>
      </c>
      <c r="DE329" s="223" t="str">
        <f t="shared" ca="1" si="558"/>
        <v>-0,171001871998002+0,10249457769204i</v>
      </c>
      <c r="DF329" s="223" t="str">
        <f t="shared" ca="1" si="559"/>
        <v>-0,197866616966448-0,0244045195269937i</v>
      </c>
      <c r="DG329" s="223" t="str">
        <f t="shared" ca="1" si="560"/>
        <v>-0,140973009266118-0,140973009266119i</v>
      </c>
      <c r="DH329" s="223" t="str">
        <f t="shared" ca="1" si="561"/>
        <v>-0,0244045195269919-0,197866616966448i</v>
      </c>
      <c r="DI329" s="223" t="str">
        <f t="shared" ca="1" si="562"/>
        <v>0,102494577692021-0,171001871998013i</v>
      </c>
      <c r="DJ329" s="223" t="str">
        <f t="shared" ca="1" si="563"/>
        <v>0,18600698787621-0,0717508128477291i</v>
      </c>
      <c r="DK329" s="223" t="str">
        <f t="shared" ca="1" si="564"/>
        <v>0,190781311119559+0,0578728780223729i</v>
      </c>
      <c r="DL329" s="223" t="str">
        <f t="shared" ca="1" si="565"/>
        <v>0,114796542281848+0,162998566138548i</v>
      </c>
      <c r="DM329" s="223" t="str">
        <f t="shared" ca="1" si="566"/>
        <v>-0,00978242309599169+0,199125796624801i</v>
      </c>
      <c r="DN329" s="223" t="str">
        <f t="shared" ca="1" si="567"/>
        <v>-0,130220418884362+0,150961654696389i</v>
      </c>
      <c r="DO329" s="223" t="str">
        <f t="shared" ca="1" si="568"/>
        <v>-0,195535180967073+0,0388943657521829i</v>
      </c>
      <c r="DP329" s="223" t="str">
        <f t="shared" ca="1" si="569"/>
        <v>-0,178078503897057-0,0896371861053005i</v>
      </c>
      <c r="DQ329" s="223" t="str">
        <f t="shared" ca="1" si="570"/>
        <v>-0,0852399238016067-0,180224676649417i</v>
      </c>
      <c r="DR329" s="223" t="str">
        <f t="shared" ca="1" si="571"/>
        <v>0,0436813250567318-0,194521773908163i</v>
      </c>
      <c r="DS329" s="223" t="str">
        <f t="shared" ca="1" si="572"/>
        <v>0,154111956926565-0,126476414462757i</v>
      </c>
      <c r="DT329" s="223" t="str">
        <f t="shared" ca="1" si="573"/>
        <v>0,199305896338459-0,00489268513331972i</v>
      </c>
      <c r="DU329" s="223" t="str">
        <f t="shared" ca="1" si="574"/>
        <v>0,16013222584013+0,118762152770048i</v>
      </c>
      <c r="DV329" s="223" t="str">
        <f t="shared" ca="1" si="575"/>
        <v>0,0531734400394747+0,19214412288035i</v>
      </c>
      <c r="DW329" s="223" t="str">
        <f t="shared" ca="1" si="576"/>
        <v>-0,0762940428406738+0,184190112954295i</v>
      </c>
      <c r="DX329" s="223" t="str">
        <f t="shared" ca="1" si="577"/>
        <v>-0,173465712284729+0,0982671122229717i</v>
      </c>
      <c r="DY329" s="223" t="str">
        <f t="shared" ca="1" si="578"/>
        <v>-0,197208106350076-0,0292530592059654i</v>
      </c>
      <c r="DZ329" s="223" t="str">
        <f t="shared" ca="1" si="579"/>
        <v>-0,13747089999546-0,144390201667318i</v>
      </c>
      <c r="EA329" s="223" t="str">
        <f t="shared" ca="1" si="580"/>
        <v>-0,0195412794780011-0,198405940131472i</v>
      </c>
      <c r="EB329" s="223" t="str">
        <f t="shared" ca="1" si="581"/>
        <v>0,106660304260008-0,168435026577767i</v>
      </c>
      <c r="EC329" s="223" t="str">
        <f t="shared" ca="1" si="582"/>
        <v>0,187711819143871-0,0671643628480838i</v>
      </c>
      <c r="ED329" s="223" t="str">
        <f t="shared" ca="1" si="583"/>
        <v>0,189303579830726+0,0625374555475557i</v>
      </c>
      <c r="EE329" s="223" t="str">
        <f t="shared" ca="1" si="584"/>
        <v>0,110761782649099+0,165766722195633i</v>
      </c>
      <c r="EF329" s="223" t="str">
        <f t="shared" ca="1" si="585"/>
        <v>-0,0146662684928+0,198825750977049i</v>
      </c>
      <c r="EG329" s="223" t="str">
        <f t="shared" ca="1" si="586"/>
        <v>-0,133885983394904+0,147720418810231i</v>
      </c>
      <c r="EH329" s="223" t="str">
        <f t="shared" ca="1" si="587"/>
        <v>-0,196430804944501+0,034083977936061i</v>
      </c>
      <c r="EI329" s="223" t="str">
        <f t="shared" ca="1" si="588"/>
        <v>-0,175825063312737-0,093980454319834i</v>
      </c>
      <c r="EJ329" s="223" t="str">
        <f t="shared" ca="1" si="589"/>
        <v>-0,0807913161551228-0,182262288795608i</v>
      </c>
      <c r="EK329" s="223" t="str">
        <f t="shared" ca="1" si="590"/>
        <v>0,0484419723644374-0,193391194206286i</v>
      </c>
      <c r="EL329" s="223" t="str">
        <f t="shared" ca="1" si="591"/>
        <v>0,157169427876507-0,122656225378339i</v>
      </c>
      <c r="EM329" s="223" t="str">
        <f t="shared" ca="1" si="592"/>
        <v>0,199365941632693-7,44433913499948E-14i</v>
      </c>
      <c r="EN329" s="223"/>
      <c r="EO329" s="223"/>
      <c r="EP329" s="223"/>
    </row>
    <row r="330" spans="1:146">
      <c r="A330" s="249">
        <f t="shared" si="461"/>
        <v>4.4921874999999901E-3</v>
      </c>
      <c r="B330" s="248">
        <v>230</v>
      </c>
      <c r="C330" s="247">
        <f t="shared" si="462"/>
        <v>46000</v>
      </c>
      <c r="N330" s="246">
        <f t="shared" ca="1" si="463"/>
        <v>0.20062238696472903</v>
      </c>
      <c r="O330" s="223">
        <f t="shared" ca="1" si="464"/>
        <v>-0.19937761303527099</v>
      </c>
      <c r="P330" s="223" t="str">
        <f t="shared" ca="1" si="465"/>
        <v>-0,160141600398563-0,118769105416472i</v>
      </c>
      <c r="Q330" s="223" t="str">
        <f t="shared" ca="1" si="466"/>
        <v>-0,0578762660517051-0,19079247995546i</v>
      </c>
      <c r="R330" s="223" t="str">
        <f t="shared" ca="1" si="467"/>
        <v>0,0671682948251392-0,187722808283718i</v>
      </c>
      <c r="S330" s="223" t="str">
        <f t="shared" ca="1" si="468"/>
        <v>0,165776426612248-0,110768266932891i</v>
      </c>
      <c r="T330" s="223" t="str">
        <f t="shared" ca="1" si="469"/>
        <v>0,199137453968662+0,00978299578459249i</v>
      </c>
      <c r="U330" s="223" t="str">
        <f t="shared" ca="1" si="470"/>
        <v>0,154120979042781+0,126483818722147i</v>
      </c>
      <c r="V330" s="223" t="str">
        <f t="shared" ca="1" si="471"/>
        <v>0,0484448082839903+0,193402515831542i</v>
      </c>
      <c r="W330" s="223" t="str">
        <f t="shared" ca="1" si="472"/>
        <v>-0,076298509293092+0,184200895924244i</v>
      </c>
      <c r="X330" s="223" t="str">
        <f t="shared" ca="1" si="473"/>
        <v>-0,171011882893919+0,102500577992121i</v>
      </c>
      <c r="Y330" s="223" t="str">
        <f t="shared" ca="1" si="474"/>
        <v>-0,198417555333061-0,0195424234754506i</v>
      </c>
      <c r="Z330" s="223" t="str">
        <f t="shared" ca="1" si="475"/>
        <v>-0,147729066749062-0,133893821429869i</v>
      </c>
      <c r="AA330" s="223" t="str">
        <f t="shared" ca="1" si="476"/>
        <v>-0,0388966427298556-0,195546628106926i</v>
      </c>
      <c r="AB330" s="223" t="str">
        <f t="shared" ca="1" si="477"/>
        <v>0,0852449139691971-0,180235227472396i</v>
      </c>
      <c r="AC330" s="223" t="str">
        <f t="shared" ca="1" si="478"/>
        <v>0,175835356570826-0,0939859561809773i</v>
      </c>
      <c r="AD330" s="223" t="str">
        <f t="shared" ca="1" si="479"/>
        <v>0,197219651427338+0,0292547717564417i</v>
      </c>
      <c r="AE330" s="223" t="str">
        <f t="shared" ca="1" si="480"/>
        <v>0,140981262194034+0,140981262194021i</v>
      </c>
      <c r="AF330" s="223" t="str">
        <f t="shared" ca="1" si="481"/>
        <v>0,0292547717564399+0,197219651427338i</v>
      </c>
      <c r="AG330" s="223" t="str">
        <f t="shared" ca="1" si="482"/>
        <v>-0,0939859561809614+0,175835356570835i</v>
      </c>
      <c r="AH330" s="223" t="str">
        <f t="shared" ca="1" si="483"/>
        <v>-0,180235227472397+0,0852449139691955i</v>
      </c>
      <c r="AI330" s="223" t="str">
        <f t="shared" ca="1" si="484"/>
        <v>-0,195546628106917-0,0388966427298963i</v>
      </c>
      <c r="AJ330" s="223" t="str">
        <f t="shared" ca="1" si="485"/>
        <v>-0,133893821429807-0,147729066749117i</v>
      </c>
      <c r="AK330" s="223" t="str">
        <f t="shared" ca="1" si="486"/>
        <v>-0,0195424234753488-0,198417555333071i</v>
      </c>
      <c r="AL330" s="223" t="str">
        <f t="shared" ca="1" si="487"/>
        <v>0,102500577992072-0,171011882893948i</v>
      </c>
      <c r="AM330" s="223" t="str">
        <f t="shared" ca="1" si="488"/>
        <v>0,184200895924229-0,0762985092931283i</v>
      </c>
      <c r="AN330" s="223" t="str">
        <f t="shared" ca="1" si="489"/>
        <v>0,193402515831541+0,0484448082839933i</v>
      </c>
      <c r="AO330" s="223" t="str">
        <f t="shared" ca="1" si="490"/>
        <v>0,126483818722132+0,154120979042794i</v>
      </c>
      <c r="AP330" s="223" t="str">
        <f t="shared" ca="1" si="491"/>
        <v>0,00978299578452919+0,199137453968665i</v>
      </c>
      <c r="AQ330" s="223" t="str">
        <f t="shared" ca="1" si="492"/>
        <v>-0,110768266932974+0,165776426612192i</v>
      </c>
      <c r="AR330" s="223" t="str">
        <f t="shared" ca="1" si="493"/>
        <v>-0,110768266932974+0,165776426612192i</v>
      </c>
      <c r="AS330" s="223" t="str">
        <f t="shared" ca="1" si="494"/>
        <v>-0,190792479955471-0,0578762660516684i</v>
      </c>
      <c r="AT330" s="223" t="str">
        <f t="shared" ca="1" si="495"/>
        <v>-0,118769105416478-0,160141600398559i</v>
      </c>
      <c r="AU330" s="223" t="str">
        <f t="shared" ca="1" si="496"/>
        <v>2,15919860863773E-14-0,199377613035271i</v>
      </c>
      <c r="AV330" s="223" t="str">
        <f t="shared" ca="1" si="497"/>
        <v>0,118769105416518-0,16014160039853i</v>
      </c>
      <c r="AW330" s="223" t="str">
        <f t="shared" ca="1" si="498"/>
        <v>0,190792479955483-0,0578762660516271i</v>
      </c>
      <c r="AX330" s="223" t="str">
        <f t="shared" ca="1" si="499"/>
        <v>0,187722808283745+0,0671682948250641i</v>
      </c>
      <c r="AY330" s="223" t="str">
        <f t="shared" ca="1" si="500"/>
        <v>0,110768266932939+0,165776426612216i</v>
      </c>
      <c r="AZ330" s="223" t="str">
        <f t="shared" ca="1" si="501"/>
        <v>-0,00978299578457231+0,199137453968663i</v>
      </c>
      <c r="BA330" s="223" t="str">
        <f t="shared" ca="1" si="502"/>
        <v>-0,126483818722165+0,154120979042766i</v>
      </c>
      <c r="BB330" s="223" t="str">
        <f t="shared" ca="1" si="503"/>
        <v>-0,193402515831551+0,0484448082839514i</v>
      </c>
      <c r="BC330" s="223" t="str">
        <f t="shared" ca="1" si="504"/>
        <v>-0,184200895924213-0,0762985092931682i</v>
      </c>
      <c r="BD330" s="223" t="str">
        <f t="shared" ca="1" si="505"/>
        <v>-0,102500577992205-0,171011882893868i</v>
      </c>
      <c r="BE330" s="223" t="str">
        <f t="shared" ca="1" si="506"/>
        <v>0,0195424234753946-0,198417555333067i</v>
      </c>
      <c r="BF330" s="223" t="str">
        <f t="shared" ca="1" si="507"/>
        <v>0,133893821429839-0,147729066749088i</v>
      </c>
      <c r="BG330" s="223" t="str">
        <f t="shared" ca="1" si="508"/>
        <v>0,195546628106926-0,0388966427298512i</v>
      </c>
      <c r="BH330" s="223" t="str">
        <f t="shared" ca="1" si="509"/>
        <v>0,180235227472379+0,0852449139692344i</v>
      </c>
      <c r="BI330" s="223" t="str">
        <f t="shared" ca="1" si="510"/>
        <v>0,0939859561809259+0,175835356570854i</v>
      </c>
      <c r="BJ330" s="223" t="str">
        <f t="shared" ca="1" si="511"/>
        <v>-0,029254771756351+0,197219651427352i</v>
      </c>
      <c r="BK330" s="223" t="str">
        <f t="shared" ca="1" si="512"/>
        <v>-0,140981262193978+0,140981262194077i</v>
      </c>
      <c r="BL330" s="223" t="str">
        <f t="shared" ca="1" si="513"/>
        <v>-0,197219651427333+0,0292547717564774i</v>
      </c>
      <c r="BM330" s="223" t="str">
        <f t="shared" ca="1" si="514"/>
        <v>-0,175835356570823-0,0939859561809829i</v>
      </c>
      <c r="BN330" s="223" t="str">
        <f t="shared" ca="1" si="515"/>
        <v>-0,0852449139691708-0,180235227472409i</v>
      </c>
      <c r="BO330" s="223" t="str">
        <f t="shared" ca="1" si="516"/>
        <v>0,0388966427299146-0,195546628106914i</v>
      </c>
      <c r="BP330" s="223" t="str">
        <f t="shared" ca="1" si="517"/>
        <v>0,147729066749132-0,133893821429791i</v>
      </c>
      <c r="BQ330" s="223" t="str">
        <f t="shared" ca="1" si="518"/>
        <v>0,198417555333054-0,0195424234755275i</v>
      </c>
      <c r="BR330" s="223" t="str">
        <f t="shared" ca="1" si="519"/>
        <v>0,171011882893937+0,102500577992091i</v>
      </c>
      <c r="BS330" s="223" t="str">
        <f t="shared" ca="1" si="520"/>
        <v>0,0762985092931032+0,184200895924239i</v>
      </c>
      <c r="BT330" s="223" t="str">
        <f t="shared" ca="1" si="521"/>
        <v>-0,0484448082840089+0,193402515831537i</v>
      </c>
      <c r="BU330" s="223" t="str">
        <f t="shared" ca="1" si="522"/>
        <v>-0,154120979042807+0,126483818722115i</v>
      </c>
      <c r="BV330" s="223" t="str">
        <f t="shared" ca="1" si="523"/>
        <v>-0,199137453968666+0,00978299578450761i</v>
      </c>
      <c r="BW330" s="223" t="str">
        <f t="shared" ca="1" si="524"/>
        <v>-0,16577642661229-0,110768266932828i</v>
      </c>
      <c r="BX330" s="223" t="str">
        <f t="shared" ca="1" si="525"/>
        <v>-0,0671682948251899-0,1877228082837i</v>
      </c>
      <c r="BY330" s="223" t="str">
        <f t="shared" ca="1" si="526"/>
        <v>0,0578762660516945-0,190792479955463i</v>
      </c>
      <c r="BZ330" s="223" t="str">
        <f t="shared" ca="1" si="527"/>
        <v>0,160141600398568-0,118769105416466i</v>
      </c>
      <c r="CA330" s="223" t="str">
        <f t="shared" ca="1" si="528"/>
        <v>0,199377613035271+4,31839721727547E-14i</v>
      </c>
      <c r="CB330" s="223" t="str">
        <f t="shared" ca="1" si="529"/>
        <v>0,160141600398517+0,118769105416535i</v>
      </c>
      <c r="CC330" s="223" t="str">
        <f t="shared" ca="1" si="530"/>
        <v>0,0578762660517962+0,190792479955432i</v>
      </c>
      <c r="CD330" s="223" t="str">
        <f t="shared" ca="1" si="531"/>
        <v>-0,0671682948250898+0,187722808283735i</v>
      </c>
      <c r="CE330" s="223" t="str">
        <f t="shared" ca="1" si="532"/>
        <v>-0,165776426612231+0,110768266932916i</v>
      </c>
      <c r="CF330" s="223" t="str">
        <f t="shared" ca="1" si="533"/>
        <v>-0,199137453968662-0,00978299578459386i</v>
      </c>
      <c r="CG330" s="223" t="str">
        <f t="shared" ca="1" si="534"/>
        <v>-0,154120979042752-0,126483818722182i</v>
      </c>
      <c r="CH330" s="223" t="str">
        <f t="shared" ca="1" si="535"/>
        <v>-0,0484448082839251-0,193402515831558i</v>
      </c>
      <c r="CI330" s="223" t="str">
        <f t="shared" ca="1" si="536"/>
        <v>0,0762985092931933-0,184200895924202i</v>
      </c>
      <c r="CJ330" s="223" t="str">
        <f t="shared" ca="1" si="537"/>
        <v>0,171011882893882-0,102500577992182i</v>
      </c>
      <c r="CK330" s="223" t="str">
        <f t="shared" ca="1" si="538"/>
        <v>0,198417555333065+0,0195424234754105i</v>
      </c>
      <c r="CL330" s="223" t="str">
        <f t="shared" ca="1" si="539"/>
        <v>0,147729066749074+0,133893821429855i</v>
      </c>
      <c r="CM330" s="223" t="str">
        <f t="shared" ca="1" si="540"/>
        <v>0,0388966427298299+0,195546628106931i</v>
      </c>
      <c r="CN330" s="223" t="str">
        <f t="shared" ca="1" si="541"/>
        <v>-0,0852449139692591+0,180235227472367i</v>
      </c>
      <c r="CO330" s="223" t="str">
        <f t="shared" ca="1" si="542"/>
        <v>-0,175835356570864+0,0939859561809067i</v>
      </c>
      <c r="CP330" s="223" t="str">
        <f t="shared" ca="1" si="543"/>
        <v>-0,197219651427349-0,0292547717563723i</v>
      </c>
      <c r="CQ330" s="223" t="str">
        <f t="shared" ca="1" si="544"/>
        <v>-0,140981262194061-0,140981262193994i</v>
      </c>
      <c r="CR330" s="223" t="str">
        <f t="shared" ca="1" si="545"/>
        <v>-0,029254771756456-0,197219651427336i</v>
      </c>
      <c r="CS330" s="223" t="str">
        <f t="shared" ca="1" si="546"/>
        <v>0,0939859561810021-0,175835356570813i</v>
      </c>
      <c r="CT330" s="223" t="str">
        <f t="shared" ca="1" si="547"/>
        <v>0,180235227472418-0,0852449139691513i</v>
      </c>
      <c r="CU330" s="223" t="str">
        <f t="shared" ca="1" si="548"/>
        <v>0,19554662810691+0,0388966427299359i</v>
      </c>
      <c r="CV330" s="223" t="str">
        <f t="shared" ca="1" si="549"/>
        <v>0,133893821429927+0,147729066749009i</v>
      </c>
      <c r="CW330" s="223" t="str">
        <f t="shared" ca="1" si="550"/>
        <v>0,019542423475506+0,198417555333056i</v>
      </c>
      <c r="CX330" s="223" t="str">
        <f t="shared" ca="1" si="551"/>
        <v>-0,102500577992109+0,171011882893926i</v>
      </c>
      <c r="CY330" s="223" t="str">
        <f t="shared" ca="1" si="552"/>
        <v>-0,184200895924248+0,0762985092930833i</v>
      </c>
      <c r="CZ330" s="223" t="str">
        <f t="shared" ca="1" si="553"/>
        <v>-0,193402515831532-0,0484448082840298i</v>
      </c>
      <c r="DA330" s="223" t="str">
        <f t="shared" ca="1" si="554"/>
        <v>-0,126483818722098-0,154120979042821i</v>
      </c>
      <c r="DB330" s="223" t="str">
        <f t="shared" ca="1" si="555"/>
        <v>-0,00978299578448604-0,199137453968667i</v>
      </c>
      <c r="DC330" s="223" t="str">
        <f t="shared" ca="1" si="556"/>
        <v>0,110768266932855-0,165776426612272i</v>
      </c>
      <c r="DD330" s="223" t="str">
        <f t="shared" ca="1" si="557"/>
        <v>0,187722808283707-0,0671682948251695i</v>
      </c>
      <c r="DE330" s="223" t="str">
        <f t="shared" ca="1" si="558"/>
        <v>0,19079247995546+0,0578762660517043i</v>
      </c>
      <c r="DF330" s="223" t="str">
        <f t="shared" ca="1" si="559"/>
        <v>0,118769105416439+0,160141600398588i</v>
      </c>
      <c r="DG330" s="223" t="str">
        <f t="shared" ca="1" si="560"/>
        <v>-6,4775958259132E-14+0,199377613035271i</v>
      </c>
      <c r="DH330" s="223" t="str">
        <f t="shared" ca="1" si="561"/>
        <v>-0,118769105416398+0,160141600398619i</v>
      </c>
      <c r="DI330" s="223" t="str">
        <f t="shared" ca="1" si="562"/>
        <v>-0,190792479955438+0,0578762660517756i</v>
      </c>
      <c r="DJ330" s="223" t="str">
        <f t="shared" ca="1" si="563"/>
        <v>-0,187722808283732-0,0671682948250994i</v>
      </c>
      <c r="DK330" s="223" t="str">
        <f t="shared" ca="1" si="564"/>
        <v>-0,110768266932898-0,165776426612243i</v>
      </c>
      <c r="DL330" s="223" t="str">
        <f t="shared" ca="1" si="565"/>
        <v>0,00978299578461544-0,199137453968661i</v>
      </c>
      <c r="DM330" s="223" t="str">
        <f t="shared" ca="1" si="566"/>
        <v>0,126483818722207-0,154120979042732i</v>
      </c>
      <c r="DN330" s="223" t="str">
        <f t="shared" ca="1" si="567"/>
        <v>0,193402515831563-0,048444808283904i</v>
      </c>
      <c r="DO330" s="223" t="str">
        <f t="shared" ca="1" si="568"/>
        <v>0,184200895924276+0,0762985092930145i</v>
      </c>
      <c r="DP330" s="223" t="str">
        <f t="shared" ca="1" si="569"/>
        <v>0,102500577992164+0,171011882893893i</v>
      </c>
      <c r="DQ330" s="223" t="str">
        <f t="shared" ca="1" si="570"/>
        <v>-0,0195424234754319+0,198417555333063i</v>
      </c>
      <c r="DR330" s="223" t="str">
        <f t="shared" ca="1" si="571"/>
        <v>-0,13389382142988+0,147729066749052i</v>
      </c>
      <c r="DS330" s="223" t="str">
        <f t="shared" ca="1" si="572"/>
        <v>-0,195546628106935+0,0388966427298087i</v>
      </c>
      <c r="DT330" s="223" t="str">
        <f t="shared" ca="1" si="573"/>
        <v>-0,180235227472363-0,0852449139692685i</v>
      </c>
      <c r="DU330" s="223" t="str">
        <f t="shared" ca="1" si="574"/>
        <v>-0,0939859561810577-0,175835356570783i</v>
      </c>
      <c r="DV330" s="223" t="str">
        <f t="shared" ca="1" si="575"/>
        <v>0,0292547717563825-0,197219651427347i</v>
      </c>
      <c r="DW330" s="223" t="str">
        <f t="shared" ca="1" si="576"/>
        <v>0,140981262194017-0,140981262194038i</v>
      </c>
      <c r="DX330" s="223" t="str">
        <f t="shared" ca="1" si="577"/>
        <v>0,197219651427339-0,0292547717564347i</v>
      </c>
      <c r="DY330" s="223" t="str">
        <f t="shared" ca="1" si="578"/>
        <v>0,175835356570808+0,093985956181011i</v>
      </c>
      <c r="DZ330" s="223" t="str">
        <f t="shared" ca="1" si="579"/>
        <v>0,0852449139691317+0,180235227472427i</v>
      </c>
      <c r="EA330" s="223" t="str">
        <f t="shared" ca="1" si="580"/>
        <v>-0,0388966427299571+0,195546628106905i</v>
      </c>
      <c r="EB330" s="223" t="str">
        <f t="shared" ca="1" si="581"/>
        <v>-0,147729066749031+0,133893821429902i</v>
      </c>
      <c r="EC330" s="223" t="str">
        <f t="shared" ca="1" si="582"/>
        <v>-0,198417555333058+0,0195424234754845i</v>
      </c>
      <c r="ED330" s="223" t="str">
        <f t="shared" ca="1" si="583"/>
        <v>-0,171011882893909-0,102500577992138i</v>
      </c>
      <c r="EE330" s="223" t="str">
        <f t="shared" ca="1" si="584"/>
        <v>-0,0762985092930633-0,184200895924256i</v>
      </c>
      <c r="EF330" s="223" t="str">
        <f t="shared" ca="1" si="585"/>
        <v>0,0484448082840507-0,193402515831526i</v>
      </c>
      <c r="EG330" s="223" t="str">
        <f t="shared" ca="1" si="586"/>
        <v>0,154120979042712-0,12648381872223i</v>
      </c>
      <c r="EH330" s="223" t="str">
        <f t="shared" ca="1" si="587"/>
        <v>0,199137453968658-0,00978299578466823i</v>
      </c>
      <c r="EI330" s="223" t="str">
        <f t="shared" ca="1" si="588"/>
        <v>0,16577642661226+0,110768266932873i</v>
      </c>
      <c r="EJ330" s="223" t="str">
        <f t="shared" ca="1" si="589"/>
        <v>0,0671682948251492+0,187722808283714i</v>
      </c>
      <c r="EK330" s="223" t="str">
        <f t="shared" ca="1" si="590"/>
        <v>-0,057876266051725+0,190792479955454i</v>
      </c>
      <c r="EL330" s="223" t="str">
        <f t="shared" ca="1" si="591"/>
        <v>-0,160141600398601+0,118769105416422i</v>
      </c>
      <c r="EM330" s="223" t="str">
        <f t="shared" ca="1" si="592"/>
        <v>-0,199377613035271-8,63679443455092E-14i</v>
      </c>
      <c r="EN330" s="223"/>
      <c r="EO330" s="223"/>
      <c r="EP330" s="223"/>
    </row>
    <row r="331" spans="1:146">
      <c r="A331" s="249">
        <f t="shared" si="461"/>
        <v>4.5117187499999897E-3</v>
      </c>
      <c r="B331" s="248">
        <v>231</v>
      </c>
      <c r="C331" s="247">
        <f t="shared" si="462"/>
        <v>46200</v>
      </c>
      <c r="N331" s="246">
        <f t="shared" ca="1" si="463"/>
        <v>0.20061149927354152</v>
      </c>
      <c r="O331" s="223">
        <f t="shared" ca="1" si="464"/>
        <v>-0.1993885007264585</v>
      </c>
      <c r="P331" s="223" t="str">
        <f t="shared" ca="1" si="465"/>
        <v>-0,163017010111016-0,114809531992818i</v>
      </c>
      <c r="Q331" s="223" t="str">
        <f t="shared" ca="1" si="466"/>
        <v>-0,0671719627778385-0,187733059524735i</v>
      </c>
      <c r="R331" s="223" t="str">
        <f t="shared" ca="1" si="467"/>
        <v>0,0531794568375373-0,192165864794998i</v>
      </c>
      <c r="S331" s="223" t="str">
        <f t="shared" ca="1" si="468"/>
        <v>0,154129395341879-0,12649072580032i</v>
      </c>
      <c r="T331" s="223" t="str">
        <f t="shared" ca="1" si="469"/>
        <v>0,19884824894597-0,0146679280427239i</v>
      </c>
      <c r="U331" s="223" t="str">
        <f t="shared" ca="1" si="470"/>
        <v>0,171021221578146+0,10250617538404i</v>
      </c>
      <c r="V331" s="223" t="str">
        <f t="shared" ca="1" si="471"/>
        <v>0,0808004580318726+0,18228291253923i</v>
      </c>
      <c r="W331" s="223" t="str">
        <f t="shared" ca="1" si="472"/>
        <v>-0,0388987668130459+0,195557306594178i</v>
      </c>
      <c r="X331" s="223" t="str">
        <f t="shared" ca="1" si="473"/>
        <v>-0,1444065400252+0,137486455405233i</v>
      </c>
      <c r="Y331" s="223" t="str">
        <f t="shared" ca="1" si="474"/>
        <v>-0,197230421275708+0,0292563693125363i</v>
      </c>
      <c r="Z331" s="223" t="str">
        <f t="shared" ca="1" si="475"/>
        <v>-0,17809865422781-0,089647328929467i</v>
      </c>
      <c r="AA331" s="223" t="str">
        <f t="shared" ca="1" si="476"/>
        <v>-0,0939910886030888-0,175844958657197i</v>
      </c>
      <c r="AB331" s="223" t="str">
        <f t="shared" ca="1" si="477"/>
        <v>0,0244072810008844-0,19788900640533i</v>
      </c>
      <c r="AC331" s="223" t="str">
        <f t="shared" ca="1" si="478"/>
        <v>0,133901133156378-0,147737133996104i</v>
      </c>
      <c r="AD331" s="223" t="str">
        <f t="shared" ca="1" si="479"/>
        <v>0,194543784863997-0,0436862677821753i</v>
      </c>
      <c r="AE331" s="223" t="str">
        <f t="shared" ca="1" si="480"/>
        <v>0,184210954839288+0,0763026758321274i</v>
      </c>
      <c r="AF331" s="223" t="str">
        <f t="shared" ca="1" si="481"/>
        <v>0,10667237332151+0,168454085708544i</v>
      </c>
      <c r="AG331" s="223" t="str">
        <f t="shared" ca="1" si="482"/>
        <v>-0,00978353001826675+0,199148328545149i</v>
      </c>
      <c r="AH331" s="223" t="str">
        <f t="shared" ca="1" si="483"/>
        <v>-0,122670104445468+0,157187212257495i</v>
      </c>
      <c r="AI331" s="223" t="str">
        <f t="shared" ca="1" si="484"/>
        <v>-0,190802898826296+0,0578794265817066i</v>
      </c>
      <c r="AJ331" s="223" t="str">
        <f t="shared" ca="1" si="485"/>
        <v>-0,189325000325972-0,0625445319233883i</v>
      </c>
      <c r="AK331" s="223" t="str">
        <f t="shared" ca="1" si="486"/>
        <v>-0,118775591206499-0,160150345474156i</v>
      </c>
      <c r="AL331" s="223" t="str">
        <f t="shared" ca="1" si="487"/>
        <v>-0,00489323876125301-0,199328448637846i</v>
      </c>
      <c r="AM331" s="223" t="str">
        <f t="shared" ca="1" si="488"/>
        <v>0,110774315810012-0,165785479396625i</v>
      </c>
      <c r="AN331" s="223" t="str">
        <f t="shared" ca="1" si="489"/>
        <v>0,18602803534826-0,0717589317535566i</v>
      </c>
      <c r="AO331" s="223" t="str">
        <f t="shared" ca="1" si="490"/>
        <v>0,193413077232289+0,048447453777073i</v>
      </c>
      <c r="AP331" s="223" t="str">
        <f t="shared" ca="1" si="491"/>
        <v>0,130235153871804+0,150978736641729i</v>
      </c>
      <c r="AQ331" s="223" t="str">
        <f t="shared" ca="1" si="492"/>
        <v>0,0195434906557564+0,198428390597045i</v>
      </c>
      <c r="AR331" s="223" t="str">
        <f t="shared" ca="1" si="493"/>
        <v>0,0195434906557564+0,198428390597045i</v>
      </c>
      <c r="AS331" s="223" t="str">
        <f t="shared" ca="1" si="494"/>
        <v>-0,180245069828647+0,085249569057041i</v>
      </c>
      <c r="AT331" s="223" t="str">
        <f t="shared" ca="1" si="495"/>
        <v>-0,196453031915223-0,0340878346813268i</v>
      </c>
      <c r="AU331" s="223" t="str">
        <f t="shared" ca="1" si="496"/>
        <v>-0,140988960954358-0,140988960954237i</v>
      </c>
      <c r="AV331" s="223" t="str">
        <f t="shared" ca="1" si="497"/>
        <v>-0,0340878346812999-0,196453031915227i</v>
      </c>
      <c r="AW331" s="223" t="str">
        <f t="shared" ca="1" si="498"/>
        <v>0,0852495690570657-0,180245069828635i</v>
      </c>
      <c r="AX331" s="223" t="str">
        <f t="shared" ca="1" si="499"/>
        <v>0,173485340658718-0,0982782315595549i</v>
      </c>
      <c r="AY331" s="223" t="str">
        <f t="shared" ca="1" si="500"/>
        <v>0,198428390597042+0,0195434906557835i</v>
      </c>
      <c r="AZ331" s="223" t="str">
        <f t="shared" ca="1" si="501"/>
        <v>0,150978736641711+0,130235153871824i</v>
      </c>
      <c r="BA331" s="223" t="str">
        <f t="shared" ca="1" si="502"/>
        <v>0,0484474537772445+0,193413077232246i</v>
      </c>
      <c r="BB331" s="223" t="str">
        <f t="shared" ca="1" si="503"/>
        <v>-0,0717589317535821+0,18602803534825i</v>
      </c>
      <c r="BC331" s="223" t="str">
        <f t="shared" ca="1" si="504"/>
        <v>-0,165785479396637+0,110774315809994i</v>
      </c>
      <c r="BD331" s="223" t="str">
        <f t="shared" ca="1" si="505"/>
        <v>-0,19932844863785-0,00489323876107631i</v>
      </c>
      <c r="BE331" s="223" t="str">
        <f t="shared" ca="1" si="506"/>
        <v>-0,160150345474142-0,118775591206518i</v>
      </c>
      <c r="BF331" s="223" t="str">
        <f t="shared" ca="1" si="507"/>
        <v>-0,062544531923365-0,18932500032598i</v>
      </c>
      <c r="BG331" s="223" t="str">
        <f t="shared" ca="1" si="508"/>
        <v>0,0578794265817302-0,190802898826289i</v>
      </c>
      <c r="BH331" s="223" t="str">
        <f t="shared" ca="1" si="509"/>
        <v>0,15718721225751-0,122670104445449i</v>
      </c>
      <c r="BI331" s="223" t="str">
        <f t="shared" ca="1" si="510"/>
        <v>0,19914832854515-0,00978353001824234i</v>
      </c>
      <c r="BJ331" s="223" t="str">
        <f t="shared" ca="1" si="511"/>
        <v>0,168454085708597+0,106672373321425i</v>
      </c>
      <c r="BK331" s="223" t="str">
        <f t="shared" ca="1" si="512"/>
        <v>0,0763026758321651+0,184210954839272i</v>
      </c>
      <c r="BL331" s="223" t="str">
        <f t="shared" ca="1" si="513"/>
        <v>-0,0436862677822241+0,194543784863986i</v>
      </c>
      <c r="BM331" s="223" t="str">
        <f t="shared" ca="1" si="514"/>
        <v>-0,147737133996178+0,133901133156297i</v>
      </c>
      <c r="BN331" s="223" t="str">
        <f t="shared" ca="1" si="515"/>
        <v>-0,197889006405326+0,0244072810009193i</v>
      </c>
      <c r="BO331" s="223" t="str">
        <f t="shared" ca="1" si="516"/>
        <v>-0,175844958657187-0,093991088603108i</v>
      </c>
      <c r="BP331" s="223" t="str">
        <f t="shared" ca="1" si="517"/>
        <v>-0,0896473289293754-0,178098654227856i</v>
      </c>
      <c r="BQ331" s="223" t="str">
        <f t="shared" ca="1" si="518"/>
        <v>0,0292563693125058-0,197230421275713i</v>
      </c>
      <c r="BR331" s="223" t="str">
        <f t="shared" ca="1" si="519"/>
        <v>0,137486455405254-0,14440654002518i</v>
      </c>
      <c r="BS331" s="223" t="str">
        <f t="shared" ca="1" si="520"/>
        <v>0,195557306594199-0,0388987668129401i</v>
      </c>
      <c r="BT331" s="223" t="str">
        <f t="shared" ca="1" si="521"/>
        <v>0,182282912539245+0,0808004580318393i</v>
      </c>
      <c r="BU331" s="223" t="str">
        <f t="shared" ca="1" si="522"/>
        <v>0,102506175384022+0,171021221578157i</v>
      </c>
      <c r="BV331" s="223" t="str">
        <f t="shared" ca="1" si="523"/>
        <v>-0,0146679280428253+0,198848248945962i</v>
      </c>
      <c r="BW331" s="223" t="str">
        <f t="shared" ca="1" si="524"/>
        <v>-0,126490725800296+0,154129395341899i</v>
      </c>
      <c r="BX331" s="223" t="str">
        <f t="shared" ca="1" si="525"/>
        <v>-0,192165864795005+0,0531794568375109i</v>
      </c>
      <c r="BY331" s="223" t="str">
        <f t="shared" ca="1" si="526"/>
        <v>-0,187733059524705-0,0671719627779205i</v>
      </c>
      <c r="BZ331" s="223" t="str">
        <f t="shared" ca="1" si="527"/>
        <v>-0,114809531992854-0,163017010110991i</v>
      </c>
      <c r="CA331" s="223" t="str">
        <f t="shared" ca="1" si="528"/>
        <v>2,15932516610326E-14-0,199388500726459i</v>
      </c>
      <c r="CB331" s="223" t="str">
        <f t="shared" ca="1" si="529"/>
        <v>0,114809531992889-0,163017010110966i</v>
      </c>
      <c r="CC331" s="223" t="str">
        <f t="shared" ca="1" si="530"/>
        <v>0,187733059524724-0,0671719627778692i</v>
      </c>
      <c r="CD331" s="223" t="str">
        <f t="shared" ca="1" si="531"/>
        <v>0,192165864794991+0,0531794568375636i</v>
      </c>
      <c r="CE331" s="223" t="str">
        <f t="shared" ca="1" si="532"/>
        <v>0,126490725800254+0,154129395341933i</v>
      </c>
      <c r="CF331" s="223" t="str">
        <f t="shared" ca="1" si="533"/>
        <v>0,0146679280427822+0,198848248945966i</v>
      </c>
      <c r="CG331" s="223" t="str">
        <f t="shared" ca="1" si="534"/>
        <v>-0,102506175384059+0,171021221578135i</v>
      </c>
      <c r="CH331" s="223" t="str">
        <f t="shared" ca="1" si="535"/>
        <v>-0,182282912539262+0,0808004580317998i</v>
      </c>
      <c r="CI331" s="223" t="str">
        <f t="shared" ca="1" si="536"/>
        <v>-0,195557306594188-0,0388987668129935i</v>
      </c>
      <c r="CJ331" s="223" t="str">
        <f t="shared" ca="1" si="537"/>
        <v>-0,137486455405215-0,144406540025218i</v>
      </c>
      <c r="CK331" s="223" t="str">
        <f t="shared" ca="1" si="538"/>
        <v>-0,0292563693124518-0,197230421275721i</v>
      </c>
      <c r="CL331" s="223" t="str">
        <f t="shared" ca="1" si="539"/>
        <v>0,0896473289294141-0,178098654227836i</v>
      </c>
      <c r="CM331" s="223" t="str">
        <f t="shared" ca="1" si="540"/>
        <v>0,175844958657207-0,0939910886030699i</v>
      </c>
      <c r="CN331" s="223" t="str">
        <f t="shared" ca="1" si="541"/>
        <v>0,197889006405321+0,0244072810009621i</v>
      </c>
      <c r="CO331" s="223" t="str">
        <f t="shared" ca="1" si="542"/>
        <v>0,147737133996141+0,133901133156337i</v>
      </c>
      <c r="CP331" s="223" t="str">
        <f t="shared" ca="1" si="543"/>
        <v>0,0436862677821709+0,194543784863998i</v>
      </c>
      <c r="CQ331" s="223" t="str">
        <f t="shared" ca="1" si="544"/>
        <v>-0,0763026758322049+0,184210954839256i</v>
      </c>
      <c r="CR331" s="223" t="str">
        <f t="shared" ca="1" si="545"/>
        <v>-0,168454085708511+0,106672373321561i</v>
      </c>
      <c r="CS331" s="223" t="str">
        <f t="shared" ca="1" si="546"/>
        <v>-0,199148328545148-0,00978353001828549i</v>
      </c>
      <c r="CT331" s="223" t="str">
        <f t="shared" ca="1" si="547"/>
        <v>-0,157187212257484-0,122670104445483i</v>
      </c>
      <c r="CU331" s="223" t="str">
        <f t="shared" ca="1" si="548"/>
        <v>-0,0578794265816833-0,190802898826303i</v>
      </c>
      <c r="CV331" s="223" t="str">
        <f t="shared" ca="1" si="549"/>
        <v>0,0625445319234114-0,189325000325964i</v>
      </c>
      <c r="CW331" s="223" t="str">
        <f t="shared" ca="1" si="550"/>
        <v>0,160150345474171-0,118775591206479i</v>
      </c>
      <c r="CX331" s="223" t="str">
        <f t="shared" ca="1" si="551"/>
        <v>0,199328448637846-0,00489323876123141i</v>
      </c>
      <c r="CY331" s="223" t="str">
        <f t="shared" ca="1" si="552"/>
        <v>0,165785479396613+0,11077431581003i</v>
      </c>
      <c r="CZ331" s="223" t="str">
        <f t="shared" ca="1" si="553"/>
        <v>0,0717589317535417+0,186028035348265i</v>
      </c>
      <c r="DA331" s="223" t="str">
        <f t="shared" ca="1" si="554"/>
        <v>-0,0484474537770995+0,193413077232282i</v>
      </c>
      <c r="DB331" s="223" t="str">
        <f t="shared" ca="1" si="555"/>
        <v>-0,150978736641736+0,130235153871796i</v>
      </c>
      <c r="DC331" s="223" t="str">
        <f t="shared" ca="1" si="556"/>
        <v>-0,198428390597047+0,0195434906557349i</v>
      </c>
      <c r="DD331" s="223" t="str">
        <f t="shared" ca="1" si="557"/>
        <v>-0,173485340658789-0,0982782315594297i</v>
      </c>
      <c r="DE331" s="223" t="str">
        <f t="shared" ca="1" si="558"/>
        <v>-0,0852495690570266-0,180245069828654i</v>
      </c>
      <c r="DF331" s="223" t="str">
        <f t="shared" ca="1" si="559"/>
        <v>0,0340878346813538-0,196453031915218i</v>
      </c>
      <c r="DG331" s="223" t="str">
        <f t="shared" ca="1" si="560"/>
        <v>0,140988960954245-0,140988960954351i</v>
      </c>
      <c r="DH331" s="223" t="str">
        <f t="shared" ca="1" si="561"/>
        <v>0,196453031915231-0,0340878346812786i</v>
      </c>
      <c r="DI331" s="223" t="str">
        <f t="shared" ca="1" si="562"/>
        <v>0,180245069828621+0,0852495690570954i</v>
      </c>
      <c r="DJ331" s="223" t="str">
        <f t="shared" ca="1" si="563"/>
        <v>0,098278231559541+0,173485340658726i</v>
      </c>
      <c r="DK331" s="223" t="str">
        <f t="shared" ca="1" si="564"/>
        <v>-0,0195434906558106+0,198428390597039i</v>
      </c>
      <c r="DL331" s="223" t="str">
        <f t="shared" ca="1" si="565"/>
        <v>-0,130235153871837+0,150978736641701i</v>
      </c>
      <c r="DM331" s="223" t="str">
        <f t="shared" ca="1" si="566"/>
        <v>-0,193413077232251+0,0484474537772236i</v>
      </c>
      <c r="DN331" s="223" t="str">
        <f t="shared" ca="1" si="567"/>
        <v>-0,186028035348238-0,0717589317536129i</v>
      </c>
      <c r="DO331" s="223" t="str">
        <f t="shared" ca="1" si="568"/>
        <v>-0,110774315809976-0,165785479396649i</v>
      </c>
      <c r="DP331" s="223" t="str">
        <f t="shared" ca="1" si="569"/>
        <v>0,00489323876110356-0,199328448637849i</v>
      </c>
      <c r="DQ331" s="223" t="str">
        <f t="shared" ca="1" si="570"/>
        <v>0,118775591206531-0,160150345474132i</v>
      </c>
      <c r="DR331" s="223" t="str">
        <f t="shared" ca="1" si="571"/>
        <v>0,189325000325988-0,062544531923339i</v>
      </c>
      <c r="DS331" s="223" t="str">
        <f t="shared" ca="1" si="572"/>
        <v>0,190802898826337+0,0578794265815719i</v>
      </c>
      <c r="DT331" s="223" t="str">
        <f t="shared" ca="1" si="573"/>
        <v>0,122670104445432+0,157187212257524i</v>
      </c>
      <c r="DU331" s="223" t="str">
        <f t="shared" ca="1" si="574"/>
        <v>0,00978353001820946+0,199148328545152i</v>
      </c>
      <c r="DV331" s="223" t="str">
        <f t="shared" ca="1" si="575"/>
        <v>-0,106672373321443+0,168454085708586i</v>
      </c>
      <c r="DW331" s="223" t="str">
        <f t="shared" ca="1" si="576"/>
        <v>-0,184210954839285+0,0763026758321348i</v>
      </c>
      <c r="DX331" s="223" t="str">
        <f t="shared" ca="1" si="577"/>
        <v>-0,194543784863983-0,0436862677822341i</v>
      </c>
      <c r="DY331" s="223" t="str">
        <f t="shared" ca="1" si="578"/>
        <v>-0,133901133156432-0,147737133996055i</v>
      </c>
      <c r="DZ331" s="223" t="str">
        <f t="shared" ca="1" si="579"/>
        <v>-0,0244072810008866-0,19788900640533i</v>
      </c>
      <c r="EA331" s="223" t="str">
        <f t="shared" ca="1" si="580"/>
        <v>0,0939910886031269-0,175844958657176i</v>
      </c>
      <c r="EB331" s="223" t="str">
        <f t="shared" ca="1" si="581"/>
        <v>0,178098654227779-0,0896473289295282i</v>
      </c>
      <c r="EC331" s="223" t="str">
        <f t="shared" ca="1" si="582"/>
        <v>0,197230421275711+0,029256369312516i</v>
      </c>
      <c r="ED331" s="223" t="str">
        <f t="shared" ca="1" si="583"/>
        <v>0,144406540025166+0,13748645540527i</v>
      </c>
      <c r="EE331" s="223" t="str">
        <f t="shared" ca="1" si="584"/>
        <v>0,0388987668131079+0,195557306594165i</v>
      </c>
      <c r="EF331" s="223" t="str">
        <f t="shared" ca="1" si="585"/>
        <v>-0,080800458031859+0,182282912539236i</v>
      </c>
      <c r="EG331" s="223" t="str">
        <f t="shared" ca="1" si="586"/>
        <v>-0,171021221578174+0,102506175383994i</v>
      </c>
      <c r="EH331" s="223" t="str">
        <f t="shared" ca="1" si="587"/>
        <v>-0,198848248945976-0,0146679280426433i</v>
      </c>
      <c r="EI331" s="223" t="str">
        <f t="shared" ca="1" si="588"/>
        <v>-0,154129395341885-0,126490725800313i</v>
      </c>
      <c r="EJ331" s="223" t="str">
        <f t="shared" ca="1" si="589"/>
        <v>-0,0531794568375012-0,192165864795008i</v>
      </c>
      <c r="EK331" s="223" t="str">
        <f t="shared" ca="1" si="590"/>
        <v>0,0671719627777488-0,187733059524767i</v>
      </c>
      <c r="EL331" s="223" t="str">
        <f t="shared" ca="1" si="591"/>
        <v>0,16301701011101-0,114809531992827i</v>
      </c>
      <c r="EM331" s="223" t="str">
        <f t="shared" ca="1" si="592"/>
        <v>0,199388500726459+4,31865033220651E-14i</v>
      </c>
      <c r="EN331" s="223"/>
      <c r="EO331" s="223"/>
      <c r="EP331" s="223"/>
    </row>
    <row r="332" spans="1:146">
      <c r="A332" s="249">
        <f t="shared" si="461"/>
        <v>4.5312499999999893E-3</v>
      </c>
      <c r="B332" s="248">
        <v>232</v>
      </c>
      <c r="C332" s="247">
        <f t="shared" si="462"/>
        <v>46400</v>
      </c>
      <c r="N332" s="246">
        <f t="shared" ca="1" si="463"/>
        <v>0.20060134187232997</v>
      </c>
      <c r="O332" s="223">
        <f t="shared" ca="1" si="464"/>
        <v>-0.19939865812767005</v>
      </c>
      <c r="P332" s="223" t="str">
        <f t="shared" ca="1" si="465"/>
        <v>-0,165793924967062-0,110779958959786i</v>
      </c>
      <c r="Q332" s="223" t="str">
        <f t="shared" ca="1" si="466"/>
        <v>-0,0763065629012899-0,18422033905437i</v>
      </c>
      <c r="R332" s="223" t="str">
        <f t="shared" ca="1" si="467"/>
        <v>0,0389007484237114-0,195567268823775i</v>
      </c>
      <c r="S332" s="223" t="str">
        <f t="shared" ca="1" si="468"/>
        <v>0,140996143321574-0,140996143321574i</v>
      </c>
      <c r="T332" s="223" t="str">
        <f t="shared" ca="1" si="469"/>
        <v>0,195567268823775-0,0389007484237108i</v>
      </c>
      <c r="U332" s="223" t="str">
        <f t="shared" ca="1" si="470"/>
        <v>0,184220339054369+0,0763065629012905i</v>
      </c>
      <c r="V332" s="223" t="str">
        <f t="shared" ca="1" si="471"/>
        <v>0,110779958959785+0,165793924967062i</v>
      </c>
      <c r="W332" s="223" t="str">
        <f t="shared" ca="1" si="472"/>
        <v>-2,16188458332713E-20+0,19939865812767i</v>
      </c>
      <c r="X332" s="223" t="str">
        <f t="shared" ca="1" si="473"/>
        <v>-0,110779958959787+0,165793924967061i</v>
      </c>
      <c r="Y332" s="223" t="str">
        <f t="shared" ca="1" si="474"/>
        <v>-0,18422033905437+0,0763065629012893i</v>
      </c>
      <c r="Z332" s="223" t="str">
        <f t="shared" ca="1" si="475"/>
        <v>-0,195567268823775-0,0389007484237114i</v>
      </c>
      <c r="AA332" s="223" t="str">
        <f t="shared" ca="1" si="476"/>
        <v>-0,140996143321572-0,140996143321575i</v>
      </c>
      <c r="AB332" s="223" t="str">
        <f t="shared" ca="1" si="477"/>
        <v>-0,03890074842371-0,195567268823775i</v>
      </c>
      <c r="AC332" s="223" t="str">
        <f t="shared" ca="1" si="478"/>
        <v>0,0763065629012905-0,184220339054369i</v>
      </c>
      <c r="AD332" s="223" t="str">
        <f t="shared" ca="1" si="479"/>
        <v>0,165793924967062-0,110779958959785i</v>
      </c>
      <c r="AE332" s="223" t="str">
        <f t="shared" ca="1" si="480"/>
        <v>0,19939865812767+4,32376916665429E-20i</v>
      </c>
      <c r="AF332" s="223" t="str">
        <f t="shared" ca="1" si="481"/>
        <v>0,165793924967062+0,110779958959785i</v>
      </c>
      <c r="AG332" s="223" t="str">
        <f t="shared" ca="1" si="482"/>
        <v>0,0763065629012879+0,184220339054371i</v>
      </c>
      <c r="AH332" s="223" t="str">
        <f t="shared" ca="1" si="483"/>
        <v>-0,0389007484238101+0,195567268823755i</v>
      </c>
      <c r="AI332" s="223" t="str">
        <f t="shared" ca="1" si="484"/>
        <v>-0,140996143321575+0,140996143321572i</v>
      </c>
      <c r="AJ332" s="223" t="str">
        <f t="shared" ca="1" si="485"/>
        <v>-0,195567268823756+0,0389007484238073i</v>
      </c>
      <c r="AK332" s="223" t="str">
        <f t="shared" ca="1" si="486"/>
        <v>-0,184220339054369-0,0763065629012905i</v>
      </c>
      <c r="AL332" s="223" t="str">
        <f t="shared" ca="1" si="487"/>
        <v>-0,110779958959703-0,165793924967117i</v>
      </c>
      <c r="AM332" s="223" t="str">
        <f t="shared" ca="1" si="488"/>
        <v>2,83369021759604E-15-0,19939865812767i</v>
      </c>
      <c r="AN332" s="223" t="str">
        <f t="shared" ca="1" si="489"/>
        <v>0,110779958959868-0,165793924967007i</v>
      </c>
      <c r="AO332" s="223" t="str">
        <f t="shared" ca="1" si="490"/>
        <v>0,184220339054371-0,0763065629012879i</v>
      </c>
      <c r="AP332" s="223" t="str">
        <f t="shared" ca="1" si="491"/>
        <v>0,195567268823755+0,0389007484238129i</v>
      </c>
      <c r="AQ332" s="223" t="str">
        <f t="shared" ca="1" si="492"/>
        <v>0,140996143321572+0,140996143321575i</v>
      </c>
      <c r="AR332" s="223" t="str">
        <f t="shared" ca="1" si="493"/>
        <v>0,140996143321572+0,140996143321575i</v>
      </c>
      <c r="AS332" s="223" t="str">
        <f t="shared" ca="1" si="494"/>
        <v>-0,0763065629012905+0,184220339054369i</v>
      </c>
      <c r="AT332" s="223" t="str">
        <f t="shared" ca="1" si="495"/>
        <v>-0,165793924967008+0,110779958959866i</v>
      </c>
      <c r="AU332" s="223" t="str">
        <f t="shared" ca="1" si="496"/>
        <v>-0,19939865812767-8,64753833330857E-20i</v>
      </c>
      <c r="AV332" s="223" t="str">
        <f t="shared" ca="1" si="497"/>
        <v>-0,165793924967115-0,110779958959705i</v>
      </c>
      <c r="AW332" s="223" t="str">
        <f t="shared" ca="1" si="498"/>
        <v>-0,0763065629012905-0,184220339054369i</v>
      </c>
      <c r="AX332" s="223" t="str">
        <f t="shared" ca="1" si="499"/>
        <v>0,0389007484238101-0,195567268823755i</v>
      </c>
      <c r="AY332" s="223" t="str">
        <f t="shared" ca="1" si="500"/>
        <v>0,140996143321577-0,14099614332157i</v>
      </c>
      <c r="AZ332" s="223" t="str">
        <f t="shared" ca="1" si="501"/>
        <v>0,195567268823756-0,0389007484238073i</v>
      </c>
      <c r="BA332" s="223" t="str">
        <f t="shared" ca="1" si="502"/>
        <v>0,184220339054368+0,0763065629012931i</v>
      </c>
      <c r="BB332" s="223" t="str">
        <f t="shared" ca="1" si="503"/>
        <v>0,110779958959703+0,165793924967117i</v>
      </c>
      <c r="BC332" s="223" t="str">
        <f t="shared" ca="1" si="504"/>
        <v>-2,83373345528771E-15+0,19939865812767i</v>
      </c>
      <c r="BD332" s="223" t="str">
        <f t="shared" ca="1" si="505"/>
        <v>-0,110779958959873+0,165793924967004i</v>
      </c>
      <c r="BE332" s="223" t="str">
        <f t="shared" ca="1" si="506"/>
        <v>-0,184220339054371+0,0763065629012879i</v>
      </c>
      <c r="BF332" s="223" t="str">
        <f t="shared" ca="1" si="507"/>
        <v>-0,195567268823794-0,0389007484236127i</v>
      </c>
      <c r="BG332" s="223" t="str">
        <f t="shared" ca="1" si="508"/>
        <v>-0,140996143321572-0,140996143321575i</v>
      </c>
      <c r="BH332" s="223" t="str">
        <f t="shared" ca="1" si="509"/>
        <v>-0,0389007484238101-0,195567268823755i</v>
      </c>
      <c r="BI332" s="223" t="str">
        <f t="shared" ca="1" si="510"/>
        <v>0,0763065629012957-0,184220339054367i</v>
      </c>
      <c r="BJ332" s="223" t="str">
        <f t="shared" ca="1" si="511"/>
        <v>0,165793924967005-0,11077995895987i</v>
      </c>
      <c r="BK332" s="223" t="str">
        <f t="shared" ca="1" si="512"/>
        <v>0,19939865812767+5,6673804351921E-15i</v>
      </c>
      <c r="BL332" s="223" t="str">
        <f t="shared" ca="1" si="513"/>
        <v>0,165793924967005+0,11077995895987i</v>
      </c>
      <c r="BM332" s="223" t="str">
        <f t="shared" ca="1" si="514"/>
        <v>0,0763065629012853+0,184220339054372i</v>
      </c>
      <c r="BN332" s="223" t="str">
        <f t="shared" ca="1" si="515"/>
        <v>-0,038900748423621+0,195567268823793i</v>
      </c>
      <c r="BO332" s="223" t="str">
        <f t="shared" ca="1" si="516"/>
        <v>-0,140996143321577+0,14099614332157i</v>
      </c>
      <c r="BP332" s="223" t="str">
        <f t="shared" ca="1" si="517"/>
        <v>-0,195567268823757+0,0389007484238017i</v>
      </c>
      <c r="BQ332" s="223" t="str">
        <f t="shared" ca="1" si="518"/>
        <v>-0,184220339054368-0,0763065629012931i</v>
      </c>
      <c r="BR332" s="223" t="str">
        <f t="shared" ca="1" si="519"/>
        <v>-0,110779958959863-0,16579392496701i</v>
      </c>
      <c r="BS332" s="223" t="str">
        <f t="shared" ca="1" si="520"/>
        <v>2,83377669297938E-15-0,19939865812767i</v>
      </c>
      <c r="BT332" s="223" t="str">
        <f t="shared" ca="1" si="521"/>
        <v>0,110779958959868-0,165793924967007i</v>
      </c>
      <c r="BU332" s="223" t="str">
        <f t="shared" ca="1" si="522"/>
        <v>0,184220339054371-0,0763065629012879i</v>
      </c>
      <c r="BV332" s="223" t="str">
        <f t="shared" ca="1" si="523"/>
        <v>0,195567268823756+0,0389007484238073i</v>
      </c>
      <c r="BW332" s="223" t="str">
        <f t="shared" ca="1" si="524"/>
        <v>0,140996143321572+0,140996143321575i</v>
      </c>
      <c r="BX332" s="223" t="str">
        <f t="shared" ca="1" si="525"/>
        <v>0,0389007484236155+0,195567268823794i</v>
      </c>
      <c r="BY332" s="223" t="str">
        <f t="shared" ca="1" si="526"/>
        <v>-0,0763065629012905+0,184220339054369i</v>
      </c>
      <c r="BZ332" s="223" t="str">
        <f t="shared" ca="1" si="527"/>
        <v>-0,165793924967008+0,110779958959866i</v>
      </c>
      <c r="CA332" s="223" t="str">
        <f t="shared" ca="1" si="528"/>
        <v>-0,19939865812767-1,72950766666171E-19i</v>
      </c>
      <c r="CB332" s="223" t="str">
        <f t="shared" ca="1" si="529"/>
        <v>-0,165793924967002-0,110779958959875i</v>
      </c>
      <c r="CC332" s="223" t="str">
        <f t="shared" ca="1" si="530"/>
        <v>-0,0763065629012905-0,184220339054369i</v>
      </c>
      <c r="CD332" s="223" t="str">
        <f t="shared" ca="1" si="531"/>
        <v>0,0389007484238156-0,195567268823754i</v>
      </c>
      <c r="CE332" s="223" t="str">
        <f t="shared" ca="1" si="532"/>
        <v>0,140996143321572-0,140996143321575i</v>
      </c>
      <c r="CF332" s="223" t="str">
        <f t="shared" ca="1" si="533"/>
        <v>0,195567268823795-0,0389007484236071i</v>
      </c>
      <c r="CG332" s="223" t="str">
        <f t="shared" ca="1" si="534"/>
        <v>0,184220339054371+0,0763065629012879i</v>
      </c>
      <c r="CH332" s="223" t="str">
        <f t="shared" ca="1" si="535"/>
        <v>0,110779958959868+0,165793924967007i</v>
      </c>
      <c r="CI332" s="223" t="str">
        <f t="shared" ca="1" si="536"/>
        <v>-8,50107065278815E-15+0,19939865812767i</v>
      </c>
      <c r="CJ332" s="223" t="str">
        <f t="shared" ca="1" si="537"/>
        <v>-0,110779958959703+0,165793924967117i</v>
      </c>
      <c r="CK332" s="223" t="str">
        <f t="shared" ca="1" si="538"/>
        <v>-0,184220339054373+0,0763065629012827i</v>
      </c>
      <c r="CL332" s="223" t="str">
        <f t="shared" ca="1" si="539"/>
        <v>-0,195567268823794-0,0389007484236127i</v>
      </c>
      <c r="CM332" s="223" t="str">
        <f t="shared" ca="1" si="540"/>
        <v>-0,140996143321569-0,140996143321579i</v>
      </c>
      <c r="CN332" s="223" t="str">
        <f t="shared" ca="1" si="541"/>
        <v>-0,0389007484238101-0,195567268823755i</v>
      </c>
      <c r="CO332" s="223" t="str">
        <f t="shared" ca="1" si="542"/>
        <v>0,0763065629012957-0,184220339054367i</v>
      </c>
      <c r="CP332" s="223" t="str">
        <f t="shared" ca="1" si="543"/>
        <v>0,165793924967011-0,110779958959861i</v>
      </c>
      <c r="CQ332" s="223" t="str">
        <f t="shared" ca="1" si="544"/>
        <v>0,19939865812767+5,66746691057544E-15i</v>
      </c>
      <c r="CR332" s="223" t="str">
        <f t="shared" ca="1" si="545"/>
        <v>0,165793924967005+0,11077995895987i</v>
      </c>
      <c r="CS332" s="223" t="str">
        <f t="shared" ca="1" si="546"/>
        <v>0,0763065629012853+0,184220339054372i</v>
      </c>
      <c r="CT332" s="223" t="str">
        <f t="shared" ca="1" si="547"/>
        <v>-0,038900748423621+0,195567268823793i</v>
      </c>
      <c r="CU332" s="223" t="str">
        <f t="shared" ca="1" si="548"/>
        <v>-0,140996143321577+0,14099614332157i</v>
      </c>
      <c r="CV332" s="223" t="str">
        <f t="shared" ca="1" si="549"/>
        <v>-0,195567268823757+0,0389007484238017i</v>
      </c>
      <c r="CW332" s="223" t="str">
        <f t="shared" ca="1" si="550"/>
        <v>-0,184220339054368-0,0763065629012931i</v>
      </c>
      <c r="CX332" s="223" t="str">
        <f t="shared" ca="1" si="551"/>
        <v>-0,110779958959703-0,165793924967117i</v>
      </c>
      <c r="CY332" s="223" t="str">
        <f t="shared" ca="1" si="552"/>
        <v>2,83386316836271E-15-0,19939865812767i</v>
      </c>
      <c r="CZ332" s="223" t="str">
        <f t="shared" ca="1" si="553"/>
        <v>0,110779958959708-0,165793924967114i</v>
      </c>
      <c r="DA332" s="223" t="str">
        <f t="shared" ca="1" si="554"/>
        <v>0,184220339054371-0,0763065629012879i</v>
      </c>
      <c r="DB332" s="223" t="str">
        <f t="shared" ca="1" si="555"/>
        <v>0,195567268823793+0,0389007484236183i</v>
      </c>
      <c r="DC332" s="223" t="str">
        <f t="shared" ca="1" si="556"/>
        <v>0,140996143321565+0,140996143321583i</v>
      </c>
      <c r="DD332" s="223" t="str">
        <f t="shared" ca="1" si="557"/>
        <v>0,0389007484236155+0,195567268823794i</v>
      </c>
      <c r="DE332" s="223" t="str">
        <f t="shared" ca="1" si="558"/>
        <v>-0,0763065629012905+0,184220339054369i</v>
      </c>
      <c r="DF332" s="223" t="str">
        <f t="shared" ca="1" si="559"/>
        <v>-0,165793924967008+0,110779958959866i</v>
      </c>
      <c r="DG332" s="223" t="str">
        <f t="shared" ca="1" si="560"/>
        <v>-0,19939865812767-1,13347608703842E-14i</v>
      </c>
      <c r="DH332" s="223" t="str">
        <f t="shared" ca="1" si="561"/>
        <v>-0,165793924967008-0,110779958959866i</v>
      </c>
      <c r="DI332" s="223" t="str">
        <f t="shared" ca="1" si="562"/>
        <v>-0,0763065629012905-0,184220339054369i</v>
      </c>
      <c r="DJ332" s="223" t="str">
        <f t="shared" ca="1" si="563"/>
        <v>0,0389007484236155-0,195567268823794i</v>
      </c>
      <c r="DK332" s="223" t="str">
        <f t="shared" ca="1" si="564"/>
        <v>0,140996143321581-0,140996143321567i</v>
      </c>
      <c r="DL332" s="223" t="str">
        <f t="shared" ca="1" si="565"/>
        <v>0,195567268823758-0,0389007484237961i</v>
      </c>
      <c r="DM332" s="223" t="str">
        <f t="shared" ca="1" si="566"/>
        <v>0,184220339054371+0,0763065629012879i</v>
      </c>
      <c r="DN332" s="223" t="str">
        <f t="shared" ca="1" si="567"/>
        <v>0,110779958959698+0,16579392496712i</v>
      </c>
      <c r="DO332" s="223" t="str">
        <f t="shared" ca="1" si="568"/>
        <v>-8,50115712817148E-15+0,19939865812767i</v>
      </c>
      <c r="DP332" s="223" t="str">
        <f t="shared" ca="1" si="569"/>
        <v>-0,110779958959712+0,165793924967111i</v>
      </c>
      <c r="DQ332" s="223" t="str">
        <f t="shared" ca="1" si="570"/>
        <v>-0,184220339054368+0,0763065629012931i</v>
      </c>
      <c r="DR332" s="223" t="str">
        <f t="shared" ca="1" si="571"/>
        <v>-0,195567268823755-0,0389007484238129i</v>
      </c>
      <c r="DS332" s="223" t="str">
        <f t="shared" ca="1" si="572"/>
        <v>-0,140996143321569-0,140996143321579i</v>
      </c>
      <c r="DT332" s="223" t="str">
        <f t="shared" ca="1" si="573"/>
        <v>-0,0389007484235989-0,195567268823797i</v>
      </c>
      <c r="DU332" s="223" t="str">
        <f t="shared" ca="1" si="574"/>
        <v>0,0763065629012853-0,184220339054372i</v>
      </c>
      <c r="DV332" s="223" t="str">
        <f t="shared" ca="1" si="575"/>
        <v>0,165793924967118-0,1107799589597i</v>
      </c>
      <c r="DW332" s="223" t="str">
        <f t="shared" ca="1" si="576"/>
        <v>0,19939865812767+5,66755338595877E-15i</v>
      </c>
      <c r="DX332" s="223" t="str">
        <f t="shared" ca="1" si="577"/>
        <v>0,165793924967112+0,11077995895971i</v>
      </c>
      <c r="DY332" s="223" t="str">
        <f t="shared" ca="1" si="578"/>
        <v>0,0763065629012748+0,184220339054376i</v>
      </c>
      <c r="DZ332" s="223" t="str">
        <f t="shared" ca="1" si="579"/>
        <v>-0,0389007484236099+0,195567268823795i</v>
      </c>
      <c r="EA332" s="223" t="str">
        <f t="shared" ca="1" si="580"/>
        <v>-0,140996143321577+0,14099614332157i</v>
      </c>
      <c r="EB332" s="223" t="str">
        <f t="shared" ca="1" si="581"/>
        <v>-0,195567268823757+0,0389007484238017i</v>
      </c>
      <c r="EC332" s="223" t="str">
        <f t="shared" ca="1" si="582"/>
        <v>-0,184220339054364-0,0763065629013037i</v>
      </c>
      <c r="ED332" s="223" t="str">
        <f t="shared" ca="1" si="583"/>
        <v>-0,110779958959703-0,165793924967117i</v>
      </c>
      <c r="EE332" s="223" t="str">
        <f t="shared" ca="1" si="584"/>
        <v>2,83394964374605E-15-0,19939865812767i</v>
      </c>
      <c r="EF332" s="223" t="str">
        <f t="shared" ca="1" si="585"/>
        <v>0,110779958959708-0,165793924967114i</v>
      </c>
      <c r="EG332" s="223" t="str">
        <f t="shared" ca="1" si="586"/>
        <v>0,184220339054375-0,0763065629012774i</v>
      </c>
      <c r="EH332" s="223" t="str">
        <f t="shared" ca="1" si="587"/>
        <v>0,195567268823756+0,0389007484238073i</v>
      </c>
      <c r="EI332" s="223" t="str">
        <f t="shared" ca="1" si="588"/>
        <v>0,140996143321572+0,140996143321575i</v>
      </c>
      <c r="EJ332" s="223" t="str">
        <f t="shared" ca="1" si="589"/>
        <v>0,0389007484236043+0,195567268823796i</v>
      </c>
      <c r="EK332" s="223" t="str">
        <f t="shared" ca="1" si="590"/>
        <v>-0,0763065629013011+0,184220339054365i</v>
      </c>
      <c r="EL332" s="223" t="str">
        <f t="shared" ca="1" si="591"/>
        <v>-0,165793924967014+0,110779958959856i</v>
      </c>
      <c r="EM332" s="223" t="str">
        <f t="shared" ca="1" si="592"/>
        <v>-0,19939865812767-3,45901533332343E-19i</v>
      </c>
      <c r="EN332" s="223"/>
      <c r="EO332" s="223"/>
      <c r="EP332" s="223"/>
    </row>
    <row r="333" spans="1:146">
      <c r="A333" s="249">
        <f t="shared" si="461"/>
        <v>4.5507812499999889E-3</v>
      </c>
      <c r="B333" s="248">
        <v>233</v>
      </c>
      <c r="C333" s="247">
        <f t="shared" si="462"/>
        <v>46600</v>
      </c>
      <c r="N333" s="246">
        <f t="shared" ca="1" si="463"/>
        <v>0.20059186682772853</v>
      </c>
      <c r="O333" s="223">
        <f t="shared" ca="1" si="464"/>
        <v>-0.19940813317227149</v>
      </c>
      <c r="P333" s="223" t="str">
        <f t="shared" ca="1" si="465"/>
        <v>-0,168470672250382-0,106682876633295i</v>
      </c>
      <c r="Q333" s="223" t="str">
        <f t="shared" ca="1" si="466"/>
        <v>-0,0852579630092213-0,180262817349471i</v>
      </c>
      <c r="R333" s="223" t="str">
        <f t="shared" ca="1" si="467"/>
        <v>0,0244096842218353-0,197908491206013i</v>
      </c>
      <c r="S333" s="223" t="str">
        <f t="shared" ca="1" si="468"/>
        <v>0,126503180492096-0,154144571427717i</v>
      </c>
      <c r="T333" s="223" t="str">
        <f t="shared" ca="1" si="469"/>
        <v>0,189343641886518-0,0625506902631809i</v>
      </c>
      <c r="U333" s="223" t="str">
        <f t="shared" ca="1" si="470"/>
        <v>0,193432121318282+0,0484522240723771i</v>
      </c>
      <c r="V333" s="223" t="str">
        <f t="shared" ca="1" si="471"/>
        <v>0,137499992772611+0,144420758766814i</v>
      </c>
      <c r="W333" s="223" t="str">
        <f t="shared" ca="1" si="472"/>
        <v>0,0389025969132202+0,19557656180805i</v>
      </c>
      <c r="X333" s="223" t="str">
        <f t="shared" ca="1" si="473"/>
        <v>-0,0717659973734144+0,186046352278806i</v>
      </c>
      <c r="Y333" s="223" t="str">
        <f t="shared" ca="1" si="474"/>
        <v>-0,160166114402465+0,118787286240856i</v>
      </c>
      <c r="Z333" s="223" t="str">
        <f t="shared" ca="1" si="475"/>
        <v>-0,198867828196819+0,0146693722950478i</v>
      </c>
      <c r="AA333" s="223" t="str">
        <f t="shared" ca="1" si="476"/>
        <v>-0,17586227292863-0,094000343273981i</v>
      </c>
      <c r="AB333" s="223" t="str">
        <f t="shared" ca="1" si="477"/>
        <v>-0,0982879083565261-0,173502422594468i</v>
      </c>
      <c r="AC333" s="223" t="str">
        <f t="shared" ca="1" si="478"/>
        <v>0,00978449333673177-0,199167937342821i</v>
      </c>
      <c r="AD333" s="223" t="str">
        <f t="shared" ca="1" si="479"/>
        <v>0,114820836515928-0,163033061300562i</v>
      </c>
      <c r="AE333" s="223" t="str">
        <f t="shared" ca="1" si="480"/>
        <v>0,184229092854149-0,0763101888438742i</v>
      </c>
      <c r="AF333" s="223" t="str">
        <f t="shared" ca="1" si="481"/>
        <v>0,196472375325156+0,0340911910812966i</v>
      </c>
      <c r="AG333" s="223" t="str">
        <f t="shared" ca="1" si="482"/>
        <v>0,147751680678918+0,133914317501175i</v>
      </c>
      <c r="AH333" s="223" t="str">
        <f t="shared" ca="1" si="483"/>
        <v>0,0531846930613497+0,192184786076371i</v>
      </c>
      <c r="AI333" s="223" t="str">
        <f t="shared" ca="1" si="484"/>
        <v>-0,057885125579906+0,190821685905583i</v>
      </c>
      <c r="AJ333" s="223" t="str">
        <f t="shared" ca="1" si="485"/>
        <v>-0,150993602503397+0,130247977252226i</v>
      </c>
      <c r="AK333" s="223" t="str">
        <f t="shared" ca="1" si="486"/>
        <v>-0,197249841229932+0,0292592499906751i</v>
      </c>
      <c r="AL333" s="223" t="str">
        <f t="shared" ca="1" si="487"/>
        <v>-0,182300860712685-0,0808084139100909i</v>
      </c>
      <c r="AM333" s="223" t="str">
        <f t="shared" ca="1" si="488"/>
        <v>-0,110785223012507-0,165801803178733i</v>
      </c>
      <c r="AN333" s="223" t="str">
        <f t="shared" ca="1" si="489"/>
        <v>-0,00489372056555524-0,199348075170734i</v>
      </c>
      <c r="AO333" s="223" t="str">
        <f t="shared" ca="1" si="490"/>
        <v>0,102516268478385-0,171038060888558i</v>
      </c>
      <c r="AP333" s="223" t="str">
        <f t="shared" ca="1" si="491"/>
        <v>0,178116190405513-0,0896561558995108i</v>
      </c>
      <c r="AQ333" s="223" t="str">
        <f t="shared" ca="1" si="492"/>
        <v>0,198447928507265+0,0195454149719555i</v>
      </c>
      <c r="AR333" s="223" t="str">
        <f t="shared" ca="1" si="493"/>
        <v>0,198447928507265+0,0195454149719555i</v>
      </c>
      <c r="AS333" s="223" t="str">
        <f t="shared" ca="1" si="494"/>
        <v>0,0671785767495993+0,187751544337586i</v>
      </c>
      <c r="AT333" s="223" t="str">
        <f t="shared" ca="1" si="495"/>
        <v>-0,0436905692753709+0,194562940283201i</v>
      </c>
      <c r="AU333" s="223" t="str">
        <f t="shared" ca="1" si="496"/>
        <v>-0,141002843189928+0,141002843189799i</v>
      </c>
      <c r="AV333" s="223" t="str">
        <f t="shared" ca="1" si="497"/>
        <v>-0,194562940283197+0,0436905692753864i</v>
      </c>
      <c r="AW333" s="223" t="str">
        <f t="shared" ca="1" si="498"/>
        <v>-0,187751544337591-0,0671785767495843i</v>
      </c>
      <c r="AX333" s="223" t="str">
        <f t="shared" ca="1" si="499"/>
        <v>-0,122682182946218-0,157202689426107i</v>
      </c>
      <c r="AY333" s="223" t="str">
        <f t="shared" ca="1" si="500"/>
        <v>-0,019545414971977-0,198447928507262i</v>
      </c>
      <c r="AZ333" s="223" t="str">
        <f t="shared" ca="1" si="501"/>
        <v>0,0896561558994916-0,178116190405523i</v>
      </c>
      <c r="BA333" s="223" t="str">
        <f t="shared" ca="1" si="502"/>
        <v>0,171038060888652-0,102516268478229i</v>
      </c>
      <c r="BB333" s="223" t="str">
        <f t="shared" ca="1" si="503"/>
        <v>0,199348075170734+0,00489372056553933i</v>
      </c>
      <c r="BC333" s="223" t="str">
        <f t="shared" ca="1" si="504"/>
        <v>0,165801803178742+0,110785223012494i</v>
      </c>
      <c r="BD333" s="223" t="str">
        <f t="shared" ca="1" si="505"/>
        <v>0,0808084139099242+0,182300860712759i</v>
      </c>
      <c r="BE333" s="223" t="str">
        <f t="shared" ca="1" si="506"/>
        <v>-0,0292592499906565+0,197249841229935i</v>
      </c>
      <c r="BF333" s="223" t="str">
        <f t="shared" ca="1" si="507"/>
        <v>-0,130247977252212+0,15099360250341i</v>
      </c>
      <c r="BG333" s="223" t="str">
        <f t="shared" ca="1" si="508"/>
        <v>-0,190821685905635+0,0578851255797341i</v>
      </c>
      <c r="BH333" s="223" t="str">
        <f t="shared" ca="1" si="509"/>
        <v>-0,192184786076376-0,0531846930613289i</v>
      </c>
      <c r="BI333" s="223" t="str">
        <f t="shared" ca="1" si="510"/>
        <v>-0,133914317501191-0,147751680678903i</v>
      </c>
      <c r="BJ333" s="223" t="str">
        <f t="shared" ca="1" si="511"/>
        <v>-0,0340911910813961-0,196472375325138i</v>
      </c>
      <c r="BK333" s="223" t="str">
        <f t="shared" ca="1" si="512"/>
        <v>0,0763101888439145-0,184229092854132i</v>
      </c>
      <c r="BL333" s="223" t="str">
        <f t="shared" ca="1" si="513"/>
        <v>0,163033061300541-0,114820836515958i</v>
      </c>
      <c r="BM333" s="223" t="str">
        <f t="shared" ca="1" si="514"/>
        <v>0,199167937342816-0,00978449333682976i</v>
      </c>
      <c r="BN333" s="223" t="str">
        <f t="shared" ca="1" si="515"/>
        <v>0,173502422594446+0,0982879083565665i</v>
      </c>
      <c r="BO333" s="223" t="str">
        <f t="shared" ca="1" si="516"/>
        <v>0,0940003432739926+0,175862272928624i</v>
      </c>
      <c r="BP333" s="223" t="str">
        <f t="shared" ca="1" si="517"/>
        <v>-0,0146693722949542+0,198867828196826i</v>
      </c>
      <c r="BQ333" s="223" t="str">
        <f t="shared" ca="1" si="518"/>
        <v>-0,118787286240887+0,160166114402441i</v>
      </c>
      <c r="BR333" s="223" t="str">
        <f t="shared" ca="1" si="519"/>
        <v>-0,186046352278798+0,0717659973734345i</v>
      </c>
      <c r="BS333" s="223" t="str">
        <f t="shared" ca="1" si="520"/>
        <v>-0,195576561808069-0,0389025969131213i</v>
      </c>
      <c r="BT333" s="223" t="str">
        <f t="shared" ca="1" si="521"/>
        <v>-0,144420758766785-0,137499992772642i</v>
      </c>
      <c r="BU333" s="223" t="str">
        <f t="shared" ca="1" si="522"/>
        <v>-0,0484522240723939-0,193432121318278i</v>
      </c>
      <c r="BV333" s="223" t="str">
        <f t="shared" ca="1" si="523"/>
        <v>0,0625506902630884-0,189343641886549i</v>
      </c>
      <c r="BW333" s="223" t="str">
        <f t="shared" ca="1" si="524"/>
        <v>0,154144571427746-0,12650318049206i</v>
      </c>
      <c r="BX333" s="223" t="str">
        <f t="shared" ca="1" si="525"/>
        <v>0,197908491206012-0,0244096842218491i</v>
      </c>
      <c r="BY333" s="223" t="str">
        <f t="shared" ca="1" si="526"/>
        <v>0,180262817349502+0,0852579630091543i</v>
      </c>
      <c r="BZ333" s="223" t="str">
        <f t="shared" ca="1" si="527"/>
        <v>0,106682876633257+0,168470672250406i</v>
      </c>
      <c r="CA333" s="223" t="str">
        <f t="shared" ca="1" si="528"/>
        <v>2,15950318854511E-14+0,199408133172271i</v>
      </c>
      <c r="CB333" s="223" t="str">
        <f t="shared" ca="1" si="529"/>
        <v>-0,106682876633221+0,168470672250429i</v>
      </c>
      <c r="CC333" s="223" t="str">
        <f t="shared" ca="1" si="530"/>
        <v>-0,180262817349489+0,0852579630091832i</v>
      </c>
      <c r="CD333" s="223" t="str">
        <f t="shared" ca="1" si="531"/>
        <v>-0,197908491206016-0,0244096842218174i</v>
      </c>
      <c r="CE333" s="223" t="str">
        <f t="shared" ca="1" si="532"/>
        <v>-0,154144571427766-0,126503180492036i</v>
      </c>
      <c r="CF333" s="223" t="str">
        <f t="shared" ca="1" si="533"/>
        <v>-0,0625506902631187-0,189343641886539i</v>
      </c>
      <c r="CG333" s="223" t="str">
        <f t="shared" ca="1" si="534"/>
        <v>0,048452224072363-0,193432121318285i</v>
      </c>
      <c r="CH333" s="223" t="str">
        <f t="shared" ca="1" si="535"/>
        <v>0,144420758766763-0,137499992772665i</v>
      </c>
      <c r="CI333" s="223" t="str">
        <f t="shared" ca="1" si="536"/>
        <v>0,195576561808061-0,0389025969131635i</v>
      </c>
      <c r="CJ333" s="223" t="str">
        <f t="shared" ca="1" si="537"/>
        <v>0,186046352278813+0,0717659973733942i</v>
      </c>
      <c r="CK333" s="223" t="str">
        <f t="shared" ca="1" si="538"/>
        <v>0,118787286240922+0,160166114402415i</v>
      </c>
      <c r="CL333" s="223" t="str">
        <f t="shared" ca="1" si="539"/>
        <v>0,014669372294986+0,198867828196824i</v>
      </c>
      <c r="CM333" s="223" t="str">
        <f t="shared" ca="1" si="540"/>
        <v>-0,0940003432739644+0,175862272928639i</v>
      </c>
      <c r="CN333" s="223" t="str">
        <f t="shared" ca="1" si="541"/>
        <v>-0,17350242259443+0,0982879083565942i</v>
      </c>
      <c r="CO333" s="223" t="str">
        <f t="shared" ca="1" si="542"/>
        <v>-0,199167937342818-0,00978449333679793i</v>
      </c>
      <c r="CP333" s="223" t="str">
        <f t="shared" ca="1" si="543"/>
        <v>-0,16303306130056-0,114820836515932i</v>
      </c>
      <c r="CQ333" s="223" t="str">
        <f t="shared" ca="1" si="544"/>
        <v>-0,076310188843944-0,18422909285412i</v>
      </c>
      <c r="CR333" s="223" t="str">
        <f t="shared" ca="1" si="545"/>
        <v>0,0340911910813536-0,196472375325146i</v>
      </c>
      <c r="CS333" s="223" t="str">
        <f t="shared" ca="1" si="546"/>
        <v>0,133914317501159-0,147751680678932i</v>
      </c>
      <c r="CT333" s="223" t="str">
        <f t="shared" ca="1" si="547"/>
        <v>0,192184786076365-0,0531846930613706i</v>
      </c>
      <c r="CU333" s="223" t="str">
        <f t="shared" ca="1" si="548"/>
        <v>0,190821685905588+0,057885125579888i</v>
      </c>
      <c r="CV333" s="223" t="str">
        <f t="shared" ca="1" si="549"/>
        <v>0,13024797725224+0,150993602503385i</v>
      </c>
      <c r="CW333" s="223" t="str">
        <f t="shared" ca="1" si="550"/>
        <v>0,0292592499906936+0,19724984122993i</v>
      </c>
      <c r="CX333" s="223" t="str">
        <f t="shared" ca="1" si="551"/>
        <v>-0,0808084139100763+0,182300860712692i</v>
      </c>
      <c r="CY333" s="223" t="str">
        <f t="shared" ca="1" si="552"/>
        <v>-0,165801803178724+0,11078522301252i</v>
      </c>
      <c r="CZ333" s="223" t="str">
        <f t="shared" ca="1" si="553"/>
        <v>-0,199348075170734+0,00489372056557118i</v>
      </c>
      <c r="DA333" s="223" t="str">
        <f t="shared" ca="1" si="554"/>
        <v>-0,171038060888569-0,102516268478367i</v>
      </c>
      <c r="DB333" s="223" t="str">
        <f t="shared" ca="1" si="555"/>
        <v>-0,0896561558995301-0,178116190405503i</v>
      </c>
      <c r="DC333" s="223" t="str">
        <f t="shared" ca="1" si="556"/>
        <v>0,019545414971934-0,198447928507267i</v>
      </c>
      <c r="DD333" s="223" t="str">
        <f t="shared" ca="1" si="557"/>
        <v>0,122682182946345-0,157202689426008i</v>
      </c>
      <c r="DE333" s="223" t="str">
        <f t="shared" ca="1" si="558"/>
        <v>0,187751544337579-0,0671785767496196i</v>
      </c>
      <c r="DF333" s="223" t="str">
        <f t="shared" ca="1" si="559"/>
        <v>0,194562940283206+0,0436905692753497i</v>
      </c>
      <c r="DG333" s="223" t="str">
        <f t="shared" ca="1" si="560"/>
        <v>0,14100284318981+0,141002843189916i</v>
      </c>
      <c r="DH333" s="223" t="str">
        <f t="shared" ca="1" si="561"/>
        <v>0,043690569275402+0,194562940283194i</v>
      </c>
      <c r="DI333" s="223" t="str">
        <f t="shared" ca="1" si="562"/>
        <v>-0,0671785767495694+0,187751544337597i</v>
      </c>
      <c r="DJ333" s="223" t="str">
        <f t="shared" ca="1" si="563"/>
        <v>-0,157202689426101+0,122682182946226i</v>
      </c>
      <c r="DK333" s="223" t="str">
        <f t="shared" ca="1" si="564"/>
        <v>-0,198447928507261+0,0195454149719872i</v>
      </c>
      <c r="DL333" s="223" t="str">
        <f t="shared" ca="1" si="565"/>
        <v>-0,178116190405527-0,0896561558994825i</v>
      </c>
      <c r="DM333" s="223" t="str">
        <f t="shared" ca="1" si="566"/>
        <v>-0,102516268478237-0,171038060888646i</v>
      </c>
      <c r="DN333" s="223" t="str">
        <f t="shared" ca="1" si="567"/>
        <v>0,00489372056552906-0,199348075170735i</v>
      </c>
      <c r="DO333" s="223" t="str">
        <f t="shared" ca="1" si="568"/>
        <v>0,110785223012485-0,165801803178748i</v>
      </c>
      <c r="DP333" s="223" t="str">
        <f t="shared" ca="1" si="569"/>
        <v>0,182300860712748-0,0808084139099491i</v>
      </c>
      <c r="DQ333" s="223" t="str">
        <f t="shared" ca="1" si="570"/>
        <v>0,197249841229939+0,0292592499906296i</v>
      </c>
      <c r="DR333" s="223" t="str">
        <f t="shared" ca="1" si="571"/>
        <v>0,150993602503428+0,130247977252191i</v>
      </c>
      <c r="DS333" s="223" t="str">
        <f t="shared" ca="1" si="572"/>
        <v>0,0578851255797548+0,190821685905629i</v>
      </c>
      <c r="DT333" s="223" t="str">
        <f t="shared" ca="1" si="573"/>
        <v>-0,053184693061308+0,192184786076382i</v>
      </c>
      <c r="DU333" s="223" t="str">
        <f t="shared" ca="1" si="574"/>
        <v>-0,147751680678889+0,133914317501207i</v>
      </c>
      <c r="DV333" s="223" t="str">
        <f t="shared" ca="1" si="575"/>
        <v>-0,19647237532517+0,0340911910812164i</v>
      </c>
      <c r="DW333" s="223" t="str">
        <f t="shared" ca="1" si="576"/>
        <v>-0,18422909285414-0,0763101888438946i</v>
      </c>
      <c r="DX333" s="223" t="str">
        <f t="shared" ca="1" si="577"/>
        <v>-0,114820836515975-0,163033061300529i</v>
      </c>
      <c r="DY333" s="223" t="str">
        <f t="shared" ca="1" si="578"/>
        <v>-0,00978449333664754-0,199167937342825i</v>
      </c>
      <c r="DZ333" s="223" t="str">
        <f t="shared" ca="1" si="579"/>
        <v>0,0982879083565478-0,173502422594456i</v>
      </c>
      <c r="EA333" s="223" t="str">
        <f t="shared" ca="1" si="580"/>
        <v>0,175862272928614-0,0940003432740117i</v>
      </c>
      <c r="EB333" s="223" t="str">
        <f t="shared" ca="1" si="581"/>
        <v>0,198867828196813+0,0146693722951362i</v>
      </c>
      <c r="EC333" s="223" t="str">
        <f t="shared" ca="1" si="582"/>
        <v>0,160166114402447+0,118787286240879i</v>
      </c>
      <c r="ED333" s="223" t="str">
        <f t="shared" ca="1" si="583"/>
        <v>0,0717659973734441+0,186046352278794i</v>
      </c>
      <c r="EE333" s="223" t="str">
        <f t="shared" ca="1" si="584"/>
        <v>-0,0389025969133113+0,195576561808032i</v>
      </c>
      <c r="EF333" s="223" t="str">
        <f t="shared" ca="1" si="585"/>
        <v>-0,137499992772634+0,144420758766792i</v>
      </c>
      <c r="EG333" s="223" t="str">
        <f t="shared" ca="1" si="586"/>
        <v>-0,193432121318275+0,0484522240724039i</v>
      </c>
      <c r="EH333" s="223" t="str">
        <f t="shared" ca="1" si="587"/>
        <v>-0,189343641886495-0,0625506902632509i</v>
      </c>
      <c r="EI333" s="223" t="str">
        <f t="shared" ca="1" si="588"/>
        <v>-0,126503180492068-0,15414457142774i</v>
      </c>
      <c r="EJ333" s="223" t="str">
        <f t="shared" ca="1" si="589"/>
        <v>-0,0244096842218593-0,19790849120601i</v>
      </c>
      <c r="EK333" s="223" t="str">
        <f t="shared" ca="1" si="590"/>
        <v>0,085257963009309-0,180262817349429i</v>
      </c>
      <c r="EL333" s="223" t="str">
        <f t="shared" ca="1" si="591"/>
        <v>0,168470672250394-0,106682876633275i</v>
      </c>
      <c r="EM333" s="223" t="str">
        <f t="shared" ca="1" si="592"/>
        <v>0,199408133172271-4,31900637709022E-14i</v>
      </c>
      <c r="EN333" s="223"/>
      <c r="EO333" s="223"/>
      <c r="EP333" s="223"/>
    </row>
    <row r="334" spans="1:146">
      <c r="A334" s="249">
        <f t="shared" si="461"/>
        <v>4.5703124999999884E-3</v>
      </c>
      <c r="B334" s="248">
        <v>234</v>
      </c>
      <c r="C334" s="247">
        <f t="shared" si="462"/>
        <v>46800</v>
      </c>
      <c r="N334" s="246">
        <f t="shared" ca="1" si="463"/>
        <v>0.200583031056186</v>
      </c>
      <c r="O334" s="223">
        <f t="shared" ca="1" si="464"/>
        <v>-0.19941696894381403</v>
      </c>
      <c r="P334" s="223" t="str">
        <f t="shared" ca="1" si="465"/>
        <v>-0,171045639582645-0,10252081097271i</v>
      </c>
      <c r="Q334" s="223" t="str">
        <f t="shared" ca="1" si="466"/>
        <v>-0,0940045084278487-0,175870065383443i</v>
      </c>
      <c r="R334" s="223" t="str">
        <f t="shared" ca="1" si="467"/>
        <v>0,00978492688750024-0,199176762471289i</v>
      </c>
      <c r="S334" s="223" t="str">
        <f t="shared" ca="1" si="468"/>
        <v>0,110790131904171-0,165809149854266i</v>
      </c>
      <c r="T334" s="223" t="str">
        <f t="shared" ca="1" si="469"/>
        <v>0,180270804792338-0,0852617407883552i</v>
      </c>
      <c r="U334" s="223" t="str">
        <f t="shared" ca="1" si="470"/>
        <v>0,198456721732147+0,0195462810290701i</v>
      </c>
      <c r="V334" s="223" t="str">
        <f t="shared" ca="1" si="471"/>
        <v>0,160173211360715+0,118792549703817i</v>
      </c>
      <c r="W334" s="223" t="str">
        <f t="shared" ca="1" si="472"/>
        <v>0,0763135701472571+0,18423725604263i</v>
      </c>
      <c r="X334" s="223" t="str">
        <f t="shared" ca="1" si="473"/>
        <v>-0,0292605464675692+0,197258581367598i</v>
      </c>
      <c r="Y334" s="223" t="str">
        <f t="shared" ca="1" si="474"/>
        <v>-0,126508785846227+0,154151401571479i</v>
      </c>
      <c r="Z334" s="223" t="str">
        <f t="shared" ca="1" si="475"/>
        <v>-0,187759863605838+0,0671815534313926i</v>
      </c>
      <c r="AA334" s="223" t="str">
        <f t="shared" ca="1" si="476"/>
        <v>-0,195585227802721-0,0389043206867265i</v>
      </c>
      <c r="AB334" s="223" t="str">
        <f t="shared" ca="1" si="477"/>
        <v>-0,147758227553791-0,133920251242672i</v>
      </c>
      <c r="AC334" s="223" t="str">
        <f t="shared" ca="1" si="478"/>
        <v>-0,0578876904689231-0,190830141211791i</v>
      </c>
      <c r="AD334" s="223" t="str">
        <f t="shared" ca="1" si="479"/>
        <v>0,0484543709897333-0,193440692292825i</v>
      </c>
      <c r="AE334" s="223" t="str">
        <f t="shared" ca="1" si="480"/>
        <v>0,141009091023845-0,141009091023832i</v>
      </c>
      <c r="AF334" s="223" t="str">
        <f t="shared" ca="1" si="481"/>
        <v>0,193440692292825-0,0484543709897323i</v>
      </c>
      <c r="AG334" s="223" t="str">
        <f t="shared" ca="1" si="482"/>
        <v>0,190830141211785+0,0578876904689433i</v>
      </c>
      <c r="AH334" s="223" t="str">
        <f t="shared" ca="1" si="483"/>
        <v>0,133920251242673+0,14775822755379i</v>
      </c>
      <c r="AI334" s="223" t="str">
        <f t="shared" ca="1" si="484"/>
        <v>0,0389043206867644+0,195585227802714i</v>
      </c>
      <c r="AJ334" s="223" t="str">
        <f t="shared" ca="1" si="485"/>
        <v>-0,0671815534313378+0,187759863605858i</v>
      </c>
      <c r="AK334" s="223" t="str">
        <f t="shared" ca="1" si="486"/>
        <v>-0,154151401571544+0,126508785846149i</v>
      </c>
      <c r="AL334" s="223" t="str">
        <f t="shared" ca="1" si="487"/>
        <v>-0,197258581367606+0,0292605464675122i</v>
      </c>
      <c r="AM334" s="223" t="str">
        <f t="shared" ca="1" si="488"/>
        <v>-0,184237256042615-0,0763135701472934i</v>
      </c>
      <c r="AN334" s="223" t="str">
        <f t="shared" ca="1" si="489"/>
        <v>-0,118792549703815-0,160173211360716i</v>
      </c>
      <c r="AO334" s="223" t="str">
        <f t="shared" ca="1" si="490"/>
        <v>-0,0195462810290916-0,198456721732145i</v>
      </c>
      <c r="AP334" s="223" t="str">
        <f t="shared" ca="1" si="491"/>
        <v>0,0852617407883018-0,180270804792364i</v>
      </c>
      <c r="AQ334" s="223" t="str">
        <f t="shared" ca="1" si="492"/>
        <v>0,165809149854212-0,110790131904252i</v>
      </c>
      <c r="AR334" s="223" t="str">
        <f t="shared" ca="1" si="493"/>
        <v>0,165809149854212-0,110790131904252i</v>
      </c>
      <c r="AS334" s="223" t="str">
        <f t="shared" ca="1" si="494"/>
        <v>0,175870065383425+0,0940045084278836i</v>
      </c>
      <c r="AT334" s="223" t="str">
        <f t="shared" ca="1" si="495"/>
        <v>0,102520810972697+0,171045639582652i</v>
      </c>
      <c r="AU334" s="223" t="str">
        <f t="shared" ca="1" si="496"/>
        <v>2,15960752443309E-14+0,199416968943814i</v>
      </c>
      <c r="AV334" s="223" t="str">
        <f t="shared" ca="1" si="497"/>
        <v>-0,102520810972665+0,171045639582671i</v>
      </c>
      <c r="AW334" s="223" t="str">
        <f t="shared" ca="1" si="498"/>
        <v>-0,175870065383407+0,0940045084279167i</v>
      </c>
      <c r="AX334" s="223" t="str">
        <f t="shared" ca="1" si="499"/>
        <v>-0,199176762471285-0,0097849268875834i</v>
      </c>
      <c r="AY334" s="223" t="str">
        <f t="shared" ca="1" si="500"/>
        <v>-0,165809149854233-0,110790131904221i</v>
      </c>
      <c r="AZ334" s="223" t="str">
        <f t="shared" ca="1" si="501"/>
        <v>-0,0852617407883357-0,180270804792348i</v>
      </c>
      <c r="BA334" s="223" t="str">
        <f t="shared" ca="1" si="502"/>
        <v>0,0195462810290486-0,198456721732149i</v>
      </c>
      <c r="BB334" s="223" t="str">
        <f t="shared" ca="1" si="503"/>
        <v>0,118792549703785-0,160173211360739i</v>
      </c>
      <c r="BC334" s="223" t="str">
        <f t="shared" ca="1" si="504"/>
        <v>0,184237256042601-0,0763135701473281i</v>
      </c>
      <c r="BD334" s="223" t="str">
        <f t="shared" ca="1" si="505"/>
        <v>0,197258581367583+0,0292605464676713i</v>
      </c>
      <c r="BE334" s="223" t="str">
        <f t="shared" ca="1" si="506"/>
        <v>0,154151401571442+0,126508785846273i</v>
      </c>
      <c r="BF334" s="223" t="str">
        <f t="shared" ca="1" si="507"/>
        <v>0,0671815534313731+0,187759863605845i</v>
      </c>
      <c r="BG334" s="223" t="str">
        <f t="shared" ca="1" si="508"/>
        <v>-0,0389043206867305+0,195585227802721i</v>
      </c>
      <c r="BH334" s="223" t="str">
        <f t="shared" ca="1" si="509"/>
        <v>-0,133920251242647+0,147758227553813i</v>
      </c>
      <c r="BI334" s="223" t="str">
        <f t="shared" ca="1" si="510"/>
        <v>-0,190830141211774+0,0578876904689791i</v>
      </c>
      <c r="BJ334" s="223" t="str">
        <f t="shared" ca="1" si="511"/>
        <v>-0,19344069229285-0,0484543709896354i</v>
      </c>
      <c r="BK334" s="223" t="str">
        <f t="shared" ca="1" si="512"/>
        <v>-0,141009091023789-0,141009091023887i</v>
      </c>
      <c r="BL334" s="223" t="str">
        <f t="shared" ca="1" si="513"/>
        <v>-0,0484543709896982-0,193440692292834i</v>
      </c>
      <c r="BM334" s="223" t="str">
        <f t="shared" ca="1" si="514"/>
        <v>0,0578876904689279-0,19083014121179i</v>
      </c>
      <c r="BN334" s="223" t="str">
        <f t="shared" ca="1" si="515"/>
        <v>0,147758227553777-0,133920251242687i</v>
      </c>
      <c r="BO334" s="223" t="str">
        <f t="shared" ca="1" si="516"/>
        <v>0,195585227802709-0,0389043206867883i</v>
      </c>
      <c r="BP334" s="223" t="str">
        <f t="shared" ca="1" si="517"/>
        <v>0,187759863605863+0,0671815534313226i</v>
      </c>
      <c r="BQ334" s="223" t="str">
        <f t="shared" ca="1" si="518"/>
        <v>0,126508785846161+0,154151401571534i</v>
      </c>
      <c r="BR334" s="223" t="str">
        <f t="shared" ca="1" si="519"/>
        <v>0,029260546467528+0,197258581367604i</v>
      </c>
      <c r="BS334" s="223" t="str">
        <f t="shared" ca="1" si="520"/>
        <v>-0,0763135701472735+0,184237256042624i</v>
      </c>
      <c r="BT334" s="223" t="str">
        <f t="shared" ca="1" si="521"/>
        <v>-0,160173211360707+0,118792549703828i</v>
      </c>
      <c r="BU334" s="223" t="str">
        <f t="shared" ca="1" si="522"/>
        <v>-0,198456721732143+0,0195462810291075i</v>
      </c>
      <c r="BV334" s="223" t="str">
        <f t="shared" ca="1" si="523"/>
        <v>-0,180270804792373-0,0852617407882823i</v>
      </c>
      <c r="BW334" s="223" t="str">
        <f t="shared" ca="1" si="524"/>
        <v>-0,110790131904105-0,16580914985431i</v>
      </c>
      <c r="BX334" s="223" t="str">
        <f t="shared" ca="1" si="525"/>
        <v>-0,00978492688744433-0,199176762471292i</v>
      </c>
      <c r="BY334" s="223" t="str">
        <f t="shared" ca="1" si="526"/>
        <v>0,0940045084278696-0,175870065383432i</v>
      </c>
      <c r="BZ334" s="223" t="str">
        <f t="shared" ca="1" si="527"/>
        <v>0,171045639582641-0,102520810972716i</v>
      </c>
      <c r="CA334" s="223" t="str">
        <f t="shared" ca="1" si="528"/>
        <v>0,199416968943814-4,31921504886619E-14i</v>
      </c>
      <c r="CB334" s="223" t="str">
        <f t="shared" ca="1" si="529"/>
        <v>0,17104563958268+0,102520810972651i</v>
      </c>
      <c r="CC334" s="223" t="str">
        <f t="shared" ca="1" si="530"/>
        <v>0,0940045084277558+0,175870065383493i</v>
      </c>
      <c r="CD334" s="223" t="str">
        <f t="shared" ca="1" si="531"/>
        <v>-0,00978492688756182+0,199176762471286i</v>
      </c>
      <c r="CE334" s="223" t="str">
        <f t="shared" ca="1" si="532"/>
        <v>-0,110790131904203+0,165809149854245i</v>
      </c>
      <c r="CF334" s="223" t="str">
        <f t="shared" ca="1" si="533"/>
        <v>-0,180270804792341+0,0852617407883501i</v>
      </c>
      <c r="CG334" s="223" t="str">
        <f t="shared" ca="1" si="534"/>
        <v>-0,19845672173215-0,0195462810290328i</v>
      </c>
      <c r="CH334" s="223" t="str">
        <f t="shared" ca="1" si="535"/>
        <v>-0,160173211360752-0,118792549703768i</v>
      </c>
      <c r="CI334" s="223" t="str">
        <f t="shared" ca="1" si="536"/>
        <v>-0,0763135701473429-0,184237256042595i</v>
      </c>
      <c r="CJ334" s="223" t="str">
        <f t="shared" ca="1" si="537"/>
        <v>0,0292605464676554-0,197258581367585i</v>
      </c>
      <c r="CK334" s="223" t="str">
        <f t="shared" ca="1" si="538"/>
        <v>0,126508785846261-0,154151401571452i</v>
      </c>
      <c r="CL334" s="223" t="str">
        <f t="shared" ca="1" si="539"/>
        <v>0,187759863605838-0,0671815534313934i</v>
      </c>
      <c r="CM334" s="223" t="str">
        <f t="shared" ca="1" si="540"/>
        <v>0,195585227802726+0,0389043206867035i</v>
      </c>
      <c r="CN334" s="223" t="str">
        <f t="shared" ca="1" si="541"/>
        <v>0,147758227553827+0,133920251242631i</v>
      </c>
      <c r="CO334" s="223" t="str">
        <f t="shared" ca="1" si="542"/>
        <v>0,0578876904689997+0,190830141211768i</v>
      </c>
      <c r="CP334" s="223" t="str">
        <f t="shared" ca="1" si="543"/>
        <v>-0,0484543709898125+0,193440692292805i</v>
      </c>
      <c r="CQ334" s="223" t="str">
        <f t="shared" ca="1" si="544"/>
        <v>-0,141009091023872+0,141009091023804i</v>
      </c>
      <c r="CR334" s="223" t="str">
        <f t="shared" ca="1" si="545"/>
        <v>-0,193440692292831+0,0484543709897082i</v>
      </c>
      <c r="CS334" s="223" t="str">
        <f t="shared" ca="1" si="546"/>
        <v>-0,190830141211796-0,0578876904689074i</v>
      </c>
      <c r="CT334" s="223" t="str">
        <f t="shared" ca="1" si="547"/>
        <v>-0,133920251242703-0,147758227553762i</v>
      </c>
      <c r="CU334" s="223" t="str">
        <f t="shared" ca="1" si="548"/>
        <v>-0,0389043206867985-0,195585227802707i</v>
      </c>
      <c r="CV334" s="223" t="str">
        <f t="shared" ca="1" si="549"/>
        <v>0,0671815534314945-0,187759863605802i</v>
      </c>
      <c r="CW334" s="223" t="str">
        <f t="shared" ca="1" si="550"/>
        <v>0,15415140157152-0,126508785846178i</v>
      </c>
      <c r="CX334" s="223" t="str">
        <f t="shared" ca="1" si="551"/>
        <v>0,197258581367601-0,0292605464675493i</v>
      </c>
      <c r="CY334" s="223" t="str">
        <f t="shared" ca="1" si="552"/>
        <v>0,184237256042628+0,0763135701472639i</v>
      </c>
      <c r="CZ334" s="223" t="str">
        <f t="shared" ca="1" si="553"/>
        <v>0,118792549703845+0,160173211360694i</v>
      </c>
      <c r="DA334" s="223" t="str">
        <f t="shared" ca="1" si="554"/>
        <v>0,0195462810291177+0,198456721732142i</v>
      </c>
      <c r="DB334" s="223" t="str">
        <f t="shared" ca="1" si="555"/>
        <v>-0,0852617407882731+0,180270804792377i</v>
      </c>
      <c r="DC334" s="223" t="str">
        <f t="shared" ca="1" si="556"/>
        <v>-0,165809149854304+0,110790131904114i</v>
      </c>
      <c r="DD334" s="223" t="str">
        <f t="shared" ca="1" si="557"/>
        <v>-0,199176762471292+0,00978492688745458i</v>
      </c>
      <c r="DE334" s="223" t="str">
        <f t="shared" ca="1" si="558"/>
        <v>-0,175870065383442-0,0940045084278505i</v>
      </c>
      <c r="DF334" s="223" t="str">
        <f t="shared" ca="1" si="559"/>
        <v>-0,102520810972734-0,17104563958263i</v>
      </c>
      <c r="DG334" s="223" t="str">
        <f t="shared" ca="1" si="560"/>
        <v>-6,47882257329928E-14-0,199416968943814i</v>
      </c>
      <c r="DH334" s="223" t="str">
        <f t="shared" ca="1" si="561"/>
        <v>0,102520810972798-0,171045639582592i</v>
      </c>
      <c r="DI334" s="223" t="str">
        <f t="shared" ca="1" si="562"/>
        <v>0,175870065383477-0,0940045084277849i</v>
      </c>
      <c r="DJ334" s="223" t="str">
        <f t="shared" ca="1" si="563"/>
        <v>0,199176762471287+0,00978492688755159i</v>
      </c>
      <c r="DK334" s="223" t="str">
        <f t="shared" ca="1" si="564"/>
        <v>0,165809149854251+0,110790131904194i</v>
      </c>
      <c r="DL334" s="223" t="str">
        <f t="shared" ca="1" si="565"/>
        <v>0,0852617407883696+0,180270804792332i</v>
      </c>
      <c r="DM334" s="223" t="str">
        <f t="shared" ca="1" si="566"/>
        <v>-0,0195462810290113+0,198456721732153i</v>
      </c>
      <c r="DN334" s="223" t="str">
        <f t="shared" ca="1" si="567"/>
        <v>-0,11879254970375+0,160173211360764i</v>
      </c>
      <c r="DO334" s="223" t="str">
        <f t="shared" ca="1" si="568"/>
        <v>-0,18423725604266+0,0763135701471847i</v>
      </c>
      <c r="DP334" s="223" t="str">
        <f t="shared" ca="1" si="569"/>
        <v>-0,19725858136759-0,0292605464676229i</v>
      </c>
      <c r="DQ334" s="223" t="str">
        <f t="shared" ca="1" si="570"/>
        <v>-0,154151401571458-0,126508785846253i</v>
      </c>
      <c r="DR334" s="223" t="str">
        <f t="shared" ca="1" si="571"/>
        <v>-0,067181553431403-0,187759863605835i</v>
      </c>
      <c r="DS334" s="223" t="str">
        <f t="shared" ca="1" si="572"/>
        <v>0,0389043206866936-0,195585227802728i</v>
      </c>
      <c r="DT334" s="223" t="str">
        <f t="shared" ca="1" si="573"/>
        <v>0,133920251242615-0,147758227553842i</v>
      </c>
      <c r="DU334" s="223" t="str">
        <f t="shared" ca="1" si="574"/>
        <v>0,190830141211821-0,0578876904688252i</v>
      </c>
      <c r="DV334" s="223" t="str">
        <f t="shared" ca="1" si="575"/>
        <v>0,19344069229281+0,0484543709897916i</v>
      </c>
      <c r="DW334" s="223" t="str">
        <f t="shared" ca="1" si="576"/>
        <v>0,141009091023819+0,141009091023857i</v>
      </c>
      <c r="DX334" s="223" t="str">
        <f t="shared" ca="1" si="577"/>
        <v>0,0484543709897401+0,193440692292823i</v>
      </c>
      <c r="DY334" s="223" t="str">
        <f t="shared" ca="1" si="578"/>
        <v>-0,0578876904688974+0,190830141211799i</v>
      </c>
      <c r="DZ334" s="223" t="str">
        <f t="shared" ca="1" si="579"/>
        <v>-0,147758227553756+0,13392025124271i</v>
      </c>
      <c r="EA334" s="223" t="str">
        <f t="shared" ca="1" si="580"/>
        <v>-0,195585227802703+0,0389043206868196i</v>
      </c>
      <c r="EB334" s="223" t="str">
        <f t="shared" ca="1" si="581"/>
        <v>-0,187759863605809-0,0671815534314742i</v>
      </c>
      <c r="EC334" s="223" t="str">
        <f t="shared" ca="1" si="582"/>
        <v>-0,126508785846194-0,154151401571506i</v>
      </c>
      <c r="ED334" s="223" t="str">
        <f t="shared" ca="1" si="583"/>
        <v>-0,0292605464675706-0,197258581367598i</v>
      </c>
      <c r="EE334" s="223" t="str">
        <f t="shared" ca="1" si="584"/>
        <v>0,0763135701472336-0,18423725604264i</v>
      </c>
      <c r="EF334" s="223" t="str">
        <f t="shared" ca="1" si="585"/>
        <v>0,160173211360688-0,118792549703853i</v>
      </c>
      <c r="EG334" s="223" t="str">
        <f t="shared" ca="1" si="586"/>
        <v>0,19845672173214-0,0195462810291392i</v>
      </c>
      <c r="EH334" s="223" t="str">
        <f t="shared" ca="1" si="587"/>
        <v>0,180270804792299+0,085261740788438i</v>
      </c>
      <c r="EI334" s="223" t="str">
        <f t="shared" ca="1" si="588"/>
        <v>0,110790131904132+0,165809149854292i</v>
      </c>
      <c r="EJ334" s="223" t="str">
        <f t="shared" ca="1" si="589"/>
        <v>0,00978492688747613+0,19917676247129i</v>
      </c>
      <c r="EK334" s="223" t="str">
        <f t="shared" ca="1" si="590"/>
        <v>-0,0940045084278315+0,175870065383452i</v>
      </c>
      <c r="EL334" s="223" t="str">
        <f t="shared" ca="1" si="591"/>
        <v>-0,171045639582619+0,102520810972753i</v>
      </c>
      <c r="EM334" s="223" t="str">
        <f t="shared" ca="1" si="592"/>
        <v>-0,199416968943814+8,63843009773236E-14i</v>
      </c>
      <c r="EN334" s="223"/>
      <c r="EO334" s="223"/>
      <c r="EP334" s="223"/>
    </row>
    <row r="335" spans="1:146">
      <c r="A335" s="249">
        <f t="shared" si="461"/>
        <v>4.589843749999988E-3</v>
      </c>
      <c r="B335" s="248">
        <v>235</v>
      </c>
      <c r="C335" s="247">
        <f t="shared" si="462"/>
        <v>47000</v>
      </c>
      <c r="N335" s="246">
        <f t="shared" ca="1" si="463"/>
        <v>0.20057479577584131</v>
      </c>
      <c r="O335" s="223">
        <f t="shared" ca="1" si="464"/>
        <v>-0.19942520422415871</v>
      </c>
      <c r="P335" s="223" t="str">
        <f t="shared" ca="1" si="465"/>
        <v>-0,173517275894638-0,0982963226471435i</v>
      </c>
      <c r="Q335" s="223" t="str">
        <f t="shared" ca="1" si="466"/>
        <v>-0,10252504475293-0,17105270321821i</v>
      </c>
      <c r="R335" s="223" t="str">
        <f t="shared" ca="1" si="467"/>
        <v>-0,00489413951008719-0,199365141081141i</v>
      </c>
      <c r="S335" s="223" t="str">
        <f t="shared" ca="1" si="468"/>
        <v>0,0940083905121342-0,175877328252295i</v>
      </c>
      <c r="T335" s="223" t="str">
        <f t="shared" ca="1" si="469"/>
        <v>0,168485094789427-0,106692009605431i</v>
      </c>
      <c r="U335" s="223" t="str">
        <f t="shared" ca="1" si="470"/>
        <v>0,199184987831878-0,00978533097355698i</v>
      </c>
      <c r="V335" s="223" t="str">
        <f t="shared" ca="1" si="471"/>
        <v>0,178131438683899+0,0896638312378612i</v>
      </c>
      <c r="W335" s="223" t="str">
        <f t="shared" ca="1" si="472"/>
        <v>0,1107947071808+0,165815997239616i</v>
      </c>
      <c r="X335" s="223" t="str">
        <f t="shared" ca="1" si="473"/>
        <v>0,0146706281195249+0,198884852993952i</v>
      </c>
      <c r="Y335" s="223" t="str">
        <f t="shared" ca="1" si="474"/>
        <v>-0,0852652618244152+0,180278249397594i</v>
      </c>
      <c r="Z335" s="223" t="str">
        <f t="shared" ca="1" si="475"/>
        <v>-0,163047018333328+0,114830666167443i</v>
      </c>
      <c r="AA335" s="223" t="str">
        <f t="shared" ca="1" si="476"/>
        <v>-0,198464917357367+0,0195470882276851i</v>
      </c>
      <c r="AB335" s="223" t="str">
        <f t="shared" ca="1" si="477"/>
        <v>-0,182316467234899-0,080815331805502i</v>
      </c>
      <c r="AC335" s="223" t="str">
        <f t="shared" ca="1" si="478"/>
        <v>-0,118797455454585-0,160179825999916i</v>
      </c>
      <c r="AD335" s="223" t="str">
        <f t="shared" ca="1" si="479"/>
        <v>-0,0244117739008266-0,197925433875645i</v>
      </c>
      <c r="AE335" s="223" t="str">
        <f t="shared" ca="1" si="480"/>
        <v>0,0763167216526055-0,184244864449585i</v>
      </c>
      <c r="AF335" s="223" t="str">
        <f t="shared" ca="1" si="481"/>
        <v>0,157216147328819-0,122692685596699i</v>
      </c>
      <c r="AG335" s="223" t="str">
        <f t="shared" ca="1" si="482"/>
        <v>0,197266727513473-0,0292617548341292i</v>
      </c>
      <c r="AH335" s="223" t="str">
        <f t="shared" ca="1" si="483"/>
        <v>0,186062279447273+0,0717721411602887i</v>
      </c>
      <c r="AI335" s="223" t="str">
        <f t="shared" ca="1" si="484"/>
        <v>0,126514010252736+0,154157767529301i</v>
      </c>
      <c r="AJ335" s="223" t="str">
        <f t="shared" ca="1" si="485"/>
        <v>0,0340941095805265+0,19648919505092i</v>
      </c>
      <c r="AK335" s="223" t="str">
        <f t="shared" ca="1" si="486"/>
        <v>-0,0671843278138364+0,187767617485152i</v>
      </c>
      <c r="AL335" s="223" t="str">
        <f t="shared" ca="1" si="487"/>
        <v>-0,151006528854928+0,130259127599693i</v>
      </c>
      <c r="AM335" s="223" t="str">
        <f t="shared" ca="1" si="488"/>
        <v>-0,195593304844473+0,0389059273101734i</v>
      </c>
      <c r="AN335" s="223" t="str">
        <f t="shared" ca="1" si="489"/>
        <v>-0,189359851331342-0,062556045140493i</v>
      </c>
      <c r="AO335" s="223" t="str">
        <f t="shared" ca="1" si="490"/>
        <v>-0,133925781718886-0,147764329494072i</v>
      </c>
      <c r="AP335" s="223" t="str">
        <f t="shared" ca="1" si="491"/>
        <v>-0,0436943095639924-0,194579596544893i</v>
      </c>
      <c r="AQ335" s="223" t="str">
        <f t="shared" ca="1" si="492"/>
        <v>0,0578900810446727-0,190838021883713i</v>
      </c>
      <c r="AR335" s="223" t="str">
        <f t="shared" ca="1" si="493"/>
        <v>0,0578900810446727-0,190838021883713i</v>
      </c>
      <c r="AS335" s="223" t="str">
        <f t="shared" ca="1" si="494"/>
        <v>0,193448680772155-0,0484563719995654i</v>
      </c>
      <c r="AT335" s="223" t="str">
        <f t="shared" ca="1" si="495"/>
        <v>0,192201238747594+0,0531892461286863i</v>
      </c>
      <c r="AU335" s="223" t="str">
        <f t="shared" ca="1" si="496"/>
        <v>0,141014914246366+0,141014914246464i</v>
      </c>
      <c r="AV335" s="223" t="str">
        <f t="shared" ca="1" si="497"/>
        <v>0,053189246128552+0,192201238747631i</v>
      </c>
      <c r="AW335" s="223" t="str">
        <f t="shared" ca="1" si="498"/>
        <v>-0,048456371999706+0,19344868077212i</v>
      </c>
      <c r="AX335" s="223" t="str">
        <f t="shared" ca="1" si="499"/>
        <v>-0,137511763955084+0,144433122426294i</v>
      </c>
      <c r="AY335" s="223" t="str">
        <f t="shared" ca="1" si="500"/>
        <v>-0,190838021883754+0,0578900810445395i</v>
      </c>
      <c r="AZ335" s="223" t="str">
        <f t="shared" ca="1" si="501"/>
        <v>-0,194579596544863-0,0436943095641282i</v>
      </c>
      <c r="BA335" s="223" t="str">
        <f t="shared" ca="1" si="502"/>
        <v>-0,147764329493979-0,133925781718989i</v>
      </c>
      <c r="BB335" s="223" t="str">
        <f t="shared" ca="1" si="503"/>
        <v>-0,0625560451403554-0,189359851331388i</v>
      </c>
      <c r="BC335" s="223" t="str">
        <f t="shared" ca="1" si="504"/>
        <v>0,03890592731031-0,195593304844446i</v>
      </c>
      <c r="BD335" s="223" t="str">
        <f t="shared" ca="1" si="505"/>
        <v>0,130259127599799-0,151006528854837i</v>
      </c>
      <c r="BE335" s="223" t="str">
        <f t="shared" ca="1" si="506"/>
        <v>0,187767617485199-0,0671843278137054i</v>
      </c>
      <c r="BF335" s="223" t="str">
        <f t="shared" ca="1" si="507"/>
        <v>0,196489195050896+0,0340941095806665i</v>
      </c>
      <c r="BG335" s="223" t="str">
        <f t="shared" ca="1" si="508"/>
        <v>0,154157767529211+0,126514010252845i</v>
      </c>
      <c r="BH335" s="223" t="str">
        <f t="shared" ca="1" si="509"/>
        <v>0,0717721411601535+0,186062279447325i</v>
      </c>
      <c r="BI335" s="223" t="str">
        <f t="shared" ca="1" si="510"/>
        <v>-0,0292617548342668+0,197266727513452i</v>
      </c>
      <c r="BJ335" s="223" t="str">
        <f t="shared" ca="1" si="511"/>
        <v>-0,122692685596619+0,157216147328882i</v>
      </c>
      <c r="BK335" s="223" t="str">
        <f t="shared" ca="1" si="512"/>
        <v>-0,184244864449549+0,0763167216526943i</v>
      </c>
      <c r="BL335" s="223" t="str">
        <f t="shared" ca="1" si="513"/>
        <v>-0,197925433875658-0,0244117739007257i</v>
      </c>
      <c r="BM335" s="223" t="str">
        <f t="shared" ca="1" si="514"/>
        <v>-0,160179825999963-0,118797455454521i</v>
      </c>
      <c r="BN335" s="223" t="str">
        <f t="shared" ca="1" si="515"/>
        <v>-0,0808153318055871-0,182316467234861i</v>
      </c>
      <c r="BO335" s="223" t="str">
        <f t="shared" ca="1" si="516"/>
        <v>0,0195470882276037-0,198464917357375i</v>
      </c>
      <c r="BP335" s="223" t="str">
        <f t="shared" ca="1" si="517"/>
        <v>0,114830666167381-0,163047018333372i</v>
      </c>
      <c r="BQ335" s="223" t="str">
        <f t="shared" ca="1" si="518"/>
        <v>0,180278249397559-0,0852652618244906i</v>
      </c>
      <c r="BR335" s="223" t="str">
        <f t="shared" ca="1" si="519"/>
        <v>0,198884852993958+0,0146706281194461i</v>
      </c>
      <c r="BS335" s="223" t="str">
        <f t="shared" ca="1" si="520"/>
        <v>0,165815997239657+0,110794707180738i</v>
      </c>
      <c r="BT335" s="223" t="str">
        <f t="shared" ca="1" si="521"/>
        <v>0,0896638312379344+0,178131438683863i</v>
      </c>
      <c r="BU335" s="223" t="str">
        <f t="shared" ca="1" si="522"/>
        <v>-0,00978533097347953+0,199184987831882i</v>
      </c>
      <c r="BV335" s="223" t="str">
        <f t="shared" ca="1" si="523"/>
        <v>-0,10669200960536+0,168485094789472i</v>
      </c>
      <c r="BW335" s="223" t="str">
        <f t="shared" ca="1" si="524"/>
        <v>-0,175877328252267+0,0940083905121871i</v>
      </c>
      <c r="BX335" s="223" t="str">
        <f t="shared" ca="1" si="525"/>
        <v>-0,199365141081142-0,00489413951003161i</v>
      </c>
      <c r="BY335" s="223" t="str">
        <f t="shared" ca="1" si="526"/>
        <v>-0,171052703218242-0,102525044752876i</v>
      </c>
      <c r="BZ335" s="223" t="str">
        <f t="shared" ca="1" si="527"/>
        <v>-0,0982963226471956-0,173517275894609i</v>
      </c>
      <c r="CA335" s="223" t="str">
        <f t="shared" ca="1" si="528"/>
        <v>-5,34549773504134E-14-0,199425204224159i</v>
      </c>
      <c r="CB335" s="223" t="str">
        <f t="shared" ca="1" si="529"/>
        <v>0,0982963226470927-0,173517275894667i</v>
      </c>
      <c r="CC335" s="223" t="str">
        <f t="shared" ca="1" si="530"/>
        <v>0,171052703218182-0,102525044752978i</v>
      </c>
      <c r="CD335" s="223" t="str">
        <f t="shared" ca="1" si="531"/>
        <v>0,199365141081139-0,00489413951014983i</v>
      </c>
      <c r="CE335" s="223" t="str">
        <f t="shared" ca="1" si="532"/>
        <v>0,175877328252322+0,0940083905120828i</v>
      </c>
      <c r="CF335" s="223" t="str">
        <f t="shared" ca="1" si="533"/>
        <v>0,10669200960546+0,168485094789408i</v>
      </c>
      <c r="CG335" s="223" t="str">
        <f t="shared" ca="1" si="534"/>
        <v>0,00978533097359763+0,199184987831876i</v>
      </c>
      <c r="CH335" s="223" t="str">
        <f t="shared" ca="1" si="535"/>
        <v>-0,0896638312378287+0,178131438683916i</v>
      </c>
      <c r="CI335" s="223" t="str">
        <f t="shared" ca="1" si="536"/>
        <v>-0,165815997239592+0,110794707180836i</v>
      </c>
      <c r="CJ335" s="223" t="str">
        <f t="shared" ca="1" si="537"/>
        <v>-0,198884852993949+0,014670628119564i</v>
      </c>
      <c r="CK335" s="223" t="str">
        <f t="shared" ca="1" si="538"/>
        <v>-0,18027824939761-0,0852652618243837i</v>
      </c>
      <c r="CL335" s="223" t="str">
        <f t="shared" ca="1" si="539"/>
        <v>-0,114830666167478-0,163047018333304i</v>
      </c>
      <c r="CM335" s="223" t="str">
        <f t="shared" ca="1" si="540"/>
        <v>-0,0195470882277214-0,198464917357363i</v>
      </c>
      <c r="CN335" s="223" t="str">
        <f t="shared" ca="1" si="541"/>
        <v>0,080815331805479-0,182316467234909i</v>
      </c>
      <c r="CO335" s="223" t="str">
        <f t="shared" ca="1" si="542"/>
        <v>0,160179825999893-0,118797455454616i</v>
      </c>
      <c r="CP335" s="223" t="str">
        <f t="shared" ca="1" si="543"/>
        <v>0,197925433875643-0,0244117739008431i</v>
      </c>
      <c r="CQ335" s="223" t="str">
        <f t="shared" ca="1" si="544"/>
        <v>0,184244864449594+0,076316721652585i</v>
      </c>
      <c r="CR335" s="223" t="str">
        <f t="shared" ca="1" si="545"/>
        <v>0,122692685596712+0,157216147328809i</v>
      </c>
      <c r="CS335" s="223" t="str">
        <f t="shared" ca="1" si="546"/>
        <v>0,029261754834182+0,197266727513465i</v>
      </c>
      <c r="CT335" s="223" t="str">
        <f t="shared" ca="1" si="547"/>
        <v>-0,0717721411602337+0,186062279447294i</v>
      </c>
      <c r="CU335" s="223" t="str">
        <f t="shared" ca="1" si="548"/>
        <v>-0,154157767529266+0,126514010252779i</v>
      </c>
      <c r="CV335" s="223" t="str">
        <f t="shared" ca="1" si="549"/>
        <v>-0,196489195050909+0,0340941095805875i</v>
      </c>
      <c r="CW335" s="223" t="str">
        <f t="shared" ca="1" si="550"/>
        <v>-0,187767617485172-0,0671843278137808i</v>
      </c>
      <c r="CX335" s="223" t="str">
        <f t="shared" ca="1" si="551"/>
        <v>-0,130259127599734-0,151006528854893i</v>
      </c>
      <c r="CY335" s="223" t="str">
        <f t="shared" ca="1" si="552"/>
        <v>-0,0389059273102314-0,195593304844461i</v>
      </c>
      <c r="CZ335" s="223" t="str">
        <f t="shared" ca="1" si="553"/>
        <v>0,062556045140426-0,189359851331364i</v>
      </c>
      <c r="DA335" s="223" t="str">
        <f t="shared" ca="1" si="554"/>
        <v>0,147764329494036-0,133925781718926i</v>
      </c>
      <c r="DB335" s="223" t="str">
        <f t="shared" ca="1" si="555"/>
        <v>0,19457959654488-0,04369430956405i</v>
      </c>
      <c r="DC335" s="223" t="str">
        <f t="shared" ca="1" si="556"/>
        <v>0,190838021883732+0,0578900810446107i</v>
      </c>
      <c r="DD335" s="223" t="str">
        <f t="shared" ca="1" si="557"/>
        <v>0,137511763955017+0,144433122426357i</v>
      </c>
      <c r="DE335" s="223" t="str">
        <f t="shared" ca="1" si="558"/>
        <v>0,0484563719996229+0,193448680772141i</v>
      </c>
      <c r="DF335" s="223" t="str">
        <f t="shared" ca="1" si="559"/>
        <v>-0,0531892461286238+0,192201238747611i</v>
      </c>
      <c r="DG335" s="223" t="str">
        <f t="shared" ca="1" si="560"/>
        <v>-0,14101491424643+0,141014914246399i</v>
      </c>
      <c r="DH335" s="223" t="str">
        <f t="shared" ca="1" si="561"/>
        <v>-0,192201238747616+0,0531892461286037i</v>
      </c>
      <c r="DI335" s="223" t="str">
        <f t="shared" ca="1" si="562"/>
        <v>-0,193448680772136-0,0484563719996432i</v>
      </c>
      <c r="DJ335" s="223" t="str">
        <f t="shared" ca="1" si="563"/>
        <v>-0,144433122426342-0,137511763955033i</v>
      </c>
      <c r="DK335" s="223" t="str">
        <f t="shared" ca="1" si="564"/>
        <v>-0,0578900810445908-0,190838021883738i</v>
      </c>
      <c r="DL335" s="223" t="str">
        <f t="shared" ca="1" si="565"/>
        <v>0,0436943095640706-0,194579596544876i</v>
      </c>
      <c r="DM335" s="223" t="str">
        <f t="shared" ca="1" si="566"/>
        <v>0,133925781718941-0,147764329494022i</v>
      </c>
      <c r="DN335" s="223" t="str">
        <f t="shared" ca="1" si="567"/>
        <v>0,189359851331371-0,0625560451404061i</v>
      </c>
      <c r="DO335" s="223" t="str">
        <f t="shared" ca="1" si="568"/>
        <v>0,195593304844457+0,0389059273102521i</v>
      </c>
      <c r="DP335" s="223" t="str">
        <f t="shared" ca="1" si="569"/>
        <v>0,151006528854879+0,13025912759975i</v>
      </c>
      <c r="DQ335" s="223" t="str">
        <f t="shared" ca="1" si="570"/>
        <v>0,0671843278137503+0,187767617485183i</v>
      </c>
      <c r="DR335" s="223" t="str">
        <f t="shared" ca="1" si="571"/>
        <v>-0,0340941095806082+0,196489195050906i</v>
      </c>
      <c r="DS335" s="223" t="str">
        <f t="shared" ca="1" si="572"/>
        <v>-0,126514010252795+0,154157767529252i</v>
      </c>
      <c r="DT335" s="223" t="str">
        <f t="shared" ca="1" si="573"/>
        <v>-0,186062279447306+0,0717721411602034i</v>
      </c>
      <c r="DU335" s="223" t="str">
        <f t="shared" ca="1" si="574"/>
        <v>-0,19726672751346-0,0292617548342139i</v>
      </c>
      <c r="DV335" s="223" t="str">
        <f t="shared" ca="1" si="575"/>
        <v>-0,157216147328796-0,122692685596728i</v>
      </c>
      <c r="DW335" s="223" t="str">
        <f t="shared" ca="1" si="576"/>
        <v>-0,076316721652576-0,184244864449598i</v>
      </c>
      <c r="DX335" s="223" t="str">
        <f t="shared" ca="1" si="577"/>
        <v>0,0244117739008753-0,197925433875639i</v>
      </c>
      <c r="DY335" s="223" t="str">
        <f t="shared" ca="1" si="578"/>
        <v>0,118797455454633-0,16017982599988i</v>
      </c>
      <c r="DZ335" s="223" t="str">
        <f t="shared" ca="1" si="579"/>
        <v>0,182316467234913-0,0808153318054701i</v>
      </c>
      <c r="EA335" s="223" t="str">
        <f t="shared" ca="1" si="580"/>
        <v>0,19846491735736+0,0195470882277536i</v>
      </c>
      <c r="EB335" s="223" t="str">
        <f t="shared" ca="1" si="581"/>
        <v>0,163047018333292+0,114830666167495i</v>
      </c>
      <c r="EC335" s="223" t="str">
        <f t="shared" ca="1" si="582"/>
        <v>0,0852652618243646+0,180278249397619i</v>
      </c>
      <c r="ED335" s="223" t="str">
        <f t="shared" ca="1" si="583"/>
        <v>-0,0146706281195963+0,198884852993947i</v>
      </c>
      <c r="EE335" s="223" t="str">
        <f t="shared" ca="1" si="584"/>
        <v>-0,110794707180853+0,16581599723958i</v>
      </c>
      <c r="EF335" s="223" t="str">
        <f t="shared" ca="1" si="585"/>
        <v>-0,178131438683925+0,0896638312378099i</v>
      </c>
      <c r="EG335" s="223" t="str">
        <f t="shared" ca="1" si="586"/>
        <v>-0,199184987831875-0,0097853309736073i</v>
      </c>
      <c r="EH335" s="223" t="str">
        <f t="shared" ca="1" si="587"/>
        <v>-0,168485094789391-0,106692009605487i</v>
      </c>
      <c r="EI335" s="223" t="str">
        <f t="shared" ca="1" si="588"/>
        <v>-0,0940083905120642-0,175877328252332i</v>
      </c>
      <c r="EJ335" s="223" t="str">
        <f t="shared" ca="1" si="589"/>
        <v>0,0048941395101595-0,199365141081139i</v>
      </c>
      <c r="EK335" s="223" t="str">
        <f t="shared" ca="1" si="590"/>
        <v>0,102525044753006-0,171052703218165i</v>
      </c>
      <c r="EL335" s="223" t="str">
        <f t="shared" ca="1" si="591"/>
        <v>0,173517275894678-0,0982963226470743i</v>
      </c>
      <c r="EM335" s="223" t="str">
        <f t="shared" ca="1" si="592"/>
        <v>0,199425204224159+7,44662119410299E-14i</v>
      </c>
      <c r="EN335" s="223"/>
      <c r="EO335" s="223"/>
      <c r="EP335" s="223"/>
    </row>
    <row r="336" spans="1:146">
      <c r="A336" s="249">
        <f t="shared" si="461"/>
        <v>4.6093749999999876E-3</v>
      </c>
      <c r="B336" s="248">
        <v>236</v>
      </c>
      <c r="C336" s="247">
        <f t="shared" si="462"/>
        <v>47200</v>
      </c>
      <c r="N336" s="246">
        <f t="shared" ca="1" si="463"/>
        <v>0.20056712603427596</v>
      </c>
      <c r="O336" s="223">
        <f t="shared" ca="1" si="464"/>
        <v>-0.19943287396572407</v>
      </c>
      <c r="P336" s="223" t="str">
        <f t="shared" ca="1" si="465"/>
        <v>-0,175884092360477-0,094012006003273i</v>
      </c>
      <c r="Q336" s="223" t="str">
        <f t="shared" ca="1" si="466"/>
        <v>-0,110798968260912-0,165822374396659i</v>
      </c>
      <c r="R336" s="223" t="str">
        <f t="shared" ca="1" si="467"/>
        <v>-0,0195478399938169-0,198472550167031i</v>
      </c>
      <c r="S336" s="223" t="str">
        <f t="shared" ca="1" si="468"/>
        <v>0,0763196567356425-0,184251950366834i</v>
      </c>
      <c r="T336" s="223" t="str">
        <f t="shared" ca="1" si="469"/>
        <v>0,154163696319679-0,126518875885309i</v>
      </c>
      <c r="U336" s="223" t="str">
        <f t="shared" ca="1" si="470"/>
        <v>0,195600827214094-0,0389074236025782i</v>
      </c>
      <c r="V336" s="223" t="str">
        <f t="shared" ca="1" si="471"/>
        <v>0,190845361368801+0,0578923074530648i</v>
      </c>
      <c r="W336" s="223" t="str">
        <f t="shared" ca="1" si="472"/>
        <v>0,141020337572678+0,141020337572693i</v>
      </c>
      <c r="X336" s="223" t="str">
        <f t="shared" ca="1" si="473"/>
        <v>0,0578923074530638+0,190845361368801i</v>
      </c>
      <c r="Y336" s="223" t="str">
        <f t="shared" ca="1" si="474"/>
        <v>-0,0389074236025778+0,195600827214094i</v>
      </c>
      <c r="Z336" s="223" t="str">
        <f t="shared" ca="1" si="475"/>
        <v>-0,126518875885309+0,154163696319679i</v>
      </c>
      <c r="AA336" s="223" t="str">
        <f t="shared" ca="1" si="476"/>
        <v>-0,184251950366833+0,0763196567356435i</v>
      </c>
      <c r="AB336" s="223" t="str">
        <f t="shared" ca="1" si="477"/>
        <v>-0,198472550167031-0,0195478399938173i</v>
      </c>
      <c r="AC336" s="223" t="str">
        <f t="shared" ca="1" si="478"/>
        <v>-0,165822374396658-0,110798968260914i</v>
      </c>
      <c r="AD336" s="223" t="str">
        <f t="shared" ca="1" si="479"/>
        <v>-0,0940120060032697-0,175884092360479i</v>
      </c>
      <c r="AE336" s="223" t="str">
        <f t="shared" ca="1" si="480"/>
        <v>1,07505183799168E-15-0,199432873965724i</v>
      </c>
      <c r="AF336" s="223" t="str">
        <f t="shared" ca="1" si="481"/>
        <v>0,0940120060032691-0,175884092360479i</v>
      </c>
      <c r="AG336" s="223" t="str">
        <f t="shared" ca="1" si="482"/>
        <v>0,165822374396692-0,110798968260862i</v>
      </c>
      <c r="AH336" s="223" t="str">
        <f t="shared" ca="1" si="483"/>
        <v>0,198472550167038-0,019547839993739i</v>
      </c>
      <c r="AI336" s="223" t="str">
        <f t="shared" ca="1" si="484"/>
        <v>0,184251950366864+0,0763196567355695i</v>
      </c>
      <c r="AJ336" s="223" t="str">
        <f t="shared" ca="1" si="485"/>
        <v>0,12651887588534+0,154163696319653i</v>
      </c>
      <c r="AK336" s="223" t="str">
        <f t="shared" ca="1" si="486"/>
        <v>0,038907423602577+0,195600827214094i</v>
      </c>
      <c r="AL336" s="223" t="str">
        <f t="shared" ca="1" si="487"/>
        <v>-0,0578923074531037+0,190845361368789i</v>
      </c>
      <c r="AM336" s="223" t="str">
        <f t="shared" ca="1" si="488"/>
        <v>-0,141020337572737+0,141020337572634i</v>
      </c>
      <c r="AN336" s="223" t="str">
        <f t="shared" ca="1" si="489"/>
        <v>-0,190845361368772+0,0578923074531604i</v>
      </c>
      <c r="AO336" s="223" t="str">
        <f t="shared" ca="1" si="490"/>
        <v>-0,195600827214106-0,0389074236025191i</v>
      </c>
      <c r="AP336" s="223" t="str">
        <f t="shared" ca="1" si="491"/>
        <v>-0,154163696319691-0,126518875885295i</v>
      </c>
      <c r="AQ336" s="223" t="str">
        <f t="shared" ca="1" si="492"/>
        <v>-0,0763196567356215-0,184251950366842i</v>
      </c>
      <c r="AR336" s="223" t="str">
        <f t="shared" ca="1" si="493"/>
        <v>-0,0763196567356215-0,184251950366842i</v>
      </c>
      <c r="AS336" s="223" t="str">
        <f t="shared" ca="1" si="494"/>
        <v>0,110798968260978-0,165822374396615i</v>
      </c>
      <c r="AT336" s="223" t="str">
        <f t="shared" ca="1" si="495"/>
        <v>0,175884092360442-0,0940120060033387i</v>
      </c>
      <c r="AU336" s="223" t="str">
        <f t="shared" ca="1" si="496"/>
        <v>0,199432873965724-3,7527458687086E-14i</v>
      </c>
      <c r="AV336" s="223" t="str">
        <f t="shared" ca="1" si="497"/>
        <v>0,17588409236048+0,0940120060032675i</v>
      </c>
      <c r="AW336" s="223" t="str">
        <f t="shared" ca="1" si="498"/>
        <v>0,11079896826088+0,16582237439668i</v>
      </c>
      <c r="AX336" s="223" t="str">
        <f t="shared" ca="1" si="499"/>
        <v>0,0195478399937577+0,198472550167037i</v>
      </c>
      <c r="AY336" s="223" t="str">
        <f t="shared" ca="1" si="500"/>
        <v>-0,0763196567355521+0,184251950366871i</v>
      </c>
      <c r="AZ336" s="223" t="str">
        <f t="shared" ca="1" si="501"/>
        <v>-0,154163696319639+0,126518875885357i</v>
      </c>
      <c r="BA336" s="223" t="str">
        <f t="shared" ca="1" si="502"/>
        <v>-0,19560082721409+0,0389074236025983i</v>
      </c>
      <c r="BB336" s="223" t="str">
        <f t="shared" ca="1" si="503"/>
        <v>-0,190845361368795-0,0578923074530832i</v>
      </c>
      <c r="BC336" s="223" t="str">
        <f t="shared" ca="1" si="504"/>
        <v>-0,14102033757265-0,141020337572722i</v>
      </c>
      <c r="BD336" s="223" t="str">
        <f t="shared" ca="1" si="505"/>
        <v>-0,0578923074529858-0,190845361368825i</v>
      </c>
      <c r="BE336" s="223" t="str">
        <f t="shared" ca="1" si="506"/>
        <v>0,0389074236024978-0,19560082721411i</v>
      </c>
      <c r="BF336" s="223" t="str">
        <f t="shared" ca="1" si="507"/>
        <v>0,126518875885278-0,154163696319704i</v>
      </c>
      <c r="BG336" s="223" t="str">
        <f t="shared" ca="1" si="508"/>
        <v>0,184251950366834-0,0763196567356415i</v>
      </c>
      <c r="BH336" s="223" t="str">
        <f t="shared" ca="1" si="509"/>
        <v>0,198472550167027+0,0195478399938589i</v>
      </c>
      <c r="BI336" s="223" t="str">
        <f t="shared" ca="1" si="510"/>
        <v>0,165822374396624+0,110798968260965i</v>
      </c>
      <c r="BJ336" s="223" t="str">
        <f t="shared" ca="1" si="511"/>
        <v>0,0940120060033578+0,175884092360432i</v>
      </c>
      <c r="BK336" s="223" t="str">
        <f t="shared" ca="1" si="512"/>
        <v>5,91252996279911E-14+0,199432873965724i</v>
      </c>
      <c r="BL336" s="223" t="str">
        <f t="shared" ca="1" si="513"/>
        <v>-0,0940120060032535+0,175884092360488i</v>
      </c>
      <c r="BM336" s="223" t="str">
        <f t="shared" ca="1" si="514"/>
        <v>-0,165822374396671+0,110798968260893i</v>
      </c>
      <c r="BN336" s="223" t="str">
        <f t="shared" ca="1" si="515"/>
        <v>-0,198472550167035+0,0195478399937735i</v>
      </c>
      <c r="BO336" s="223" t="str">
        <f t="shared" ca="1" si="516"/>
        <v>-0,184251950366801-0,0763196567357207i</v>
      </c>
      <c r="BP336" s="223" t="str">
        <f t="shared" ca="1" si="517"/>
        <v>-0,126518875885369-0,154163696319629i</v>
      </c>
      <c r="BQ336" s="223" t="str">
        <f t="shared" ca="1" si="518"/>
        <v>-0,0389074236026139-0,195600827214087i</v>
      </c>
      <c r="BR336" s="223" t="str">
        <f t="shared" ca="1" si="519"/>
        <v>0,0578923074530678-0,1908453613688i</v>
      </c>
      <c r="BS336" s="223" t="str">
        <f t="shared" ca="1" si="520"/>
        <v>0,14102033757271-0,141020337572661i</v>
      </c>
      <c r="BT336" s="223" t="str">
        <f t="shared" ca="1" si="521"/>
        <v>0,190845361368817-0,0578923074530118i</v>
      </c>
      <c r="BU336" s="223" t="str">
        <f t="shared" ca="1" si="522"/>
        <v>0,195600827214113+0,0389074236024822i</v>
      </c>
      <c r="BV336" s="223" t="str">
        <f t="shared" ca="1" si="523"/>
        <v>0,154163696319714+0,126518875885266i</v>
      </c>
      <c r="BW336" s="223" t="str">
        <f t="shared" ca="1" si="524"/>
        <v>0,0763196567356562+0,184251950366828i</v>
      </c>
      <c r="BX336" s="223" t="str">
        <f t="shared" ca="1" si="525"/>
        <v>-0,0195478399938431+0,198472550167028i</v>
      </c>
      <c r="BY336" s="223" t="str">
        <f t="shared" ca="1" si="526"/>
        <v>-0,110798968260942+0,165822374396639i</v>
      </c>
      <c r="BZ336" s="223" t="str">
        <f t="shared" ca="1" si="527"/>
        <v>-0,175884092360515+0,0940120060032019i</v>
      </c>
      <c r="CA336" s="223" t="str">
        <f t="shared" ca="1" si="528"/>
        <v>-0,199432873965724+7,50549173741719E-14i</v>
      </c>
      <c r="CB336" s="223" t="str">
        <f t="shared" ca="1" si="529"/>
        <v>-0,175884092360495-0,0940120060032396i</v>
      </c>
      <c r="CC336" s="223" t="str">
        <f t="shared" ca="1" si="530"/>
        <v>-0,110798968260916-0,165822374396656i</v>
      </c>
      <c r="CD336" s="223" t="str">
        <f t="shared" ca="1" si="531"/>
        <v>-0,0195478399938007-0,198472550167032i</v>
      </c>
      <c r="CE336" s="223" t="str">
        <f t="shared" ca="1" si="532"/>
        <v>0,0763196567356955-0,184251950366812i</v>
      </c>
      <c r="CF336" s="223" t="str">
        <f t="shared" ca="1" si="533"/>
        <v>0,154163696319619-0,126518875885382i</v>
      </c>
      <c r="CG336" s="223" t="str">
        <f t="shared" ca="1" si="534"/>
        <v>0,195600827214082-0,0389074236026406i</v>
      </c>
      <c r="CH336" s="223" t="str">
        <f t="shared" ca="1" si="535"/>
        <v>0,190845361368808+0,0578923074530417i</v>
      </c>
      <c r="CI336" s="223" t="str">
        <f t="shared" ca="1" si="536"/>
        <v>0,14102033757268+0,141020337572691i</v>
      </c>
      <c r="CJ336" s="223" t="str">
        <f t="shared" ca="1" si="537"/>
        <v>0,0578923074530271+0,190845361368812i</v>
      </c>
      <c r="CK336" s="223" t="str">
        <f t="shared" ca="1" si="538"/>
        <v>-0,0389074236026557+0,195600827214079i</v>
      </c>
      <c r="CL336" s="223" t="str">
        <f t="shared" ca="1" si="539"/>
        <v>-0,126518875885245+0,154163696319732i</v>
      </c>
      <c r="CM336" s="223" t="str">
        <f t="shared" ca="1" si="540"/>
        <v>-0,184251950366817+0,0763196567356814i</v>
      </c>
      <c r="CN336" s="223" t="str">
        <f t="shared" ca="1" si="541"/>
        <v>-0,198472550167031-0,0195478399938159i</v>
      </c>
      <c r="CO336" s="223" t="str">
        <f t="shared" ca="1" si="542"/>
        <v>-0,165822374396648-0,110798968260929i</v>
      </c>
      <c r="CP336" s="223" t="str">
        <f t="shared" ca="1" si="543"/>
        <v>-0,094012006003216-0,175884092360508i</v>
      </c>
      <c r="CQ336" s="223" t="str">
        <f t="shared" ca="1" si="544"/>
        <v>-1,02320981509801E-13-0,199432873965724i</v>
      </c>
      <c r="CR336" s="223" t="str">
        <f t="shared" ca="1" si="545"/>
        <v>0,0940120060032154-0,175884092360508i</v>
      </c>
      <c r="CS336" s="223" t="str">
        <f t="shared" ca="1" si="546"/>
        <v>0,165822374396648-0,110798968260929i</v>
      </c>
      <c r="CT336" s="223" t="str">
        <f t="shared" ca="1" si="547"/>
        <v>0,198472550167031-0,0195478399938165i</v>
      </c>
      <c r="CU336" s="223" t="str">
        <f t="shared" ca="1" si="548"/>
        <v>0,184251950366818+0,0763196567356808i</v>
      </c>
      <c r="CV336" s="223" t="str">
        <f t="shared" ca="1" si="549"/>
        <v>0,126518875885245+0,154163696319731i</v>
      </c>
      <c r="CW336" s="223" t="str">
        <f t="shared" ca="1" si="550"/>
        <v>0,0389074236026562+0,195600827214079i</v>
      </c>
      <c r="CX336" s="223" t="str">
        <f t="shared" ca="1" si="551"/>
        <v>-0,0578923074530265+0,190845361368812i</v>
      </c>
      <c r="CY336" s="223" t="str">
        <f t="shared" ca="1" si="552"/>
        <v>-0,14102033757268+0,141020337572691i</v>
      </c>
      <c r="CZ336" s="223" t="str">
        <f t="shared" ca="1" si="553"/>
        <v>-0,190845361368805+0,0578923074530533i</v>
      </c>
      <c r="DA336" s="223" t="str">
        <f t="shared" ca="1" si="554"/>
        <v>-0,195600827214082-0,03890742360264i</v>
      </c>
      <c r="DB336" s="223" t="str">
        <f t="shared" ca="1" si="555"/>
        <v>-0,15416369631962-0,126518875885381i</v>
      </c>
      <c r="DC336" s="223" t="str">
        <f t="shared" ca="1" si="556"/>
        <v>-0,0763196567356961-0,184251950366811i</v>
      </c>
      <c r="DD336" s="223" t="str">
        <f t="shared" ca="1" si="557"/>
        <v>0,0195478399937888-0,198472550167033i</v>
      </c>
      <c r="DE336" s="223" t="str">
        <f t="shared" ca="1" si="558"/>
        <v>0,110798968260916-0,165822374396657i</v>
      </c>
      <c r="DF336" s="223" t="str">
        <f t="shared" ca="1" si="559"/>
        <v>0,175884092360495-0,0940120060032399i</v>
      </c>
      <c r="DG336" s="223" t="str">
        <f t="shared" ca="1" si="560"/>
        <v>0,199432873965724+8,58054357540888E-14i</v>
      </c>
      <c r="DH336" s="223" t="str">
        <f t="shared" ca="1" si="561"/>
        <v>0,175884092360521+0,0940120060031913i</v>
      </c>
      <c r="DI336" s="223" t="str">
        <f t="shared" ca="1" si="562"/>
        <v>0,110798968260943+0,165822374396639i</v>
      </c>
      <c r="DJ336" s="223" t="str">
        <f t="shared" ca="1" si="563"/>
        <v>0,0195478399938437+0,198472550167028i</v>
      </c>
      <c r="DK336" s="223" t="str">
        <f t="shared" ca="1" si="564"/>
        <v>-0,0763196567356662+0,184251950366824i</v>
      </c>
      <c r="DL336" s="223" t="str">
        <f t="shared" ca="1" si="565"/>
        <v>-0,154163696319714+0,126518875885266i</v>
      </c>
      <c r="DM336" s="223" t="str">
        <f t="shared" ca="1" si="566"/>
        <v>-0,195600827214115+0,0389074236024717i</v>
      </c>
      <c r="DN336" s="223" t="str">
        <f t="shared" ca="1" si="567"/>
        <v>-0,19084536136882-0,0578923074530004i</v>
      </c>
      <c r="DO336" s="223" t="str">
        <f t="shared" ca="1" si="568"/>
        <v>-0,141020337572703-0,141020337572668i</v>
      </c>
      <c r="DP336" s="223" t="str">
        <f t="shared" ca="1" si="569"/>
        <v>-0,0578923074530684-0,1908453613688i</v>
      </c>
      <c r="DQ336" s="223" t="str">
        <f t="shared" ca="1" si="570"/>
        <v>0,0389074236026244-0,195600827214085i</v>
      </c>
      <c r="DR336" s="223" t="str">
        <f t="shared" ca="1" si="571"/>
        <v>0,126518875885369-0,154163696319629i</v>
      </c>
      <c r="DS336" s="223" t="str">
        <f t="shared" ca="1" si="572"/>
        <v>0,184251950366805-0,0763196567357109i</v>
      </c>
      <c r="DT336" s="223" t="str">
        <f t="shared" ca="1" si="573"/>
        <v>0,198472550167035+0,019547839993773i</v>
      </c>
      <c r="DU336" s="223" t="str">
        <f t="shared" ca="1" si="574"/>
        <v>0,165822374396666+0,110798968260902i</v>
      </c>
      <c r="DV336" s="223" t="str">
        <f t="shared" ca="1" si="575"/>
        <v>0,0940120060032541+0,175884092360487i</v>
      </c>
      <c r="DW336" s="223" t="str">
        <f t="shared" ca="1" si="576"/>
        <v>-6,9875818007908E-14+0,199432873965724i</v>
      </c>
      <c r="DX336" s="223" t="str">
        <f t="shared" ca="1" si="577"/>
        <v>-0,0940120060033572+0,175884092360432i</v>
      </c>
      <c r="DY336" s="223" t="str">
        <f t="shared" ca="1" si="578"/>
        <v>-0,16582237439663+0,110798968260956i</v>
      </c>
      <c r="DZ336" s="223" t="str">
        <f t="shared" ca="1" si="579"/>
        <v>-0,198472550167026+0,0195478399938595i</v>
      </c>
      <c r="EA336" s="223" t="str">
        <f t="shared" ca="1" si="580"/>
        <v>-0,18425195036683-0,0763196567356514i</v>
      </c>
      <c r="EB336" s="223" t="str">
        <f t="shared" ca="1" si="581"/>
        <v>-0,126518875885278-0,154163696319704i</v>
      </c>
      <c r="EC336" s="223" t="str">
        <f t="shared" ca="1" si="582"/>
        <v>-0,0389074236025096-0,195600827214108i</v>
      </c>
      <c r="ED336" s="223" t="str">
        <f t="shared" ca="1" si="583"/>
        <v>0,0578923074529853-0,190845361368825i</v>
      </c>
      <c r="EE336" s="223" t="str">
        <f t="shared" ca="1" si="584"/>
        <v>0,141020337572657-0,141020337572714i</v>
      </c>
      <c r="EF336" s="223" t="str">
        <f t="shared" ca="1" si="585"/>
        <v>0,190845361368795-0,0578923074530836i</v>
      </c>
      <c r="EG336" s="223" t="str">
        <f t="shared" ca="1" si="586"/>
        <v>0,195600827214088+0,0389074236026089i</v>
      </c>
      <c r="EH336" s="223" t="str">
        <f t="shared" ca="1" si="587"/>
        <v>0,15416369631964+0,126518875885357i</v>
      </c>
      <c r="EI336" s="223" t="str">
        <f t="shared" ca="1" si="588"/>
        <v>0,0763196567355579+0,184251950366868i</v>
      </c>
      <c r="EJ336" s="223" t="str">
        <f t="shared" ca="1" si="589"/>
        <v>-0,0195478399937571+0,198472550167037i</v>
      </c>
      <c r="EK336" s="223" t="str">
        <f t="shared" ca="1" si="590"/>
        <v>-0,110798968260889+0,165822374396674i</v>
      </c>
      <c r="EL336" s="223" t="str">
        <f t="shared" ca="1" si="591"/>
        <v>-0,17588409236048+0,0940120060032681i</v>
      </c>
      <c r="EM336" s="223" t="str">
        <f t="shared" ca="1" si="592"/>
        <v>-0,199432873965724-3,12733074828302E-14i</v>
      </c>
      <c r="EN336" s="223"/>
      <c r="EO336" s="223"/>
      <c r="EP336" s="223"/>
    </row>
    <row r="337" spans="1:146">
      <c r="A337" s="249">
        <f t="shared" si="461"/>
        <v>4.6289062499999872E-3</v>
      </c>
      <c r="B337" s="248">
        <v>237</v>
      </c>
      <c r="C337" s="247">
        <f t="shared" si="462"/>
        <v>47400</v>
      </c>
      <c r="N337" s="246">
        <f t="shared" ca="1" si="463"/>
        <v>0.20055999030039731</v>
      </c>
      <c r="O337" s="223">
        <f t="shared" ca="1" si="464"/>
        <v>-0.19944000969960271</v>
      </c>
      <c r="P337" s="223" t="str">
        <f t="shared" ca="1" si="465"/>
        <v>-0,178144663294354-0,0896704879473663i</v>
      </c>
      <c r="Q337" s="223" t="str">
        <f t="shared" ca="1" si="466"/>
        <v>-0,118806275066017-0,160191717869294i</v>
      </c>
      <c r="R337" s="223" t="str">
        <f t="shared" ca="1" si="467"/>
        <v>-0,0340966407526256-0,196503782554851i</v>
      </c>
      <c r="S337" s="223" t="str">
        <f t="shared" ca="1" si="468"/>
        <v>0,0578943788472769-0,190852189840372i</v>
      </c>
      <c r="T337" s="223" t="str">
        <f t="shared" ca="1" si="469"/>
        <v>0,137521972930624-0,144443845248755i</v>
      </c>
      <c r="U337" s="223" t="str">
        <f t="shared" ca="1" si="470"/>
        <v>0,187781557492706-0,0671893156282399i</v>
      </c>
      <c r="V337" s="223" t="str">
        <f t="shared" ca="1" si="471"/>
        <v>0,197940128007025+0,024413586249059i</v>
      </c>
      <c r="W337" s="223" t="str">
        <f t="shared" ca="1" si="472"/>
        <v>0,165828307542543+0,110802932662242i</v>
      </c>
      <c r="X337" s="223" t="str">
        <f t="shared" ca="1" si="473"/>
        <v>0,0983036202392304+0,173530157946216i</v>
      </c>
      <c r="Y337" s="223" t="str">
        <f t="shared" ca="1" si="474"/>
        <v>0,00978605744379388+0,199199775473479i</v>
      </c>
      <c r="Z337" s="223" t="str">
        <f t="shared" ca="1" si="475"/>
        <v>-0,0808213315958288+0,182330002544986i</v>
      </c>
      <c r="AA337" s="223" t="str">
        <f t="shared" ca="1" si="476"/>
        <v>-0,154169212316561+0,126523402746957i</v>
      </c>
      <c r="AB337" s="223" t="str">
        <f t="shared" ca="1" si="477"/>
        <v>-0,194594042278806+0,0436975534620877i</v>
      </c>
      <c r="AC337" s="223" t="str">
        <f t="shared" ca="1" si="478"/>
        <v>-0,193463042546037-0,0484599694367224i</v>
      </c>
      <c r="AD337" s="223" t="str">
        <f t="shared" ca="1" si="479"/>
        <v>-0,151017739691881-0,130268798134215i</v>
      </c>
      <c r="AE337" s="223" t="str">
        <f t="shared" ca="1" si="480"/>
        <v>-0,0763223874627668-0,184258542925317i</v>
      </c>
      <c r="AF337" s="223" t="str">
        <f t="shared" ca="1" si="481"/>
        <v>0,0146717172778603-0,19889961835332i</v>
      </c>
      <c r="AG337" s="223" t="str">
        <f t="shared" ca="1" si="482"/>
        <v>0,102532656288545-0,171065402298047i</v>
      </c>
      <c r="AH337" s="223" t="str">
        <f t="shared" ca="1" si="483"/>
        <v>0,168497603248111-0,106699930499601i</v>
      </c>
      <c r="AI337" s="223" t="str">
        <f t="shared" ca="1" si="484"/>
        <v>0,1984796515404-0,0195485394180483i</v>
      </c>
      <c r="AJ337" s="223" t="str">
        <f t="shared" ca="1" si="485"/>
        <v>0,186076092849232+0,0717774695774491i</v>
      </c>
      <c r="AK337" s="223" t="str">
        <f t="shared" ca="1" si="486"/>
        <v>0,133935724468584+0,147775299627689i</v>
      </c>
      <c r="AL337" s="223" t="str">
        <f t="shared" ca="1" si="487"/>
        <v>0,0531931949377873+0,192215507910491i</v>
      </c>
      <c r="AM337" s="223" t="str">
        <f t="shared" ca="1" si="488"/>
        <v>-0,0389088157152819+0,195607825836831i</v>
      </c>
      <c r="AN337" s="223" t="str">
        <f t="shared" ca="1" si="489"/>
        <v>-0,122701794392869+0,157227819172523i</v>
      </c>
      <c r="AO337" s="223" t="str">
        <f t="shared" ca="1" si="490"/>
        <v>-0,180291633388888+0,0852715919808266i</v>
      </c>
      <c r="AP337" s="223" t="str">
        <f t="shared" ca="1" si="491"/>
        <v>-0,19937994209745-0,00489450285474928i</v>
      </c>
      <c r="AQ337" s="223" t="str">
        <f t="shared" ca="1" si="492"/>
        <v>-0,175890385515936-0,0940153697649108i</v>
      </c>
      <c r="AR337" s="223" t="str">
        <f t="shared" ca="1" si="493"/>
        <v>-0,175890385515936-0,0940153697649108i</v>
      </c>
      <c r="AS337" s="223" t="str">
        <f t="shared" ca="1" si="494"/>
        <v>-0,0292639272486915-0,197281372741982i</v>
      </c>
      <c r="AT337" s="223" t="str">
        <f t="shared" ca="1" si="495"/>
        <v>0,0625606893477243-0,189373909547528i</v>
      </c>
      <c r="AU337" s="223" t="str">
        <f t="shared" ca="1" si="496"/>
        <v>0,141025383298534-0,141025383298466i</v>
      </c>
      <c r="AV337" s="223" t="str">
        <f t="shared" ca="1" si="497"/>
        <v>0,189373909547497-0,0625606893478161i</v>
      </c>
      <c r="AW337" s="223" t="str">
        <f t="shared" ca="1" si="498"/>
        <v>0,197281372741996+0,0292639272485959i</v>
      </c>
      <c r="AX337" s="223" t="str">
        <f t="shared" ca="1" si="499"/>
        <v>0,163059123065166+0,114839191281534i</v>
      </c>
      <c r="AY337" s="223" t="str">
        <f t="shared" ca="1" si="500"/>
        <v>0,0940153697650009+0,175890385515888i</v>
      </c>
      <c r="AZ337" s="223" t="str">
        <f t="shared" ca="1" si="501"/>
        <v>0,00489450285464758+0,199379942097452i</v>
      </c>
      <c r="BA337" s="223" t="str">
        <f t="shared" ca="1" si="502"/>
        <v>-0,0852715919809134+0,180291633388847i</v>
      </c>
      <c r="BB337" s="223" t="str">
        <f t="shared" ca="1" si="503"/>
        <v>-0,15722781917246+0,12270179439295i</v>
      </c>
      <c r="BC337" s="223" t="str">
        <f t="shared" ca="1" si="504"/>
        <v>-0,19560782583685+0,0389088157151822i</v>
      </c>
      <c r="BD337" s="223" t="str">
        <f t="shared" ca="1" si="505"/>
        <v>-0,192215507910466-0,0531931949378798i</v>
      </c>
      <c r="BE337" s="223" t="str">
        <f t="shared" ca="1" si="506"/>
        <v>-0,147775299627758-0,133935724468508i</v>
      </c>
      <c r="BF337" s="223" t="str">
        <f t="shared" ca="1" si="507"/>
        <v>-0,0717774695773541-0,186076092849269i</v>
      </c>
      <c r="BG337" s="223" t="str">
        <f t="shared" ca="1" si="508"/>
        <v>0,0195485394181467-0,19847965154039i</v>
      </c>
      <c r="BH337" s="223" t="str">
        <f t="shared" ca="1" si="509"/>
        <v>0,106699930499515-0,168497603248166i</v>
      </c>
      <c r="BI337" s="223" t="str">
        <f t="shared" ca="1" si="510"/>
        <v>0,171065402298096-0,102532656288463i</v>
      </c>
      <c r="BJ337" s="223" t="str">
        <f t="shared" ca="1" si="511"/>
        <v>0,198899618353312-0,0146717172779595i</v>
      </c>
      <c r="BK337" s="223" t="str">
        <f t="shared" ca="1" si="512"/>
        <v>0,184258542925326+0,0763223874627457i</v>
      </c>
      <c r="BL337" s="223" t="str">
        <f t="shared" ca="1" si="513"/>
        <v>0,130268798134187+0,151017739691905i</v>
      </c>
      <c r="BM337" s="223" t="str">
        <f t="shared" ca="1" si="514"/>
        <v>0,0484599694367998+0,193463042546017i</v>
      </c>
      <c r="BN337" s="223" t="str">
        <f t="shared" ca="1" si="515"/>
        <v>-0,0436975534620654+0,194594042278811i</v>
      </c>
      <c r="BO337" s="223" t="str">
        <f t="shared" ca="1" si="516"/>
        <v>-0,126523402747+0,154169212316526i</v>
      </c>
      <c r="BP337" s="223" t="str">
        <f t="shared" ca="1" si="517"/>
        <v>-0,182330002544954+0,0808213315959016i</v>
      </c>
      <c r="BQ337" s="223" t="str">
        <f t="shared" ca="1" si="518"/>
        <v>-0,199199775473479-0,00978605744379217i</v>
      </c>
      <c r="BR337" s="223" t="str">
        <f t="shared" ca="1" si="519"/>
        <v>-0,173530157946189-0,0983036202392794i</v>
      </c>
      <c r="BS337" s="223" t="str">
        <f t="shared" ca="1" si="520"/>
        <v>-0,110802932662291-0,16582830754251i</v>
      </c>
      <c r="BT337" s="223" t="str">
        <f t="shared" ca="1" si="521"/>
        <v>-0,0244135862490606-0,197940128007025i</v>
      </c>
      <c r="BU337" s="223" t="str">
        <f t="shared" ca="1" si="522"/>
        <v>0,0671893156283117-0,18778155749268i</v>
      </c>
      <c r="BV337" s="223" t="str">
        <f t="shared" ca="1" si="523"/>
        <v>0,144443845248714-0,137521972930667i</v>
      </c>
      <c r="BW337" s="223" t="str">
        <f t="shared" ca="1" si="524"/>
        <v>0,190852189840378-0,0578943788472596i</v>
      </c>
      <c r="BX337" s="223" t="str">
        <f t="shared" ca="1" si="525"/>
        <v>0,196503782554838+0,0340966407527006i</v>
      </c>
      <c r="BY337" s="223" t="str">
        <f t="shared" ca="1" si="526"/>
        <v>0,160191717869318+0,118806275065986i</v>
      </c>
      <c r="BZ337" s="223" t="str">
        <f t="shared" ca="1" si="527"/>
        <v>0,089670487947341+0,178144663294367i</v>
      </c>
      <c r="CA337" s="223" t="str">
        <f t="shared" ca="1" si="528"/>
        <v>-9,60702243424302E-14+0,199440009699603i</v>
      </c>
      <c r="CB337" s="223" t="str">
        <f t="shared" ca="1" si="529"/>
        <v>-0,0896704879473404+0,178144663294367i</v>
      </c>
      <c r="CC337" s="223" t="str">
        <f t="shared" ca="1" si="530"/>
        <v>-0,160191717869317+0,118806275065986i</v>
      </c>
      <c r="CD337" s="223" t="str">
        <f t="shared" ca="1" si="531"/>
        <v>-0,196503782554838+0,0340966407527012i</v>
      </c>
      <c r="CE337" s="223" t="str">
        <f t="shared" ca="1" si="532"/>
        <v>-0,190852189840378-0,0578943788472592i</v>
      </c>
      <c r="CF337" s="223" t="str">
        <f t="shared" ca="1" si="533"/>
        <v>-0,144443845248715-0,137521972930666i</v>
      </c>
      <c r="CG337" s="223" t="str">
        <f t="shared" ca="1" si="534"/>
        <v>-0,0671893156283123-0,18778155749268i</v>
      </c>
      <c r="CH337" s="223" t="str">
        <f t="shared" ca="1" si="535"/>
        <v>0,02441358624906-0,197940128007025i</v>
      </c>
      <c r="CI337" s="223" t="str">
        <f t="shared" ca="1" si="536"/>
        <v>0,110802932662291-0,16582830754251i</v>
      </c>
      <c r="CJ337" s="223" t="str">
        <f t="shared" ca="1" si="537"/>
        <v>0,173530157946188-0,09830362023928i</v>
      </c>
      <c r="CK337" s="223" t="str">
        <f t="shared" ca="1" si="538"/>
        <v>0,199199775473479-0,00978605744379276i</v>
      </c>
      <c r="CL337" s="223" t="str">
        <f t="shared" ca="1" si="539"/>
        <v>0,182330002544954+0,0808213315959012i</v>
      </c>
      <c r="CM337" s="223" t="str">
        <f t="shared" ca="1" si="540"/>
        <v>0,126523402747001+0,154169212316525i</v>
      </c>
      <c r="CN337" s="223" t="str">
        <f t="shared" ca="1" si="541"/>
        <v>0,043697553462066+0,194594042278811i</v>
      </c>
      <c r="CO337" s="223" t="str">
        <f t="shared" ca="1" si="542"/>
        <v>-0,0484599694367992+0,193463042546017i</v>
      </c>
      <c r="CP337" s="223" t="str">
        <f t="shared" ca="1" si="543"/>
        <v>-0,130268798134187+0,151017739691905i</v>
      </c>
      <c r="CQ337" s="223" t="str">
        <f t="shared" ca="1" si="544"/>
        <v>-0,184258542925326+0,0763223874627463i</v>
      </c>
      <c r="CR337" s="223" t="str">
        <f t="shared" ca="1" si="545"/>
        <v>-0,198899618353312-0,0146717172779589i</v>
      </c>
      <c r="CS337" s="223" t="str">
        <f t="shared" ca="1" si="546"/>
        <v>-0,171065402298097-0,102532656288462i</v>
      </c>
      <c r="CT337" s="223" t="str">
        <f t="shared" ca="1" si="547"/>
        <v>-0,106699930499515-0,168497603248166i</v>
      </c>
      <c r="CU337" s="223" t="str">
        <f t="shared" ca="1" si="548"/>
        <v>-0,0195485394181529-0,19847965154039i</v>
      </c>
      <c r="CV337" s="223" t="str">
        <f t="shared" ca="1" si="549"/>
        <v>0,0717774695773589-0,186076092849267i</v>
      </c>
      <c r="CW337" s="223" t="str">
        <f t="shared" ca="1" si="550"/>
        <v>0,147775299627757-0,133935724468508i</v>
      </c>
      <c r="CX337" s="223" t="str">
        <f t="shared" ca="1" si="551"/>
        <v>0,192215507910464-0,0531931949378858i</v>
      </c>
      <c r="CY337" s="223" t="str">
        <f t="shared" ca="1" si="552"/>
        <v>0,195607825836849+0,0389088157151872i</v>
      </c>
      <c r="CZ337" s="223" t="str">
        <f t="shared" ca="1" si="553"/>
        <v>0,157227819172468+0,12270179439294i</v>
      </c>
      <c r="DA337" s="223" t="str">
        <f t="shared" ca="1" si="554"/>
        <v>0,085271591980919+0,180291633388844i</v>
      </c>
      <c r="DB337" s="223" t="str">
        <f t="shared" ca="1" si="555"/>
        <v>-0,00489450285465265+0,199379942097452i</v>
      </c>
      <c r="DC337" s="223" t="str">
        <f t="shared" ca="1" si="556"/>
        <v>-0,0940153697649906+0,175890385515894i</v>
      </c>
      <c r="DD337" s="223" t="str">
        <f t="shared" ca="1" si="557"/>
        <v>-0,163059123065162+0,114839191281539i</v>
      </c>
      <c r="DE337" s="223" t="str">
        <f t="shared" ca="1" si="558"/>
        <v>-0,197281372741997+0,0292639272485909i</v>
      </c>
      <c r="DF337" s="223" t="str">
        <f t="shared" ca="1" si="559"/>
        <v>-0,189373909547499-0,0625606893478101i</v>
      </c>
      <c r="DG337" s="223" t="str">
        <f t="shared" ca="1" si="560"/>
        <v>-0,141025383298538-0,141025383298461i</v>
      </c>
      <c r="DH337" s="223" t="str">
        <f t="shared" ca="1" si="561"/>
        <v>-0,0625606893477196-0,189373909547529i</v>
      </c>
      <c r="DI337" s="223" t="str">
        <f t="shared" ca="1" si="562"/>
        <v>0,0292639272486853-0,197281372741983i</v>
      </c>
      <c r="DJ337" s="223" t="str">
        <f t="shared" ca="1" si="563"/>
        <v>0,11483919128145-0,163059123065225i</v>
      </c>
      <c r="DK337" s="223" t="str">
        <f t="shared" ca="1" si="564"/>
        <v>0,175890385515939-0,0940153697649062i</v>
      </c>
      <c r="DL337" s="223" t="str">
        <f t="shared" ca="1" si="565"/>
        <v>0,199379942097455-0,0048945028545572i</v>
      </c>
      <c r="DM337" s="223" t="str">
        <f t="shared" ca="1" si="566"/>
        <v>0,18029163338889+0,0852715919808209i</v>
      </c>
      <c r="DN337" s="223" t="str">
        <f t="shared" ca="1" si="567"/>
        <v>0,122701794392865+0,157227819172527i</v>
      </c>
      <c r="DO337" s="223" t="str">
        <f t="shared" ca="1" si="568"/>
        <v>0,0389088157152714+0,195607825836833i</v>
      </c>
      <c r="DP337" s="223" t="str">
        <f t="shared" ca="1" si="569"/>
        <v>-0,0531931949377811+0,192215507910493i</v>
      </c>
      <c r="DQ337" s="223" t="str">
        <f t="shared" ca="1" si="570"/>
        <v>-0,133935724468587+0,147775299627685i</v>
      </c>
      <c r="DR337" s="223" t="str">
        <f t="shared" ca="1" si="571"/>
        <v>-0,186076092849236+0,0717774695774391i</v>
      </c>
      <c r="DS337" s="223" t="str">
        <f t="shared" ca="1" si="572"/>
        <v>-0,1984796515404-0,0195485394180449i</v>
      </c>
      <c r="DT337" s="223" t="str">
        <f t="shared" ca="1" si="573"/>
        <v>-0,168497603248108-0,106699930499605i</v>
      </c>
      <c r="DU337" s="223" t="str">
        <f t="shared" ca="1" si="574"/>
        <v>-0,102532656288536-0,171065402298052i</v>
      </c>
      <c r="DV337" s="223" t="str">
        <f t="shared" ca="1" si="575"/>
        <v>-0,0146717172778637-0,198899618353319i</v>
      </c>
      <c r="DW337" s="223" t="str">
        <f t="shared" ca="1" si="576"/>
        <v>0,076322387462845-0,184258542925285i</v>
      </c>
      <c r="DX337" s="223" t="str">
        <f t="shared" ca="1" si="577"/>
        <v>0,151017739691849-0,130268798134252i</v>
      </c>
      <c r="DY337" s="223" t="str">
        <f t="shared" ca="1" si="578"/>
        <v>0,193463042546041-0,0484599694367064i</v>
      </c>
      <c r="DZ337" s="223" t="str">
        <f t="shared" ca="1" si="579"/>
        <v>0,194594042278787+0,0436975534621703i</v>
      </c>
      <c r="EA337" s="223" t="str">
        <f t="shared" ca="1" si="580"/>
        <v>0,15416921231658+0,126523402746934i</v>
      </c>
      <c r="EB337" s="223" t="str">
        <f t="shared" ca="1" si="581"/>
        <v>0,0808213315958138+0,182330002544993i</v>
      </c>
      <c r="EC337" s="223" t="str">
        <f t="shared" ca="1" si="582"/>
        <v>-0,00978605744389945+0,199199775473474i</v>
      </c>
      <c r="ED337" s="223" t="str">
        <f t="shared" ca="1" si="583"/>
        <v>-0,0983036202392052+0,173530157946231i</v>
      </c>
      <c r="EE337" s="223" t="str">
        <f t="shared" ca="1" si="584"/>
        <v>-0,165828307542563+0,110802932662212i</v>
      </c>
      <c r="EF337" s="223" t="str">
        <f t="shared" ca="1" si="585"/>
        <v>-0,197940128007013+0,0244135862491565i</v>
      </c>
      <c r="EG337" s="223" t="str">
        <f t="shared" ca="1" si="586"/>
        <v>-0,187781557492709-0,0671893156282313i</v>
      </c>
      <c r="EH337" s="223" t="str">
        <f t="shared" ca="1" si="587"/>
        <v>-0,137521972930597-0,144443845248781i</v>
      </c>
      <c r="EI337" s="223" t="str">
        <f t="shared" ca="1" si="588"/>
        <v>-0,0578943788473521-0,19085218984035i</v>
      </c>
      <c r="EJ337" s="223" t="str">
        <f t="shared" ca="1" si="589"/>
        <v>0,0340966407526166-0,196503782554852i</v>
      </c>
      <c r="EK337" s="223" t="str">
        <f t="shared" ca="1" si="590"/>
        <v>0,118806275066063-0,16019171786926i</v>
      </c>
      <c r="EL337" s="223" t="str">
        <f t="shared" ca="1" si="591"/>
        <v>0,178144663294324-0,0896704879474271i</v>
      </c>
      <c r="EM337" s="223" t="str">
        <f t="shared" ca="1" si="592"/>
        <v>0,199440009699603+1,07508165415303E-14i</v>
      </c>
      <c r="EN337" s="223"/>
      <c r="EO337" s="223"/>
      <c r="EP337" s="223"/>
    </row>
    <row r="338" spans="1:146">
      <c r="A338" s="249">
        <f t="shared" si="461"/>
        <v>4.6484374999999868E-3</v>
      </c>
      <c r="B338" s="248">
        <v>238</v>
      </c>
      <c r="C338" s="247">
        <f t="shared" si="462"/>
        <v>47600</v>
      </c>
      <c r="N338" s="246">
        <f t="shared" ca="1" si="463"/>
        <v>0.20055336011084146</v>
      </c>
      <c r="O338" s="223">
        <f t="shared" ca="1" si="464"/>
        <v>-0.19944663988915856</v>
      </c>
      <c r="P338" s="223" t="str">
        <f t="shared" ca="1" si="465"/>
        <v>-0,180297627009246-0,0852744267521652i</v>
      </c>
      <c r="Q338" s="223" t="str">
        <f t="shared" ca="1" si="466"/>
        <v>-0,126527608894681-0,154174337522399i</v>
      </c>
      <c r="R338" s="223" t="str">
        <f t="shared" ca="1" si="467"/>
        <v>-0,0484615804413758-0,19346947403712i</v>
      </c>
      <c r="S338" s="223" t="str">
        <f t="shared" ca="1" si="468"/>
        <v>0,0389101092010083-0,195614328629171i</v>
      </c>
      <c r="T338" s="223" t="str">
        <f t="shared" ca="1" si="469"/>
        <v>0,118810224665326-0,160197043287479i</v>
      </c>
      <c r="U338" s="223" t="str">
        <f t="shared" ca="1" si="470"/>
        <v>0,175896232821081-0,0940184952146537i</v>
      </c>
      <c r="V338" s="223" t="str">
        <f t="shared" ca="1" si="471"/>
        <v>0,19920639767668-0,00978638277178896i</v>
      </c>
      <c r="W338" s="223" t="str">
        <f t="shared" ca="1" si="472"/>
        <v>0,184264668421745+0,0763249247264627i</v>
      </c>
      <c r="X338" s="223" t="str">
        <f t="shared" ca="1" si="473"/>
        <v>0,133940177031714+0,147780212274136i</v>
      </c>
      <c r="Y338" s="223" t="str">
        <f t="shared" ca="1" si="474"/>
        <v>0,0578963034897077+0,190858534536193i</v>
      </c>
      <c r="Z338" s="223" t="str">
        <f t="shared" ca="1" si="475"/>
        <v>-0,0292649000994713+0,197287931169759i</v>
      </c>
      <c r="AA338" s="223" t="str">
        <f t="shared" ca="1" si="476"/>
        <v>-0,11080661619819+0,165833820343688i</v>
      </c>
      <c r="AB338" s="223" t="str">
        <f t="shared" ca="1" si="477"/>
        <v>-0,171071089201352+0,102536064887136i</v>
      </c>
      <c r="AC338" s="223" t="str">
        <f t="shared" ca="1" si="478"/>
        <v>-0,19848624980378+0,019549189290275i</v>
      </c>
      <c r="AD338" s="223" t="str">
        <f t="shared" ca="1" si="479"/>
        <v>-0,187787800108331-0,0671915492718343i</v>
      </c>
      <c r="AE338" s="223" t="str">
        <f t="shared" ca="1" si="480"/>
        <v>-0,141030071550488-0,141030071550502i</v>
      </c>
      <c r="AF338" s="223" t="str">
        <f t="shared" ca="1" si="481"/>
        <v>-0,0671915492718339-0,187787800108331i</v>
      </c>
      <c r="AG338" s="223" t="str">
        <f t="shared" ca="1" si="482"/>
        <v>0,0195491892903515-0,198486249803773i</v>
      </c>
      <c r="AH338" s="223" t="str">
        <f t="shared" ca="1" si="483"/>
        <v>0,102536064887119-0,171071089201362i</v>
      </c>
      <c r="AI338" s="223" t="str">
        <f t="shared" ca="1" si="484"/>
        <v>0,165833820343732-0,110806616198124i</v>
      </c>
      <c r="AJ338" s="223" t="str">
        <f t="shared" ca="1" si="485"/>
        <v>0,197287931169759-0,0292649000994709i</v>
      </c>
      <c r="AK338" s="223" t="str">
        <f t="shared" ca="1" si="486"/>
        <v>0,190858534536165+0,0578963034898017i</v>
      </c>
      <c r="AL338" s="223" t="str">
        <f t="shared" ca="1" si="487"/>
        <v>0,147780212274137+0,133940177031713i</v>
      </c>
      <c r="AM338" s="223" t="str">
        <f t="shared" ca="1" si="488"/>
        <v>0,076324924726554+0,184264668421707i</v>
      </c>
      <c r="AN338" s="223" t="str">
        <f t="shared" ca="1" si="489"/>
        <v>-0,00978638277178936+0,19920639767668i</v>
      </c>
      <c r="AO338" s="223" t="str">
        <f t="shared" ca="1" si="490"/>
        <v>-0,0940184952145853+0,175896232821117i</v>
      </c>
      <c r="AP338" s="223" t="str">
        <f t="shared" ca="1" si="491"/>
        <v>-0,160197043287492+0,118810224665308i</v>
      </c>
      <c r="AQ338" s="223" t="str">
        <f t="shared" ca="1" si="492"/>
        <v>-0,195614328629155+0,0389101092010886i</v>
      </c>
      <c r="AR338" s="223" t="str">
        <f t="shared" ca="1" si="493"/>
        <v>-0,195614328629155+0,0389101092010886i</v>
      </c>
      <c r="AS338" s="223" t="str">
        <f t="shared" ca="1" si="494"/>
        <v>-0,154174337522437-0,126527608894634i</v>
      </c>
      <c r="AT338" s="223" t="str">
        <f t="shared" ca="1" si="495"/>
        <v>-0,0852744267521333-0,180297627009261i</v>
      </c>
      <c r="AU338" s="223" t="str">
        <f t="shared" ca="1" si="496"/>
        <v>-5,91294240204419E-14-0,199446639889159i</v>
      </c>
      <c r="AV338" s="223" t="str">
        <f t="shared" ca="1" si="497"/>
        <v>0,0852744267522059-0,180297627009227i</v>
      </c>
      <c r="AW338" s="223" t="str">
        <f t="shared" ca="1" si="498"/>
        <v>0,154174337522362-0,126527608894725i</v>
      </c>
      <c r="AX338" s="223" t="str">
        <f t="shared" ca="1" si="499"/>
        <v>0,193469474037135-0,0484615804413156i</v>
      </c>
      <c r="AY338" s="223" t="str">
        <f t="shared" ca="1" si="500"/>
        <v>0,195614328629179+0,038910109200967i</v>
      </c>
      <c r="AZ338" s="223" t="str">
        <f t="shared" ca="1" si="501"/>
        <v>0,160197043287445+0,118810224665373i</v>
      </c>
      <c r="BA338" s="223" t="str">
        <f t="shared" ca="1" si="502"/>
        <v>0,0940184952146896+0,175896232821062i</v>
      </c>
      <c r="BB338" s="223" t="str">
        <f t="shared" ca="1" si="503"/>
        <v>0,0097863827717093+0,199206397676684i</v>
      </c>
      <c r="BC338" s="223" t="str">
        <f t="shared" ca="1" si="504"/>
        <v>-0,0763249247264447+0,184264668421752i</v>
      </c>
      <c r="BD338" s="223" t="str">
        <f t="shared" ca="1" si="505"/>
        <v>-0,147780212274191+0,133940177031654i</v>
      </c>
      <c r="BE338" s="223" t="str">
        <f t="shared" ca="1" si="506"/>
        <v>-0,190858534536188+0,0578963034897249i</v>
      </c>
      <c r="BF338" s="223" t="str">
        <f t="shared" ca="1" si="507"/>
        <v>-0,197287931169747-0,0292649000995529i</v>
      </c>
      <c r="BG338" s="223" t="str">
        <f t="shared" ca="1" si="508"/>
        <v>-0,165833820343686-0,110806616198193i</v>
      </c>
      <c r="BH338" s="223" t="str">
        <f t="shared" ca="1" si="509"/>
        <v>-0,102536064887053-0,171071089201401i</v>
      </c>
      <c r="BI338" s="223" t="str">
        <f t="shared" ca="1" si="510"/>
        <v>-0,0195491892902746-0,19848624980378i</v>
      </c>
      <c r="BJ338" s="223" t="str">
        <f t="shared" ca="1" si="511"/>
        <v>0,0671915492717412-0,187787800108364i</v>
      </c>
      <c r="BK338" s="223" t="str">
        <f t="shared" ca="1" si="512"/>
        <v>0,141030071550499-0,141030071550492i</v>
      </c>
      <c r="BL338" s="223" t="str">
        <f t="shared" ca="1" si="513"/>
        <v>0,187787800108302-0,0671915492719137i</v>
      </c>
      <c r="BM338" s="223" t="str">
        <f t="shared" ca="1" si="514"/>
        <v>0,198486249803778+0,0195491892902955i</v>
      </c>
      <c r="BN338" s="223" t="str">
        <f t="shared" ca="1" si="515"/>
        <v>0,171071089201391+0,102536064887071i</v>
      </c>
      <c r="BO338" s="223" t="str">
        <f t="shared" ca="1" si="516"/>
        <v>0,110806616198176+0,165833820343698i</v>
      </c>
      <c r="BP338" s="223" t="str">
        <f t="shared" ca="1" si="517"/>
        <v>0,0292649000995322+0,19728793116975i</v>
      </c>
      <c r="BQ338" s="223" t="str">
        <f t="shared" ca="1" si="518"/>
        <v>-0,0578963034897504+0,19085853453618i</v>
      </c>
      <c r="BR338" s="223" t="str">
        <f t="shared" ca="1" si="519"/>
        <v>-0,133940177031665+0,147780212274181i</v>
      </c>
      <c r="BS338" s="223" t="str">
        <f t="shared" ca="1" si="520"/>
        <v>-0,18426466842176+0,0763249247264254i</v>
      </c>
      <c r="BT338" s="223" t="str">
        <f t="shared" ca="1" si="521"/>
        <v>-0,199206397676683-0,0097863827717303i</v>
      </c>
      <c r="BU338" s="223" t="str">
        <f t="shared" ca="1" si="522"/>
        <v>-0,175896232821054-0,0940184952147032i</v>
      </c>
      <c r="BV338" s="223" t="str">
        <f t="shared" ca="1" si="523"/>
        <v>-0,11881022466536-0,160197043287454i</v>
      </c>
      <c r="BW338" s="223" t="str">
        <f t="shared" ca="1" si="524"/>
        <v>-0,0389101092009464-0,195614328629183i</v>
      </c>
      <c r="BX338" s="223" t="str">
        <f t="shared" ca="1" si="525"/>
        <v>0,0484615804413415-0,193469474037128i</v>
      </c>
      <c r="BY338" s="223" t="str">
        <f t="shared" ca="1" si="526"/>
        <v>0,126527608894741-0,154174337522349i</v>
      </c>
      <c r="BZ338" s="223" t="str">
        <f t="shared" ca="1" si="527"/>
        <v>0,180297627009236-0,0852744267521867i</v>
      </c>
      <c r="CA338" s="223" t="str">
        <f t="shared" ca="1" si="528"/>
        <v>0,199446639889159+7,44740431163194E-14i</v>
      </c>
      <c r="CB338" s="223" t="str">
        <f t="shared" ca="1" si="529"/>
        <v>0,180297627009255+0,0852744267521472i</v>
      </c>
      <c r="CC338" s="223" t="str">
        <f t="shared" ca="1" si="530"/>
        <v>0,126527608894618+0,15417433752245i</v>
      </c>
      <c r="CD338" s="223" t="str">
        <f t="shared" ca="1" si="531"/>
        <v>0,048461580441373+0,19346947403712i</v>
      </c>
      <c r="CE338" s="223" t="str">
        <f t="shared" ca="1" si="532"/>
        <v>-0,0389101092009145+0,19561432862919i</v>
      </c>
      <c r="CF338" s="223" t="str">
        <f t="shared" ca="1" si="533"/>
        <v>-0,118810224665325+0,16019704328748i</v>
      </c>
      <c r="CG338" s="223" t="str">
        <f t="shared" ca="1" si="534"/>
        <v>-0,17589623282113+0,0940184952145617i</v>
      </c>
      <c r="CH338" s="223" t="str">
        <f t="shared" ca="1" si="535"/>
        <v>-0,199206397676681+0,00978638277177402i</v>
      </c>
      <c r="CI338" s="223" t="str">
        <f t="shared" ca="1" si="536"/>
        <v>-0,184264668421777-0,0763249247263849i</v>
      </c>
      <c r="CJ338" s="223" t="str">
        <f t="shared" ca="1" si="537"/>
        <v>-0,133940177031698-0,147780212274151i</v>
      </c>
      <c r="CK338" s="223" t="str">
        <f t="shared" ca="1" si="538"/>
        <v>-0,0578963034897815-0,190858534536171i</v>
      </c>
      <c r="CL338" s="223" t="str">
        <f t="shared" ca="1" si="539"/>
        <v>0,0292649000994889-0,197287931169757i</v>
      </c>
      <c r="CM338" s="223" t="str">
        <f t="shared" ca="1" si="540"/>
        <v>0,110806616198139-0,165833820343722i</v>
      </c>
      <c r="CN338" s="223" t="str">
        <f t="shared" ca="1" si="541"/>
        <v>0,171071089201374-0,102536064887098i</v>
      </c>
      <c r="CO338" s="223" t="str">
        <f t="shared" ca="1" si="542"/>
        <v>0,198486249803774-0,0195491892903391i</v>
      </c>
      <c r="CP338" s="223" t="str">
        <f t="shared" ca="1" si="543"/>
        <v>0,187787800108317+0,0671915492718724i</v>
      </c>
      <c r="CQ338" s="223" t="str">
        <f t="shared" ca="1" si="544"/>
        <v>0,14103007155053+0,141030071550461i</v>
      </c>
      <c r="CR338" s="223" t="str">
        <f t="shared" ca="1" si="545"/>
        <v>0,0671915492717825+0,187787800108349i</v>
      </c>
      <c r="CS338" s="223" t="str">
        <f t="shared" ca="1" si="546"/>
        <v>-0,019549189290231+0,198486249803785i</v>
      </c>
      <c r="CT338" s="223" t="str">
        <f t="shared" ca="1" si="547"/>
        <v>-0,10253606488719+0,171071089201319i</v>
      </c>
      <c r="CU338" s="223" t="str">
        <f t="shared" ca="1" si="548"/>
        <v>-0,165833820343668+0,11080661619822i</v>
      </c>
      <c r="CV338" s="223" t="str">
        <f t="shared" ca="1" si="549"/>
        <v>-0,197287931169771+0,0292649000993946i</v>
      </c>
      <c r="CW338" s="223" t="str">
        <f t="shared" ca="1" si="550"/>
        <v>-0,190858534536199-0,0578963034896886i</v>
      </c>
      <c r="CX338" s="223" t="str">
        <f t="shared" ca="1" si="551"/>
        <v>-0,147780212274087-0,133940177031768i</v>
      </c>
      <c r="CY338" s="223" t="str">
        <f t="shared" ca="1" si="552"/>
        <v>-0,0763249247264746-0,18426466842174i</v>
      </c>
      <c r="CZ338" s="223" t="str">
        <f t="shared" ca="1" si="553"/>
        <v>0,00978638277185807-0,199206397676677i</v>
      </c>
      <c r="DA338" s="223" t="str">
        <f t="shared" ca="1" si="554"/>
        <v>0,0940184952146459-0,175896232821085i</v>
      </c>
      <c r="DB338" s="223" t="str">
        <f t="shared" ca="1" si="555"/>
        <v>0,160197043287537-0,118810224665248i</v>
      </c>
      <c r="DC338" s="223" t="str">
        <f t="shared" ca="1" si="556"/>
        <v>0,195614328629171-0,0389101092010099i</v>
      </c>
      <c r="DD338" s="223" t="str">
        <f t="shared" ca="1" si="557"/>
        <v>0,193469474037094+0,0484615804414766i</v>
      </c>
      <c r="DE338" s="223" t="str">
        <f t="shared" ca="1" si="558"/>
        <v>0,154174337522382+0,1265276088947i</v>
      </c>
      <c r="DF338" s="223" t="str">
        <f t="shared" ca="1" si="559"/>
        <v>0,0852744267522352+0,180297627009213i</v>
      </c>
      <c r="DG338" s="223" t="str">
        <f t="shared" ca="1" si="560"/>
        <v>-9,67600465007758E-15+0,199446639889159i</v>
      </c>
      <c r="DH338" s="223" t="str">
        <f t="shared" ca="1" si="561"/>
        <v>-0,0852744267520886+0,180297627009282i</v>
      </c>
      <c r="DI338" s="223" t="str">
        <f t="shared" ca="1" si="562"/>
        <v>-0,154174337522409+0,126527608894668i</v>
      </c>
      <c r="DJ338" s="223" t="str">
        <f t="shared" ca="1" si="563"/>
        <v>-0,193469474037105+0,0484615804414359i</v>
      </c>
      <c r="DK338" s="223" t="str">
        <f t="shared" ca="1" si="564"/>
        <v>-0,195614328629162-0,0389101092010512i</v>
      </c>
      <c r="DL338" s="223" t="str">
        <f t="shared" ca="1" si="565"/>
        <v>-0,160197043287512-0,118810224665282i</v>
      </c>
      <c r="DM338" s="223" t="str">
        <f t="shared" ca="1" si="566"/>
        <v>-0,094018495214629-0,175896232821094i</v>
      </c>
      <c r="DN338" s="223" t="str">
        <f t="shared" ca="1" si="567"/>
        <v>-0,00978638277183874-0,199206397676678i</v>
      </c>
      <c r="DO338" s="223" t="str">
        <f t="shared" ca="1" si="568"/>
        <v>0,0763249247265135-0,184264668421723i</v>
      </c>
      <c r="DP338" s="223" t="str">
        <f t="shared" ca="1" si="569"/>
        <v>0,147780212274108-0,133940177031746i</v>
      </c>
      <c r="DQ338" s="223" t="str">
        <f t="shared" ca="1" si="570"/>
        <v>0,190858534536212-0,0578963034896483i</v>
      </c>
      <c r="DR338" s="223" t="str">
        <f t="shared" ca="1" si="571"/>
        <v>0,197287931169765+0,029264900099436i</v>
      </c>
      <c r="DS338" s="223" t="str">
        <f t="shared" ca="1" si="572"/>
        <v>0,165833820343639+0,110806616198264i</v>
      </c>
      <c r="DT338" s="223" t="str">
        <f t="shared" ca="1" si="573"/>
        <v>0,102536064887164+0,171071089201335i</v>
      </c>
      <c r="DU338" s="223" t="str">
        <f t="shared" ca="1" si="574"/>
        <v>0,0195491892902005+0,198486249803788i</v>
      </c>
      <c r="DV338" s="223" t="str">
        <f t="shared" ca="1" si="575"/>
        <v>-0,0671915492718114+0,187787800108339i</v>
      </c>
      <c r="DW338" s="223" t="str">
        <f t="shared" ca="1" si="576"/>
        <v>-0,141030071550559+0,141030071550431i</v>
      </c>
      <c r="DX338" s="223" t="str">
        <f t="shared" ca="1" si="577"/>
        <v>-0,187787800108331+0,0671915492718329i</v>
      </c>
      <c r="DY338" s="223" t="str">
        <f t="shared" ca="1" si="578"/>
        <v>-0,19848624980377-0,0195491892903809i</v>
      </c>
      <c r="DZ338" s="223" t="str">
        <f t="shared" ca="1" si="579"/>
        <v>-0,171071089201346-0,102536064887144i</v>
      </c>
      <c r="EA338" s="223" t="str">
        <f t="shared" ca="1" si="580"/>
        <v>-0,110806616198114-0,165833820343739i</v>
      </c>
      <c r="EB338" s="223" t="str">
        <f t="shared" ca="1" si="581"/>
        <v>-0,0292649000994586-0,197287931169761i</v>
      </c>
      <c r="EC338" s="223" t="str">
        <f t="shared" ca="1" si="582"/>
        <v>0,0578963034896265-0,190858534536218i</v>
      </c>
      <c r="ED338" s="223" t="str">
        <f t="shared" ca="1" si="583"/>
        <v>0,133940177031729-0,147780212274123i</v>
      </c>
      <c r="EE338" s="223" t="str">
        <f t="shared" ca="1" si="584"/>
        <v>0,184264668421715-0,0763249247265347i</v>
      </c>
      <c r="EF338" s="223" t="str">
        <f t="shared" ca="1" si="585"/>
        <v>0,199206397676679+0,009786382771816i</v>
      </c>
      <c r="EG338" s="223" t="str">
        <f t="shared" ca="1" si="586"/>
        <v>0,175896232821105+0,0940184952146088i</v>
      </c>
      <c r="EH338" s="223" t="str">
        <f t="shared" ca="1" si="587"/>
        <v>0,1188102246653+0,160197043287498i</v>
      </c>
      <c r="EI338" s="223" t="str">
        <f t="shared" ca="1" si="588"/>
        <v>0,0389101092010735+0,195614328629158i</v>
      </c>
      <c r="EJ338" s="223" t="str">
        <f t="shared" ca="1" si="589"/>
        <v>-0,0484615804414137+0,19346947403711i</v>
      </c>
      <c r="EK338" s="223" t="str">
        <f t="shared" ca="1" si="590"/>
        <v>-0,12652760889465+0,154174337522424i</v>
      </c>
      <c r="EL338" s="223" t="str">
        <f t="shared" ca="1" si="591"/>
        <v>-0,180297627009273+0,0852744267521092i</v>
      </c>
      <c r="EM338" s="223" t="str">
        <f t="shared" ca="1" si="592"/>
        <v>-0,199446639889159+3,2447576032964E-14i</v>
      </c>
      <c r="EN338" s="223"/>
      <c r="EO338" s="223"/>
      <c r="EP338" s="223"/>
    </row>
    <row r="339" spans="1:146">
      <c r="A339" s="249">
        <f t="shared" si="461"/>
        <v>4.6679687499999864E-3</v>
      </c>
      <c r="B339" s="248">
        <v>239</v>
      </c>
      <c r="C339" s="247">
        <f t="shared" si="462"/>
        <v>47800</v>
      </c>
      <c r="N339" s="246">
        <f t="shared" ca="1" si="463"/>
        <v>0.20054720976284307</v>
      </c>
      <c r="O339" s="223">
        <f t="shared" ca="1" si="464"/>
        <v>-0.19945279023715695</v>
      </c>
      <c r="P339" s="223" t="str">
        <f t="shared" ca="1" si="465"/>
        <v>-0,182341686637099-0,0808265107976675i</v>
      </c>
      <c r="Q339" s="223" t="str">
        <f t="shared" ca="1" si="466"/>
        <v>-0,133944307352989-0,147784769381406i</v>
      </c>
      <c r="R339" s="223" t="str">
        <f t="shared" ca="1" si="467"/>
        <v>-0,0625646983690109-0,189386045028091i</v>
      </c>
      <c r="S339" s="223" t="str">
        <f t="shared" ca="1" si="468"/>
        <v>0,0195497921297912-0,198492370536173i</v>
      </c>
      <c r="T339" s="223" t="str">
        <f t="shared" ca="1" si="469"/>
        <v>0,0983099197430742-0,173541278125689i</v>
      </c>
      <c r="U339" s="223" t="str">
        <f t="shared" ca="1" si="470"/>
        <v>0,160201983293308-0,118813888423357i</v>
      </c>
      <c r="V339" s="223" t="str">
        <f t="shared" ca="1" si="471"/>
        <v>0,194606512276524-0,0437003536937002i</v>
      </c>
      <c r="W339" s="223" t="str">
        <f t="shared" ca="1" si="472"/>
        <v>0,195620360799955+0,0389113090743888i</v>
      </c>
      <c r="X339" s="223" t="str">
        <f t="shared" ca="1" si="473"/>
        <v>0,163069572238605+0,114846550419705i</v>
      </c>
      <c r="Y339" s="223" t="str">
        <f t="shared" ca="1" si="474"/>
        <v>0,102539226797914+0,171076364530795i</v>
      </c>
      <c r="Z339" s="223" t="str">
        <f t="shared" ca="1" si="475"/>
        <v>0,0244151507232962+0,197952812428988i</v>
      </c>
      <c r="AA339" s="223" t="str">
        <f t="shared" ca="1" si="476"/>
        <v>-0,0578980888414958+0,190864420052271i</v>
      </c>
      <c r="AB339" s="223" t="str">
        <f t="shared" ca="1" si="477"/>
        <v>-0,130277146034267+0,151027417227978i</v>
      </c>
      <c r="AC339" s="223" t="str">
        <f t="shared" ca="1" si="478"/>
        <v>-0,180303186857985+0,0852770563647795i</v>
      </c>
      <c r="AD339" s="223" t="str">
        <f t="shared" ca="1" si="479"/>
        <v>-0,199392718785748+0,00489481650474521i</v>
      </c>
      <c r="AE339" s="223" t="str">
        <f t="shared" ca="1" si="480"/>
        <v>-0,184270350602379-0,0763272783627433i</v>
      </c>
      <c r="AF339" s="223" t="str">
        <f t="shared" ca="1" si="481"/>
        <v>-0,137530785629463-0,144453101515786i</v>
      </c>
      <c r="AG339" s="223" t="str">
        <f t="shared" ca="1" si="482"/>
        <v>-0,06719362126158-0,187793590932019i</v>
      </c>
      <c r="AH339" s="223" t="str">
        <f t="shared" ca="1" si="483"/>
        <v>0,0146726574725621-0,198912364261451i</v>
      </c>
      <c r="AI339" s="223" t="str">
        <f t="shared" ca="1" si="484"/>
        <v>0,0940213944686087-0,175901656943775i</v>
      </c>
      <c r="AJ339" s="223" t="str">
        <f t="shared" ca="1" si="485"/>
        <v>0,157237894663563-0,122709657383425i</v>
      </c>
      <c r="AK339" s="223" t="str">
        <f t="shared" ca="1" si="486"/>
        <v>0,193475440066908-0,0484630748539903i</v>
      </c>
      <c r="AL339" s="223" t="str">
        <f t="shared" ca="1" si="487"/>
        <v>0,196516374932765+0,0340988257374423i</v>
      </c>
      <c r="AM339" s="223" t="str">
        <f t="shared" ca="1" si="488"/>
        <v>0,165838934171193+0,110810033148402i</v>
      </c>
      <c r="AN339" s="223" t="str">
        <f t="shared" ca="1" si="489"/>
        <v>0,106706768056667+0,168508400930898i</v>
      </c>
      <c r="AO339" s="223" t="str">
        <f t="shared" ca="1" si="490"/>
        <v>0,0292658025429446+0,197294014949528i</v>
      </c>
      <c r="AP339" s="223" t="str">
        <f t="shared" ca="1" si="491"/>
        <v>-0,0531966036701527+0,192227825486707i</v>
      </c>
      <c r="AQ339" s="223" t="str">
        <f t="shared" ca="1" si="492"/>
        <v>-0,126531510634212+0,154179091805639i</v>
      </c>
      <c r="AR339" s="223" t="str">
        <f t="shared" ca="1" si="493"/>
        <v>-0,126531510634212+0,154179091805639i</v>
      </c>
      <c r="AS339" s="223" t="str">
        <f t="shared" ca="1" si="494"/>
        <v>-0,199212540616313+0,00978668455509659i</v>
      </c>
      <c r="AT339" s="223" t="str">
        <f t="shared" ca="1" si="495"/>
        <v>-0,186088016998731-0,0717820692294909i</v>
      </c>
      <c r="AU339" s="223" t="str">
        <f t="shared" ca="1" si="496"/>
        <v>-0,141034420503253-0,14103442050329i</v>
      </c>
      <c r="AV339" s="223" t="str">
        <f t="shared" ca="1" si="497"/>
        <v>-0,0717820692294362-0,186088016998752i</v>
      </c>
      <c r="AW339" s="223" t="str">
        <f t="shared" ca="1" si="498"/>
        <v>0,00978668455495689-0,19921254061632i</v>
      </c>
      <c r="AX339" s="223" t="str">
        <f t="shared" ca="1" si="499"/>
        <v>0,0896762342218902-0,17815607918106i</v>
      </c>
      <c r="AY339" s="223" t="str">
        <f t="shared" ca="1" si="500"/>
        <v>0,154179091805676-0,126531510634166i</v>
      </c>
      <c r="AZ339" s="223" t="str">
        <f t="shared" ca="1" si="501"/>
        <v>0,192227825486669-0,0531966036702929i</v>
      </c>
      <c r="BA339" s="223" t="str">
        <f t="shared" ca="1" si="502"/>
        <v>0,19729401494952+0,0292658025430025i</v>
      </c>
      <c r="BB339" s="223" t="str">
        <f t="shared" ca="1" si="503"/>
        <v>0,168508400930866+0,106706768056716i</v>
      </c>
      <c r="BC339" s="223" t="str">
        <f t="shared" ca="1" si="504"/>
        <v>0,110810033148519+0,165838934171115i</v>
      </c>
      <c r="BD339" s="223" t="str">
        <f t="shared" ca="1" si="505"/>
        <v>0,0340988257373847+0,196516374932775i</v>
      </c>
      <c r="BE339" s="223" t="str">
        <f t="shared" ca="1" si="506"/>
        <v>-0,0484630748540471+0,193475440066894i</v>
      </c>
      <c r="BF339" s="223" t="str">
        <f t="shared" ca="1" si="507"/>
        <v>-0,122709657383312+0,157237894663651i</v>
      </c>
      <c r="BG339" s="223" t="str">
        <f t="shared" ca="1" si="508"/>
        <v>-0,175901656943802+0,0940213944685595i</v>
      </c>
      <c r="BH339" s="223" t="str">
        <f t="shared" ca="1" si="509"/>
        <v>-0,198912364261455+0,0146726574725093i</v>
      </c>
      <c r="BI339" s="223" t="str">
        <f t="shared" ca="1" si="510"/>
        <v>-0,187793590931999-0,0671936212616377i</v>
      </c>
      <c r="BJ339" s="223" t="str">
        <f t="shared" ca="1" si="511"/>
        <v>-0,144453101515856-0,13753078562939i</v>
      </c>
      <c r="BK339" s="223" t="str">
        <f t="shared" ca="1" si="512"/>
        <v>-0,0763272783627051-0,184270350602395i</v>
      </c>
      <c r="BL339" s="223" t="str">
        <f t="shared" ca="1" si="513"/>
        <v>0,00489481650472724-0,199392718785748i</v>
      </c>
      <c r="BM339" s="223" t="str">
        <f t="shared" ca="1" si="514"/>
        <v>0,0852770563647069-0,18030318685802i</v>
      </c>
      <c r="BN339" s="223" t="str">
        <f t="shared" ca="1" si="515"/>
        <v>0,151027417228018-0,13027714603422i</v>
      </c>
      <c r="BO339" s="223" t="str">
        <f t="shared" ca="1" si="516"/>
        <v>0,19086442005227-0,0578980888414966i</v>
      </c>
      <c r="BP339" s="223" t="str">
        <f t="shared" ca="1" si="517"/>
        <v>0,197952812428996+0,0244151507232334i</v>
      </c>
      <c r="BQ339" s="223" t="str">
        <f t="shared" ca="1" si="518"/>
        <v>0,171076364530754+0,102539226797982i</v>
      </c>
      <c r="BR339" s="223" t="str">
        <f t="shared" ca="1" si="519"/>
        <v>0,11484655041969+0,163069572238615i</v>
      </c>
      <c r="BS339" s="223" t="str">
        <f t="shared" ca="1" si="520"/>
        <v>0,0389113090744328+0,195620360799947i</v>
      </c>
      <c r="BT339" s="223" t="str">
        <f t="shared" ca="1" si="521"/>
        <v>-0,0437003536937961+0,194606512276502i</v>
      </c>
      <c r="BU339" s="223" t="str">
        <f t="shared" ca="1" si="522"/>
        <v>-0,11881388842337+0,160201983293298i</v>
      </c>
      <c r="BV339" s="223" t="str">
        <f t="shared" ca="1" si="523"/>
        <v>-0,173541278125666+0,0983099197431139i</v>
      </c>
      <c r="BW339" s="223" t="str">
        <f t="shared" ca="1" si="524"/>
        <v>-0,198492370536182+0,0195497921296956i</v>
      </c>
      <c r="BX339" s="223" t="str">
        <f t="shared" ca="1" si="525"/>
        <v>-0,18938604502808-0,0625646983690436i</v>
      </c>
      <c r="BY339" s="223" t="str">
        <f t="shared" ca="1" si="526"/>
        <v>-0,147784769381417-0,133944307352977i</v>
      </c>
      <c r="BZ339" s="223" t="str">
        <f t="shared" ca="1" si="527"/>
        <v>-0,0808265107977369-0,182341686637068i</v>
      </c>
      <c r="CA339" s="223" t="str">
        <f t="shared" ca="1" si="528"/>
        <v>5,28762986281543E-14-0,199452790237157i</v>
      </c>
      <c r="CB339" s="223" t="str">
        <f t="shared" ca="1" si="529"/>
        <v>0,0808265107976677-0,182341686637098i</v>
      </c>
      <c r="CC339" s="223" t="str">
        <f t="shared" ca="1" si="530"/>
        <v>0,147784769381366-0,133944307353033i</v>
      </c>
      <c r="CD339" s="223" t="str">
        <f t="shared" ca="1" si="531"/>
        <v>0,189386045028117-0,0625646983689325i</v>
      </c>
      <c r="CE339" s="223" t="str">
        <f t="shared" ca="1" si="532"/>
        <v>0,198492370536171+0,0195497921298121i</v>
      </c>
      <c r="CF339" s="223" t="str">
        <f t="shared" ca="1" si="533"/>
        <v>0,173541278125709+0,0983099197430383i</v>
      </c>
      <c r="CG339" s="223" t="str">
        <f t="shared" ca="1" si="534"/>
        <v>0,118813888423276+0,160201983293368i</v>
      </c>
      <c r="CH339" s="223" t="str">
        <f t="shared" ca="1" si="535"/>
        <v>0,0437003536936818+0,194606512276528i</v>
      </c>
      <c r="CI339" s="223" t="str">
        <f t="shared" ca="1" si="536"/>
        <v>-0,0389113090743475+0,195620360799964i</v>
      </c>
      <c r="CJ339" s="223" t="str">
        <f t="shared" ca="1" si="537"/>
        <v>-0,114846550419619+0,163069572238665i</v>
      </c>
      <c r="CK339" s="223" t="str">
        <f t="shared" ca="1" si="538"/>
        <v>-0,171076364530814+0,102539226797882i</v>
      </c>
      <c r="CL339" s="223" t="str">
        <f t="shared" ca="1" si="539"/>
        <v>-0,197952812428985+0,0244151507233197i</v>
      </c>
      <c r="CM339" s="223" t="str">
        <f t="shared" ca="1" si="540"/>
        <v>-0,190864420052296-0,0578980888414134i</v>
      </c>
      <c r="CN339" s="223" t="str">
        <f t="shared" ca="1" si="541"/>
        <v>-0,151027417227941-0,130277146034309i</v>
      </c>
      <c r="CO339" s="223" t="str">
        <f t="shared" ca="1" si="542"/>
        <v>-0,0852770563647855-0,180303186857982i</v>
      </c>
      <c r="CP339" s="223" t="str">
        <f t="shared" ca="1" si="543"/>
        <v>-0,00489481650480287-0,199392718785746i</v>
      </c>
      <c r="CQ339" s="223" t="str">
        <f t="shared" ca="1" si="544"/>
        <v>0,0763272783628132-0,18427035060235i</v>
      </c>
      <c r="CR339" s="223" t="str">
        <f t="shared" ca="1" si="545"/>
        <v>0,144453101515803-0,137530785629445i</v>
      </c>
      <c r="CS339" s="223" t="str">
        <f t="shared" ca="1" si="546"/>
        <v>0,187793590931973-0,0671936212617089i</v>
      </c>
      <c r="CT339" s="223" t="str">
        <f t="shared" ca="1" si="547"/>
        <v>0,198912364261447+0,0146726574726148i</v>
      </c>
      <c r="CU339" s="223" t="str">
        <f t="shared" ca="1" si="548"/>
        <v>0,175901656943746+0,0940213944686628i</v>
      </c>
      <c r="CV339" s="223" t="str">
        <f t="shared" ca="1" si="549"/>
        <v>0,122709657383376+0,157237894663601i</v>
      </c>
      <c r="CW339" s="223" t="str">
        <f t="shared" ca="1" si="550"/>
        <v>0,0484630748539281+0,193475440066924i</v>
      </c>
      <c r="CX339" s="223" t="str">
        <f t="shared" ca="1" si="551"/>
        <v>-0,0340988257375+0,196516374932754i</v>
      </c>
      <c r="CY339" s="223" t="str">
        <f t="shared" ca="1" si="552"/>
        <v>-0,110810033148442+0,165838934171167i</v>
      </c>
      <c r="CZ339" s="223" t="str">
        <f t="shared" ca="1" si="553"/>
        <v>-0,168508400930826+0,10670676805678i</v>
      </c>
      <c r="DA339" s="223" t="str">
        <f t="shared" ca="1" si="554"/>
        <v>-0,197294014949535+0,029265802542898i</v>
      </c>
      <c r="DB339" s="223" t="str">
        <f t="shared" ca="1" si="555"/>
        <v>-0,192227825486689-0,0531966036702199i</v>
      </c>
      <c r="DC339" s="223" t="str">
        <f t="shared" ca="1" si="556"/>
        <v>-0,154179091805724-0,126531510634108i</v>
      </c>
      <c r="DD339" s="223" t="str">
        <f t="shared" ca="1" si="557"/>
        <v>-0,0896762342217756-0,178156079181117i</v>
      </c>
      <c r="DE339" s="223" t="str">
        <f t="shared" ca="1" si="558"/>
        <v>-0,00978668455503247-0,199212540616317i</v>
      </c>
      <c r="DF339" s="223" t="str">
        <f t="shared" ca="1" si="559"/>
        <v>0,0717820692293656-0,186088016998779i</v>
      </c>
      <c r="DG339" s="223" t="str">
        <f t="shared" ca="1" si="560"/>
        <v>0,14103442050334-0,141034420503204i</v>
      </c>
      <c r="DH339" s="223" t="str">
        <f t="shared" ca="1" si="561"/>
        <v>0,186088016998775-0,0717820692293764i</v>
      </c>
      <c r="DI339" s="223" t="str">
        <f t="shared" ca="1" si="562"/>
        <v>0,199212540616317+0,00978668455502104i</v>
      </c>
      <c r="DJ339" s="223" t="str">
        <f t="shared" ca="1" si="563"/>
        <v>0,178156079181122+0,0896762342217654i</v>
      </c>
      <c r="DK339" s="223" t="str">
        <f t="shared" ca="1" si="564"/>
        <v>0,126531510634117+0,154179091805717i</v>
      </c>
      <c r="DL339" s="223" t="str">
        <f t="shared" ca="1" si="565"/>
        <v>0,0531966036702311+0,192227825486686i</v>
      </c>
      <c r="DM339" s="223" t="str">
        <f t="shared" ca="1" si="566"/>
        <v>-0,0292658025428643+0,19729401494954i</v>
      </c>
      <c r="DN339" s="223" t="str">
        <f t="shared" ca="1" si="567"/>
        <v>-0,10670676805677+0,168508400930832i</v>
      </c>
      <c r="DO339" s="223" t="str">
        <f t="shared" ca="1" si="568"/>
        <v>-0,165838934171148+0,11081003314847i</v>
      </c>
      <c r="DP339" s="223" t="str">
        <f t="shared" ca="1" si="569"/>
        <v>-0,196516374932751+0,0340988257375223i</v>
      </c>
      <c r="DQ339" s="223" t="str">
        <f t="shared" ca="1" si="570"/>
        <v>-0,19347544006688-0,048463074854104i</v>
      </c>
      <c r="DR339" s="223" t="str">
        <f t="shared" ca="1" si="571"/>
        <v>-0,157237894663615-0,122709657383358i</v>
      </c>
      <c r="DS339" s="223" t="str">
        <f t="shared" ca="1" si="572"/>
        <v>-0,0940213944686829-0,175901656943736i</v>
      </c>
      <c r="DT339" s="223" t="str">
        <f t="shared" ca="1" si="573"/>
        <v>-0,0146726574724453-0,19891236426146i</v>
      </c>
      <c r="DU339" s="223" t="str">
        <f t="shared" ca="1" si="574"/>
        <v>0,0671936212616876-0,187793590931981i</v>
      </c>
      <c r="DV339" s="223" t="str">
        <f t="shared" ca="1" si="575"/>
        <v>0,137530785629428-0,144453101515819i</v>
      </c>
      <c r="DW339" s="223" t="str">
        <f t="shared" ca="1" si="576"/>
        <v>0,184270350602415-0,0763272783626562i</v>
      </c>
      <c r="DX339" s="223" t="str">
        <f t="shared" ca="1" si="577"/>
        <v>0,199392718785747+0,0048948165047801i</v>
      </c>
      <c r="DY339" s="223" t="str">
        <f t="shared" ca="1" si="578"/>
        <v>0,180303186857997+0,0852770563647547i</v>
      </c>
      <c r="DZ339" s="223" t="str">
        <f t="shared" ca="1" si="579"/>
        <v>0,130277146034335+0,151027417227919i</v>
      </c>
      <c r="EA339" s="223" t="str">
        <f t="shared" ca="1" si="580"/>
        <v>0,0578980888414462+0,190864420052286i</v>
      </c>
      <c r="EB339" s="223" t="str">
        <f t="shared" ca="1" si="581"/>
        <v>-0,0244151507232858+0,197952812428989i</v>
      </c>
      <c r="EC339" s="223" t="str">
        <f t="shared" ca="1" si="582"/>
        <v>-0,102539226797852+0,171076364530831i</v>
      </c>
      <c r="ED339" s="223" t="str">
        <f t="shared" ca="1" si="583"/>
        <v>-0,163069572238645+0,114846550419647i</v>
      </c>
      <c r="EE339" s="223" t="str">
        <f t="shared" ca="1" si="584"/>
        <v>-0,195620360799957+0,038911309074381i</v>
      </c>
      <c r="EF339" s="223" t="str">
        <f t="shared" ca="1" si="585"/>
        <v>-0,194606512276536-0,0437003536936485i</v>
      </c>
      <c r="EG339" s="223" t="str">
        <f t="shared" ca="1" si="586"/>
        <v>-0,160201983293267-0,118813888423413i</v>
      </c>
      <c r="EH339" s="223" t="str">
        <f t="shared" ca="1" si="587"/>
        <v>-0,098309919743068-0,173541278125692i</v>
      </c>
      <c r="EI339" s="223" t="str">
        <f t="shared" ca="1" si="588"/>
        <v>-0,0195497921298235-0,198492370536169i</v>
      </c>
      <c r="EJ339" s="223" t="str">
        <f t="shared" ca="1" si="589"/>
        <v>0,0625646983690939-0,189386045028063i</v>
      </c>
      <c r="EK339" s="223" t="str">
        <f t="shared" ca="1" si="590"/>
        <v>0,133944307353008-0,147784769381389i</v>
      </c>
      <c r="EL339" s="223" t="str">
        <f t="shared" ca="1" si="591"/>
        <v>0,182341686637094-0,0808265107976783i</v>
      </c>
      <c r="EM339" s="223" t="str">
        <f t="shared" ca="1" si="592"/>
        <v>0,199452790237157-7,56486587182129E-14i</v>
      </c>
      <c r="EN339" s="223"/>
      <c r="EO339" s="223"/>
      <c r="EP339" s="223"/>
    </row>
    <row r="340" spans="1:146">
      <c r="A340" s="249">
        <f t="shared" si="461"/>
        <v>4.6874999999999859E-3</v>
      </c>
      <c r="B340" s="248">
        <v>240</v>
      </c>
      <c r="C340" s="247">
        <f t="shared" si="462"/>
        <v>48000</v>
      </c>
      <c r="N340" s="246">
        <f t="shared" ca="1" si="463"/>
        <v>0.2005415160469502</v>
      </c>
      <c r="O340" s="223">
        <f t="shared" ca="1" si="464"/>
        <v>-0.19945848395304983</v>
      </c>
      <c r="P340" s="223" t="str">
        <f t="shared" ca="1" si="465"/>
        <v>-0,184275610909954-0,0763294572534907i</v>
      </c>
      <c r="Q340" s="223" t="str">
        <f t="shared" ca="1" si="466"/>
        <v>-0,141038446568386-0,141038446568393i</v>
      </c>
      <c r="R340" s="223" t="str">
        <f t="shared" ca="1" si="467"/>
        <v>-0,0763294572534929-0,184275610909953i</v>
      </c>
      <c r="S340" s="223" t="str">
        <f t="shared" ca="1" si="468"/>
        <v>9,74962962802806E-15-0,19945848395305i</v>
      </c>
      <c r="T340" s="223" t="str">
        <f t="shared" ca="1" si="469"/>
        <v>0,0763294572534925-0,184275610909953i</v>
      </c>
      <c r="U340" s="223" t="str">
        <f t="shared" ca="1" si="470"/>
        <v>0,141038446568386-0,141038446568394i</v>
      </c>
      <c r="V340" s="223" t="str">
        <f t="shared" ca="1" si="471"/>
        <v>0,184275610909956-0,0763294572534839i</v>
      </c>
      <c r="W340" s="223" t="str">
        <f t="shared" ca="1" si="472"/>
        <v>0,19945848395305-3,42069504142568E-16i</v>
      </c>
      <c r="X340" s="223" t="str">
        <f t="shared" ca="1" si="473"/>
        <v>0,184275610909957+0,0763294572534831i</v>
      </c>
      <c r="Y340" s="223" t="str">
        <f t="shared" ca="1" si="474"/>
        <v>0,141038446568386+0,141038446568393i</v>
      </c>
      <c r="Z340" s="223" t="str">
        <f t="shared" ca="1" si="475"/>
        <v>0,0763294572534939+0,184275610909952i</v>
      </c>
      <c r="AA340" s="223" t="str">
        <f t="shared" ca="1" si="476"/>
        <v>-8,69894123959269E-15+0,19945848395305i</v>
      </c>
      <c r="AB340" s="223" t="str">
        <f t="shared" ca="1" si="477"/>
        <v>-0,0763294572534915+0,184275610909953i</v>
      </c>
      <c r="AC340" s="223" t="str">
        <f t="shared" ca="1" si="478"/>
        <v>-0,141038446568386+0,141038446568394i</v>
      </c>
      <c r="AD340" s="223" t="str">
        <f t="shared" ca="1" si="479"/>
        <v>-0,184275610909956+0,0763294572534841i</v>
      </c>
      <c r="AE340" s="223" t="str">
        <f t="shared" ca="1" si="480"/>
        <v>-0,19945848395305+6,84139008285136E-16i</v>
      </c>
      <c r="AF340" s="223" t="str">
        <f t="shared" ca="1" si="481"/>
        <v>-0,184275610909979-0,0763294572534279i</v>
      </c>
      <c r="AG340" s="223" t="str">
        <f t="shared" ca="1" si="482"/>
        <v>-0,141038446568457-0,141038446568323i</v>
      </c>
      <c r="AH340" s="223" t="str">
        <f t="shared" ca="1" si="483"/>
        <v>-0,0763294572534195-0,184275610909983i</v>
      </c>
      <c r="AI340" s="223" t="str">
        <f t="shared" ca="1" si="484"/>
        <v>4,94567670244332E-14-0,19945848395305i</v>
      </c>
      <c r="AJ340" s="223" t="str">
        <f t="shared" ca="1" si="485"/>
        <v>0,0763294572535109-0,184275610909945i</v>
      </c>
      <c r="AK340" s="223" t="str">
        <f t="shared" ca="1" si="486"/>
        <v>0,141038446568384-0,141038446568395i</v>
      </c>
      <c r="AL340" s="223" t="str">
        <f t="shared" ca="1" si="487"/>
        <v>0,18427561090994-0,0763294572535224i</v>
      </c>
      <c r="AM340" s="223" t="str">
        <f t="shared" ca="1" si="488"/>
        <v>0,19945848395305-6,19674325616094E-14i</v>
      </c>
      <c r="AN340" s="223" t="str">
        <f t="shared" ca="1" si="489"/>
        <v>0,184275610909988+0,076329457253408i</v>
      </c>
      <c r="AO340" s="223" t="str">
        <f t="shared" ca="1" si="490"/>
        <v>0,141038446568332+0,141038446568448i</v>
      </c>
      <c r="AP340" s="223" t="str">
        <f t="shared" ca="1" si="491"/>
        <v>0,0763294572534395+0,184275610909975i</v>
      </c>
      <c r="AQ340" s="223" t="str">
        <f t="shared" ca="1" si="492"/>
        <v>-2,78561309915062E-14+0,19945848395305i</v>
      </c>
      <c r="AR340" s="223" t="str">
        <f t="shared" ca="1" si="493"/>
        <v>-2,78561309915062E-14+0,19945848395305i</v>
      </c>
      <c r="AS340" s="223" t="str">
        <f t="shared" ca="1" si="494"/>
        <v>-0,141038446568371+0,141038446568408i</v>
      </c>
      <c r="AT340" s="223" t="str">
        <f t="shared" ca="1" si="495"/>
        <v>-0,184275610909933+0,0763294572535398i</v>
      </c>
      <c r="AU340" s="223" t="str">
        <f t="shared" ca="1" si="496"/>
        <v>-0,19945848395305+8,07335930573649E-14i</v>
      </c>
      <c r="AV340" s="223" t="str">
        <f t="shared" ca="1" si="497"/>
        <v>-0,184275610909919-0,0763294572535739i</v>
      </c>
      <c r="AW340" s="223" t="str">
        <f t="shared" ca="1" si="498"/>
        <v>-0,141038446568345-0,141038446568434i</v>
      </c>
      <c r="AX340" s="223" t="str">
        <f t="shared" ca="1" si="499"/>
        <v>-0,0763294572534568-0,184275610909967i</v>
      </c>
      <c r="AY340" s="223" t="str">
        <f t="shared" ca="1" si="500"/>
        <v>9,08997049575059E-15-0,19945848395305i</v>
      </c>
      <c r="AZ340" s="223" t="str">
        <f t="shared" ca="1" si="501"/>
        <v>0,0763294572534736-0,184275610909961i</v>
      </c>
      <c r="BA340" s="223" t="str">
        <f t="shared" ca="1" si="502"/>
        <v>0,141038446568358-0,141038446568422i</v>
      </c>
      <c r="BB340" s="223" t="str">
        <f t="shared" ca="1" si="503"/>
        <v>0,184275610909926-0,0763294572535572i</v>
      </c>
      <c r="BC340" s="223" t="str">
        <f t="shared" ca="1" si="504"/>
        <v>0,19945848395305+9,89135340488662E-14i</v>
      </c>
      <c r="BD340" s="223" t="str">
        <f t="shared" ca="1" si="505"/>
        <v>0,184275610909926+0,0763294572535566i</v>
      </c>
      <c r="BE340" s="223" t="str">
        <f t="shared" ca="1" si="506"/>
        <v>0,141038446568358+0,141038446568421i</v>
      </c>
      <c r="BF340" s="223" t="str">
        <f t="shared" ca="1" si="507"/>
        <v>0,0763294572534742+0,18427561090996i</v>
      </c>
      <c r="BG340" s="223" t="str">
        <f t="shared" ca="1" si="508"/>
        <v>1,53451410743475E-14+0,19945848395305i</v>
      </c>
      <c r="BH340" s="223" t="str">
        <f t="shared" ca="1" si="509"/>
        <v>-0,0763294572534562+0,184275610909968i</v>
      </c>
      <c r="BI340" s="223" t="str">
        <f t="shared" ca="1" si="510"/>
        <v>-0,141038446568341+0,141038446568439i</v>
      </c>
      <c r="BJ340" s="223" t="str">
        <f t="shared" ca="1" si="511"/>
        <v>-0,184275610909919+0,0763294572535745i</v>
      </c>
      <c r="BK340" s="223" t="str">
        <f t="shared" ca="1" si="512"/>
        <v>-0,19945848395305-8,01473735531106E-14i</v>
      </c>
      <c r="BL340" s="223" t="str">
        <f t="shared" ca="1" si="513"/>
        <v>-0,184275610909936-0,076329457253534i</v>
      </c>
      <c r="BM340" s="223" t="str">
        <f t="shared" ca="1" si="514"/>
        <v>-0,141038446568371-0,141038446568408i</v>
      </c>
      <c r="BN340" s="223" t="str">
        <f t="shared" ca="1" si="515"/>
        <v>-0,0763294572534967-0,184275610909951i</v>
      </c>
      <c r="BO340" s="223" t="str">
        <f t="shared" ca="1" si="516"/>
        <v>-2,84423504957607E-14-0,19945848395305i</v>
      </c>
      <c r="BP340" s="223" t="str">
        <f t="shared" ca="1" si="517"/>
        <v>0,0763294572534337-0,184275610909977i</v>
      </c>
      <c r="BQ340" s="223" t="str">
        <f t="shared" ca="1" si="518"/>
        <v>0,141038446568331-0,141038446568448i</v>
      </c>
      <c r="BR340" s="223" t="str">
        <f t="shared" ca="1" si="519"/>
        <v>0,184275610909988-0,0763294572534085i</v>
      </c>
      <c r="BS340" s="223" t="str">
        <f t="shared" ca="1" si="520"/>
        <v>0,19945848395305+5,57122619830124E-14i</v>
      </c>
      <c r="BT340" s="223" t="str">
        <f t="shared" ca="1" si="521"/>
        <v>0,184275610909941+0,0763294572535218i</v>
      </c>
      <c r="BU340" s="223" t="str">
        <f t="shared" ca="1" si="522"/>
        <v>0,141038446568389+0,141038446568391i</v>
      </c>
      <c r="BV340" s="223" t="str">
        <f t="shared" ca="1" si="523"/>
        <v>0,0763294572535089+0,184275610909946i</v>
      </c>
      <c r="BW340" s="223" t="str">
        <f t="shared" ca="1" si="524"/>
        <v>5,28774620658587E-14+0,19945848395305i</v>
      </c>
      <c r="BX340" s="223" t="str">
        <f t="shared" ca="1" si="525"/>
        <v>-0,0763294572534215+0,184275610909982i</v>
      </c>
      <c r="BY340" s="223" t="str">
        <f t="shared" ca="1" si="526"/>
        <v>-0,141038446568458+0,141038446568321i</v>
      </c>
      <c r="BZ340" s="223" t="str">
        <f t="shared" ca="1" si="527"/>
        <v>-0,184275610909978+0,0763294572534311i</v>
      </c>
      <c r="CA340" s="223" t="str">
        <f t="shared" ca="1" si="528"/>
        <v>-0,19945848395305-4,26150525615992E-14i</v>
      </c>
      <c r="CB340" s="223" t="str">
        <f t="shared" ca="1" si="529"/>
        <v>-0,18427561090995-0,0763294572534993i</v>
      </c>
      <c r="CC340" s="223" t="str">
        <f t="shared" ca="1" si="530"/>
        <v>-0,141038446568398-0,141038446568381i</v>
      </c>
      <c r="CD340" s="223" t="str">
        <f t="shared" ca="1" si="531"/>
        <v>-0,0763294572535314-0,184275610909937i</v>
      </c>
      <c r="CE340" s="223" t="str">
        <f t="shared" ca="1" si="532"/>
        <v>-7,73125736359569E-14-0,19945848395305i</v>
      </c>
      <c r="CF340" s="223" t="str">
        <f t="shared" ca="1" si="533"/>
        <v>0,0763294572535875-0,184275610909913i</v>
      </c>
      <c r="CG340" s="223" t="str">
        <f t="shared" ca="1" si="534"/>
        <v>0,141038446568441-0,141038446568339i</v>
      </c>
      <c r="CH340" s="223" t="str">
        <f t="shared" ca="1" si="535"/>
        <v>0,184275610909969-0,0763294572534536i</v>
      </c>
      <c r="CI340" s="223" t="str">
        <f t="shared" ca="1" si="536"/>
        <v>0,19945848395305+1,81799409915012E-14i</v>
      </c>
      <c r="CJ340" s="223" t="str">
        <f t="shared" ca="1" si="537"/>
        <v>0,184275610909959+0,0763294572534768i</v>
      </c>
      <c r="CK340" s="223" t="str">
        <f t="shared" ca="1" si="538"/>
        <v>0,141038446568415+0,141038446568364i</v>
      </c>
      <c r="CL340" s="223" t="str">
        <f t="shared" ca="1" si="539"/>
        <v>0,076329457253554+0,184275610909927i</v>
      </c>
      <c r="CM340" s="223" t="str">
        <f t="shared" ca="1" si="540"/>
        <v>-1,02334553470274E-13+0,19945848395305i</v>
      </c>
      <c r="CN340" s="223" t="str">
        <f t="shared" ca="1" si="541"/>
        <v>-0,0763294572535649+0,184275610909923i</v>
      </c>
      <c r="CO340" s="223" t="str">
        <f t="shared" ca="1" si="542"/>
        <v>-0,141038446568424+0,141038446568356i</v>
      </c>
      <c r="CP340" s="223" t="str">
        <f t="shared" ca="1" si="543"/>
        <v>-0,184275610909964+0,0763294572534658i</v>
      </c>
      <c r="CQ340" s="223" t="str">
        <f t="shared" ca="1" si="544"/>
        <v>-0,19945848395305+6,25517057859692E-15i</v>
      </c>
      <c r="CR340" s="223" t="str">
        <f t="shared" ca="1" si="545"/>
        <v>-0,184275610909964-0,0763294572534646i</v>
      </c>
      <c r="CS340" s="223" t="str">
        <f t="shared" ca="1" si="546"/>
        <v>-0,141038446568432-0,141038446568347i</v>
      </c>
      <c r="CT340" s="223" t="str">
        <f t="shared" ca="1" si="547"/>
        <v>-0,0763294572535661-0,184275610909922i</v>
      </c>
      <c r="CU340" s="223" t="str">
        <f t="shared" ca="1" si="548"/>
        <v>8,92373440488612E-14-0,19945848395305i</v>
      </c>
      <c r="CV340" s="223" t="str">
        <f t="shared" ca="1" si="549"/>
        <v>0,0763294572535424-0,184275610909932i</v>
      </c>
      <c r="CW340" s="223" t="str">
        <f t="shared" ca="1" si="550"/>
        <v>0,141038446568414-0,141038446568365i</v>
      </c>
      <c r="CX340" s="223" t="str">
        <f t="shared" ca="1" si="551"/>
        <v>0,184275610909955-0,0763294572534883i</v>
      </c>
      <c r="CY340" s="223" t="str">
        <f t="shared" ca="1" si="552"/>
        <v>0,19945848395305-3,0690282148695E-14i</v>
      </c>
      <c r="CZ340" s="223" t="str">
        <f t="shared" ca="1" si="553"/>
        <v>0,184275610909969+0,0763294572534526i</v>
      </c>
      <c r="DA340" s="223" t="str">
        <f t="shared" ca="1" si="554"/>
        <v>0,141038446568442+0,141038446568338i</v>
      </c>
      <c r="DB340" s="223" t="str">
        <f t="shared" ca="1" si="555"/>
        <v>0,0763294572534002+0,184275610909991i</v>
      </c>
      <c r="DC340" s="223" t="str">
        <f t="shared" ca="1" si="556"/>
        <v>-6,48022324787632E-14+0,19945848395305i</v>
      </c>
      <c r="DD340" s="223" t="str">
        <f t="shared" ca="1" si="557"/>
        <v>-0,0763294572535198+0,184275610909941i</v>
      </c>
      <c r="DE340" s="223" t="str">
        <f t="shared" ca="1" si="558"/>
        <v>-0,141038446568405+0,141038446568374i</v>
      </c>
      <c r="DF340" s="223" t="str">
        <f t="shared" ca="1" si="559"/>
        <v>-0,18427561090995+0,0763294572535005i</v>
      </c>
      <c r="DG340" s="223" t="str">
        <f t="shared" ca="1" si="560"/>
        <v>-0,19945848395305+4,37874915701082E-14i</v>
      </c>
      <c r="DH340" s="223" t="str">
        <f t="shared" ca="1" si="561"/>
        <v>-0,184275610909983-0,0763294572534195i</v>
      </c>
      <c r="DI340" s="223" t="str">
        <f t="shared" ca="1" si="562"/>
        <v>-0,141038446568323-0,141038446568457i</v>
      </c>
      <c r="DJ340" s="223" t="str">
        <f t="shared" ca="1" si="563"/>
        <v>-0,0763294572534121-0,184275610909986i</v>
      </c>
      <c r="DK340" s="223" t="str">
        <f t="shared" ca="1" si="564"/>
        <v>5,17050230573499E-14-0,19945848395305i</v>
      </c>
      <c r="DL340" s="223" t="str">
        <f t="shared" ca="1" si="565"/>
        <v>0,0763294572535077-0,184275610909947i</v>
      </c>
      <c r="DM340" s="223" t="str">
        <f t="shared" ca="1" si="566"/>
        <v>0,14103844656838-0,1410384465684i</v>
      </c>
      <c r="DN340" s="223" t="str">
        <f t="shared" ca="1" si="567"/>
        <v>0,184275610909936-0,0763294572535334i</v>
      </c>
      <c r="DO340" s="223" t="str">
        <f t="shared" ca="1" si="568"/>
        <v>0,19945848395305-5,68847009915212E-14i</v>
      </c>
      <c r="DP340" s="223" t="str">
        <f t="shared" ca="1" si="569"/>
        <v>0,184275610909988+0,0763294572534074i</v>
      </c>
      <c r="DQ340" s="223" t="str">
        <f t="shared" ca="1" si="570"/>
        <v>0,141038446568332+0,141038446568447i</v>
      </c>
      <c r="DR340" s="223" t="str">
        <f t="shared" ca="1" si="571"/>
        <v>0,0763294572534453+0,184275610909972i</v>
      </c>
      <c r="DS340" s="223" t="str">
        <f t="shared" ca="1" si="572"/>
        <v>-1,59320093385668E-14+0,19945848395305i</v>
      </c>
      <c r="DT340" s="223" t="str">
        <f t="shared" ca="1" si="573"/>
        <v>-0,0763294572534957+0,184275610909952i</v>
      </c>
      <c r="DU340" s="223" t="str">
        <f t="shared" ca="1" si="574"/>
        <v>-0,141038446568371+0,141038446568409i</v>
      </c>
      <c r="DV340" s="223" t="str">
        <f t="shared" ca="1" si="575"/>
        <v>-0,184275610909931+0,0763294572535456i</v>
      </c>
      <c r="DW340" s="223" t="str">
        <f t="shared" ca="1" si="576"/>
        <v>-0,19945848395305+9,26577147103044E-14i</v>
      </c>
      <c r="DX340" s="223" t="str">
        <f t="shared" ca="1" si="577"/>
        <v>-0,184275610909924-0,0763294572535629i</v>
      </c>
      <c r="DY340" s="223" t="str">
        <f t="shared" ca="1" si="578"/>
        <v>-0,141038446568341-0,141038446568438i</v>
      </c>
      <c r="DZ340" s="223" t="str">
        <f t="shared" ca="1" si="579"/>
        <v>-0,0763294572534574-0,184275610909967i</v>
      </c>
      <c r="EA340" s="223" t="str">
        <f t="shared" ca="1" si="580"/>
        <v>2,83479991715367E-15-0,19945848395305i</v>
      </c>
      <c r="EB340" s="223" t="str">
        <f t="shared" ca="1" si="581"/>
        <v>0,0763294572534626-0,184275610909965i</v>
      </c>
      <c r="EC340" s="223" t="str">
        <f t="shared" ca="1" si="582"/>
        <v>0,141038446568361-0,141038446568418i</v>
      </c>
      <c r="ED340" s="223" t="str">
        <f t="shared" ca="1" si="583"/>
        <v>0,184275610909926-0,0763294572535577i</v>
      </c>
      <c r="EE340" s="223" t="str">
        <f t="shared" ca="1" si="584"/>
        <v>0,19945848395305+9,83273145446119E-14i</v>
      </c>
      <c r="EF340" s="223" t="str">
        <f t="shared" ca="1" si="585"/>
        <v>0,184275610909929+0,0763294572535508i</v>
      </c>
      <c r="EG340" s="223" t="str">
        <f t="shared" ca="1" si="586"/>
        <v>0,141038446568367+0,141038446568413i</v>
      </c>
      <c r="EH340" s="223" t="str">
        <f t="shared" ca="1" si="587"/>
        <v>0,0763294572534694+0,184275610909962i</v>
      </c>
      <c r="EI340" s="223" t="str">
        <f t="shared" ca="1" si="588"/>
        <v>1,02624095042595E-14+0,19945848395305i</v>
      </c>
      <c r="EJ340" s="223" t="str">
        <f t="shared" ca="1" si="589"/>
        <v>-0,0763294572534504+0,18427561090997i</v>
      </c>
      <c r="EK340" s="223" t="str">
        <f t="shared" ca="1" si="590"/>
        <v>-0,141038446568336+0,141038446568443i</v>
      </c>
      <c r="EL340" s="223" t="str">
        <f t="shared" ca="1" si="591"/>
        <v>-0,18427561090999+0,0763294572534022i</v>
      </c>
      <c r="EM340" s="223" t="str">
        <f t="shared" ca="1" si="592"/>
        <v>-0,19945848395305-8,52301051231986E-14i</v>
      </c>
      <c r="EN340" s="223"/>
      <c r="EO340" s="223"/>
      <c r="EP340" s="223"/>
    </row>
    <row r="341" spans="1:146">
      <c r="A341" s="249">
        <f t="shared" si="461"/>
        <v>4.7070312499999855E-3</v>
      </c>
      <c r="B341" s="248">
        <v>241</v>
      </c>
      <c r="C341" s="247">
        <f t="shared" si="462"/>
        <v>48200</v>
      </c>
      <c r="N341" s="246">
        <f t="shared" ca="1" si="463"/>
        <v>0.20053625801397712</v>
      </c>
      <c r="O341" s="223">
        <f t="shared" ca="1" si="464"/>
        <v>-0.1994637419860229</v>
      </c>
      <c r="P341" s="223" t="str">
        <f t="shared" ca="1" si="465"/>
        <v>-0,18609823490159-0,0717860107094655i</v>
      </c>
      <c r="Q341" s="223" t="str">
        <f t="shared" ca="1" si="466"/>
        <v>-0,147792884092059-0,133951662098004i</v>
      </c>
      <c r="R341" s="223" t="str">
        <f t="shared" ca="1" si="467"/>
        <v>-0,0896811582522198-0,178165861549308i</v>
      </c>
      <c r="S341" s="223" t="str">
        <f t="shared" ca="1" si="468"/>
        <v>-0,019550865588897-0,198503269549374i</v>
      </c>
      <c r="T341" s="223" t="str">
        <f t="shared" ca="1" si="469"/>
        <v>0,053199524641347-0,192238380520128i</v>
      </c>
      <c r="U341" s="223" t="str">
        <f t="shared" ca="1" si="470"/>
        <v>0,118820412372531-0,160210779820487i</v>
      </c>
      <c r="V341" s="223" t="str">
        <f t="shared" ca="1" si="471"/>
        <v>0,168517653554942-0,106712627216291i</v>
      </c>
      <c r="W341" s="223" t="str">
        <f t="shared" ca="1" si="472"/>
        <v>0,195631102114038-0,0389134456546023i</v>
      </c>
      <c r="X341" s="223" t="str">
        <f t="shared" ca="1" si="473"/>
        <v>0,196527165446065+0,034100698069127i</v>
      </c>
      <c r="Y341" s="223" t="str">
        <f t="shared" ca="1" si="474"/>
        <v>0,171085758159122+0,102544857122068i</v>
      </c>
      <c r="Z341" s="223" t="str">
        <f t="shared" ca="1" si="475"/>
        <v>0,122716395245216+0,157246528435723i</v>
      </c>
      <c r="AA341" s="223" t="str">
        <f t="shared" ca="1" si="476"/>
        <v>0,0579012679663829+0,190874900222506i</v>
      </c>
      <c r="AB341" s="223" t="str">
        <f t="shared" ca="1" si="477"/>
        <v>-0,0146734631331645+0,198923286336081i</v>
      </c>
      <c r="AC341" s="223" t="str">
        <f t="shared" ca="1" si="478"/>
        <v>-0,0852817388407809+0,180313087121705i</v>
      </c>
      <c r="AD341" s="223" t="str">
        <f t="shared" ca="1" si="479"/>
        <v>-0,14446103328796+0,137538337304337i</v>
      </c>
      <c r="AE341" s="223" t="str">
        <f t="shared" ca="1" si="480"/>
        <v>-0,184280468699001+0,076331469415591i</v>
      </c>
      <c r="AF341" s="223" t="str">
        <f t="shared" ca="1" si="481"/>
        <v>-0,199403667236149+0,00489508527420179i</v>
      </c>
      <c r="AG341" s="223" t="str">
        <f t="shared" ca="1" si="482"/>
        <v>-0,187803902486165-0,0671973107946585i</v>
      </c>
      <c r="AH341" s="223" t="str">
        <f t="shared" ca="1" si="483"/>
        <v>-0,151035709989152-0,130284299419152i</v>
      </c>
      <c r="AI341" s="223" t="str">
        <f t="shared" ca="1" si="484"/>
        <v>-0,0940265570873745-0,175911315523935i</v>
      </c>
      <c r="AJ341" s="223" t="str">
        <f t="shared" ca="1" si="485"/>
        <v>-0,0244164913343331-0,197963681815598i</v>
      </c>
      <c r="AK341" s="223" t="str">
        <f t="shared" ca="1" si="486"/>
        <v>0,0484657359118852-0,193486063605589i</v>
      </c>
      <c r="AL341" s="223" t="str">
        <f t="shared" ca="1" si="487"/>
        <v>0,114852856526367-0,163078526222187i</v>
      </c>
      <c r="AM341" s="223" t="str">
        <f t="shared" ca="1" si="488"/>
        <v>0,165848040217508-0,110816117614175i</v>
      </c>
      <c r="AN341" s="223" t="str">
        <f t="shared" ca="1" si="489"/>
        <v>0,19461719792121-0,0437027532355035i</v>
      </c>
      <c r="AO341" s="223" t="str">
        <f t="shared" ca="1" si="490"/>
        <v>0,197304848162254+0,0292674094982181i</v>
      </c>
      <c r="AP341" s="223" t="str">
        <f t="shared" ca="1" si="491"/>
        <v>0,173550807099915+0,0983153178402778i</v>
      </c>
      <c r="AQ341" s="223" t="str">
        <f t="shared" ca="1" si="492"/>
        <v>0,126538458350095+0,154187557622034i</v>
      </c>
      <c r="AR341" s="223" t="str">
        <f t="shared" ca="1" si="493"/>
        <v>0,126538458350095+0,154187557622034i</v>
      </c>
      <c r="AS341" s="223" t="str">
        <f t="shared" ca="1" si="494"/>
        <v>-0,00978722193189611+0,199223479173321i</v>
      </c>
      <c r="AT341" s="223" t="str">
        <f t="shared" ca="1" si="495"/>
        <v>-0,0808309488987694+0,182351698832754i</v>
      </c>
      <c r="AU341" s="223" t="str">
        <f t="shared" ca="1" si="496"/>
        <v>-0,141042164559168+0,141042164559153i</v>
      </c>
      <c r="AV341" s="223" t="str">
        <f t="shared" ca="1" si="497"/>
        <v>-0,18235169883276+0,0808309488987555i</v>
      </c>
      <c r="AW341" s="223" t="str">
        <f t="shared" ca="1" si="498"/>
        <v>-0,199223479173322+0,00978722193187513i</v>
      </c>
      <c r="AX341" s="223" t="str">
        <f t="shared" ca="1" si="499"/>
        <v>-0,189396444022259-0,0625681337326765i</v>
      </c>
      <c r="AY341" s="223" t="str">
        <f t="shared" ca="1" si="500"/>
        <v>-0,154187557622021-0,126538458350111i</v>
      </c>
      <c r="AZ341" s="223" t="str">
        <f t="shared" ca="1" si="501"/>
        <v>-0,0983153178402645-0,173550807099922i</v>
      </c>
      <c r="BA341" s="223" t="str">
        <f t="shared" ca="1" si="502"/>
        <v>-0,029267409498203-0,197304848162257i</v>
      </c>
      <c r="BB341" s="223" t="str">
        <f t="shared" ca="1" si="503"/>
        <v>0,0437027532355184-0,194617197921207i</v>
      </c>
      <c r="BC341" s="223" t="str">
        <f t="shared" ca="1" si="504"/>
        <v>0,110816117614188-0,165848040217499i</v>
      </c>
      <c r="BD341" s="223" t="str">
        <f t="shared" ca="1" si="505"/>
        <v>0,163078526222196-0,114852856526355i</v>
      </c>
      <c r="BE341" s="223" t="str">
        <f t="shared" ca="1" si="506"/>
        <v>0,193486063605593-0,0484657359118703i</v>
      </c>
      <c r="BF341" s="223" t="str">
        <f t="shared" ca="1" si="507"/>
        <v>0,197963681815596+0,0244164913343483i</v>
      </c>
      <c r="BG341" s="223" t="str">
        <f t="shared" ca="1" si="508"/>
        <v>0,175911315523926+0,0940265570873904i</v>
      </c>
      <c r="BH341" s="223" t="str">
        <f t="shared" ca="1" si="509"/>
        <v>0,130284299419137+0,151035709989166i</v>
      </c>
      <c r="BI341" s="223" t="str">
        <f t="shared" ca="1" si="510"/>
        <v>0,0671973107946359+0,187803902486173i</v>
      </c>
      <c r="BJ341" s="223" t="str">
        <f t="shared" ca="1" si="511"/>
        <v>-0,00489508527402443+0,199403667236154i</v>
      </c>
      <c r="BK341" s="223" t="str">
        <f t="shared" ca="1" si="512"/>
        <v>-0,076331469415511+0,184280468699034i</v>
      </c>
      <c r="BL341" s="223" t="str">
        <f t="shared" ca="1" si="513"/>
        <v>-0,137538337304276+0,144461033288018i</v>
      </c>
      <c r="BM341" s="223" t="str">
        <f t="shared" ca="1" si="514"/>
        <v>-0,18031308712167+0,0852817388408543i</v>
      </c>
      <c r="BN341" s="223" t="str">
        <f t="shared" ca="1" si="515"/>
        <v>-0,198923286336076+0,0146734631332227i</v>
      </c>
      <c r="BO341" s="223" t="str">
        <f t="shared" ca="1" si="516"/>
        <v>-0,190874900222527-0,0579012679663163i</v>
      </c>
      <c r="BP341" s="223" t="str">
        <f t="shared" ca="1" si="517"/>
        <v>-0,157246528435752-0,122716395245179i</v>
      </c>
      <c r="BQ341" s="223" t="str">
        <f t="shared" ca="1" si="518"/>
        <v>-0,102544857122104-0,1710857581591i</v>
      </c>
      <c r="BR341" s="223" t="str">
        <f t="shared" ca="1" si="519"/>
        <v>-0,0341006980691663-0,196527165446058i</v>
      </c>
      <c r="BS341" s="223" t="str">
        <f t="shared" ca="1" si="520"/>
        <v>0,038913445654566-0,195631102114045i</v>
      </c>
      <c r="BT341" s="223" t="str">
        <f t="shared" ca="1" si="521"/>
        <v>0,106712627216269-0,168517653554956i</v>
      </c>
      <c r="BU341" s="223" t="str">
        <f t="shared" ca="1" si="522"/>
        <v>0,160210779820472-0,11882041237255i</v>
      </c>
      <c r="BV341" s="223" t="str">
        <f t="shared" ca="1" si="523"/>
        <v>0,192238380520122-0,0531995246413669i</v>
      </c>
      <c r="BW341" s="223" t="str">
        <f t="shared" ca="1" si="524"/>
        <v>0,198503269549374+0,0195508655888989i</v>
      </c>
      <c r="BX341" s="223" t="str">
        <f t="shared" ca="1" si="525"/>
        <v>0,178165861549311+0,0896811582522132i</v>
      </c>
      <c r="BY341" s="223" t="str">
        <f t="shared" ca="1" si="526"/>
        <v>0,133951662098007+0,147792884092057i</v>
      </c>
      <c r="BZ341" s="223" t="str">
        <f t="shared" ca="1" si="527"/>
        <v>0,0717860107094542+0,186098234901594i</v>
      </c>
      <c r="CA341" s="223" t="str">
        <f t="shared" ca="1" si="528"/>
        <v>-2,10149488751701E-14+0,199463741986023i</v>
      </c>
      <c r="CB341" s="223" t="str">
        <f t="shared" ca="1" si="529"/>
        <v>-0,0717860107094827+0,186098234901583i</v>
      </c>
      <c r="CC341" s="223" t="str">
        <f t="shared" ca="1" si="530"/>
        <v>-0,13395166209803+0,147792884092036i</v>
      </c>
      <c r="CD341" s="223" t="str">
        <f t="shared" ca="1" si="531"/>
        <v>-0,178165861549325+0,0896811582521859i</v>
      </c>
      <c r="CE341" s="223" t="str">
        <f t="shared" ca="1" si="532"/>
        <v>-0,198503269549378+0,0195508655888571i</v>
      </c>
      <c r="CF341" s="223" t="str">
        <f t="shared" ca="1" si="533"/>
        <v>-0,192238380520114-0,0531995246413964i</v>
      </c>
      <c r="CG341" s="223" t="str">
        <f t="shared" ca="1" si="534"/>
        <v>-0,160210779820454-0,118820412372575i</v>
      </c>
      <c r="CH341" s="223" t="str">
        <f t="shared" ca="1" si="535"/>
        <v>-0,106712627216243-0,168517653554973i</v>
      </c>
      <c r="CI341" s="223" t="str">
        <f t="shared" ca="1" si="536"/>
        <v>-0,0389134456545247-0,195631102114053i</v>
      </c>
      <c r="CJ341" s="223" t="str">
        <f t="shared" ca="1" si="537"/>
        <v>0,0341006980692076-0,196527165446051i</v>
      </c>
      <c r="CK341" s="223" t="str">
        <f t="shared" ca="1" si="538"/>
        <v>0,102544857122131-0,171085758159084i</v>
      </c>
      <c r="CL341" s="223" t="str">
        <f t="shared" ca="1" si="539"/>
        <v>0,15724652843577-0,122716395245155i</v>
      </c>
      <c r="CM341" s="223" t="str">
        <f t="shared" ca="1" si="540"/>
        <v>0,190874900222536-0,057901267966287i</v>
      </c>
      <c r="CN341" s="223" t="str">
        <f t="shared" ca="1" si="541"/>
        <v>0,198923286336073+0,0146734631332646i</v>
      </c>
      <c r="CO341" s="223" t="str">
        <f t="shared" ca="1" si="542"/>
        <v>0,18031308712174+0,0852817388407077i</v>
      </c>
      <c r="CP341" s="223" t="str">
        <f t="shared" ca="1" si="543"/>
        <v>0,137538337304402+0,144461033287899i</v>
      </c>
      <c r="CQ341" s="223" t="str">
        <f t="shared" ca="1" si="544"/>
        <v>0,0763314694156711+0,184280468698968i</v>
      </c>
      <c r="CR341" s="223" t="str">
        <f t="shared" ca="1" si="545"/>
        <v>0,00489508527418643+0,19940366723615i</v>
      </c>
      <c r="CS341" s="223" t="str">
        <f t="shared" ca="1" si="546"/>
        <v>-0,0671973107946754+0,187803902486158i</v>
      </c>
      <c r="CT341" s="223" t="str">
        <f t="shared" ca="1" si="547"/>
        <v>-0,130284299419168+0,151035709989139i</v>
      </c>
      <c r="CU341" s="223" t="str">
        <f t="shared" ca="1" si="548"/>
        <v>-0,175911315523941+0,0940265570873633i</v>
      </c>
      <c r="CV341" s="223" t="str">
        <f t="shared" ca="1" si="549"/>
        <v>-0,197963681815599+0,0244164913343177i</v>
      </c>
      <c r="CW341" s="223" t="str">
        <f t="shared" ca="1" si="550"/>
        <v>-0,193486063605584-0,0484657359119056i</v>
      </c>
      <c r="CX341" s="223" t="str">
        <f t="shared" ca="1" si="551"/>
        <v>-0,163078526222175-0,114852856526384i</v>
      </c>
      <c r="CY341" s="223" t="str">
        <f t="shared" ca="1" si="552"/>
        <v>-0,110816117614162-0,165848040217516i</v>
      </c>
      <c r="CZ341" s="223" t="str">
        <f t="shared" ca="1" si="553"/>
        <v>-0,0437027532354773-0,194617197921216i</v>
      </c>
      <c r="DA341" s="223" t="str">
        <f t="shared" ca="1" si="554"/>
        <v>0,0292674094982389-0,197304848162251i</v>
      </c>
      <c r="DB341" s="223" t="str">
        <f t="shared" ca="1" si="555"/>
        <v>0,0983153178402862-0,17355080709991i</v>
      </c>
      <c r="DC341" s="223" t="str">
        <f t="shared" ca="1" si="556"/>
        <v>0,154187557622047-0,126538458350078i</v>
      </c>
      <c r="DD341" s="223" t="str">
        <f t="shared" ca="1" si="557"/>
        <v>0,189396444022268-0,0625681337326474i</v>
      </c>
      <c r="DE341" s="223" t="str">
        <f t="shared" ca="1" si="558"/>
        <v>0,19922347917332+0,00978722193190012i</v>
      </c>
      <c r="DF341" s="223" t="str">
        <f t="shared" ca="1" si="559"/>
        <v>0,182351698832745+0,0808309488987886i</v>
      </c>
      <c r="DG341" s="223" t="str">
        <f t="shared" ca="1" si="560"/>
        <v>0,141042164559146+0,141042164559175i</v>
      </c>
      <c r="DH341" s="223" t="str">
        <f t="shared" ca="1" si="561"/>
        <v>0,0808309488987309+0,18235169883277i</v>
      </c>
      <c r="DI341" s="223" t="str">
        <f t="shared" ca="1" si="562"/>
        <v>0,00978722193185979+0,199223479173322i</v>
      </c>
      <c r="DJ341" s="223" t="str">
        <f t="shared" ca="1" si="563"/>
        <v>-0,0625681337326857+0,189396444022256i</v>
      </c>
      <c r="DK341" s="223" t="str">
        <f t="shared" ca="1" si="564"/>
        <v>-0,126538458350127+0,154187557622007i</v>
      </c>
      <c r="DL341" s="223" t="str">
        <f t="shared" ca="1" si="565"/>
        <v>-0,17355080709993+0,0983153178402511i</v>
      </c>
      <c r="DM341" s="223" t="str">
        <f t="shared" ca="1" si="566"/>
        <v>-0,197304848162261+0,0292674094981764i</v>
      </c>
      <c r="DN341" s="223" t="str">
        <f t="shared" ca="1" si="567"/>
        <v>-0,194617197921202-0,043702753235539i</v>
      </c>
      <c r="DO341" s="223" t="str">
        <f t="shared" ca="1" si="568"/>
        <v>-0,165848040217494-0,110816117614196i</v>
      </c>
      <c r="DP341" s="223" t="str">
        <f t="shared" ca="1" si="569"/>
        <v>-0,114852856526333-0,163078526222211i</v>
      </c>
      <c r="DQ341" s="223" t="str">
        <f t="shared" ca="1" si="570"/>
        <v>-0,0484657359118553-0,193486063605597i</v>
      </c>
      <c r="DR341" s="223" t="str">
        <f t="shared" ca="1" si="571"/>
        <v>0,0244164913341779-0,197963681815617i</v>
      </c>
      <c r="DS341" s="223" t="str">
        <f t="shared" ca="1" si="572"/>
        <v>0,094026557087409-0,175911315523917i</v>
      </c>
      <c r="DT341" s="223" t="str">
        <f t="shared" ca="1" si="573"/>
        <v>0,151035709989172-0,130284299419129i</v>
      </c>
      <c r="DU341" s="223" t="str">
        <f t="shared" ca="1" si="574"/>
        <v>0,187803902486111-0,0671973107948083i</v>
      </c>
      <c r="DV341" s="223" t="str">
        <f t="shared" ca="1" si="575"/>
        <v>0,199403667236154+0,0048950852740341i</v>
      </c>
      <c r="DW341" s="223" t="str">
        <f t="shared" ca="1" si="576"/>
        <v>0,184280468699022+0,0763314694155409i</v>
      </c>
      <c r="DX341" s="223" t="str">
        <f t="shared" ca="1" si="577"/>
        <v>0,144461033288004+0,137538337304291i</v>
      </c>
      <c r="DY341" s="223" t="str">
        <f t="shared" ca="1" si="578"/>
        <v>0,0852817388408455+0,180313087121674i</v>
      </c>
      <c r="DZ341" s="223" t="str">
        <f t="shared" ca="1" si="579"/>
        <v>0,0146734631332017+0,198923286336078i</v>
      </c>
      <c r="EA341" s="223" t="str">
        <f t="shared" ca="1" si="580"/>
        <v>-0,0579012679663365+0,190874900222521i</v>
      </c>
      <c r="EB341" s="223" t="str">
        <f t="shared" ca="1" si="581"/>
        <v>-0,122716395245187+0,157246528435746i</v>
      </c>
      <c r="EC341" s="223" t="str">
        <f t="shared" ca="1" si="582"/>
        <v>-0,17108575815911+0,102544857122086i</v>
      </c>
      <c r="ED341" s="223" t="str">
        <f t="shared" ca="1" si="583"/>
        <v>-0,19652716544606+0,0341006980691567i</v>
      </c>
      <c r="EE341" s="223" t="str">
        <f t="shared" ca="1" si="584"/>
        <v>-0,195631102114041-0,0389134456545865i</v>
      </c>
      <c r="EF341" s="223" t="str">
        <f t="shared" ca="1" si="585"/>
        <v>-0,168517653554945-0,106712627216287i</v>
      </c>
      <c r="EG341" s="223" t="str">
        <f t="shared" ca="1" si="586"/>
        <v>-0,118820412372543-0,160210779820478i</v>
      </c>
      <c r="EH341" s="223" t="str">
        <f t="shared" ca="1" si="587"/>
        <v>-0,0531995246413466-0,192238380520128i</v>
      </c>
      <c r="EI341" s="223" t="str">
        <f t="shared" ca="1" si="588"/>
        <v>0,0195508655889085-0,198503269549373i</v>
      </c>
      <c r="EJ341" s="223" t="str">
        <f t="shared" ca="1" si="589"/>
        <v>0,0896811582522422-0,178165861549296i</v>
      </c>
      <c r="EK341" s="223" t="str">
        <f t="shared" ca="1" si="590"/>
        <v>0,147792884092071-0,133951662097991i</v>
      </c>
      <c r="EL341" s="223" t="str">
        <f t="shared" ca="1" si="591"/>
        <v>0,186098234901598-0,0717860107094452i</v>
      </c>
      <c r="EM341" s="223" t="str">
        <f t="shared" ca="1" si="592"/>
        <v>0,199463741986023+4,202989775034E-14i</v>
      </c>
      <c r="EN341" s="223"/>
      <c r="EO341" s="223"/>
      <c r="EP341" s="223"/>
    </row>
    <row r="342" spans="1:146">
      <c r="A342" s="249">
        <f t="shared" si="461"/>
        <v>4.7265624999999851E-3</v>
      </c>
      <c r="B342" s="248">
        <v>242</v>
      </c>
      <c r="C342" s="247">
        <f t="shared" si="462"/>
        <v>48400</v>
      </c>
      <c r="N342" s="246">
        <f t="shared" ca="1" si="463"/>
        <v>0.20053141677156999</v>
      </c>
      <c r="O342" s="223">
        <f t="shared" ca="1" si="464"/>
        <v>-0.19946858322843003</v>
      </c>
      <c r="P342" s="223" t="str">
        <f t="shared" ca="1" si="465"/>
        <v>-0,187808460729194-0,06719894176018i</v>
      </c>
      <c r="Q342" s="223" t="str">
        <f t="shared" ca="1" si="466"/>
        <v>-0,154191299953031-0,126541529601754i</v>
      </c>
      <c r="R342" s="223" t="str">
        <f t="shared" ca="1" si="467"/>
        <v>-0,102547346018068-0,171089910631246i</v>
      </c>
      <c r="S342" s="223" t="str">
        <f t="shared" ca="1" si="468"/>
        <v>-0,0389143901341333-0,195635850333331i</v>
      </c>
      <c r="T342" s="223" t="str">
        <f t="shared" ca="1" si="469"/>
        <v>0,0292681198560492-0,197309637005517i</v>
      </c>
      <c r="U342" s="223" t="str">
        <f t="shared" ca="1" si="470"/>
        <v>0,0940288392331903-0,17591558511859i</v>
      </c>
      <c r="V342" s="223" t="str">
        <f t="shared" ca="1" si="471"/>
        <v>0,147796471216067-0,133954913277697i</v>
      </c>
      <c r="W342" s="223" t="str">
        <f t="shared" ca="1" si="472"/>
        <v>0,184284941423772-0,0763333220788532i</v>
      </c>
      <c r="X342" s="223" t="str">
        <f t="shared" ca="1" si="473"/>
        <v>0,199228314584239-0,00978745948039831i</v>
      </c>
      <c r="Y342" s="223" t="str">
        <f t="shared" ca="1" si="474"/>
        <v>0,19087953300264+0,0579026733048754i</v>
      </c>
      <c r="Z342" s="223" t="str">
        <f t="shared" ca="1" si="475"/>
        <v>0,160214668342844+0,118823296297273i</v>
      </c>
      <c r="AA342" s="223" t="str">
        <f t="shared" ca="1" si="476"/>
        <v>0,110818807264302+0,165852065563485i</v>
      </c>
      <c r="AB342" s="223" t="str">
        <f t="shared" ca="1" si="477"/>
        <v>0,0484669122378855+0,193490759762016i</v>
      </c>
      <c r="AC342" s="223" t="str">
        <f t="shared" ca="1" si="478"/>
        <v>-0,0195513401136476+0,198508087479875i</v>
      </c>
      <c r="AD342" s="223" t="str">
        <f t="shared" ca="1" si="479"/>
        <v>-0,0852838087386448+0,180317463553i</v>
      </c>
      <c r="AE342" s="223" t="str">
        <f t="shared" ca="1" si="480"/>
        <v>-0,141045587834502+0,14104558783449i</v>
      </c>
      <c r="AF342" s="223" t="str">
        <f t="shared" ca="1" si="481"/>
        <v>-0,180317463553042+0,0852838087385554i</v>
      </c>
      <c r="AG342" s="223" t="str">
        <f t="shared" ca="1" si="482"/>
        <v>-0,198508087479869+0,01955134011371i</v>
      </c>
      <c r="AH342" s="223" t="str">
        <f t="shared" ca="1" si="483"/>
        <v>-0,193490759762021-0,048466912237866i</v>
      </c>
      <c r="AI342" s="223" t="str">
        <f t="shared" ca="1" si="484"/>
        <v>-0,165852065563474-0,110818807264319i</v>
      </c>
      <c r="AJ342" s="223" t="str">
        <f t="shared" ca="1" si="485"/>
        <v>-0,118823296297225-0,16021466834288i</v>
      </c>
      <c r="AK342" s="223" t="str">
        <f t="shared" ca="1" si="486"/>
        <v>-0,0579026733047793-0,190879533002669i</v>
      </c>
      <c r="AL342" s="223" t="str">
        <f t="shared" ca="1" si="487"/>
        <v>0,00978745948033999-0,199228314584242i</v>
      </c>
      <c r="AM342" s="223" t="str">
        <f t="shared" ca="1" si="488"/>
        <v>0,0763333220788347-0,18428494142378i</v>
      </c>
      <c r="AN342" s="223" t="str">
        <f t="shared" ca="1" si="489"/>
        <v>0,133954913277711-0,147796471216054i</v>
      </c>
      <c r="AO342" s="223" t="str">
        <f t="shared" ca="1" si="490"/>
        <v>0,175915585118618-0,094028839233138i</v>
      </c>
      <c r="AP342" s="223" t="str">
        <f t="shared" ca="1" si="491"/>
        <v>0,197309637005532-0,0292681198559521i</v>
      </c>
      <c r="AQ342" s="223" t="str">
        <f t="shared" ca="1" si="492"/>
        <v>0,195635850333343+0,0389143901340732i</v>
      </c>
      <c r="AR342" s="223" t="str">
        <f t="shared" ca="1" si="493"/>
        <v>0,195635850333343+0,0389143901340732i</v>
      </c>
      <c r="AS342" s="223" t="str">
        <f t="shared" ca="1" si="494"/>
        <v>0,126541529601741+0,154191299953042i</v>
      </c>
      <c r="AT342" s="223" t="str">
        <f t="shared" ca="1" si="495"/>
        <v>0,0671989417601268+0,187808460729213i</v>
      </c>
      <c r="AU342" s="223" t="str">
        <f t="shared" ca="1" si="496"/>
        <v>-9,6083901701499E-14+0,19946858322843i</v>
      </c>
      <c r="AV342" s="223" t="str">
        <f t="shared" ca="1" si="497"/>
        <v>-0,0671989417601208+0,187808460729215i</v>
      </c>
      <c r="AW342" s="223" t="str">
        <f t="shared" ca="1" si="498"/>
        <v>-0,126541529601736+0,154191299953046i</v>
      </c>
      <c r="AX342" s="223" t="str">
        <f t="shared" ca="1" si="499"/>
        <v>-0,171089910631254+0,102547346018055i</v>
      </c>
      <c r="AY342" s="223" t="str">
        <f t="shared" ca="1" si="500"/>
        <v>-0,195635850333343+0,0389143901340738i</v>
      </c>
      <c r="AZ342" s="223" t="str">
        <f t="shared" ca="1" si="501"/>
        <v>-0,197309637005533-0,0292681198559459i</v>
      </c>
      <c r="BA342" s="223" t="str">
        <f t="shared" ca="1" si="502"/>
        <v>-0,175915585118618-0,0940288392331374i</v>
      </c>
      <c r="BB342" s="223" t="str">
        <f t="shared" ca="1" si="503"/>
        <v>-0,133954913277712-0,147796471216054i</v>
      </c>
      <c r="BC342" s="223" t="str">
        <f t="shared" ca="1" si="504"/>
        <v>-0,0763333220788353-0,18428494142378i</v>
      </c>
      <c r="BD342" s="223" t="str">
        <f t="shared" ca="1" si="505"/>
        <v>-0,00978745948034059-0,199228314584242i</v>
      </c>
      <c r="BE342" s="223" t="str">
        <f t="shared" ca="1" si="506"/>
        <v>0,0579026733047788-0,190879533002669i</v>
      </c>
      <c r="BF342" s="223" t="str">
        <f t="shared" ca="1" si="507"/>
        <v>0,118823296297222-0,160214668342882i</v>
      </c>
      <c r="BG342" s="223" t="str">
        <f t="shared" ca="1" si="508"/>
        <v>0,165852065563472-0,110818807264322i</v>
      </c>
      <c r="BH342" s="223" t="str">
        <f t="shared" ca="1" si="509"/>
        <v>0,19349075976202-0,0484669122378692i</v>
      </c>
      <c r="BI342" s="223" t="str">
        <f t="shared" ca="1" si="510"/>
        <v>0,198508087479869+0,0195513401137038i</v>
      </c>
      <c r="BJ342" s="223" t="str">
        <f t="shared" ca="1" si="511"/>
        <v>0,180317463553041+0,0852838087385574i</v>
      </c>
      <c r="BK342" s="223" t="str">
        <f t="shared" ca="1" si="512"/>
        <v>0,141045587834531+0,141045587834462i</v>
      </c>
      <c r="BL342" s="223" t="str">
        <f t="shared" ca="1" si="513"/>
        <v>0,0852838087386454+0,180317463553i</v>
      </c>
      <c r="BM342" s="223" t="str">
        <f t="shared" ca="1" si="514"/>
        <v>0,0195513401136087+0,198508087479879i</v>
      </c>
      <c r="BN342" s="223" t="str">
        <f t="shared" ca="1" si="515"/>
        <v>-0,0484669122379619+0,193490759761997i</v>
      </c>
      <c r="BO342" s="223" t="str">
        <f t="shared" ca="1" si="516"/>
        <v>-0,110818807264231+0,165852065563533i</v>
      </c>
      <c r="BP342" s="223" t="str">
        <f t="shared" ca="1" si="517"/>
        <v>-0,160214668342817+0,11882329629731i</v>
      </c>
      <c r="BQ342" s="223" t="str">
        <f t="shared" ca="1" si="518"/>
        <v>-0,190879533002638+0,0579026733048828i</v>
      </c>
      <c r="BR342" s="223" t="str">
        <f t="shared" ca="1" si="519"/>
        <v>-0,199228314584238-0,00978745948043029i</v>
      </c>
      <c r="BS342" s="223" t="str">
        <f t="shared" ca="1" si="520"/>
        <v>-0,184284941423745-0,0763333220789183i</v>
      </c>
      <c r="BT342" s="223" t="str">
        <f t="shared" ca="1" si="521"/>
        <v>-0,147796471216123-0,133954913277636i</v>
      </c>
      <c r="BU342" s="223" t="str">
        <f t="shared" ca="1" si="522"/>
        <v>-0,0940288392332282-0,17591558511857i</v>
      </c>
      <c r="BV342" s="223" t="str">
        <f t="shared" ca="1" si="523"/>
        <v>-0,0292681198560534-0,197309637005517i</v>
      </c>
      <c r="BW342" s="223" t="str">
        <f t="shared" ca="1" si="524"/>
        <v>0,0389143901341674-0,195635850333324i</v>
      </c>
      <c r="BX342" s="223" t="str">
        <f t="shared" ca="1" si="525"/>
        <v>0,102547346018132-0,171089910631208i</v>
      </c>
      <c r="BY342" s="223" t="str">
        <f t="shared" ca="1" si="526"/>
        <v>0,154191299952981-0,126541529601815i</v>
      </c>
      <c r="BZ342" s="223" t="str">
        <f t="shared" ca="1" si="527"/>
        <v>0,18780846072918-0,0671989417602177i</v>
      </c>
      <c r="CA342" s="223" t="str">
        <f t="shared" ca="1" si="528"/>
        <v>0,19946858322843-5,86292439437015E-16i</v>
      </c>
      <c r="CB342" s="223" t="str">
        <f t="shared" ca="1" si="529"/>
        <v>0,18780846072918+0,0671989417602165i</v>
      </c>
      <c r="CC342" s="223" t="str">
        <f t="shared" ca="1" si="530"/>
        <v>0,154191299952981+0,126541529601814i</v>
      </c>
      <c r="CD342" s="223" t="str">
        <f t="shared" ca="1" si="531"/>
        <v>0,102547346018143+0,171089910631201i</v>
      </c>
      <c r="CE342" s="223" t="str">
        <f t="shared" ca="1" si="532"/>
        <v>0,0389143901341797+0,195635850333322i</v>
      </c>
      <c r="CF342" s="223" t="str">
        <f t="shared" ca="1" si="533"/>
        <v>-0,029268119856041+0,197309637005519i</v>
      </c>
      <c r="CG342" s="223" t="str">
        <f t="shared" ca="1" si="534"/>
        <v>-0,0940288392332172+0,175915585118576i</v>
      </c>
      <c r="CH342" s="223" t="str">
        <f t="shared" ca="1" si="535"/>
        <v>-0,147796471216122+0,133954913277636i</v>
      </c>
      <c r="CI342" s="223" t="str">
        <f t="shared" ca="1" si="536"/>
        <v>-0,184284941423741+0,0763333220789298i</v>
      </c>
      <c r="CJ342" s="223" t="str">
        <f t="shared" ca="1" si="537"/>
        <v>-0,199228314584237+0,0097874594804428i</v>
      </c>
      <c r="CK342" s="223" t="str">
        <f t="shared" ca="1" si="538"/>
        <v>-0,190879533002642-0,0579026733048708i</v>
      </c>
      <c r="CL342" s="223" t="str">
        <f t="shared" ca="1" si="539"/>
        <v>-0,160214668342825-0,1188232962973i</v>
      </c>
      <c r="CM342" s="223" t="str">
        <f t="shared" ca="1" si="540"/>
        <v>-0,110818807264242-0,165852065563526i</v>
      </c>
      <c r="CN342" s="223" t="str">
        <f t="shared" ca="1" si="541"/>
        <v>-0,0484669122379631-0,193490759761997i</v>
      </c>
      <c r="CO342" s="223" t="str">
        <f t="shared" ca="1" si="542"/>
        <v>0,0195513401136076-0,198508087479879i</v>
      </c>
      <c r="CP342" s="223" t="str">
        <f t="shared" ca="1" si="543"/>
        <v>0,0852838087386444-0,180317463553i</v>
      </c>
      <c r="CQ342" s="223" t="str">
        <f t="shared" ca="1" si="544"/>
        <v>0,14104558783453-0,141045587834462i</v>
      </c>
      <c r="CR342" s="223" t="str">
        <f t="shared" ca="1" si="545"/>
        <v>0,180317463553041-0,0852838087385584i</v>
      </c>
      <c r="CS342" s="223" t="str">
        <f t="shared" ca="1" si="546"/>
        <v>0,198508087479868-0,0195513401137162i</v>
      </c>
      <c r="CT342" s="223" t="str">
        <f t="shared" ca="1" si="547"/>
        <v>0,193490759762023+0,0484669122378572i</v>
      </c>
      <c r="CU342" s="223" t="str">
        <f t="shared" ca="1" si="548"/>
        <v>0,165852065563479+0,110818807264311i</v>
      </c>
      <c r="CV342" s="223" t="str">
        <f t="shared" ca="1" si="549"/>
        <v>0,118823296297233+0,160214668342874i</v>
      </c>
      <c r="CW342" s="223" t="str">
        <f t="shared" ca="1" si="550"/>
        <v>0,0579026733047798+0,190879533002669i</v>
      </c>
      <c r="CX342" s="223" t="str">
        <f t="shared" ca="1" si="551"/>
        <v>-0,00978745948034507+0,199228314584242i</v>
      </c>
      <c r="CY342" s="223" t="str">
        <f t="shared" ca="1" si="552"/>
        <v>-0,0763333220788289+0,184284941423782i</v>
      </c>
      <c r="CZ342" s="223" t="str">
        <f t="shared" ca="1" si="553"/>
        <v>-0,133954913277715+0,147796471216051i</v>
      </c>
      <c r="DA342" s="223" t="str">
        <f t="shared" ca="1" si="554"/>
        <v>-0,175915585118615+0,0940288392331434i</v>
      </c>
      <c r="DB342" s="223" t="str">
        <f t="shared" ca="1" si="555"/>
        <v>-0,197309637005533+0,0292681198559471i</v>
      </c>
      <c r="DC342" s="223" t="str">
        <f t="shared" ca="1" si="556"/>
        <v>-0,195635850333346-0,0389143901340614i</v>
      </c>
      <c r="DD342" s="223" t="str">
        <f t="shared" ca="1" si="557"/>
        <v>-0,171089910631257-0,102547346018049i</v>
      </c>
      <c r="DE342" s="223" t="str">
        <f t="shared" ca="1" si="558"/>
        <v>-0,12654152960175-0,154191299953034i</v>
      </c>
      <c r="DF342" s="223" t="str">
        <f t="shared" ca="1" si="559"/>
        <v>-0,0671989417601272-0,187808460729213i</v>
      </c>
      <c r="DG342" s="223" t="str">
        <f t="shared" ca="1" si="560"/>
        <v>-9,7256486580373E-14-0,19946858322843i</v>
      </c>
      <c r="DH342" s="223" t="str">
        <f t="shared" ca="1" si="561"/>
        <v>0,067198941760115-0,187808460729217i</v>
      </c>
      <c r="DI342" s="223" t="str">
        <f t="shared" ca="1" si="562"/>
        <v>0,12654152960174-0,154191299953043i</v>
      </c>
      <c r="DJ342" s="223" t="str">
        <f t="shared" ca="1" si="563"/>
        <v>0,17108991063125-0,102547346018061i</v>
      </c>
      <c r="DK342" s="223" t="str">
        <f t="shared" ca="1" si="564"/>
        <v>0,195635850333343-0,0389143901340744i</v>
      </c>
      <c r="DL342" s="223" t="str">
        <f t="shared" ca="1" si="565"/>
        <v>0,197309637005504+0,029268119856136i</v>
      </c>
      <c r="DM342" s="223" t="str">
        <f t="shared" ca="1" si="566"/>
        <v>0,175915585118621+0,0940288392331319i</v>
      </c>
      <c r="DN342" s="223" t="str">
        <f t="shared" ca="1" si="567"/>
        <v>0,133954913277708+0,147796471216057i</v>
      </c>
      <c r="DO342" s="223" t="str">
        <f t="shared" ca="1" si="568"/>
        <v>0,0763333220788411+0,184284941423777i</v>
      </c>
      <c r="DP342" s="223" t="str">
        <f t="shared" ca="1" si="569"/>
        <v>0,0097874594803355+0,199228314584242i</v>
      </c>
      <c r="DQ342" s="223" t="str">
        <f t="shared" ca="1" si="570"/>
        <v>-0,0579026733049628+0,190879533002614i</v>
      </c>
      <c r="DR342" s="223" t="str">
        <f t="shared" ca="1" si="571"/>
        <v>-0,118823296297222+0,160214668342882i</v>
      </c>
      <c r="DS342" s="223" t="str">
        <f t="shared" ca="1" si="572"/>
        <v>-0,165852065563465+0,110818807264331i</v>
      </c>
      <c r="DT342" s="223" t="str">
        <f t="shared" ca="1" si="573"/>
        <v>-0,19349075976202+0,0484669122378698i</v>
      </c>
      <c r="DU342" s="223" t="str">
        <f t="shared" ca="1" si="574"/>
        <v>-0,19850808747987-0,0195513401136919i</v>
      </c>
      <c r="DV342" s="223" t="str">
        <f t="shared" ca="1" si="575"/>
        <v>-0,180317463553046-0,0852838087385466i</v>
      </c>
      <c r="DW342" s="223" t="str">
        <f t="shared" ca="1" si="576"/>
        <v>-0,141045587834531-0,141045587834461i</v>
      </c>
      <c r="DX342" s="223" t="str">
        <f t="shared" ca="1" si="577"/>
        <v>-0,0852838087386561-0,180317463552994i</v>
      </c>
      <c r="DY342" s="223" t="str">
        <f t="shared" ca="1" si="578"/>
        <v>-0,0195513401136093-0,198508087479879i</v>
      </c>
      <c r="DZ342" s="223" t="str">
        <f t="shared" ca="1" si="579"/>
        <v>0,0484669122379504-0,193490759762i</v>
      </c>
      <c r="EA342" s="223" t="str">
        <f t="shared" ca="1" si="580"/>
        <v>0,110818807264231-0,165852065563533i</v>
      </c>
      <c r="EB342" s="223" t="str">
        <f t="shared" ca="1" si="581"/>
        <v>0,160214668342823-0,118823296297301i</v>
      </c>
      <c r="EC342" s="223" t="str">
        <f t="shared" ca="1" si="582"/>
        <v>0,190879533002638-0,0579026733048832i</v>
      </c>
      <c r="ED342" s="223" t="str">
        <f t="shared" ca="1" si="583"/>
        <v>0,199228314584237+0,00978745948044104i</v>
      </c>
      <c r="EE342" s="223" t="str">
        <f t="shared" ca="1" si="584"/>
        <v>0,184284941423746+0,0763333220789177i</v>
      </c>
      <c r="EF342" s="223" t="str">
        <f t="shared" ca="1" si="585"/>
        <v>0,147796471216123+0,133954913277635i</v>
      </c>
      <c r="EG342" s="223" t="str">
        <f t="shared" ca="1" si="586"/>
        <v>0,0940288392332388+0,175915585118564i</v>
      </c>
      <c r="EH342" s="223" t="str">
        <f t="shared" ca="1" si="587"/>
        <v>0,029268119856054+0,197309637005517i</v>
      </c>
      <c r="EI342" s="223" t="str">
        <f t="shared" ca="1" si="588"/>
        <v>-0,0389143901341558+0,195635850333327i</v>
      </c>
      <c r="EJ342" s="223" t="str">
        <f t="shared" ca="1" si="589"/>
        <v>-0,102547346018132+0,171089910631208i</v>
      </c>
      <c r="EK342" s="223" t="str">
        <f t="shared" ca="1" si="590"/>
        <v>-0,15419129995298+0,126541529601816i</v>
      </c>
      <c r="EL342" s="223" t="str">
        <f t="shared" ca="1" si="591"/>
        <v>-0,187808460729176+0,0671989417602289i</v>
      </c>
      <c r="EM342" s="223" t="str">
        <f t="shared" ca="1" si="592"/>
        <v>-0,19946858322843+1,17258487887403E-15i</v>
      </c>
      <c r="EN342" s="223"/>
      <c r="EO342" s="223"/>
      <c r="EP342" s="223"/>
    </row>
    <row r="343" spans="1:146">
      <c r="A343" s="249">
        <f t="shared" si="461"/>
        <v>4.7460937499999847E-3</v>
      </c>
      <c r="B343" s="248">
        <v>243</v>
      </c>
      <c r="C343" s="247">
        <f t="shared" si="462"/>
        <v>48600</v>
      </c>
      <c r="N343" s="246">
        <f t="shared" ca="1" si="463"/>
        <v>0.20052697530645627</v>
      </c>
      <c r="O343" s="223">
        <f t="shared" ca="1" si="464"/>
        <v>-0.19947302469354375</v>
      </c>
      <c r="P343" s="223" t="str">
        <f t="shared" ca="1" si="465"/>
        <v>-0,18940525821465-0,0625710455485024i</v>
      </c>
      <c r="Q343" s="223" t="str">
        <f t="shared" ca="1" si="466"/>
        <v>-0,160218235761073-0,118825942074954i</v>
      </c>
      <c r="R343" s="223" t="str">
        <f t="shared" ca="1" si="467"/>
        <v>-0,114858201585433-0,163086115622854i</v>
      </c>
      <c r="S343" s="223" t="str">
        <f t="shared" ca="1" si="468"/>
        <v>-0,0579039625941381-0,190883783219759i</v>
      </c>
      <c r="T343" s="223" t="str">
        <f t="shared" ca="1" si="469"/>
        <v>0,00489531308315408-0,199412947147895i</v>
      </c>
      <c r="U343" s="223" t="str">
        <f t="shared" ca="1" si="470"/>
        <v>0,067200438044718-0,18781264256431i</v>
      </c>
      <c r="V343" s="223" t="str">
        <f t="shared" ca="1" si="471"/>
        <v>0,122722106260139-0,157253846425028i</v>
      </c>
      <c r="W343" s="223" t="str">
        <f t="shared" ca="1" si="472"/>
        <v>0,165855758506755-0,110821274810119i</v>
      </c>
      <c r="X343" s="223" t="str">
        <f t="shared" ca="1" si="473"/>
        <v>0,192247326971458-0,0532020004578821i</v>
      </c>
      <c r="Y343" s="223" t="str">
        <f t="shared" ca="1" si="474"/>
        <v>0,199232750699413+0,00978767741277426i</v>
      </c>
      <c r="Z343" s="223" t="str">
        <f t="shared" ca="1" si="475"/>
        <v>0,18610689560086+0,0717893515098293i</v>
      </c>
      <c r="AA343" s="223" t="str">
        <f t="shared" ca="1" si="476"/>
        <v>0,154194733251995+0,12654434723739i</v>
      </c>
      <c r="AB343" s="223" t="str">
        <f t="shared" ca="1" si="477"/>
        <v>0,106717593442735+0,168525496083478i</v>
      </c>
      <c r="AC343" s="223" t="str">
        <f t="shared" ca="1" si="478"/>
        <v>0,0484679914258819+0,193495068121985i</v>
      </c>
      <c r="AD343" s="223" t="str">
        <f t="shared" ca="1" si="479"/>
        <v>-0,0146741460114867+0,198932543891704i</v>
      </c>
      <c r="AE343" s="223" t="str">
        <f t="shared" ca="1" si="480"/>
        <v>-0,0763350217539665+0,184289044802486i</v>
      </c>
      <c r="AF343" s="223" t="str">
        <f t="shared" ca="1" si="481"/>
        <v>-0,130290362631722+0,151042738937314i</v>
      </c>
      <c r="AG343" s="223" t="str">
        <f t="shared" ca="1" si="482"/>
        <v>-0,171093720202914+0,102549629387522i</v>
      </c>
      <c r="AH343" s="223" t="str">
        <f t="shared" ca="1" si="483"/>
        <v>-0,194626255078723+0,0437047870881788i</v>
      </c>
      <c r="AI343" s="223" t="str">
        <f t="shared" ca="1" si="484"/>
        <v>-0,198512507558112-0,0195517754534408i</v>
      </c>
      <c r="AJ343" s="223" t="str">
        <f t="shared" ca="1" si="485"/>
        <v>-0,182360185174542-0,0808347106353316i</v>
      </c>
      <c r="AK343" s="223" t="str">
        <f t="shared" ca="1" si="486"/>
        <v>-0,14779976212461-0,133957895983402i</v>
      </c>
      <c r="AL343" s="223" t="str">
        <f t="shared" ca="1" si="487"/>
        <v>-0,0983198932701284-0,173558883862918i</v>
      </c>
      <c r="AM343" s="223" t="str">
        <f t="shared" ca="1" si="488"/>
        <v>-0,0389152566210027-0,195640206456936i</v>
      </c>
      <c r="AN343" s="223" t="str">
        <f t="shared" ca="1" si="489"/>
        <v>0,024417627636834-0,197972894712837i</v>
      </c>
      <c r="AO343" s="223" t="str">
        <f t="shared" ca="1" si="490"/>
        <v>0,0852857077096148-0,180321478589937i</v>
      </c>
      <c r="AP343" s="223" t="str">
        <f t="shared" ca="1" si="491"/>
        <v>0,137544738107548-0,144467756261794i</v>
      </c>
      <c r="AQ343" s="223" t="str">
        <f t="shared" ca="1" si="492"/>
        <v>0,175919502141162-0,0940309329252716i</v>
      </c>
      <c r="AR343" s="223" t="str">
        <f t="shared" ca="1" si="493"/>
        <v>0,175919502141162-0,0940309329252716i</v>
      </c>
      <c r="AS343" s="223" t="str">
        <f t="shared" ca="1" si="494"/>
        <v>0,197314030398472+0,0292687715543699i</v>
      </c>
      <c r="AT343" s="223" t="str">
        <f t="shared" ca="1" si="495"/>
        <v>0,178174153089286+0,0896853318626125i</v>
      </c>
      <c r="AU343" s="223" t="str">
        <f t="shared" ca="1" si="496"/>
        <v>0,141048728424604+0,141048728424589i</v>
      </c>
      <c r="AV343" s="223" t="str">
        <f t="shared" ca="1" si="497"/>
        <v>0,0896853318626322+0,178174153089276i</v>
      </c>
      <c r="AW343" s="223" t="str">
        <f t="shared" ca="1" si="498"/>
        <v>0,0292687715543919+0,197314030398469i</v>
      </c>
      <c r="AX343" s="223" t="str">
        <f t="shared" ca="1" si="499"/>
        <v>-0,0341022850583516+0,196536311490244i</v>
      </c>
      <c r="AY343" s="223" t="str">
        <f t="shared" ca="1" si="500"/>
        <v>-0,0940309329254223+0,175919502141081i</v>
      </c>
      <c r="AZ343" s="223" t="str">
        <f t="shared" ca="1" si="501"/>
        <v>-0,144467756261778+0,137544738107564i</v>
      </c>
      <c r="BA343" s="223" t="str">
        <f t="shared" ca="1" si="502"/>
        <v>-0,180321478589928+0,0852857077096349i</v>
      </c>
      <c r="BB343" s="223" t="str">
        <f t="shared" ca="1" si="503"/>
        <v>-0,197972894712834+0,0244176276368559i</v>
      </c>
      <c r="BC343" s="223" t="str">
        <f t="shared" ca="1" si="504"/>
        <v>-0,195640206456941-0,0389152566209809i</v>
      </c>
      <c r="BD343" s="223" t="str">
        <f t="shared" ca="1" si="505"/>
        <v>-0,173558883862931-0,098319893270104i</v>
      </c>
      <c r="BE343" s="223" t="str">
        <f t="shared" ca="1" si="506"/>
        <v>-0,133957895983418-0,147799762124595i</v>
      </c>
      <c r="BF343" s="223" t="str">
        <f t="shared" ca="1" si="507"/>
        <v>-0,0808347106353569-0,182360185174531i</v>
      </c>
      <c r="BG343" s="223" t="str">
        <f t="shared" ca="1" si="508"/>
        <v>-0,0195517754532626-0,198512507558129i</v>
      </c>
      <c r="BH343" s="223" t="str">
        <f t="shared" ca="1" si="509"/>
        <v>0,0437047870881517-0,194626255078729i</v>
      </c>
      <c r="BI343" s="223" t="str">
        <f t="shared" ca="1" si="510"/>
        <v>0,102549629387503-0,171093720202925i</v>
      </c>
      <c r="BJ343" s="223" t="str">
        <f t="shared" ca="1" si="511"/>
        <v>0,151042738937301-0,130290362631737i</v>
      </c>
      <c r="BK343" s="223" t="str">
        <f t="shared" ca="1" si="512"/>
        <v>0,184289044802477-0,076335021753987i</v>
      </c>
      <c r="BL343" s="223" t="str">
        <f t="shared" ca="1" si="513"/>
        <v>0,198932543891708-0,0146741460114325i</v>
      </c>
      <c r="BM343" s="223" t="str">
        <f t="shared" ca="1" si="514"/>
        <v>0,193495068122001+0,0484679914258191i</v>
      </c>
      <c r="BN343" s="223" t="str">
        <f t="shared" ca="1" si="515"/>
        <v>0,168525496083482+0,106717593442728i</v>
      </c>
      <c r="BO343" s="223" t="str">
        <f t="shared" ca="1" si="516"/>
        <v>0,126544347237328+0,154194733252046i</v>
      </c>
      <c r="BP343" s="223" t="str">
        <f t="shared" ca="1" si="517"/>
        <v>0,0717893515098738+0,186106895600842i</v>
      </c>
      <c r="BQ343" s="223" t="str">
        <f t="shared" ca="1" si="518"/>
        <v>0,00978767741273556+0,199232750699415i</v>
      </c>
      <c r="BR343" s="223" t="str">
        <f t="shared" ca="1" si="519"/>
        <v>-0,0532020004577759+0,192247326971487i</v>
      </c>
      <c r="BS343" s="223" t="str">
        <f t="shared" ca="1" si="520"/>
        <v>-0,110821274810101+0,165855758506768i</v>
      </c>
      <c r="BT343" s="223" t="str">
        <f t="shared" ca="1" si="521"/>
        <v>-0,15725384642506+0,122722106260097i</v>
      </c>
      <c r="BU343" s="223" t="str">
        <f t="shared" ca="1" si="522"/>
        <v>-0,187812642564288+0,0672004380447777i</v>
      </c>
      <c r="BV343" s="223" t="str">
        <f t="shared" ca="1" si="523"/>
        <v>-0,199412947147894+0,0048953130831614i</v>
      </c>
      <c r="BW343" s="223" t="str">
        <f t="shared" ca="1" si="524"/>
        <v>-0,190883783219735-0,0579039625942145i</v>
      </c>
      <c r="BX343" s="223" t="str">
        <f t="shared" ca="1" si="525"/>
        <v>-0,163086115622882-0,114858201585394i</v>
      </c>
      <c r="BY343" s="223" t="str">
        <f t="shared" ca="1" si="526"/>
        <v>-0,118825942074922-0,160218235761097i</v>
      </c>
      <c r="BZ343" s="223" t="str">
        <f t="shared" ca="1" si="527"/>
        <v>-0,0625710455486007-0,189405258214618i</v>
      </c>
      <c r="CA343" s="223" t="str">
        <f t="shared" ca="1" si="528"/>
        <v>-2,21885378638156E-14-0,199473024693544i</v>
      </c>
      <c r="CB343" s="223" t="str">
        <f t="shared" ca="1" si="529"/>
        <v>0,0625710455485478-0,189405258214635i</v>
      </c>
      <c r="CC343" s="223" t="str">
        <f t="shared" ca="1" si="530"/>
        <v>0,118825942074887-0,160218235761123i</v>
      </c>
      <c r="CD343" s="223" t="str">
        <f t="shared" ca="1" si="531"/>
        <v>0,16308611562285-0,114858201585439i</v>
      </c>
      <c r="CE343" s="223" t="str">
        <f t="shared" ca="1" si="532"/>
        <v>0,190883783219782-0,0579039625940617i</v>
      </c>
      <c r="CF343" s="223" t="str">
        <f t="shared" ca="1" si="533"/>
        <v>0,199412947147896+0,00489531308310569i</v>
      </c>
      <c r="CG343" s="223" t="str">
        <f t="shared" ca="1" si="534"/>
        <v>0,187812642564303+0,0672004380447358i</v>
      </c>
      <c r="CH343" s="223" t="str">
        <f t="shared" ca="1" si="535"/>
        <v>0,157253846425095+0,122722106260053i</v>
      </c>
      <c r="CI343" s="223" t="str">
        <f t="shared" ca="1" si="536"/>
        <v>0,110821274810138+0,165855758506743i</v>
      </c>
      <c r="CJ343" s="223" t="str">
        <f t="shared" ca="1" si="537"/>
        <v>0,0532020004578296+0,192247326971472i</v>
      </c>
      <c r="CK343" s="223" t="str">
        <f t="shared" ca="1" si="538"/>
        <v>-0,00978767741269124+0,199232750699417i</v>
      </c>
      <c r="CL343" s="223" t="str">
        <f t="shared" ca="1" si="539"/>
        <v>-0,0717893515098217+0,186106895600863i</v>
      </c>
      <c r="CM343" s="223" t="str">
        <f t="shared" ca="1" si="540"/>
        <v>-0,126544347237452+0,154194733251945i</v>
      </c>
      <c r="CN343" s="223" t="str">
        <f t="shared" ca="1" si="541"/>
        <v>-0,168525496083452+0,106717593442775i</v>
      </c>
      <c r="CO343" s="223" t="str">
        <f t="shared" ca="1" si="542"/>
        <v>-0,19349506812199+0,0484679914258621i</v>
      </c>
      <c r="CP343" s="223" t="str">
        <f t="shared" ca="1" si="543"/>
        <v>-0,198932543891697-0,0146741460115805i</v>
      </c>
      <c r="CQ343" s="223" t="str">
        <f t="shared" ca="1" si="544"/>
        <v>-0,184289044802494-0,076335021753946i</v>
      </c>
      <c r="CR343" s="223" t="str">
        <f t="shared" ca="1" si="545"/>
        <v>-0,15104273893733-0,130290362631703i</v>
      </c>
      <c r="CS343" s="223" t="str">
        <f t="shared" ca="1" si="546"/>
        <v>-0,102549629387541-0,171093720202902i</v>
      </c>
      <c r="CT343" s="223" t="str">
        <f t="shared" ca="1" si="547"/>
        <v>-0,043704787088206-0,194626255078717i</v>
      </c>
      <c r="CU343" s="223" t="str">
        <f t="shared" ca="1" si="548"/>
        <v>0,0195517754534216-0,198512507558114i</v>
      </c>
      <c r="CV343" s="223" t="str">
        <f t="shared" ca="1" si="549"/>
        <v>0,080834710635306-0,182360185174554i</v>
      </c>
      <c r="CW343" s="223" t="str">
        <f t="shared" ca="1" si="550"/>
        <v>0,133957895983377-0,147799762124632i</v>
      </c>
      <c r="CX343" s="223" t="str">
        <f t="shared" ca="1" si="551"/>
        <v>0,173558883863004-0,098319893269975i</v>
      </c>
      <c r="CY343" s="223" t="str">
        <f t="shared" ca="1" si="552"/>
        <v>0,195640206456932-0,0389152566210244i</v>
      </c>
      <c r="CZ343" s="223" t="str">
        <f t="shared" ca="1" si="553"/>
        <v>0,197972894712839+0,0244176276368176i</v>
      </c>
      <c r="DA343" s="223" t="str">
        <f t="shared" ca="1" si="554"/>
        <v>0,180321478589952+0,0852857077095845i</v>
      </c>
      <c r="DB343" s="223" t="str">
        <f t="shared" ca="1" si="555"/>
        <v>0,144467756261813+0,137544738107528i</v>
      </c>
      <c r="DC343" s="223" t="str">
        <f t="shared" ca="1" si="556"/>
        <v>0,0940309329252864+0,175919502141154i</v>
      </c>
      <c r="DD343" s="223" t="str">
        <f t="shared" ca="1" si="557"/>
        <v>0,0341022850583899+0,196536311490237i</v>
      </c>
      <c r="DE343" s="223" t="str">
        <f t="shared" ca="1" si="558"/>
        <v>-0,0292687715543368+0,197314030398477i</v>
      </c>
      <c r="DF343" s="223" t="str">
        <f t="shared" ca="1" si="559"/>
        <v>-0,0896853318627698+0,178174153089206i</v>
      </c>
      <c r="DG343" s="223" t="str">
        <f t="shared" ca="1" si="560"/>
        <v>-0,141048728424573+0,14104872842462i</v>
      </c>
      <c r="DH343" s="223" t="str">
        <f t="shared" ca="1" si="561"/>
        <v>-0,178174153089268+0,089685331862647i</v>
      </c>
      <c r="DI343" s="223" t="str">
        <f t="shared" ca="1" si="562"/>
        <v>-0,197314030398494+0,0292687715542231i</v>
      </c>
      <c r="DJ343" s="223" t="str">
        <f t="shared" ca="1" si="563"/>
        <v>-0,196536311490248-0,0341022850583242i</v>
      </c>
      <c r="DK343" s="223" t="str">
        <f t="shared" ca="1" si="564"/>
        <v>-0,175919502141089-0,0940309329254077i</v>
      </c>
      <c r="DL343" s="223" t="str">
        <f t="shared" ca="1" si="565"/>
        <v>-0,137544738107576-0,144467756261767i</v>
      </c>
      <c r="DM343" s="223" t="str">
        <f t="shared" ca="1" si="566"/>
        <v>-0,0852857077096651-0,180321478589914i</v>
      </c>
      <c r="DN343" s="223" t="str">
        <f t="shared" ca="1" si="567"/>
        <v>-0,024417627636681-0,197972894712856i</v>
      </c>
      <c r="DO343" s="223" t="str">
        <f t="shared" ca="1" si="568"/>
        <v>0,0389152566209592-0,195640206456945i</v>
      </c>
      <c r="DP343" s="223" t="str">
        <f t="shared" ca="1" si="569"/>
        <v>0,0983198932700947-0,173558883862937i</v>
      </c>
      <c r="DQ343" s="223" t="str">
        <f t="shared" ca="1" si="570"/>
        <v>0,147799762124572-0,133957895983443i</v>
      </c>
      <c r="DR343" s="223" t="str">
        <f t="shared" ca="1" si="571"/>
        <v>0,182360185174522-0,0808347106353773i</v>
      </c>
      <c r="DS343" s="223" t="str">
        <f t="shared" ca="1" si="572"/>
        <v>0,198512507558127-0,0195517754532847i</v>
      </c>
      <c r="DT343" s="223" t="str">
        <f t="shared" ca="1" si="573"/>
        <v>0,194626255078731+0,0437047870881411i</v>
      </c>
      <c r="DU343" s="223" t="str">
        <f t="shared" ca="1" si="574"/>
        <v>0,171093720202942+0,102549629387474i</v>
      </c>
      <c r="DV343" s="223" t="str">
        <f t="shared" ca="1" si="575"/>
        <v>0,130290362631608+0,151042738937412i</v>
      </c>
      <c r="DW343" s="223" t="str">
        <f t="shared" ca="1" si="576"/>
        <v>0,0763350217540076+0,184289044802469i</v>
      </c>
      <c r="DX343" s="223" t="str">
        <f t="shared" ca="1" si="577"/>
        <v>0,0146741460114433+0,198932543891707i</v>
      </c>
      <c r="DY343" s="223" t="str">
        <f t="shared" ca="1" si="578"/>
        <v>-0,0484679914259846+0,19349506812196i</v>
      </c>
      <c r="DZ343" s="223" t="str">
        <f t="shared" ca="1" si="579"/>
        <v>-0,106717593442709+0,168525496083494i</v>
      </c>
      <c r="EA343" s="223" t="str">
        <f t="shared" ca="1" si="580"/>
        <v>-0,154194733252032+0,126544347237345i</v>
      </c>
      <c r="EB343" s="223" t="str">
        <f t="shared" ca="1" si="581"/>
        <v>-0,186106895600839+0,0717893515098839i</v>
      </c>
      <c r="EC343" s="223" t="str">
        <f t="shared" ca="1" si="582"/>
        <v>-0,199232750699414+0,00978767741276903i</v>
      </c>
      <c r="ED343" s="223" t="str">
        <f t="shared" ca="1" si="583"/>
        <v>-0,192247326971439-0,0532020004579513i</v>
      </c>
      <c r="EE343" s="223" t="str">
        <f t="shared" ca="1" si="584"/>
        <v>-0,16585575850678-0,110821274810082i</v>
      </c>
      <c r="EF343" s="223" t="str">
        <f t="shared" ca="1" si="585"/>
        <v>-0,122722106260106-0,157253846425054i</v>
      </c>
      <c r="EG343" s="223" t="str">
        <f t="shared" ca="1" si="586"/>
        <v>-0,0672004380446171-0,187812642564346i</v>
      </c>
      <c r="EH343" s="223" t="str">
        <f t="shared" ca="1" si="587"/>
        <v>-0,00489531308318359-0,199412947147894i</v>
      </c>
      <c r="EI343" s="223" t="str">
        <f t="shared" ca="1" si="588"/>
        <v>0,0579039625941933-0,190883783219742i</v>
      </c>
      <c r="EJ343" s="223" t="str">
        <f t="shared" ca="1" si="589"/>
        <v>0,114858201585385-0,163086115622889i</v>
      </c>
      <c r="EK343" s="223" t="str">
        <f t="shared" ca="1" si="590"/>
        <v>0,160218235761077-0,118825942074949i</v>
      </c>
      <c r="EL343" s="223" t="str">
        <f t="shared" ca="1" si="591"/>
        <v>0,189405258214675-0,062571045548428i</v>
      </c>
      <c r="EM343" s="223" t="str">
        <f t="shared" ca="1" si="592"/>
        <v>0,199473024693544-4,43770757276312E-14i</v>
      </c>
      <c r="EN343" s="223"/>
      <c r="EO343" s="223"/>
      <c r="EP343" s="223"/>
    </row>
    <row r="344" spans="1:146">
      <c r="A344" s="249">
        <f t="shared" si="461"/>
        <v>4.7656249999999843E-3</v>
      </c>
      <c r="B344" s="248">
        <v>244</v>
      </c>
      <c r="C344" s="247">
        <f t="shared" si="462"/>
        <v>48800</v>
      </c>
      <c r="N344" s="246">
        <f t="shared" ca="1" si="463"/>
        <v>0.20052291832906996</v>
      </c>
      <c r="O344" s="223">
        <f t="shared" ca="1" si="464"/>
        <v>-0.19947708167093006</v>
      </c>
      <c r="P344" s="223" t="str">
        <f t="shared" ca="1" si="465"/>
        <v>-0,190887665505061-0,0579051402725087i</v>
      </c>
      <c r="Q344" s="223" t="str">
        <f t="shared" ca="1" si="466"/>
        <v>-0,165859131760173-0,110823528745987i</v>
      </c>
      <c r="R344" s="223" t="str">
        <f t="shared" ca="1" si="467"/>
        <v>-0,126546920956597-0,154197869337925i</v>
      </c>
      <c r="S344" s="223" t="str">
        <f t="shared" ca="1" si="468"/>
        <v>-0,0763365742920081-0,184292792960852i</v>
      </c>
      <c r="T344" s="223" t="str">
        <f t="shared" ca="1" si="469"/>
        <v>-0,0195521731066673-0,198516545000052i</v>
      </c>
      <c r="U344" s="223" t="str">
        <f t="shared" ca="1" si="470"/>
        <v>0,0389160480980114-0,195644185480643i</v>
      </c>
      <c r="V344" s="223" t="str">
        <f t="shared" ca="1" si="471"/>
        <v>0,0940328453712503-0,175923080075746i</v>
      </c>
      <c r="W344" s="223" t="str">
        <f t="shared" ca="1" si="472"/>
        <v>0,141051597140823-0,141051597140811i</v>
      </c>
      <c r="X344" s="223" t="str">
        <f t="shared" ca="1" si="473"/>
        <v>0,175923080075746-0,0940328453712513i</v>
      </c>
      <c r="Y344" s="223" t="str">
        <f t="shared" ca="1" si="474"/>
        <v>0,195644185480643-0,0389160480980124i</v>
      </c>
      <c r="Z344" s="223" t="str">
        <f t="shared" ca="1" si="475"/>
        <v>0,198516545000052+0,019552173106667i</v>
      </c>
      <c r="AA344" s="223" t="str">
        <f t="shared" ca="1" si="476"/>
        <v>0,184292792960853+0,0763365742920065i</v>
      </c>
      <c r="AB344" s="223" t="str">
        <f t="shared" ca="1" si="477"/>
        <v>0,154197869337927+0,126546920956595i</v>
      </c>
      <c r="AC344" s="223" t="str">
        <f t="shared" ca="1" si="478"/>
        <v>0,110823528745987+0,165859131760173i</v>
      </c>
      <c r="AD344" s="223" t="str">
        <f t="shared" ca="1" si="479"/>
        <v>0,0579051402724987+0,190887665505064i</v>
      </c>
      <c r="AE344" s="223" t="str">
        <f t="shared" ca="1" si="480"/>
        <v>2,44369573785143E-15+0,19947708167093i</v>
      </c>
      <c r="AF344" s="223" t="str">
        <f t="shared" ca="1" si="481"/>
        <v>-0,0579051402725536+0,190887665505047i</v>
      </c>
      <c r="AG344" s="223" t="str">
        <f t="shared" ca="1" si="482"/>
        <v>-0,110823528745952+0,165859131760196i</v>
      </c>
      <c r="AH344" s="223" t="str">
        <f t="shared" ca="1" si="483"/>
        <v>-0,154197869337963+0,12654692095655i</v>
      </c>
      <c r="AI344" s="223" t="str">
        <f t="shared" ca="1" si="484"/>
        <v>-0,184292792960845+0,0763365742920266i</v>
      </c>
      <c r="AJ344" s="223" t="str">
        <f t="shared" ca="1" si="485"/>
        <v>-0,19851654500006+0,01955217310659i</v>
      </c>
      <c r="AK344" s="223" t="str">
        <f t="shared" ca="1" si="486"/>
        <v>-0,195644185480643-0,0389160480980118i</v>
      </c>
      <c r="AL344" s="223" t="str">
        <f t="shared" ca="1" si="487"/>
        <v>-0,1759230800757-0,0940328453713369i</v>
      </c>
      <c r="AM344" s="223" t="str">
        <f t="shared" ca="1" si="488"/>
        <v>-0,141051597140812-0,141051597140823i</v>
      </c>
      <c r="AN344" s="223" t="str">
        <f t="shared" ca="1" si="489"/>
        <v>-0,0940328453713235-0,175923080075707i</v>
      </c>
      <c r="AO344" s="223" t="str">
        <f t="shared" ca="1" si="490"/>
        <v>-0,0389160480979967-0,195644185480646i</v>
      </c>
      <c r="AP344" s="223" t="str">
        <f t="shared" ca="1" si="491"/>
        <v>0,0195521731066081-0,198516545000058i</v>
      </c>
      <c r="AQ344" s="223" t="str">
        <f t="shared" ca="1" si="492"/>
        <v>0,0763365742920434-0,184292792960838i</v>
      </c>
      <c r="AR344" s="223" t="str">
        <f t="shared" ca="1" si="493"/>
        <v>0,0763365742920434-0,184292792960838i</v>
      </c>
      <c r="AS344" s="223" t="str">
        <f t="shared" ca="1" si="494"/>
        <v>0,165859131760204-0,11082352874594i</v>
      </c>
      <c r="AT344" s="223" t="str">
        <f t="shared" ca="1" si="495"/>
        <v>0,190887665505052-0,057905140272539i</v>
      </c>
      <c r="AU344" s="223" t="str">
        <f t="shared" ca="1" si="496"/>
        <v>0,19947708167093+7,44853236701631E-14i</v>
      </c>
      <c r="AV344" s="223" t="str">
        <f t="shared" ca="1" si="497"/>
        <v>0,190887665505064+0,0579051402724971i</v>
      </c>
      <c r="AW344" s="223" t="str">
        <f t="shared" ca="1" si="498"/>
        <v>0,165859131760118+0,110823528746068i</v>
      </c>
      <c r="AX344" s="223" t="str">
        <f t="shared" ca="1" si="499"/>
        <v>0,126546920956598+0,154197869337924i</v>
      </c>
      <c r="AY344" s="223" t="str">
        <f t="shared" ca="1" si="500"/>
        <v>0,0763365742920839+0,184292792960821i</v>
      </c>
      <c r="AZ344" s="223" t="str">
        <f t="shared" ca="1" si="501"/>
        <v>0,0195521731066517+0,198516545000054i</v>
      </c>
      <c r="BA344" s="223" t="str">
        <f t="shared" ca="1" si="502"/>
        <v>-0,0389160480979482+0,195644185480655i</v>
      </c>
      <c r="BB344" s="223" t="str">
        <f t="shared" ca="1" si="503"/>
        <v>-0,0940328453712848+0,175923080075728i</v>
      </c>
      <c r="BC344" s="223" t="str">
        <f t="shared" ca="1" si="504"/>
        <v>-0,141051597140781+0,141051597140854i</v>
      </c>
      <c r="BD344" s="223" t="str">
        <f t="shared" ca="1" si="505"/>
        <v>-0,175923080075773+0,0940328453712007i</v>
      </c>
      <c r="BE344" s="223" t="str">
        <f t="shared" ca="1" si="506"/>
        <v>-0,195644185480634+0,0389160480980547i</v>
      </c>
      <c r="BF344" s="223" t="str">
        <f t="shared" ca="1" si="507"/>
        <v>-0,198516545000044-0,0195521731067468i</v>
      </c>
      <c r="BG344" s="223" t="str">
        <f t="shared" ca="1" si="508"/>
        <v>-0,18429279296086-0,0763365742919887i</v>
      </c>
      <c r="BH344" s="223" t="str">
        <f t="shared" ca="1" si="509"/>
        <v>-0,154197869337867-0,126546920956668i</v>
      </c>
      <c r="BI344" s="223" t="str">
        <f t="shared" ca="1" si="510"/>
        <v>-0,110823528745994-0,165859131760168i</v>
      </c>
      <c r="BJ344" s="223" t="str">
        <f t="shared" ca="1" si="511"/>
        <v>-0,057905140272601-0,190887665505033i</v>
      </c>
      <c r="BK344" s="223" t="str">
        <f t="shared" ca="1" si="512"/>
        <v>1,53468313995503E-14-0,19947708167093i</v>
      </c>
      <c r="BL344" s="223" t="str">
        <f t="shared" ca="1" si="513"/>
        <v>0,0579051402724351-0,190887665505083i</v>
      </c>
      <c r="BM344" s="223" t="str">
        <f t="shared" ca="1" si="514"/>
        <v>0,110823528746019-0,165859131760151i</v>
      </c>
      <c r="BN344" s="223" t="str">
        <f t="shared" ca="1" si="515"/>
        <v>0,154197869337886-0,126546920956644i</v>
      </c>
      <c r="BO344" s="223" t="str">
        <f t="shared" ca="1" si="516"/>
        <v>0,184292792960872-0,0763365742919604i</v>
      </c>
      <c r="BP344" s="223" t="str">
        <f t="shared" ca="1" si="517"/>
        <v>0,198516545000048-0,0195521731067162i</v>
      </c>
      <c r="BQ344" s="223" t="str">
        <f t="shared" ca="1" si="518"/>
        <v>0,195644185480628+0,0389160480980848i</v>
      </c>
      <c r="BR344" s="223" t="str">
        <f t="shared" ca="1" si="519"/>
        <v>0,175923080075758+0,0940328453712276i</v>
      </c>
      <c r="BS344" s="223" t="str">
        <f t="shared" ca="1" si="520"/>
        <v>0,141051597140755+0,14105159714088i</v>
      </c>
      <c r="BT344" s="223" t="str">
        <f t="shared" ca="1" si="521"/>
        <v>0,0940328453712527+0,175923080075745i</v>
      </c>
      <c r="BU344" s="223" t="str">
        <f t="shared" ca="1" si="522"/>
        <v>0,0389160480981128+0,195644185480623i</v>
      </c>
      <c r="BV344" s="223" t="str">
        <f t="shared" ca="1" si="523"/>
        <v>-0,0195521731066879+0,19851654500005i</v>
      </c>
      <c r="BW344" s="223" t="str">
        <f t="shared" ca="1" si="524"/>
        <v>-0,0763365742919341+0,184292792960883i</v>
      </c>
      <c r="BX344" s="223" t="str">
        <f t="shared" ca="1" si="525"/>
        <v>-0,126546920956622+0,154197869337904i</v>
      </c>
      <c r="BY344" s="223" t="str">
        <f t="shared" ca="1" si="526"/>
        <v>-0,165859131760135+0,110823528746043i</v>
      </c>
      <c r="BZ344" s="223" t="str">
        <f t="shared" ca="1" si="527"/>
        <v>-0,190887665505075+0,0579051402724622i</v>
      </c>
      <c r="CA344" s="223" t="str">
        <f t="shared" ca="1" si="528"/>
        <v>-0,19947708167093+4,37916608710626E-14i</v>
      </c>
      <c r="CB344" s="223" t="str">
        <f t="shared" ca="1" si="529"/>
        <v>-0,190887665505041-0,0579051402725737i</v>
      </c>
      <c r="CC344" s="223" t="str">
        <f t="shared" ca="1" si="530"/>
        <v>-0,165859131760184-0,11082352874597i</v>
      </c>
      <c r="CD344" s="223" t="str">
        <f t="shared" ca="1" si="531"/>
        <v>-0,12654692095654-0,154197869337971i</v>
      </c>
      <c r="CE344" s="223" t="str">
        <f t="shared" ca="1" si="532"/>
        <v>-0,0763365742920151-0,184292792960849i</v>
      </c>
      <c r="CF344" s="223" t="str">
        <f t="shared" ca="1" si="533"/>
        <v>-0,0195521731067751-0,198516545000042i</v>
      </c>
      <c r="CG344" s="223" t="str">
        <f t="shared" ca="1" si="534"/>
        <v>0,0389160480980268-0,19564418548064i</v>
      </c>
      <c r="CH344" s="223" t="str">
        <f t="shared" ca="1" si="535"/>
        <v>0,0940328453711755-0,175923080075786i</v>
      </c>
      <c r="CI344" s="223" t="str">
        <f t="shared" ca="1" si="536"/>
        <v>0,141051597140838-0,141051597140797i</v>
      </c>
      <c r="CJ344" s="223" t="str">
        <f t="shared" ca="1" si="537"/>
        <v>0,175923080075717-0,094032845371305i</v>
      </c>
      <c r="CK344" s="223" t="str">
        <f t="shared" ca="1" si="538"/>
        <v>0,195644185480649-0,0389160480979817i</v>
      </c>
      <c r="CL344" s="223" t="str">
        <f t="shared" ca="1" si="539"/>
        <v>0,198516545000057+0,0195521731066178i</v>
      </c>
      <c r="CM344" s="223" t="str">
        <f t="shared" ca="1" si="540"/>
        <v>0,184292792960832+0,0763365742920576i</v>
      </c>
      <c r="CN344" s="223" t="str">
        <f t="shared" ca="1" si="541"/>
        <v>0,154197869337942+0,126546920956576i</v>
      </c>
      <c r="CO344" s="223" t="str">
        <f t="shared" ca="1" si="542"/>
        <v>0,110823528745922+0,165859131760216i</v>
      </c>
      <c r="CP344" s="223" t="str">
        <f t="shared" ca="1" si="543"/>
        <v>0,0579051402725189+0,190887665505058i</v>
      </c>
      <c r="CQ344" s="223" t="str">
        <f t="shared" ca="1" si="544"/>
        <v>-8,98321550697134E-14+0,19947708167093i</v>
      </c>
      <c r="CR344" s="223" t="str">
        <f t="shared" ca="1" si="545"/>
        <v>-0,0579051402725063+0,190887665505062i</v>
      </c>
      <c r="CS344" s="223" t="str">
        <f t="shared" ca="1" si="546"/>
        <v>-0,110823528745911+0,165859131760223i</v>
      </c>
      <c r="CT344" s="223" t="str">
        <f t="shared" ca="1" si="547"/>
        <v>-0,154197869337934+0,126546920956586i</v>
      </c>
      <c r="CU344" s="223" t="str">
        <f t="shared" ca="1" si="548"/>
        <v>-0,184292792960827+0,0763365742920697i</v>
      </c>
      <c r="CV344" s="223" t="str">
        <f t="shared" ca="1" si="549"/>
        <v>-0,198516545000056+0,0195521731066308i</v>
      </c>
      <c r="CW344" s="223" t="str">
        <f t="shared" ca="1" si="550"/>
        <v>-0,195644185480651-0,0389160480979689i</v>
      </c>
      <c r="CX344" s="223" t="str">
        <f t="shared" ca="1" si="551"/>
        <v>-0,175923080075718-0,0940328453713034i</v>
      </c>
      <c r="CY344" s="223" t="str">
        <f t="shared" ca="1" si="552"/>
        <v>-0,141051597140839-0,141051597140796i</v>
      </c>
      <c r="CZ344" s="223" t="str">
        <f t="shared" ca="1" si="553"/>
        <v>-0,0940328453711771-0,175923080075785i</v>
      </c>
      <c r="DA344" s="223" t="str">
        <f t="shared" ca="1" si="554"/>
        <v>-0,0389160480980286-0,195644185480639i</v>
      </c>
      <c r="DB344" s="223" t="str">
        <f t="shared" ca="1" si="555"/>
        <v>0,0195521731067507-0,198516545000044i</v>
      </c>
      <c r="DC344" s="223" t="str">
        <f t="shared" ca="1" si="556"/>
        <v>0,0763365742919925-0,184292792960859i</v>
      </c>
      <c r="DD344" s="223" t="str">
        <f t="shared" ca="1" si="557"/>
        <v>0,126546920956679-0,154197869337857i</v>
      </c>
      <c r="DE344" s="223" t="str">
        <f t="shared" ca="1" si="558"/>
        <v>0,165859131760177-0,110823528745981i</v>
      </c>
      <c r="DF344" s="223" t="str">
        <f t="shared" ca="1" si="559"/>
        <v>0,190887665505037-0,0579051402725863i</v>
      </c>
      <c r="DG344" s="223" t="str">
        <f t="shared" ca="1" si="560"/>
        <v>0,19947708167093+3,06936627991005E-14i</v>
      </c>
      <c r="DH344" s="223" t="str">
        <f t="shared" ca="1" si="561"/>
        <v>0,190887665505079+0,0579051402724496i</v>
      </c>
      <c r="DI344" s="223" t="str">
        <f t="shared" ca="1" si="562"/>
        <v>0,165859131760143+0,110823528746032i</v>
      </c>
      <c r="DJ344" s="223" t="str">
        <f t="shared" ca="1" si="563"/>
        <v>0,126546920956632+0,154197869337896i</v>
      </c>
      <c r="DK344" s="223" t="str">
        <f t="shared" ca="1" si="564"/>
        <v>0,0763365742919357+0,184292792960882i</v>
      </c>
      <c r="DL344" s="223" t="str">
        <f t="shared" ca="1" si="565"/>
        <v>0,0195521731066896+0,19851654500005i</v>
      </c>
      <c r="DM344" s="223" t="str">
        <f t="shared" ca="1" si="566"/>
        <v>-0,038916048098111+0,195644185480623i</v>
      </c>
      <c r="DN344" s="223" t="str">
        <f t="shared" ca="1" si="567"/>
        <v>-0,0940328453712511+0,175923080075746i</v>
      </c>
      <c r="DO344" s="223" t="str">
        <f t="shared" ca="1" si="568"/>
        <v>-0,141051597140754+0,141051597140881i</v>
      </c>
      <c r="DP344" s="223" t="str">
        <f t="shared" ca="1" si="569"/>
        <v>-0,175923080075747+0,0940328453712491i</v>
      </c>
      <c r="DQ344" s="223" t="str">
        <f t="shared" ca="1" si="570"/>
        <v>-0,195644185480623+0,0389160480981088i</v>
      </c>
      <c r="DR344" s="223" t="str">
        <f t="shared" ca="1" si="571"/>
        <v>-0,19851654500005-0,0195521731066919i</v>
      </c>
      <c r="DS344" s="223" t="str">
        <f t="shared" ca="1" si="572"/>
        <v>-0,184292792960882-0,0763365742919379i</v>
      </c>
      <c r="DT344" s="223" t="str">
        <f t="shared" ca="1" si="573"/>
        <v>-0,154197869337895-0,126546920956634i</v>
      </c>
      <c r="DU344" s="223" t="str">
        <f t="shared" ca="1" si="574"/>
        <v>-0,11082352874603-0,165859131760144i</v>
      </c>
      <c r="DV344" s="223" t="str">
        <f t="shared" ca="1" si="575"/>
        <v>-0,0579051402724476-0,190887665505079i</v>
      </c>
      <c r="DW344" s="223" t="str">
        <f t="shared" ca="1" si="576"/>
        <v>-2,84448294715123E-14-0,19947708167093i</v>
      </c>
      <c r="DX344" s="223" t="str">
        <f t="shared" ca="1" si="577"/>
        <v>0,0579051402725885-0,190887665505037i</v>
      </c>
      <c r="DY344" s="223" t="str">
        <f t="shared" ca="1" si="578"/>
        <v>0,110823528745983-0,165859131760175i</v>
      </c>
      <c r="DZ344" s="223" t="str">
        <f t="shared" ca="1" si="579"/>
        <v>0,154197869337859-0,126546920956678i</v>
      </c>
      <c r="EA344" s="223" t="str">
        <f t="shared" ca="1" si="580"/>
        <v>0,18429279296086-0,0763365742919903i</v>
      </c>
      <c r="EB344" s="223" t="str">
        <f t="shared" ca="1" si="581"/>
        <v>0,198516545000044-0,0195521731067485i</v>
      </c>
      <c r="EC344" s="223" t="str">
        <f t="shared" ca="1" si="582"/>
        <v>0,195644185480635+0,0389160480980531i</v>
      </c>
      <c r="ED344" s="223" t="str">
        <f t="shared" ca="1" si="583"/>
        <v>0,175923080075774+0,0940328453711991i</v>
      </c>
      <c r="EE344" s="223" t="str">
        <f t="shared" ca="1" si="584"/>
        <v>0,141051597140794+0,14105159714084i</v>
      </c>
      <c r="EF344" s="223" t="str">
        <f t="shared" ca="1" si="585"/>
        <v>0,0940328453713014+0,175923080075719i</v>
      </c>
      <c r="EG344" s="223" t="str">
        <f t="shared" ca="1" si="586"/>
        <v>0,0389160480979665+0,195644185480652i</v>
      </c>
      <c r="EH344" s="223" t="str">
        <f t="shared" ca="1" si="587"/>
        <v>-0,019552173106633+0,198516545000056i</v>
      </c>
      <c r="EI344" s="223" t="str">
        <f t="shared" ca="1" si="588"/>
        <v>-0,0763365742920717+0,184292792960826i</v>
      </c>
      <c r="EJ344" s="223" t="str">
        <f t="shared" ca="1" si="589"/>
        <v>-0,126546920956588+0,154197869337932i</v>
      </c>
      <c r="EK344" s="223" t="str">
        <f t="shared" ca="1" si="590"/>
        <v>-0,165859131760224+0,110823528745909i</v>
      </c>
      <c r="EL344" s="223" t="str">
        <f t="shared" ca="1" si="591"/>
        <v>-0,190887665505062+0,0579051402725041i</v>
      </c>
      <c r="EM344" s="223" t="str">
        <f t="shared" ca="1" si="592"/>
        <v>-0,19947708167093+8,75833217421252E-14i</v>
      </c>
      <c r="EN344" s="223"/>
      <c r="EO344" s="223"/>
      <c r="EP344" s="223"/>
    </row>
    <row r="345" spans="1:146">
      <c r="A345" s="249">
        <f t="shared" si="461"/>
        <v>4.7851562499999839E-3</v>
      </c>
      <c r="B345" s="248">
        <v>245</v>
      </c>
      <c r="C345" s="247">
        <f t="shared" si="462"/>
        <v>49000</v>
      </c>
      <c r="N345" s="246">
        <f t="shared" ca="1" si="463"/>
        <v>0.20051923213777986</v>
      </c>
      <c r="O345" s="223">
        <f t="shared" ca="1" si="464"/>
        <v>-0.19948076786222016</v>
      </c>
      <c r="P345" s="223" t="str">
        <f t="shared" ca="1" si="465"/>
        <v>-0,192254789652104-0,0532040656597435i</v>
      </c>
      <c r="Q345" s="223" t="str">
        <f t="shared" ca="1" si="466"/>
        <v>-0,171100361740246-0,102553610171743i</v>
      </c>
      <c r="R345" s="223" t="str">
        <f t="shared" ca="1" si="467"/>
        <v>-0,137550077336278-0,144473364229137i</v>
      </c>
      <c r="S345" s="223" t="str">
        <f t="shared" ca="1" si="468"/>
        <v>-0,094034583029803-0,175926331006226i</v>
      </c>
      <c r="T345" s="223" t="str">
        <f t="shared" ca="1" si="469"/>
        <v>-0,0437064836260631-0,194633810104888i</v>
      </c>
      <c r="U345" s="223" t="str">
        <f t="shared" ca="1" si="470"/>
        <v>0,0097880573520427-0,199240484541104i</v>
      </c>
      <c r="V345" s="223" t="str">
        <f t="shared" ca="1" si="471"/>
        <v>0,0625734744391274-0,189412610571516i</v>
      </c>
      <c r="W345" s="223" t="str">
        <f t="shared" ca="1" si="472"/>
        <v>0,110825576684144-0,165862196716213i</v>
      </c>
      <c r="X345" s="223" t="str">
        <f t="shared" ca="1" si="473"/>
        <v>0,151048602133183-0,130295420259165i</v>
      </c>
      <c r="Y345" s="223" t="str">
        <f t="shared" ca="1" si="474"/>
        <v>0,180328478331493-0,0852890183408691i</v>
      </c>
      <c r="Z345" s="223" t="str">
        <f t="shared" ca="1" si="475"/>
        <v>0,196543940661226-0,0341036088450701i</v>
      </c>
      <c r="AA345" s="223" t="str">
        <f t="shared" ca="1" si="476"/>
        <v>0,198520213441324+0,0195525344165918i</v>
      </c>
      <c r="AB345" s="223" t="str">
        <f t="shared" ca="1" si="477"/>
        <v>0,186114119921477+0,0717921382377978i</v>
      </c>
      <c r="AC345" s="223" t="str">
        <f t="shared" ca="1" si="478"/>
        <v>0,160224455132479+0,118830554675139i</v>
      </c>
      <c r="AD345" s="223" t="str">
        <f t="shared" ca="1" si="479"/>
        <v>0,122726870102117+0,157259950724395i</v>
      </c>
      <c r="AE345" s="223" t="str">
        <f t="shared" ca="1" si="480"/>
        <v>0,076337984936335+0,184296198557542i</v>
      </c>
      <c r="AF345" s="223" t="str">
        <f t="shared" ca="1" si="481"/>
        <v>0,0244185754832451+0,197980579649293i</v>
      </c>
      <c r="AG345" s="223" t="str">
        <f t="shared" ca="1" si="482"/>
        <v>-0,0292699077131134+0,19732168975905i</v>
      </c>
      <c r="AH345" s="223" t="str">
        <f t="shared" ca="1" si="483"/>
        <v>-0,0808378484871295+0,182367264054909i</v>
      </c>
      <c r="AI345" s="223" t="str">
        <f t="shared" ca="1" si="484"/>
        <v>-0,126549259451642+0,154200718802287i</v>
      </c>
      <c r="AJ345" s="223" t="str">
        <f t="shared" ca="1" si="485"/>
        <v>-0,163092446319966+0,114862660165391i</v>
      </c>
      <c r="AK345" s="223" t="str">
        <f t="shared" ca="1" si="486"/>
        <v>-0,187819933098806+0,0672030466397261i</v>
      </c>
      <c r="AL345" s="223" t="str">
        <f t="shared" ca="1" si="487"/>
        <v>-0,198940266079935+0,0146747156342264i</v>
      </c>
      <c r="AM345" s="223" t="str">
        <f t="shared" ca="1" si="488"/>
        <v>-0,195647800842795-0,0389167672382883i</v>
      </c>
      <c r="AN345" s="223" t="str">
        <f t="shared" ca="1" si="489"/>
        <v>-0,178181069475691-0,0896888132790265i</v>
      </c>
      <c r="AO345" s="223" t="str">
        <f t="shared" ca="1" si="490"/>
        <v>-0,147805499434242-0,133963095977569i</v>
      </c>
      <c r="AP345" s="223" t="str">
        <f t="shared" ca="1" si="491"/>
        <v>-0,106721736019495-0,168532037927173i</v>
      </c>
      <c r="AQ345" s="223" t="str">
        <f t="shared" ca="1" si="492"/>
        <v>-0,0579062103173612-0,19089119297019i</v>
      </c>
      <c r="AR345" s="223" t="str">
        <f t="shared" ca="1" si="493"/>
        <v>-0,0579062103173612-0,19089119297019i</v>
      </c>
      <c r="AS345" s="223" t="str">
        <f t="shared" ca="1" si="494"/>
        <v>0,0484698728624845-0,193502579237579i</v>
      </c>
      <c r="AT345" s="223" t="str">
        <f t="shared" ca="1" si="495"/>
        <v>0,0983237098639171-0,173565621093283i</v>
      </c>
      <c r="AU345" s="223" t="str">
        <f t="shared" ca="1" si="496"/>
        <v>0,141054203671652-0,141054203671698i</v>
      </c>
      <c r="AV345" s="223" t="str">
        <f t="shared" ca="1" si="497"/>
        <v>0,173565621093251-0,0983237098639741i</v>
      </c>
      <c r="AW345" s="223" t="str">
        <f t="shared" ca="1" si="498"/>
        <v>0,193502579237613-0,0484698728623498i</v>
      </c>
      <c r="AX345" s="223" t="str">
        <f t="shared" ca="1" si="499"/>
        <v>0,199420687984473+0,00489550311002712i</v>
      </c>
      <c r="AY345" s="223" t="str">
        <f t="shared" ca="1" si="500"/>
        <v>0,190891192970209+0,0579062103172986i</v>
      </c>
      <c r="AZ345" s="223" t="str">
        <f t="shared" ca="1" si="501"/>
        <v>0,168532037927102+0,106721736019608i</v>
      </c>
      <c r="BA345" s="223" t="str">
        <f t="shared" ca="1" si="502"/>
        <v>0,133963095977617+0,147805499434198i</v>
      </c>
      <c r="BB345" s="223" t="str">
        <f t="shared" ca="1" si="503"/>
        <v>0,0896888132790849+0,178181069475661i</v>
      </c>
      <c r="BC345" s="223" t="str">
        <f t="shared" ca="1" si="504"/>
        <v>0,0389167672383524+0,195647800842782i</v>
      </c>
      <c r="BD345" s="223" t="str">
        <f t="shared" ca="1" si="505"/>
        <v>-0,0146747156343648+0,198940266079925i</v>
      </c>
      <c r="BE345" s="223" t="str">
        <f t="shared" ca="1" si="506"/>
        <v>-0,0672030466396644+0,187819933098827i</v>
      </c>
      <c r="BF345" s="223" t="str">
        <f t="shared" ca="1" si="507"/>
        <v>-0,114862660165333+0,163092446320007i</v>
      </c>
      <c r="BG345" s="223" t="str">
        <f t="shared" ca="1" si="508"/>
        <v>-0,15420071880237+0,126549259451541i</v>
      </c>
      <c r="BH345" s="223" t="str">
        <f t="shared" ca="1" si="509"/>
        <v>-0,182367264054883+0,0808378484871867i</v>
      </c>
      <c r="BI345" s="223" t="str">
        <f t="shared" ca="1" si="510"/>
        <v>-0,19732168975904+0,029269907713178i</v>
      </c>
      <c r="BJ345" s="223" t="str">
        <f t="shared" ca="1" si="511"/>
        <v>-0,197980579649301-0,0244185754831773i</v>
      </c>
      <c r="BK345" s="223" t="str">
        <f t="shared" ca="1" si="512"/>
        <v>-0,184296198557522-0,0763379849363818i</v>
      </c>
      <c r="BL345" s="223" t="str">
        <f t="shared" ca="1" si="513"/>
        <v>-0,157259950724395-0,122726870102117i</v>
      </c>
      <c r="BM345" s="223" t="str">
        <f t="shared" ca="1" si="514"/>
        <v>-0,118830554675192-0,16022445513244i</v>
      </c>
      <c r="BN345" s="223" t="str">
        <f t="shared" ca="1" si="515"/>
        <v>-0,0717921382377266-0,186114119921504i</v>
      </c>
      <c r="BO345" s="223" t="str">
        <f t="shared" ca="1" si="516"/>
        <v>-0,0195525344165807-0,198520213441325i</v>
      </c>
      <c r="BP345" s="223" t="str">
        <f t="shared" ca="1" si="517"/>
        <v>0,0341036088450504-0,196543940661229i</v>
      </c>
      <c r="BQ345" s="223" t="str">
        <f t="shared" ca="1" si="518"/>
        <v>0,0852890183409677-0,180328478331447i</v>
      </c>
      <c r="BR345" s="223" t="str">
        <f t="shared" ca="1" si="519"/>
        <v>0,130295420259208-0,151048602133146i</v>
      </c>
      <c r="BS345" s="223" t="str">
        <f t="shared" ca="1" si="520"/>
        <v>0,165862196716209-0,11082557668415i</v>
      </c>
      <c r="BT345" s="223" t="str">
        <f t="shared" ca="1" si="521"/>
        <v>0,189412610571494-0,0625734744391948i</v>
      </c>
      <c r="BU345" s="223" t="str">
        <f t="shared" ca="1" si="522"/>
        <v>0,199240484541108-0,00978805735197352i</v>
      </c>
      <c r="BV345" s="223" t="str">
        <f t="shared" ca="1" si="523"/>
        <v>0,194633810104884+0,0437064836260803i</v>
      </c>
      <c r="BW345" s="223" t="str">
        <f t="shared" ca="1" si="524"/>
        <v>0,175926331006247+0,0940345830297621i</v>
      </c>
      <c r="BX345" s="223" t="str">
        <f t="shared" ca="1" si="525"/>
        <v>0,144473364229199+0,137550077336213i</v>
      </c>
      <c r="BY345" s="223" t="str">
        <f t="shared" ca="1" si="526"/>
        <v>0,1025536101717+0,171100361740272i</v>
      </c>
      <c r="BZ345" s="223" t="str">
        <f t="shared" ca="1" si="527"/>
        <v>0,0532040656597471+0,192254789652103i</v>
      </c>
      <c r="CA345" s="223" t="str">
        <f t="shared" ca="1" si="528"/>
        <v>6,53955410369305E-14+0,19948076786222i</v>
      </c>
      <c r="CB345" s="223" t="str">
        <f t="shared" ca="1" si="529"/>
        <v>-0,0532040656598178+0,192254789652083i</v>
      </c>
      <c r="CC345" s="223" t="str">
        <f t="shared" ca="1" si="530"/>
        <v>-0,102553610171753+0,17110036174024i</v>
      </c>
      <c r="CD345" s="223" t="str">
        <f t="shared" ca="1" si="531"/>
        <v>-0,144473364229109+0,137550077336307i</v>
      </c>
      <c r="CE345" s="223" t="str">
        <f t="shared" ca="1" si="532"/>
        <v>-0,175926331006186+0,0940345830298774i</v>
      </c>
      <c r="CF345" s="223" t="str">
        <f t="shared" ca="1" si="533"/>
        <v>-0,1946338101049+0,0437064836260087i</v>
      </c>
      <c r="CG345" s="223" t="str">
        <f t="shared" ca="1" si="534"/>
        <v>-0,199240484541105-0,00978805735203542i</v>
      </c>
      <c r="CH345" s="223" t="str">
        <f t="shared" ca="1" si="535"/>
        <v>-0,189412610571535-0,0625734744390707i</v>
      </c>
      <c r="CI345" s="223" t="str">
        <f t="shared" ca="1" si="536"/>
        <v>-0,165862196716175-0,110825576684202i</v>
      </c>
      <c r="CJ345" s="223" t="str">
        <f t="shared" ca="1" si="537"/>
        <v>-0,130295420259152-0,151048602133194i</v>
      </c>
      <c r="CK345" s="223" t="str">
        <f t="shared" ca="1" si="538"/>
        <v>-0,0852890183409116-0,180328478331473i</v>
      </c>
      <c r="CL345" s="223" t="str">
        <f t="shared" ca="1" si="539"/>
        <v>-0,0341036088451792-0,196543940661207i</v>
      </c>
      <c r="CM345" s="223" t="str">
        <f t="shared" ca="1" si="540"/>
        <v>0,0195525344166423-0,198520213441319i</v>
      </c>
      <c r="CN345" s="223" t="str">
        <f t="shared" ca="1" si="541"/>
        <v>0,071792138237795-0,186114119921478i</v>
      </c>
      <c r="CO345" s="223" t="str">
        <f t="shared" ca="1" si="542"/>
        <v>0,118830554675087-0,160224455132518i</v>
      </c>
      <c r="CP345" s="223" t="str">
        <f t="shared" ca="1" si="543"/>
        <v>0,15725995072444-0,122726870102059i</v>
      </c>
      <c r="CQ345" s="223" t="str">
        <f t="shared" ca="1" si="544"/>
        <v>0,184296198557546-0,0763379849363246i</v>
      </c>
      <c r="CR345" s="223" t="str">
        <f t="shared" ca="1" si="545"/>
        <v>0,197980579649285-0,0244185754833071i</v>
      </c>
      <c r="CS345" s="223" t="str">
        <f t="shared" ca="1" si="546"/>
        <v>0,19732168975903+0,0292699077132506i</v>
      </c>
      <c r="CT345" s="223" t="str">
        <f t="shared" ca="1" si="547"/>
        <v>0,182367264054854+0,0808378484872538i</v>
      </c>
      <c r="CU345" s="223" t="str">
        <f t="shared" ca="1" si="548"/>
        <v>0,15420071880233+0,126549259451589i</v>
      </c>
      <c r="CV345" s="223" t="str">
        <f t="shared" ca="1" si="549"/>
        <v>0,11486266016544+0,163092446319931i</v>
      </c>
      <c r="CW345" s="223" t="str">
        <f t="shared" ca="1" si="550"/>
        <v>0,0672030466396062+0,187819933098848i</v>
      </c>
      <c r="CX345" s="223" t="str">
        <f t="shared" ca="1" si="551"/>
        <v>0,014674715634303+0,19894026607993i</v>
      </c>
      <c r="CY345" s="223" t="str">
        <f t="shared" ca="1" si="552"/>
        <v>-0,0389167672382353+0,195647800842805i</v>
      </c>
      <c r="CZ345" s="223" t="str">
        <f t="shared" ca="1" si="553"/>
        <v>-0,0896888132789732+0,178181069475717i</v>
      </c>
      <c r="DA345" s="223" t="str">
        <f t="shared" ca="1" si="554"/>
        <v>-0,133963095977672+0,147805499434148i</v>
      </c>
      <c r="DB345" s="223" t="str">
        <f t="shared" ca="1" si="555"/>
        <v>-0,168532037927141+0,106721736019546i</v>
      </c>
      <c r="DC345" s="223" t="str">
        <f t="shared" ca="1" si="556"/>
        <v>-0,190891192970171+0,0579062103174239i</v>
      </c>
      <c r="DD345" s="223" t="str">
        <f t="shared" ca="1" si="557"/>
        <v>-0,199420687984475+0,0048955031099595i</v>
      </c>
      <c r="DE345" s="223" t="str">
        <f t="shared" ca="1" si="558"/>
        <v>-0,193502579237596-0,0484698728624155i</v>
      </c>
      <c r="DF345" s="223" t="str">
        <f t="shared" ca="1" si="559"/>
        <v>-0,173565621093318-0,0983237098638552i</v>
      </c>
      <c r="DG345" s="223" t="str">
        <f t="shared" ca="1" si="560"/>
        <v>-0,141054203671608-0,141054203671742i</v>
      </c>
      <c r="DH345" s="223" t="str">
        <f t="shared" ca="1" si="561"/>
        <v>-0,0983237098638682-0,173565621093311i</v>
      </c>
      <c r="DI345" s="223" t="str">
        <f t="shared" ca="1" si="562"/>
        <v>-0,0484698728624079-0,193502579237598i</v>
      </c>
      <c r="DJ345" s="223" t="str">
        <f t="shared" ca="1" si="563"/>
        <v>0,00489550310996741-0,199420687984475i</v>
      </c>
      <c r="DK345" s="223" t="str">
        <f t="shared" ca="1" si="564"/>
        <v>0,0579062103174314-0,190891192970169i</v>
      </c>
      <c r="DL345" s="223" t="str">
        <f t="shared" ca="1" si="565"/>
        <v>0,106721736019553-0,168532037927137i</v>
      </c>
      <c r="DM345" s="223" t="str">
        <f t="shared" ca="1" si="566"/>
        <v>0,147805499434154-0,133963095977666i</v>
      </c>
      <c r="DN345" s="223" t="str">
        <f t="shared" ca="1" si="567"/>
        <v>0,178181069475721-0,089688813278966i</v>
      </c>
      <c r="DO345" s="223" t="str">
        <f t="shared" ca="1" si="568"/>
        <v>0,195647800842807-0,0389167672382275i</v>
      </c>
      <c r="DP345" s="223" t="str">
        <f t="shared" ca="1" si="569"/>
        <v>0,198940266079931+0,0146747156342882i</v>
      </c>
      <c r="DQ345" s="223" t="str">
        <f t="shared" ca="1" si="570"/>
        <v>0,187819933098846+0,0672030466396136i</v>
      </c>
      <c r="DR345" s="223" t="str">
        <f t="shared" ca="1" si="571"/>
        <v>0,16309244631992+0,114862660165455i</v>
      </c>
      <c r="DS345" s="223" t="str">
        <f t="shared" ca="1" si="572"/>
        <v>0,126549259451583+0,154200718802335i</v>
      </c>
      <c r="DT345" s="223" t="str">
        <f t="shared" ca="1" si="573"/>
        <v>0,0808378484872466+0,182367264054857i</v>
      </c>
      <c r="DU345" s="223" t="str">
        <f t="shared" ca="1" si="574"/>
        <v>0,0292699077132426+0,197321689759031i</v>
      </c>
      <c r="DV345" s="223" t="str">
        <f t="shared" ca="1" si="575"/>
        <v>-0,0244185754833149+0,197980579649284i</v>
      </c>
      <c r="DW345" s="223" t="str">
        <f t="shared" ca="1" si="576"/>
        <v>-0,0763379849363214+0,184296198557547i</v>
      </c>
      <c r="DX345" s="223" t="str">
        <f t="shared" ca="1" si="577"/>
        <v>-0,122726870102056+0,157259950724442i</v>
      </c>
      <c r="DY345" s="223" t="str">
        <f t="shared" ca="1" si="578"/>
        <v>-0,160224455132516+0,11883055467509i</v>
      </c>
      <c r="DZ345" s="223" t="str">
        <f t="shared" ca="1" si="579"/>
        <v>-0,186114119921477+0,0717921382377982i</v>
      </c>
      <c r="EA345" s="223" t="str">
        <f t="shared" ca="1" si="580"/>
        <v>-0,19852021344132+0,0195525344166345i</v>
      </c>
      <c r="EB345" s="223" t="str">
        <f t="shared" ca="1" si="581"/>
        <v>-0,19654394066124-0,034103608844986i</v>
      </c>
      <c r="EC345" s="223" t="str">
        <f t="shared" ca="1" si="582"/>
        <v>-0,18032847833147-0,0852890183409188i</v>
      </c>
      <c r="ED345" s="223" t="str">
        <f t="shared" ca="1" si="583"/>
        <v>-0,151048602133188-0,130295420259158i</v>
      </c>
      <c r="EE345" s="223" t="str">
        <f t="shared" ca="1" si="584"/>
        <v>-0,110825576684205-0,165862196716173i</v>
      </c>
      <c r="EF345" s="223" t="str">
        <f t="shared" ca="1" si="585"/>
        <v>-0,0625734744390632-0,189412610571537i</v>
      </c>
      <c r="EG345" s="223" t="str">
        <f t="shared" ca="1" si="586"/>
        <v>-0,00978805735203883-0,199240484541105i</v>
      </c>
      <c r="EH345" s="223" t="str">
        <f t="shared" ca="1" si="587"/>
        <v>0,0437064836260053-0,194633810104901i</v>
      </c>
      <c r="EI345" s="223" t="str">
        <f t="shared" ca="1" si="588"/>
        <v>0,0940345830298744-0,175926331006187i</v>
      </c>
      <c r="EJ345" s="223" t="str">
        <f t="shared" ca="1" si="589"/>
        <v>0,137550077336305-0,144473364229112i</v>
      </c>
      <c r="EK345" s="223" t="str">
        <f t="shared" ca="1" si="590"/>
        <v>0,171100361740244-0,102553610171746i</v>
      </c>
      <c r="EL345" s="223" t="str">
        <f t="shared" ca="1" si="591"/>
        <v>0,192254789652085-0,0532040656598102i</v>
      </c>
      <c r="EM345" s="223" t="str">
        <f t="shared" ca="1" si="592"/>
        <v>0,19948076786222+7,33139570869595E-14i</v>
      </c>
      <c r="EN345" s="223"/>
      <c r="EO345" s="223"/>
      <c r="EP345" s="223"/>
    </row>
    <row r="346" spans="1:146">
      <c r="A346" s="249">
        <f t="shared" si="461"/>
        <v>4.8046874999999835E-3</v>
      </c>
      <c r="B346" s="248">
        <v>246</v>
      </c>
      <c r="C346" s="247">
        <f t="shared" si="462"/>
        <v>49200</v>
      </c>
      <c r="N346" s="246">
        <f t="shared" ca="1" si="463"/>
        <v>0.20051590450035162</v>
      </c>
      <c r="O346" s="223">
        <f t="shared" ca="1" si="464"/>
        <v>-0.19948409549964841</v>
      </c>
      <c r="P346" s="223" t="str">
        <f t="shared" ca="1" si="465"/>
        <v>-0,193505807149904-0,0484706814123453i</v>
      </c>
      <c r="Q346" s="223" t="str">
        <f t="shared" ca="1" si="466"/>
        <v>-0,175929265720441-0,0940361516672144i</v>
      </c>
      <c r="R346" s="223" t="str">
        <f t="shared" ca="1" si="467"/>
        <v>-0,147807965050887-0,133965330682339i</v>
      </c>
      <c r="S346" s="223" t="str">
        <f t="shared" ca="1" si="468"/>
        <v>-0,110827425420438-0,165864963545621i</v>
      </c>
      <c r="T346" s="223" t="str">
        <f t="shared" ca="1" si="469"/>
        <v>-0,0672041676869524-0,187823066216098i</v>
      </c>
      <c r="U346" s="223" t="str">
        <f t="shared" ca="1" si="470"/>
        <v>-0,0195528605821045-0,198523525055268i</v>
      </c>
      <c r="V346" s="223" t="str">
        <f t="shared" ca="1" si="471"/>
        <v>0,0292703959789602-0,197324981379823i</v>
      </c>
      <c r="W346" s="223" t="str">
        <f t="shared" ca="1" si="472"/>
        <v>0,0763392583680461-0,184299272893654i</v>
      </c>
      <c r="X346" s="223" t="str">
        <f t="shared" ca="1" si="473"/>
        <v>0,118832536946436-0,160227127915927i</v>
      </c>
      <c r="Y346" s="223" t="str">
        <f t="shared" ca="1" si="474"/>
        <v>0,154203291100844-0,12655137048243i</v>
      </c>
      <c r="Z346" s="223" t="str">
        <f t="shared" ca="1" si="475"/>
        <v>0,180331486480099-0,0852904410892033i</v>
      </c>
      <c r="AA346" s="223" t="str">
        <f t="shared" ca="1" si="476"/>
        <v>0,195651064540607-0,0389174164281224i</v>
      </c>
      <c r="AB346" s="223" t="str">
        <f t="shared" ca="1" si="477"/>
        <v>0,199243808170248+0,0097882206314744i</v>
      </c>
      <c r="AC346" s="223" t="str">
        <f t="shared" ca="1" si="478"/>
        <v>0,190894377320671+0,0579071762795101i</v>
      </c>
      <c r="AD346" s="223" t="str">
        <f t="shared" ca="1" si="479"/>
        <v>0,171103215950069+0,102555320919282i</v>
      </c>
      <c r="AE346" s="223" t="str">
        <f t="shared" ca="1" si="480"/>
        <v>0,14105655666666+0,141056556666673i</v>
      </c>
      <c r="AF346" s="223" t="str">
        <f t="shared" ca="1" si="481"/>
        <v>0,102555320919268+0,171103215950077i</v>
      </c>
      <c r="AG346" s="223" t="str">
        <f t="shared" ca="1" si="482"/>
        <v>0,0579071762795301+0,190894377320665i</v>
      </c>
      <c r="AH346" s="223" t="str">
        <f t="shared" ca="1" si="483"/>
        <v>0,00978822063151785+0,199243808170245i</v>
      </c>
      <c r="AI346" s="223" t="str">
        <f t="shared" ca="1" si="484"/>
        <v>-0,0389174164280604+0,19565106454062i</v>
      </c>
      <c r="AJ346" s="223" t="str">
        <f t="shared" ca="1" si="485"/>
        <v>-0,0852904410891281+0,180331486480134i</v>
      </c>
      <c r="AK346" s="223" t="str">
        <f t="shared" ca="1" si="486"/>
        <v>-0,126551370482505+0,154203291100782i</v>
      </c>
      <c r="AL346" s="223" t="str">
        <f t="shared" ca="1" si="487"/>
        <v>-0,16022712791596+0,118832536946391i</v>
      </c>
      <c r="AM346" s="223" t="str">
        <f t="shared" ca="1" si="488"/>
        <v>-0,184299272893669+0,076339258368009i</v>
      </c>
      <c r="AN346" s="223" t="str">
        <f t="shared" ca="1" si="489"/>
        <v>-0,197324981379826+0,0292703959789416i</v>
      </c>
      <c r="AO346" s="223" t="str">
        <f t="shared" ca="1" si="490"/>
        <v>-0,198523525055268-0,0195528605821007i</v>
      </c>
      <c r="AP346" s="223" t="str">
        <f t="shared" ca="1" si="491"/>
        <v>-0,187823066216107-0,0672041676869294i</v>
      </c>
      <c r="AQ346" s="223" t="str">
        <f t="shared" ca="1" si="492"/>
        <v>-0,165864963545646-0,1108274254204i</v>
      </c>
      <c r="AR346" s="223" t="str">
        <f t="shared" ca="1" si="493"/>
        <v>-0,165864963545646-0,1108274254204i</v>
      </c>
      <c r="AS346" s="223" t="str">
        <f t="shared" ca="1" si="494"/>
        <v>-0,09403615166713-0,175929265720486i</v>
      </c>
      <c r="AT346" s="223" t="str">
        <f t="shared" ca="1" si="495"/>
        <v>-0,0484706814122693-0,193505807149923i</v>
      </c>
      <c r="AU346" s="223" t="str">
        <f t="shared" ca="1" si="496"/>
        <v>5,85541903531605E-14-0,199484095499648i</v>
      </c>
      <c r="AV346" s="223" t="str">
        <f t="shared" ca="1" si="497"/>
        <v>0,0484706814123774-0,193505807149896i</v>
      </c>
      <c r="AW346" s="223" t="str">
        <f t="shared" ca="1" si="498"/>
        <v>0,0940361516672282-0,175929265720434i</v>
      </c>
      <c r="AX346" s="223" t="str">
        <f t="shared" ca="1" si="499"/>
        <v>0,133965330682335-0,147807965050891i</v>
      </c>
      <c r="AY346" s="223" t="str">
        <f t="shared" ca="1" si="500"/>
        <v>0,165864963545598-0,110827425420473i</v>
      </c>
      <c r="AZ346" s="223" t="str">
        <f t="shared" ca="1" si="501"/>
        <v>0,187823066216077-0,0672041676870114i</v>
      </c>
      <c r="BA346" s="223" t="str">
        <f t="shared" ca="1" si="502"/>
        <v>0,19852352505526-0,0195528605821873i</v>
      </c>
      <c r="BB346" s="223" t="str">
        <f t="shared" ca="1" si="503"/>
        <v>0,197324981379809+0,0292703959790575i</v>
      </c>
      <c r="BC346" s="223" t="str">
        <f t="shared" ca="1" si="504"/>
        <v>0,184299272893625+0,0763392583681171i</v>
      </c>
      <c r="BD346" s="223" t="str">
        <f t="shared" ca="1" si="505"/>
        <v>0,160227127915894+0,118832536946481i</v>
      </c>
      <c r="BE346" s="223" t="str">
        <f t="shared" ca="1" si="506"/>
        <v>0,126551370482419+0,154203291100853i</v>
      </c>
      <c r="BF346" s="223" t="str">
        <f t="shared" ca="1" si="507"/>
        <v>0,0852904410892041+0,180331486480098i</v>
      </c>
      <c r="BG346" s="223" t="str">
        <f t="shared" ca="1" si="508"/>
        <v>0,0389174164281486+0,195651064540602i</v>
      </c>
      <c r="BH346" s="223" t="str">
        <f t="shared" ca="1" si="509"/>
        <v>-0,00978822063143095+0,19924380817025i</v>
      </c>
      <c r="BI346" s="223" t="str">
        <f t="shared" ca="1" si="510"/>
        <v>-0,0579071762794523+0,190894377320688i</v>
      </c>
      <c r="BJ346" s="223" t="str">
        <f t="shared" ca="1" si="511"/>
        <v>-0,102555320919191+0,171103215950124i</v>
      </c>
      <c r="BK346" s="223" t="str">
        <f t="shared" ca="1" si="512"/>
        <v>-0,14105655666673+0,141056556666602i</v>
      </c>
      <c r="BL346" s="223" t="str">
        <f t="shared" ca="1" si="513"/>
        <v>-0,171103215950106+0,10255532091922i</v>
      </c>
      <c r="BM346" s="223" t="str">
        <f t="shared" ca="1" si="514"/>
        <v>-0,190894377320682+0,057907176279474i</v>
      </c>
      <c r="BN346" s="223" t="str">
        <f t="shared" ca="1" si="515"/>
        <v>-0,199243808170248+0,00978822063146503i</v>
      </c>
      <c r="BO346" s="223" t="str">
        <f t="shared" ca="1" si="516"/>
        <v>-0,195651064540609-0,0389174164281151i</v>
      </c>
      <c r="BP346" s="223" t="str">
        <f t="shared" ca="1" si="517"/>
        <v>-0,180331486480108-0,0852904410891835i</v>
      </c>
      <c r="BQ346" s="223" t="str">
        <f t="shared" ca="1" si="518"/>
        <v>-0,154203291100875-0,126551370482392i</v>
      </c>
      <c r="BR346" s="223" t="str">
        <f t="shared" ca="1" si="519"/>
        <v>-0,118832536946503-0,160227127915877i</v>
      </c>
      <c r="BS346" s="223" t="str">
        <f t="shared" ca="1" si="520"/>
        <v>-0,0763392583679601-0,18429927289369i</v>
      </c>
      <c r="BT346" s="223" t="str">
        <f t="shared" ca="1" si="521"/>
        <v>-0,0292703959788836-0,197324981379835i</v>
      </c>
      <c r="BU346" s="223" t="str">
        <f t="shared" ca="1" si="522"/>
        <v>0,0195528605821533-0,198523525055263i</v>
      </c>
      <c r="BV346" s="223" t="str">
        <f t="shared" ca="1" si="523"/>
        <v>0,0672041676869845-0,187823066216087i</v>
      </c>
      <c r="BW346" s="223" t="str">
        <f t="shared" ca="1" si="524"/>
        <v>0,110827425420454-0,16586496354561i</v>
      </c>
      <c r="BX346" s="223" t="str">
        <f t="shared" ca="1" si="525"/>
        <v>0,147807965050868-0,133965330682361i</v>
      </c>
      <c r="BY346" s="223" t="str">
        <f t="shared" ca="1" si="526"/>
        <v>0,17592926572042-0,0940361516672533i</v>
      </c>
      <c r="BZ346" s="223" t="str">
        <f t="shared" ca="1" si="527"/>
        <v>0,193505807149887-0,0484706814124105i</v>
      </c>
      <c r="CA346" s="223" t="str">
        <f t="shared" ca="1" si="528"/>
        <v>0,199484095499648-8,70000632316859E-14i</v>
      </c>
      <c r="CB346" s="223" t="str">
        <f t="shared" ca="1" si="529"/>
        <v>0,193505807149883+0,0484706814124286i</v>
      </c>
      <c r="CC346" s="223" t="str">
        <f t="shared" ca="1" si="530"/>
        <v>0,175929265720406+0,0940361516672799i</v>
      </c>
      <c r="CD346" s="223" t="str">
        <f t="shared" ca="1" si="531"/>
        <v>0,147807965050848+0,133965330682383i</v>
      </c>
      <c r="CE346" s="223" t="str">
        <f t="shared" ca="1" si="532"/>
        <v>0,110827425420429+0,165864963545627i</v>
      </c>
      <c r="CF346" s="223" t="str">
        <f t="shared" ca="1" si="533"/>
        <v>0,0672041676869562+0,187823066216097i</v>
      </c>
      <c r="CG346" s="223" t="str">
        <f t="shared" ca="1" si="534"/>
        <v>0,0195528605821347+0,198523525055265i</v>
      </c>
      <c r="CH346" s="223" t="str">
        <f t="shared" ca="1" si="535"/>
        <v>-0,0292703959789135+0,19732498137983i</v>
      </c>
      <c r="CI346" s="223" t="str">
        <f t="shared" ca="1" si="536"/>
        <v>-0,0763392583679878+0,184299272893678i</v>
      </c>
      <c r="CJ346" s="223" t="str">
        <f t="shared" ca="1" si="537"/>
        <v>-0,118832536946364+0,160227127915981i</v>
      </c>
      <c r="CK346" s="223" t="str">
        <f t="shared" ca="1" si="538"/>
        <v>-0,154203291100894+0,126551370482369i</v>
      </c>
      <c r="CL346" s="223" t="str">
        <f t="shared" ca="1" si="539"/>
        <v>-0,180331486480121+0,0852904410891564i</v>
      </c>
      <c r="CM346" s="223" t="str">
        <f t="shared" ca="1" si="540"/>
        <v>-0,195651064540615+0,0389174164280855i</v>
      </c>
      <c r="CN346" s="223" t="str">
        <f t="shared" ca="1" si="541"/>
        <v>-0,199243808170247-0,00978822063148378i</v>
      </c>
      <c r="CO346" s="223" t="str">
        <f t="shared" ca="1" si="542"/>
        <v>-0,190894377320673-0,0579071762795029i</v>
      </c>
      <c r="CP346" s="223" t="str">
        <f t="shared" ca="1" si="543"/>
        <v>-0,17110321595009-0,102555320919246i</v>
      </c>
      <c r="CQ346" s="223" t="str">
        <f t="shared" ca="1" si="544"/>
        <v>-0,141056556666709-0,141056556666623i</v>
      </c>
      <c r="CR346" s="223" t="str">
        <f t="shared" ca="1" si="545"/>
        <v>-0,10255532091934-0,171103215950034i</v>
      </c>
      <c r="CS346" s="223" t="str">
        <f t="shared" ca="1" si="546"/>
        <v>-0,0579071762794234-0,190894377320697i</v>
      </c>
      <c r="CT346" s="223" t="str">
        <f t="shared" ca="1" si="547"/>
        <v>-0,00978822063140087-0,199243808170251i</v>
      </c>
      <c r="CU346" s="223" t="str">
        <f t="shared" ca="1" si="548"/>
        <v>0,0389174164281669-0,195651064540599i</v>
      </c>
      <c r="CV346" s="223" t="str">
        <f t="shared" ca="1" si="549"/>
        <v>0,085290441089221-0,18033148648009i</v>
      </c>
      <c r="CW346" s="223" t="str">
        <f t="shared" ca="1" si="550"/>
        <v>0,126551370482442-0,154203291100834i</v>
      </c>
      <c r="CX346" s="223" t="str">
        <f t="shared" ca="1" si="551"/>
        <v>0,160227127915908-0,118832536946461i</v>
      </c>
      <c r="CY346" s="223" t="str">
        <f t="shared" ca="1" si="552"/>
        <v>0,184299272893632-0,0763392583680997i</v>
      </c>
      <c r="CZ346" s="223" t="str">
        <f t="shared" ca="1" si="553"/>
        <v>0,197324981379814-0,029270395979022i</v>
      </c>
      <c r="DA346" s="223" t="str">
        <f t="shared" ca="1" si="554"/>
        <v>0,198523525055277+0,0195528605820141i</v>
      </c>
      <c r="DB346" s="223" t="str">
        <f t="shared" ca="1" si="555"/>
        <v>0,187823066216069+0,0672041676870344i</v>
      </c>
      <c r="DC346" s="223" t="str">
        <f t="shared" ca="1" si="556"/>
        <v>0,165864963545587+0,110827425420488i</v>
      </c>
      <c r="DD346" s="223" t="str">
        <f t="shared" ca="1" si="557"/>
        <v>0,133965330682313+0,147807965050911i</v>
      </c>
      <c r="DE346" s="223" t="str">
        <f t="shared" ca="1" si="558"/>
        <v>0,0940361516672066+0,175929265720445i</v>
      </c>
      <c r="DF346" s="223" t="str">
        <f t="shared" ca="1" si="559"/>
        <v>0,0484706814123592+0,1935058071499i</v>
      </c>
      <c r="DG346" s="223" t="str">
        <f t="shared" ca="1" si="560"/>
        <v>2,27761938802473E-14+0,199484095499648i</v>
      </c>
      <c r="DH346" s="223" t="str">
        <f t="shared" ca="1" si="561"/>
        <v>-0,048470681412293+0,193505807149917i</v>
      </c>
      <c r="DI346" s="223" t="str">
        <f t="shared" ca="1" si="562"/>
        <v>-0,0940361516671466+0,175929265720477i</v>
      </c>
      <c r="DJ346" s="223" t="str">
        <f t="shared" ca="1" si="563"/>
        <v>-0,133965330682279+0,147807965050942i</v>
      </c>
      <c r="DK346" s="223" t="str">
        <f t="shared" ca="1" si="564"/>
        <v>-0,165864963545663+0,110827425420375i</v>
      </c>
      <c r="DL346" s="223" t="str">
        <f t="shared" ca="1" si="565"/>
        <v>-0,187823066216115+0,0672041676869065i</v>
      </c>
      <c r="DM346" s="223" t="str">
        <f t="shared" ca="1" si="566"/>
        <v>-0,19852352505527+0,019552860582082i</v>
      </c>
      <c r="DN346" s="223" t="str">
        <f t="shared" ca="1" si="567"/>
        <v>-0,197324981379821-0,0292703959789769i</v>
      </c>
      <c r="DO346" s="223" t="str">
        <f t="shared" ca="1" si="568"/>
        <v>-0,184299272893658-0,0763392583680367i</v>
      </c>
      <c r="DP346" s="223" t="str">
        <f t="shared" ca="1" si="569"/>
        <v>-0,160227127915949-0,118832536946406i</v>
      </c>
      <c r="DQ346" s="223" t="str">
        <f t="shared" ca="1" si="570"/>
        <v>-0,126551370482477-0,154203291100805i</v>
      </c>
      <c r="DR346" s="223" t="str">
        <f t="shared" ca="1" si="571"/>
        <v>-0,0852904410892827-0,180331486480061i</v>
      </c>
      <c r="DS346" s="223" t="str">
        <f t="shared" ca="1" si="572"/>
        <v>-0,0389174164280337-0,195651064540625i</v>
      </c>
      <c r="DT346" s="223" t="str">
        <f t="shared" ca="1" si="573"/>
        <v>0,0097882206315366-0,199243808170245i</v>
      </c>
      <c r="DU346" s="223" t="str">
        <f t="shared" ca="1" si="574"/>
        <v>0,0579071762795644-0,190894377320654i</v>
      </c>
      <c r="DV346" s="223" t="str">
        <f t="shared" ca="1" si="575"/>
        <v>0,102555320919291-0,171103215950063i</v>
      </c>
      <c r="DW346" s="223" t="str">
        <f t="shared" ca="1" si="576"/>
        <v>0,141056556666661-0,141056556666672i</v>
      </c>
      <c r="DX346" s="223" t="str">
        <f t="shared" ca="1" si="577"/>
        <v>0,171103215950067-0,102555320919285i</v>
      </c>
      <c r="DY346" s="223" t="str">
        <f t="shared" ca="1" si="578"/>
        <v>0,190894377320656-0,0579071762795572i</v>
      </c>
      <c r="DZ346" s="223" t="str">
        <f t="shared" ca="1" si="579"/>
        <v>0,199243808170244-0,00978822063155192i</v>
      </c>
      <c r="EA346" s="223" t="str">
        <f t="shared" ca="1" si="580"/>
        <v>0,195651064540588+0,0389174164282188i</v>
      </c>
      <c r="EB346" s="223" t="str">
        <f t="shared" ca="1" si="581"/>
        <v>0,180331486480058+0,0852904410892895i</v>
      </c>
      <c r="EC346" s="223" t="str">
        <f t="shared" ca="1" si="582"/>
        <v>0,1542032911008+0,126551370482483i</v>
      </c>
      <c r="ED346" s="223" t="str">
        <f t="shared" ca="1" si="583"/>
        <v>0,118832536946419+0,16022712791594i</v>
      </c>
      <c r="EE346" s="223" t="str">
        <f t="shared" ca="1" si="584"/>
        <v>0,0763392583680299+0,184299272893661i</v>
      </c>
      <c r="EF346" s="223" t="str">
        <f t="shared" ca="1" si="585"/>
        <v>0,0292703959789697+0,197324981379822i</v>
      </c>
      <c r="EG346" s="223" t="str">
        <f t="shared" ca="1" si="586"/>
        <v>-0,0195528605820668+0,198523525055272i</v>
      </c>
      <c r="EH346" s="223" t="str">
        <f t="shared" ca="1" si="587"/>
        <v>-0,0672041676869133+0,187823066216112i</v>
      </c>
      <c r="EI346" s="223" t="str">
        <f t="shared" ca="1" si="588"/>
        <v>-0,110827425420381+0,165864963545659i</v>
      </c>
      <c r="EJ346" s="223" t="str">
        <f t="shared" ca="1" si="589"/>
        <v>-0,147807965050947+0,133965330682274i</v>
      </c>
      <c r="EK346" s="223" t="str">
        <f t="shared" ca="1" si="590"/>
        <v>-0,17592926572047+0,09403615166716i</v>
      </c>
      <c r="EL346" s="223" t="str">
        <f t="shared" ca="1" si="591"/>
        <v>-0,193505807149919+0,0484706814122858i</v>
      </c>
      <c r="EM346" s="223" t="str">
        <f t="shared" ca="1" si="592"/>
        <v>-0,199484095499648-3,01083174746352E-14i</v>
      </c>
      <c r="EN346" s="223"/>
      <c r="EO346" s="223"/>
      <c r="EP346" s="223"/>
    </row>
    <row r="347" spans="1:146">
      <c r="A347" s="249">
        <f t="shared" si="461"/>
        <v>4.824218749999983E-3</v>
      </c>
      <c r="B347" s="248">
        <v>247</v>
      </c>
      <c r="C347" s="247">
        <f t="shared" si="462"/>
        <v>49400</v>
      </c>
      <c r="N347" s="246">
        <f t="shared" ca="1" si="463"/>
        <v>0.2005129245506872</v>
      </c>
      <c r="O347" s="223">
        <f t="shared" ca="1" si="464"/>
        <v>-0.19948707544931282</v>
      </c>
      <c r="P347" s="223" t="str">
        <f t="shared" ca="1" si="465"/>
        <v>-0,194639964431051-0,0437078656262123i</v>
      </c>
      <c r="Q347" s="223" t="str">
        <f t="shared" ca="1" si="466"/>
        <v>-0,180334180322687-0,0852917151818661i</v>
      </c>
      <c r="R347" s="223" t="str">
        <f t="shared" ca="1" si="467"/>
        <v>-0,15726492328815-0,122730750728952i</v>
      </c>
      <c r="S347" s="223" t="str">
        <f t="shared" ca="1" si="468"/>
        <v>-0,126553260942488-0,154205594633082i</v>
      </c>
      <c r="T347" s="223" t="str">
        <f t="shared" ca="1" si="469"/>
        <v>-0,0896916492416794-0,178186703565747i</v>
      </c>
      <c r="U347" s="223" t="str">
        <f t="shared" ca="1" si="470"/>
        <v>-0,0484714054810448-0,193508697794213i</v>
      </c>
      <c r="V347" s="223" t="str">
        <f t="shared" ca="1" si="471"/>
        <v>-0,0048956579059731-0,199426993671839i</v>
      </c>
      <c r="W347" s="223" t="str">
        <f t="shared" ca="1" si="472"/>
        <v>0,0389179977874682-0,195653987231373i</v>
      </c>
      <c r="X347" s="223" t="str">
        <f t="shared" ca="1" si="473"/>
        <v>0,0808404045820891-0,182373030512529i</v>
      </c>
      <c r="Y347" s="223" t="str">
        <f t="shared" ca="1" si="474"/>
        <v>0,118834312100392-0,160229521433931i</v>
      </c>
      <c r="Z347" s="223" t="str">
        <f t="shared" ca="1" si="475"/>
        <v>0,151053378293926-0,130299540203763i</v>
      </c>
      <c r="AA347" s="223" t="str">
        <f t="shared" ca="1" si="476"/>
        <v>0,175931893801409-0,0940375564057757i</v>
      </c>
      <c r="AB347" s="223" t="str">
        <f t="shared" ca="1" si="477"/>
        <v>0,192260868753577-0,0532057479736894i</v>
      </c>
      <c r="AC347" s="223" t="str">
        <f t="shared" ca="1" si="478"/>
        <v>0,199246784530432-0,0097883668506841i</v>
      </c>
      <c r="AD347" s="223" t="str">
        <f t="shared" ca="1" si="479"/>
        <v>0,196550155385763+0,0341046872020868i</v>
      </c>
      <c r="AE347" s="223" t="str">
        <f t="shared" ca="1" si="480"/>
        <v>0,184302026008158+0,0763403987454099i</v>
      </c>
      <c r="AF347" s="223" t="str">
        <f t="shared" ca="1" si="481"/>
        <v>0,163097603307391+0,114866292125691i</v>
      </c>
      <c r="AG347" s="223" t="str">
        <f t="shared" ca="1" si="482"/>
        <v>0,133967331894234+0,147810173047934i</v>
      </c>
      <c r="AH347" s="223" t="str">
        <f t="shared" ca="1" si="483"/>
        <v>0,0983268188621682+0,173571109242772i</v>
      </c>
      <c r="AI347" s="223" t="str">
        <f t="shared" ca="1" si="484"/>
        <v>0,0579080413132239+0,190897228954707i</v>
      </c>
      <c r="AJ347" s="223" t="str">
        <f t="shared" ca="1" si="485"/>
        <v>0,0146751796491767+0,198946556576343i</v>
      </c>
      <c r="AK347" s="223" t="str">
        <f t="shared" ca="1" si="486"/>
        <v>-0,0292708332284276+0,197327929076027i</v>
      </c>
      <c r="AL347" s="223" t="str">
        <f t="shared" ca="1" si="487"/>
        <v>-0,0717944083071346+0,186120004854793i</v>
      </c>
      <c r="AM347" s="223" t="str">
        <f t="shared" ca="1" si="488"/>
        <v>-0,110829080991825+0,165867441283175i</v>
      </c>
      <c r="AN347" s="223" t="str">
        <f t="shared" ca="1" si="489"/>
        <v>-0,144477932480734+0,137554426673271i</v>
      </c>
      <c r="AO347" s="223" t="str">
        <f t="shared" ca="1" si="490"/>
        <v>-0,171105771938199+0,102556852919504i</v>
      </c>
      <c r="AP347" s="223" t="str">
        <f t="shared" ca="1" si="491"/>
        <v>-0,18941859980324+0,062575453013939i</v>
      </c>
      <c r="AQ347" s="223" t="str">
        <f t="shared" ca="1" si="492"/>
        <v>-0,198526490655651+0,0195531526683442i</v>
      </c>
      <c r="AR347" s="223" t="str">
        <f t="shared" ca="1" si="493"/>
        <v>-0,198526490655651+0,0195531526683442i</v>
      </c>
      <c r="AS347" s="223" t="str">
        <f t="shared" ca="1" si="494"/>
        <v>-0,187825871970042-0,0672051716016937i</v>
      </c>
      <c r="AT347" s="223" t="str">
        <f t="shared" ca="1" si="495"/>
        <v>-0,168537366914625-0,106725110563564i</v>
      </c>
      <c r="AU347" s="223" t="str">
        <f t="shared" ca="1" si="496"/>
        <v>-0,14105866380932-0,141058663809243i</v>
      </c>
      <c r="AV347" s="223" t="str">
        <f t="shared" ca="1" si="497"/>
        <v>-0,106725110563656-0,168537366914566i</v>
      </c>
      <c r="AW347" s="223" t="str">
        <f t="shared" ca="1" si="498"/>
        <v>-0,0672051716017907-0,187825871970008i</v>
      </c>
      <c r="AX347" s="223" t="str">
        <f t="shared" ca="1" si="499"/>
        <v>-0,0244193475992863-0,197986839800389i</v>
      </c>
      <c r="AY347" s="223" t="str">
        <f t="shared" ca="1" si="500"/>
        <v>0,0195531526682361-0,198526490655662i</v>
      </c>
      <c r="AZ347" s="223" t="str">
        <f t="shared" ca="1" si="501"/>
        <v>0,0625754530140243-0,189418599803212i</v>
      </c>
      <c r="BA347" s="223" t="str">
        <f t="shared" ca="1" si="502"/>
        <v>0,102556852919581-0,171105771938153i</v>
      </c>
      <c r="BB347" s="223" t="str">
        <f t="shared" ca="1" si="503"/>
        <v>0,13755442667334-0,144477932480669i</v>
      </c>
      <c r="BC347" s="223" t="str">
        <f t="shared" ca="1" si="504"/>
        <v>0,165867441283228-0,110829080991745i</v>
      </c>
      <c r="BD347" s="223" t="str">
        <f t="shared" ca="1" si="505"/>
        <v>0,186120004854828-0,0717944083070455i</v>
      </c>
      <c r="BE347" s="223" t="str">
        <f t="shared" ca="1" si="506"/>
        <v>0,19732792907604-0,0292708332283388i</v>
      </c>
      <c r="BF347" s="223" t="str">
        <f t="shared" ca="1" si="507"/>
        <v>0,198946556576337+0,0146751796492663i</v>
      </c>
      <c r="BG347" s="223" t="str">
        <f t="shared" ca="1" si="508"/>
        <v>0,19089722895468+0,0579080413133127i</v>
      </c>
      <c r="BH347" s="223" t="str">
        <f t="shared" ca="1" si="509"/>
        <v>0,173571109242726+0,0983268188622488i</v>
      </c>
      <c r="BI347" s="223" t="str">
        <f t="shared" ca="1" si="510"/>
        <v>0,147810173047871+0,133967331894302i</v>
      </c>
      <c r="BJ347" s="223" t="str">
        <f t="shared" ca="1" si="511"/>
        <v>0,11486629212578+0,163097603307329i</v>
      </c>
      <c r="BK347" s="223" t="str">
        <f t="shared" ca="1" si="512"/>
        <v>0,0763403987454919+0,184302026008124i</v>
      </c>
      <c r="BL347" s="223" t="str">
        <f t="shared" ca="1" si="513"/>
        <v>0,0341046872021518+0,196550155385752i</v>
      </c>
      <c r="BM347" s="223" t="str">
        <f t="shared" ca="1" si="514"/>
        <v>-0,00978836685061809+0,199246784530435i</v>
      </c>
      <c r="BN347" s="223" t="str">
        <f t="shared" ca="1" si="515"/>
        <v>-0,0532057479736448+0,192260868753589i</v>
      </c>
      <c r="BO347" s="223" t="str">
        <f t="shared" ca="1" si="516"/>
        <v>-0,0940375564057374+0,17593189380143i</v>
      </c>
      <c r="BP347" s="223" t="str">
        <f t="shared" ca="1" si="517"/>
        <v>-0,130299540203745+0,151053378293941i</v>
      </c>
      <c r="BQ347" s="223" t="str">
        <f t="shared" ca="1" si="518"/>
        <v>-0,160229521433929+0,118834312100394i</v>
      </c>
      <c r="BR347" s="223" t="str">
        <f t="shared" ca="1" si="519"/>
        <v>-0,182373030512529+0,0808404045820913i</v>
      </c>
      <c r="BS347" s="223" t="str">
        <f t="shared" ca="1" si="520"/>
        <v>-0,195653987231375+0,0389179977874609i</v>
      </c>
      <c r="BT347" s="223" t="str">
        <f t="shared" ca="1" si="521"/>
        <v>-0,199426993671838-0,00489565790598216i</v>
      </c>
      <c r="BU347" s="223" t="str">
        <f t="shared" ca="1" si="522"/>
        <v>-0,193508697794205-0,0484714054810742i</v>
      </c>
      <c r="BV347" s="223" t="str">
        <f t="shared" ca="1" si="523"/>
        <v>-0,178186703565733-0,0896916492417072i</v>
      </c>
      <c r="BW347" s="223" t="str">
        <f t="shared" ca="1" si="524"/>
        <v>-0,154205594633049-0,126553260942528i</v>
      </c>
      <c r="BX347" s="223" t="str">
        <f t="shared" ca="1" si="525"/>
        <v>-0,122730750728911-0,157264923288182i</v>
      </c>
      <c r="BY347" s="223" t="str">
        <f t="shared" ca="1" si="526"/>
        <v>-0,0852917151817996-0,180334180322718i</v>
      </c>
      <c r="BZ347" s="223" t="str">
        <f t="shared" ca="1" si="527"/>
        <v>-0,0437078656261297-0,194639964431069i</v>
      </c>
      <c r="CA347" s="223" t="str">
        <f t="shared" ca="1" si="528"/>
        <v>9,55063760868179E-14-0,199487075449313i</v>
      </c>
      <c r="CB347" s="223" t="str">
        <f t="shared" ca="1" si="529"/>
        <v>0,0437078656263161-0,194639964431028i</v>
      </c>
      <c r="CC347" s="223" t="str">
        <f t="shared" ca="1" si="530"/>
        <v>0,0852917151817879-0,180334180322724i</v>
      </c>
      <c r="CD347" s="223" t="str">
        <f t="shared" ca="1" si="531"/>
        <v>0,1227307507289-0,15726492328819i</v>
      </c>
      <c r="CE347" s="223" t="str">
        <f t="shared" ca="1" si="532"/>
        <v>0,154205594633041-0,126553260942538i</v>
      </c>
      <c r="CF347" s="223" t="str">
        <f t="shared" ca="1" si="533"/>
        <v>0,178186703565727-0,0896916492417187i</v>
      </c>
      <c r="CG347" s="223" t="str">
        <f t="shared" ca="1" si="534"/>
        <v>0,193508697794202-0,0484714054810869i</v>
      </c>
      <c r="CH347" s="223" t="str">
        <f t="shared" ca="1" si="535"/>
        <v>0,199426993671838-0,00489565790599525i</v>
      </c>
      <c r="CI347" s="223" t="str">
        <f t="shared" ca="1" si="536"/>
        <v>0,19565398723138+0,0389179977874367i</v>
      </c>
      <c r="CJ347" s="223" t="str">
        <f t="shared" ca="1" si="537"/>
        <v>0,182373030512534+0,0808404045820793i</v>
      </c>
      <c r="CK347" s="223" t="str">
        <f t="shared" ca="1" si="538"/>
        <v>0,160229521433937+0,118834312100383i</v>
      </c>
      <c r="CL347" s="223" t="str">
        <f t="shared" ca="1" si="539"/>
        <v>0,130299540203755+0,151053378293932i</v>
      </c>
      <c r="CM347" s="223" t="str">
        <f t="shared" ca="1" si="540"/>
        <v>0,094037556405749+0,175931893801424i</v>
      </c>
      <c r="CN347" s="223" t="str">
        <f t="shared" ca="1" si="541"/>
        <v>0,0532057479736575+0,192260868753586i</v>
      </c>
      <c r="CO347" s="223" t="str">
        <f t="shared" ca="1" si="542"/>
        <v>0,00978836685063118+0,199246784530434i</v>
      </c>
      <c r="CP347" s="223" t="str">
        <f t="shared" ca="1" si="543"/>
        <v>-0,034104687202139+0,196550155385754i</v>
      </c>
      <c r="CQ347" s="223" t="str">
        <f t="shared" ca="1" si="544"/>
        <v>-0,0763403987454797+0,184302026008129i</v>
      </c>
      <c r="CR347" s="223" t="str">
        <f t="shared" ca="1" si="545"/>
        <v>-0,11486629212577+0,163097603307336i</v>
      </c>
      <c r="CS347" s="223" t="str">
        <f t="shared" ca="1" si="546"/>
        <v>-0,147810173048+0,133967331894161i</v>
      </c>
      <c r="CT347" s="223" t="str">
        <f t="shared" ca="1" si="547"/>
        <v>-0,17357110924272+0,0983268188622602i</v>
      </c>
      <c r="CU347" s="223" t="str">
        <f t="shared" ca="1" si="548"/>
        <v>-0,190897228954676+0,0579080413133253i</v>
      </c>
      <c r="CV347" s="223" t="str">
        <f t="shared" ca="1" si="549"/>
        <v>-0,198946556576336+0,0146751796492793i</v>
      </c>
      <c r="CW347" s="223" t="str">
        <f t="shared" ca="1" si="550"/>
        <v>-0,197327929076043-0,0292708332283145i</v>
      </c>
      <c r="CX347" s="223" t="str">
        <f t="shared" ca="1" si="551"/>
        <v>-0,18612000485483-0,0717944083070387i</v>
      </c>
      <c r="CY347" s="223" t="str">
        <f t="shared" ca="1" si="552"/>
        <v>-0,165867441283238-0,11082908099173i</v>
      </c>
      <c r="CZ347" s="223" t="str">
        <f t="shared" ca="1" si="553"/>
        <v>-0,137554426673345-0,144477932480663i</v>
      </c>
      <c r="DA347" s="223" t="str">
        <f t="shared" ca="1" si="554"/>
        <v>-0,102556852919597-0,171105771938143i</v>
      </c>
      <c r="DB347" s="223" t="str">
        <f t="shared" ca="1" si="555"/>
        <v>-0,0625754530140313-0,18941859980321i</v>
      </c>
      <c r="DC347" s="223" t="str">
        <f t="shared" ca="1" si="556"/>
        <v>-0,0195531526682548-0,19852649065566i</v>
      </c>
      <c r="DD347" s="223" t="str">
        <f t="shared" ca="1" si="557"/>
        <v>0,0244193475992845-0,19798683980039i</v>
      </c>
      <c r="DE347" s="223" t="str">
        <f t="shared" ca="1" si="558"/>
        <v>0,0672051716017783-0,187825871970012i</v>
      </c>
      <c r="DF347" s="223" t="str">
        <f t="shared" ca="1" si="559"/>
        <v>0,106725110563635-0,168537366914579i</v>
      </c>
      <c r="DG347" s="223" t="str">
        <f t="shared" ca="1" si="560"/>
        <v>0,141058663809311-0,141058663809252i</v>
      </c>
      <c r="DH347" s="223" t="str">
        <f t="shared" ca="1" si="561"/>
        <v>0,168537366914612-0,106725110563585i</v>
      </c>
      <c r="DI347" s="223" t="str">
        <f t="shared" ca="1" si="562"/>
        <v>0,18782587197004-0,0672051716017007i</v>
      </c>
      <c r="DJ347" s="223" t="str">
        <f t="shared" ca="1" si="563"/>
        <v>0,1979868398004-0,0244193475992027i</v>
      </c>
      <c r="DK347" s="223" t="str">
        <f t="shared" ca="1" si="564"/>
        <v>0,198526490655652+0,0195531526683368i</v>
      </c>
      <c r="DL347" s="223" t="str">
        <f t="shared" ca="1" si="565"/>
        <v>0,189418599803184+0,0625754530141097i</v>
      </c>
      <c r="DM347" s="223" t="str">
        <f t="shared" ca="1" si="566"/>
        <v>0,171105771938206+0,102556852919493i</v>
      </c>
      <c r="DN347" s="223" t="str">
        <f t="shared" ca="1" si="567"/>
        <v>0,144477932480607+0,137554426673405i</v>
      </c>
      <c r="DO347" s="223" t="str">
        <f t="shared" ca="1" si="568"/>
        <v>0,110829080991831+0,165867441283171i</v>
      </c>
      <c r="DP347" s="223" t="str">
        <f t="shared" ca="1" si="569"/>
        <v>0,0717944083071522+0,186120004854787i</v>
      </c>
      <c r="DQ347" s="223" t="str">
        <f t="shared" ca="1" si="570"/>
        <v>0,029270833228435+0,197327929076026i</v>
      </c>
      <c r="DR347" s="223" t="str">
        <f t="shared" ca="1" si="571"/>
        <v>-0,014675179649158+0,198946556576345i</v>
      </c>
      <c r="DS347" s="223" t="str">
        <f t="shared" ca="1" si="572"/>
        <v>-0,0579080413132195+0,190897228954708i</v>
      </c>
      <c r="DT347" s="223" t="str">
        <f t="shared" ca="1" si="573"/>
        <v>-0,0983268188621543+0,17357110924278i</v>
      </c>
      <c r="DU347" s="223" t="str">
        <f t="shared" ca="1" si="574"/>
        <v>-0,13396733189423+0,147810173047937i</v>
      </c>
      <c r="DV347" s="223" t="str">
        <f t="shared" ca="1" si="575"/>
        <v>-0,163097603307384+0,114866292125702i</v>
      </c>
      <c r="DW347" s="223" t="str">
        <f t="shared" ca="1" si="576"/>
        <v>-0,184302026008156+0,0763403987454141i</v>
      </c>
      <c r="DX347" s="223" t="str">
        <f t="shared" ca="1" si="577"/>
        <v>-0,196550155385768+0,0341046872020579i</v>
      </c>
      <c r="DY347" s="223" t="str">
        <f t="shared" ca="1" si="578"/>
        <v>-0,199246784530431-0,00978836685070216i</v>
      </c>
      <c r="DZ347" s="223" t="str">
        <f t="shared" ca="1" si="579"/>
        <v>-0,192260868753564-0,0532057479737369i</v>
      </c>
      <c r="EA347" s="223" t="str">
        <f t="shared" ca="1" si="580"/>
        <v>-0,17593189380139-0,0940375564058116i</v>
      </c>
      <c r="EB347" s="223" t="str">
        <f t="shared" ca="1" si="581"/>
        <v>-0,151053378293879-0,130299540203817i</v>
      </c>
      <c r="EC347" s="223" t="str">
        <f t="shared" ca="1" si="582"/>
        <v>-0,118834312100326-0,160229521433979i</v>
      </c>
      <c r="ED347" s="223" t="str">
        <f t="shared" ca="1" si="583"/>
        <v>-0,0808404045820039-0,182373030512567i</v>
      </c>
      <c r="EE347" s="223" t="str">
        <f t="shared" ca="1" si="584"/>
        <v>-0,0389179977873671-0,195653987231394i</v>
      </c>
      <c r="EF347" s="223" t="str">
        <f t="shared" ca="1" si="585"/>
        <v>0,00489565790588491-0,199426993671841i</v>
      </c>
      <c r="EG347" s="223" t="str">
        <f t="shared" ca="1" si="586"/>
        <v>0,0484714054809688-0,193508697794232i</v>
      </c>
      <c r="EH347" s="223" t="str">
        <f t="shared" ca="1" si="587"/>
        <v>0,0896916492416202-0,178186703565777i</v>
      </c>
      <c r="EI347" s="223" t="str">
        <f t="shared" ca="1" si="588"/>
        <v>0,126553260942444-0,154205594633118i</v>
      </c>
      <c r="EJ347" s="223" t="str">
        <f t="shared" ca="1" si="589"/>
        <v>0,157264923288122-0,122730750728987i</v>
      </c>
      <c r="EK347" s="223" t="str">
        <f t="shared" ca="1" si="590"/>
        <v>0,180334180322672-0,0852917151818978i</v>
      </c>
      <c r="EL347" s="223" t="str">
        <f t="shared" ca="1" si="591"/>
        <v>0,194639964431048-0,0437078656262247i</v>
      </c>
      <c r="EM347" s="223" t="str">
        <f t="shared" ca="1" si="592"/>
        <v>0,199487075449313-1,30987407938566E-14i</v>
      </c>
      <c r="EN347" s="223"/>
      <c r="EO347" s="223"/>
      <c r="EP347" s="223"/>
    </row>
    <row r="348" spans="1:146">
      <c r="A348" s="249">
        <f t="shared" si="461"/>
        <v>4.8437499999999826E-3</v>
      </c>
      <c r="B348" s="248">
        <v>248</v>
      </c>
      <c r="C348" s="247">
        <f t="shared" si="462"/>
        <v>49600</v>
      </c>
      <c r="N348" s="246">
        <f t="shared" ca="1" si="463"/>
        <v>0.20051028269910859</v>
      </c>
      <c r="O348" s="223">
        <f t="shared" ca="1" si="464"/>
        <v>-0.19948971730089143</v>
      </c>
      <c r="P348" s="223" t="str">
        <f t="shared" ca="1" si="465"/>
        <v>-0,195656578320516-0,038918513187138i</v>
      </c>
      <c r="Q348" s="223" t="str">
        <f t="shared" ca="1" si="466"/>
        <v>-0,184304466760753-0,0763414097382556i</v>
      </c>
      <c r="R348" s="223" t="str">
        <f t="shared" ca="1" si="467"/>
        <v>-0,165869637902519-0,110830548725867i</v>
      </c>
      <c r="S348" s="223" t="str">
        <f t="shared" ca="1" si="468"/>
        <v>-0,141060531880448-0,141060531880447i</v>
      </c>
      <c r="T348" s="223" t="str">
        <f t="shared" ca="1" si="469"/>
        <v>-0,110830548725867-0,165869637902519i</v>
      </c>
      <c r="U348" s="223" t="str">
        <f t="shared" ca="1" si="470"/>
        <v>-0,0763414097382378-0,18430446676076i</v>
      </c>
      <c r="V348" s="223" t="str">
        <f t="shared" ca="1" si="471"/>
        <v>-0,0389185131871434-0,195656578320515i</v>
      </c>
      <c r="W348" s="223" t="str">
        <f t="shared" ca="1" si="472"/>
        <v>-6,84267766824299E-16-0,199489717300891i</v>
      </c>
      <c r="X348" s="223" t="str">
        <f t="shared" ca="1" si="473"/>
        <v>0,0389185131871406-0,195656578320515i</v>
      </c>
      <c r="Y348" s="223" t="str">
        <f t="shared" ca="1" si="474"/>
        <v>0,076341409738255-0,184304466760753i</v>
      </c>
      <c r="Z348" s="223" t="str">
        <f t="shared" ca="1" si="475"/>
        <v>0,110830548725865-0,16586963790252i</v>
      </c>
      <c r="AA348" s="223" t="str">
        <f t="shared" ca="1" si="476"/>
        <v>0,141060531880447-0,141060531880448i</v>
      </c>
      <c r="AB348" s="223" t="str">
        <f t="shared" ca="1" si="477"/>
        <v>0,165869637902519-0,110830548725867i</v>
      </c>
      <c r="AC348" s="223" t="str">
        <f t="shared" ca="1" si="478"/>
        <v>0,184304466760759-0,0763414097382398i</v>
      </c>
      <c r="AD348" s="223" t="str">
        <f t="shared" ca="1" si="479"/>
        <v>0,195656578320515-0,038918513187144i</v>
      </c>
      <c r="AE348" s="223" t="str">
        <f t="shared" ca="1" si="480"/>
        <v>0,199489717300891-1,3685355336486E-15i</v>
      </c>
      <c r="AF348" s="223" t="str">
        <f t="shared" ca="1" si="481"/>
        <v>0,195656578320523+0,0389185131870997i</v>
      </c>
      <c r="AG348" s="223" t="str">
        <f t="shared" ca="1" si="482"/>
        <v>0,184304466760754+0,076341409738253i</v>
      </c>
      <c r="AH348" s="223" t="str">
        <f t="shared" ca="1" si="483"/>
        <v>0,165869637902488+0,110830548725914i</v>
      </c>
      <c r="AI348" s="223" t="str">
        <f t="shared" ca="1" si="484"/>
        <v>0,141060531880379+0,141060531880517i</v>
      </c>
      <c r="AJ348" s="223" t="str">
        <f t="shared" ca="1" si="485"/>
        <v>0,110830548725919+0,165869637902484i</v>
      </c>
      <c r="AK348" s="223" t="str">
        <f t="shared" ca="1" si="486"/>
        <v>0,0763414097382588+0,184304466760751i</v>
      </c>
      <c r="AL348" s="223" t="str">
        <f t="shared" ca="1" si="487"/>
        <v>0,0389185131871031+0,195656578320523i</v>
      </c>
      <c r="AM348" s="223" t="str">
        <f t="shared" ca="1" si="488"/>
        <v>-7,73249396122384E-14+0,199489717300891i</v>
      </c>
      <c r="AN348" s="223" t="str">
        <f t="shared" ca="1" si="489"/>
        <v>-0,03891851318706+0,195656578320531i</v>
      </c>
      <c r="AO348" s="223" t="str">
        <f t="shared" ca="1" si="490"/>
        <v>-0,0763414097382183+0,184304466760768i</v>
      </c>
      <c r="AP348" s="223" t="str">
        <f t="shared" ca="1" si="491"/>
        <v>-0,110830548725881+0,16586963790251i</v>
      </c>
      <c r="AQ348" s="223" t="str">
        <f t="shared" ca="1" si="492"/>
        <v>-0,141060531880486+0,141060531880409i</v>
      </c>
      <c r="AR348" s="223" t="str">
        <f t="shared" ca="1" si="493"/>
        <v>-0,141060531880486+0,141060531880409i</v>
      </c>
      <c r="AS348" s="223" t="str">
        <f t="shared" ca="1" si="494"/>
        <v>-0,184304466760736+0,0763414097382961i</v>
      </c>
      <c r="AT348" s="223" t="str">
        <f t="shared" ca="1" si="495"/>
        <v>-0,195656578320514+0,0389185131871482i</v>
      </c>
      <c r="AU348" s="223" t="str">
        <f t="shared" ca="1" si="496"/>
        <v>-0,199489717300891-3,69518003890583E-14i</v>
      </c>
      <c r="AV348" s="223" t="str">
        <f t="shared" ca="1" si="497"/>
        <v>-0,195656578320501-0,0389185131872153i</v>
      </c>
      <c r="AW348" s="223" t="str">
        <f t="shared" ca="1" si="498"/>
        <v>-0,184304466760786-0,0763414097381758i</v>
      </c>
      <c r="AX348" s="223" t="str">
        <f t="shared" ca="1" si="499"/>
        <v>-0,165869637902532-0,110830548725847i</v>
      </c>
      <c r="AY348" s="223" t="str">
        <f t="shared" ca="1" si="500"/>
        <v>-0,141060531880438-0,141060531880458i</v>
      </c>
      <c r="AZ348" s="223" t="str">
        <f t="shared" ca="1" si="501"/>
        <v>-0,110830548725819-0,165869637902551i</v>
      </c>
      <c r="BA348" s="223" t="str">
        <f t="shared" ca="1" si="502"/>
        <v>-0,0763414097383334-0,18430446676072i</v>
      </c>
      <c r="BB348" s="223" t="str">
        <f t="shared" ca="1" si="503"/>
        <v>-0,0389185131871879-0,195656578320506i</v>
      </c>
      <c r="BC348" s="223" t="str">
        <f t="shared" ca="1" si="504"/>
        <v>-3,4213388341215E-15-0,199489717300891i</v>
      </c>
      <c r="BD348" s="223" t="str">
        <f t="shared" ca="1" si="505"/>
        <v>0,0389185131871756-0,195656578320508i</v>
      </c>
      <c r="BE348" s="223" t="str">
        <f t="shared" ca="1" si="506"/>
        <v>0,076341409738327-0,184304466760723i</v>
      </c>
      <c r="BF348" s="223" t="str">
        <f t="shared" ca="1" si="507"/>
        <v>0,110830548725814-0,165869637902555i</v>
      </c>
      <c r="BG348" s="223" t="str">
        <f t="shared" ca="1" si="508"/>
        <v>0,141060531880429-0,141060531880466i</v>
      </c>
      <c r="BH348" s="223" t="str">
        <f t="shared" ca="1" si="509"/>
        <v>0,165869637902525-0,110830548725858i</v>
      </c>
      <c r="BI348" s="223" t="str">
        <f t="shared" ca="1" si="510"/>
        <v>0,184304466760783-0,0763414097381822i</v>
      </c>
      <c r="BJ348" s="223" t="str">
        <f t="shared" ca="1" si="511"/>
        <v>0,195656578320498-0,0389185131872274i</v>
      </c>
      <c r="BK348" s="223" t="str">
        <f t="shared" ca="1" si="512"/>
        <v>0,199489717300891-4,94643168367807E-14i</v>
      </c>
      <c r="BL348" s="223" t="str">
        <f t="shared" ca="1" si="513"/>
        <v>0,195656578320515+0,0389185131871414i</v>
      </c>
      <c r="BM348" s="223" t="str">
        <f t="shared" ca="1" si="514"/>
        <v>0,184304466760738+0,0763414097382897i</v>
      </c>
      <c r="BN348" s="223" t="str">
        <f t="shared" ca="1" si="515"/>
        <v>0,165869637902467+0,110830548725945i</v>
      </c>
      <c r="BO348" s="223" t="str">
        <f t="shared" ca="1" si="516"/>
        <v>0,141060531880491+0,141060531880404i</v>
      </c>
      <c r="BP348" s="223" t="str">
        <f t="shared" ca="1" si="517"/>
        <v>0,110830548725886+0,165869637902506i</v>
      </c>
      <c r="BQ348" s="223" t="str">
        <f t="shared" ca="1" si="518"/>
        <v>0,0763414097382247+0,184304466760765i</v>
      </c>
      <c r="BR348" s="223" t="str">
        <f t="shared" ca="1" si="519"/>
        <v>0,0389185131870724+0,195656578320529i</v>
      </c>
      <c r="BS348" s="223" t="str">
        <f t="shared" ca="1" si="520"/>
        <v>8,41676172804814E-14+0,199489717300891i</v>
      </c>
      <c r="BT348" s="223" t="str">
        <f t="shared" ca="1" si="521"/>
        <v>-0,0389185131870964+0,195656578320524i</v>
      </c>
      <c r="BU348" s="223" t="str">
        <f t="shared" ca="1" si="522"/>
        <v>-0,0763414097382472+0,184304466760756i</v>
      </c>
      <c r="BV348" s="223" t="str">
        <f t="shared" ca="1" si="523"/>
        <v>-0,110830548725907+0,165869637902493i</v>
      </c>
      <c r="BW348" s="223" t="str">
        <f t="shared" ca="1" si="524"/>
        <v>-0,141060531880516+0,141060531880379i</v>
      </c>
      <c r="BX348" s="223" t="str">
        <f t="shared" ca="1" si="525"/>
        <v>-0,165869637902481+0,110830548725925i</v>
      </c>
      <c r="BY348" s="223" t="str">
        <f t="shared" ca="1" si="526"/>
        <v>-0,184304466760748+0,0763414097382672i</v>
      </c>
      <c r="BZ348" s="223" t="str">
        <f t="shared" ca="1" si="527"/>
        <v>-0,195656578320522+0,0389185131871065i</v>
      </c>
      <c r="CA348" s="223" t="str">
        <f t="shared" ca="1" si="528"/>
        <v>-0,199489717300891-7,39036007781169E-14i</v>
      </c>
      <c r="CB348" s="223" t="str">
        <f t="shared" ca="1" si="529"/>
        <v>-0,195656578320533-0,0389185131870513i</v>
      </c>
      <c r="CC348" s="223" t="str">
        <f t="shared" ca="1" si="530"/>
        <v>-0,184304466760769-0,0763414097382151i</v>
      </c>
      <c r="CD348" s="223" t="str">
        <f t="shared" ca="1" si="531"/>
        <v>-0,165869637902512-0,110830548725878i</v>
      </c>
      <c r="CE348" s="223" t="str">
        <f t="shared" ca="1" si="532"/>
        <v>-0,141060531880412-0,141060531880484i</v>
      </c>
      <c r="CF348" s="223" t="str">
        <f t="shared" ca="1" si="533"/>
        <v>-0,110830548725793-0,165869637902568i</v>
      </c>
      <c r="CG348" s="223" t="str">
        <f t="shared" ca="1" si="534"/>
        <v>-0,0763414097382993-0,184304466760734i</v>
      </c>
      <c r="CH348" s="223" t="str">
        <f t="shared" ca="1" si="535"/>
        <v>-0,0389185131871516-0,195656578320513i</v>
      </c>
      <c r="CI348" s="223" t="str">
        <f t="shared" ca="1" si="536"/>
        <v>2,78606227754577E-14-0,199489717300891i</v>
      </c>
      <c r="CJ348" s="223" t="str">
        <f t="shared" ca="1" si="537"/>
        <v>0,0389185131872174-0,1956565783205i</v>
      </c>
      <c r="CK348" s="223" t="str">
        <f t="shared" ca="1" si="538"/>
        <v>0,0763414097381726-0,184304466760787i</v>
      </c>
      <c r="CL348" s="223" t="str">
        <f t="shared" ca="1" si="539"/>
        <v>0,11083054872584-0,165869637902537i</v>
      </c>
      <c r="CM348" s="223" t="str">
        <f t="shared" ca="1" si="540"/>
        <v>0,141060531880459-0,141060531880436i</v>
      </c>
      <c r="CN348" s="223" t="str">
        <f t="shared" ca="1" si="541"/>
        <v>0,165869637902549-0,110830548725822i</v>
      </c>
      <c r="CO348" s="223" t="str">
        <f t="shared" ca="1" si="542"/>
        <v>0,184304466760795-0,0763414097381532i</v>
      </c>
      <c r="CP348" s="223" t="str">
        <f t="shared" ca="1" si="543"/>
        <v>0,195656578320506-0,0389185131871857i</v>
      </c>
      <c r="CQ348" s="223" t="str">
        <f t="shared" ca="1" si="544"/>
        <v>0,199489717300891-6,84267766824299E-15i</v>
      </c>
      <c r="CR348" s="223" t="str">
        <f t="shared" ca="1" si="545"/>
        <v>0,195656578320509+0,0389185131871722i</v>
      </c>
      <c r="CS348" s="223" t="str">
        <f t="shared" ca="1" si="546"/>
        <v>0,184304466760726+0,0763414097383186i</v>
      </c>
      <c r="CT348" s="223" t="str">
        <f t="shared" ca="1" si="547"/>
        <v>0,165869637902557+0,110830548725811i</v>
      </c>
      <c r="CU348" s="223" t="str">
        <f t="shared" ca="1" si="548"/>
        <v>0,141060531880469+0,141060531880427i</v>
      </c>
      <c r="CV348" s="223" t="str">
        <f t="shared" ca="1" si="549"/>
        <v>0,11083054872586+0,165869637902523i</v>
      </c>
      <c r="CW348" s="223" t="str">
        <f t="shared" ca="1" si="550"/>
        <v>0,0763414097381852+0,184304466760782i</v>
      </c>
      <c r="CX348" s="223" t="str">
        <f t="shared" ca="1" si="551"/>
        <v>0,0389185131870417+0,195656578320535i</v>
      </c>
      <c r="CY348" s="223" t="str">
        <f t="shared" ca="1" si="552"/>
        <v>5,28856556709022E-14+0,199489717300891i</v>
      </c>
      <c r="CZ348" s="223" t="str">
        <f t="shared" ca="1" si="553"/>
        <v>-0,0389185131871382+0,195656578320516i</v>
      </c>
      <c r="DA348" s="223" t="str">
        <f t="shared" ca="1" si="554"/>
        <v>-0,0763414097382761+0,184304466760744i</v>
      </c>
      <c r="DB348" s="223" t="str">
        <f t="shared" ca="1" si="555"/>
        <v>-0,110830548725942+0,165869637902469i</v>
      </c>
      <c r="DC348" s="223" t="str">
        <f t="shared" ca="1" si="556"/>
        <v>-0,141060531880402+0,141060531880493i</v>
      </c>
      <c r="DD348" s="223" t="str">
        <f t="shared" ca="1" si="557"/>
        <v>-0,165869637902498+0,110830548725899i</v>
      </c>
      <c r="DE348" s="223" t="str">
        <f t="shared" ca="1" si="558"/>
        <v>-0,184304466760764+0,0763414097382279i</v>
      </c>
      <c r="DF348" s="223" t="str">
        <f t="shared" ca="1" si="559"/>
        <v>-0,19565657832053+0,0389185131870646i</v>
      </c>
      <c r="DG348" s="223" t="str">
        <f t="shared" ca="1" si="560"/>
        <v>-0,199489717300891-1,05185562387696E-13i</v>
      </c>
      <c r="DH348" s="223" t="str">
        <f t="shared" ca="1" si="561"/>
        <v>-0,195656578320525-0,038918513187093i</v>
      </c>
      <c r="DI348" s="223" t="str">
        <f t="shared" ca="1" si="562"/>
        <v>-0,184304466760753-0,0763414097382546i</v>
      </c>
      <c r="DJ348" s="223" t="str">
        <f t="shared" ca="1" si="563"/>
        <v>-0,165869637902495-0,110830548725904i</v>
      </c>
      <c r="DK348" s="223" t="str">
        <f t="shared" ca="1" si="564"/>
        <v>-0,141060531880382-0,141060531880514i</v>
      </c>
      <c r="DL348" s="223" t="str">
        <f t="shared" ca="1" si="565"/>
        <v>-0,110830548725918-0,165869637902485i</v>
      </c>
      <c r="DM348" s="223" t="str">
        <f t="shared" ca="1" si="566"/>
        <v>-0,0763414097382704-0,184304466760746i</v>
      </c>
      <c r="DN348" s="223" t="str">
        <f t="shared" ca="1" si="567"/>
        <v>-0,0389185131871097-0,195656578320521i</v>
      </c>
      <c r="DO348" s="223" t="str">
        <f t="shared" ca="1" si="568"/>
        <v>5,91425843850366E-14-0,199489717300891i</v>
      </c>
      <c r="DP348" s="223" t="str">
        <f t="shared" ca="1" si="569"/>
        <v>0,0389185131870479-0,195656578320534i</v>
      </c>
      <c r="DQ348" s="223" t="str">
        <f t="shared" ca="1" si="570"/>
        <v>0,0763414097382119-0,184304466760771i</v>
      </c>
      <c r="DR348" s="223" t="str">
        <f t="shared" ca="1" si="571"/>
        <v>0,110830548725866-0,16586963790252i</v>
      </c>
      <c r="DS348" s="223" t="str">
        <f t="shared" ca="1" si="572"/>
        <v>0,141060531880481-0,141060531880414i</v>
      </c>
      <c r="DT348" s="223" t="str">
        <f t="shared" ca="1" si="573"/>
        <v>0,165869637902573-0,110830548725787i</v>
      </c>
      <c r="DU348" s="223" t="str">
        <f t="shared" ca="1" si="574"/>
        <v>0,184304466760729-0,0763414097383128i</v>
      </c>
      <c r="DV348" s="223" t="str">
        <f t="shared" ca="1" si="575"/>
        <v>0,195656578320513-0,038918513187155i</v>
      </c>
      <c r="DW348" s="223" t="str">
        <f t="shared" ca="1" si="576"/>
        <v>0,199489717300891+3,57789615002949E-14i</v>
      </c>
      <c r="DX348" s="223" t="str">
        <f t="shared" ca="1" si="577"/>
        <v>0,195656578320503+0,0389185131872029i</v>
      </c>
      <c r="DY348" s="223" t="str">
        <f t="shared" ca="1" si="578"/>
        <v>0,184304466760788+0,0763414097381694i</v>
      </c>
      <c r="DZ348" s="223" t="str">
        <f t="shared" ca="1" si="579"/>
        <v>0,165869637902533+0,110830548725846i</v>
      </c>
      <c r="EA348" s="223" t="str">
        <f t="shared" ca="1" si="580"/>
        <v>0,141060531880447+0,141060531880449i</v>
      </c>
      <c r="EB348" s="223" t="str">
        <f t="shared" ca="1" si="581"/>
        <v>0,110830548725825+0,165869637902547i</v>
      </c>
      <c r="EC348" s="223" t="str">
        <f t="shared" ca="1" si="582"/>
        <v>0,0763414097381668+0,184304466760789i</v>
      </c>
      <c r="ED348" s="223" t="str">
        <f t="shared" ca="1" si="583"/>
        <v>0,0389185131872001+0,195656578320504i</v>
      </c>
      <c r="EE348" s="223" t="str">
        <f t="shared" ca="1" si="584"/>
        <v>1,02640165023645E-14+0,199489717300891i</v>
      </c>
      <c r="EF348" s="223" t="str">
        <f t="shared" ca="1" si="585"/>
        <v>-0,0389185131871578+0,195656578320512i</v>
      </c>
      <c r="EG348" s="223" t="str">
        <f t="shared" ca="1" si="586"/>
        <v>-0,0763414097383154+0,184304466760728i</v>
      </c>
      <c r="EH348" s="223" t="str">
        <f t="shared" ca="1" si="587"/>
        <v>-0,110830548725808+0,165869637902559i</v>
      </c>
      <c r="EI348" s="223" t="str">
        <f t="shared" ca="1" si="588"/>
        <v>-0,141060531880416+0,141060531880479i</v>
      </c>
      <c r="EJ348" s="223" t="str">
        <f t="shared" ca="1" si="589"/>
        <v>-0,165869637902522+0,110830548725863i</v>
      </c>
      <c r="EK348" s="223" t="str">
        <f t="shared" ca="1" si="590"/>
        <v>-0,184304466760781+0,0763414097381884i</v>
      </c>
      <c r="EL348" s="223" t="str">
        <f t="shared" ca="1" si="591"/>
        <v>-0,195656578320534+0,0389185131870451i</v>
      </c>
      <c r="EM348" s="223" t="str">
        <f t="shared" ca="1" si="592"/>
        <v>-0,199489717300891+5,63069945050237E-14i</v>
      </c>
      <c r="EN348" s="223"/>
      <c r="EO348" s="223"/>
      <c r="EP348" s="223"/>
    </row>
    <row r="349" spans="1:146">
      <c r="A349" s="249">
        <f t="shared" si="461"/>
        <v>4.8632812499999822E-3</v>
      </c>
      <c r="B349" s="248">
        <v>249</v>
      </c>
      <c r="C349" s="247">
        <f t="shared" si="462"/>
        <v>49800</v>
      </c>
      <c r="N349" s="246">
        <f t="shared" ca="1" si="463"/>
        <v>0.2005079705547867</v>
      </c>
      <c r="O349" s="223">
        <f t="shared" ca="1" si="464"/>
        <v>-0.19949202944521333</v>
      </c>
      <c r="P349" s="223" t="str">
        <f t="shared" ca="1" si="465"/>
        <v>-0,196555036447165-0,0341055341465802i</v>
      </c>
      <c r="Q349" s="223" t="str">
        <f t="shared" ca="1" si="466"/>
        <v>-0,187830536375458-0,0672068405527122i</v>
      </c>
      <c r="R349" s="223" t="str">
        <f t="shared" ca="1" si="467"/>
        <v>-0,173575419650158-0,0983292606777937i</v>
      </c>
      <c r="S349" s="223" t="str">
        <f t="shared" ca="1" si="468"/>
        <v>-0,1542094241237-0,126556403724216i</v>
      </c>
      <c r="T349" s="223" t="str">
        <f t="shared" ca="1" si="469"/>
        <v>-0,130302776019352-0,151057129503444i</v>
      </c>
      <c r="U349" s="223" t="str">
        <f t="shared" ca="1" si="470"/>
        <v>-0,102559399782465-0,171110021122173i</v>
      </c>
      <c r="V349" s="223" t="str">
        <f t="shared" ca="1" si="471"/>
        <v>-0,0717961912256305-0,186124626897309i</v>
      </c>
      <c r="W349" s="223" t="str">
        <f t="shared" ca="1" si="472"/>
        <v>-0,0389189642641265-0,195658846037631i</v>
      </c>
      <c r="X349" s="223" t="str">
        <f t="shared" ca="1" si="473"/>
        <v>-0,00489577948312419-0,199431946175688i</v>
      </c>
      <c r="Y349" s="223" t="str">
        <f t="shared" ca="1" si="474"/>
        <v>0,0292715601305686-0,197332829452406i</v>
      </c>
      <c r="Z349" s="223" t="str">
        <f t="shared" ca="1" si="475"/>
        <v>0,0625770069920885-0,189423303761924i</v>
      </c>
      <c r="AA349" s="223" t="str">
        <f t="shared" ca="1" si="476"/>
        <v>0,0940398917032755-0,175936262835739i</v>
      </c>
      <c r="AB349" s="223" t="str">
        <f t="shared" ca="1" si="477"/>
        <v>0,122733798583741-0,157268828753112i</v>
      </c>
      <c r="AC349" s="223" t="str">
        <f t="shared" ca="1" si="478"/>
        <v>0,147813843716779-0,133970658794534i</v>
      </c>
      <c r="AD349" s="223" t="str">
        <f t="shared" ca="1" si="479"/>
        <v>0,168541552315691-0,106727760939631i</v>
      </c>
      <c r="AE349" s="223" t="str">
        <f t="shared" ca="1" si="480"/>
        <v>0,184306602903572-0,0763422945575702i</v>
      </c>
      <c r="AF349" s="223" t="str">
        <f t="shared" ca="1" si="481"/>
        <v>0,194644798055391-0,0437089510529139i</v>
      </c>
      <c r="AG349" s="223" t="str">
        <f t="shared" ca="1" si="482"/>
        <v>0,199251732559028-0,00978860993171306i</v>
      </c>
      <c r="AH349" s="223" t="str">
        <f t="shared" ca="1" si="483"/>
        <v>0,197991756539925+0,024419954021349i</v>
      </c>
      <c r="AI349" s="223" t="str">
        <f t="shared" ca="1" si="484"/>
        <v>0,190901969633208+0,0579094793823218i</v>
      </c>
      <c r="AJ349" s="223" t="str">
        <f t="shared" ca="1" si="485"/>
        <v>0,178191128595251+0,0896938766144078i</v>
      </c>
      <c r="AK349" s="223" t="str">
        <f t="shared" ca="1" si="486"/>
        <v>0,160233500520792+0,118837263192246i</v>
      </c>
      <c r="AL349" s="223" t="str">
        <f t="shared" ca="1" si="487"/>
        <v>0,137557842654345+0,144481520397774i</v>
      </c>
      <c r="AM349" s="223" t="str">
        <f t="shared" ca="1" si="488"/>
        <v>0,110831833284353+0,165871560380311i</v>
      </c>
      <c r="AN349" s="223" t="str">
        <f t="shared" ca="1" si="489"/>
        <v>0,0808424121459245+0,182377559503899i</v>
      </c>
      <c r="AO349" s="223" t="str">
        <f t="shared" ca="1" si="490"/>
        <v>0,0484726092038143+0,193513503325076i</v>
      </c>
      <c r="AP349" s="223" t="str">
        <f t="shared" ca="1" si="491"/>
        <v>0,0146755440878162+0,19895149714917i</v>
      </c>
      <c r="AQ349" s="223" t="str">
        <f t="shared" ca="1" si="492"/>
        <v>-0,0195536382447718+0,198531420796715i</v>
      </c>
      <c r="AR349" s="223" t="str">
        <f t="shared" ca="1" si="493"/>
        <v>-0,0195536382447718+0,198531420796715i</v>
      </c>
      <c r="AS349" s="223" t="str">
        <f t="shared" ca="1" si="494"/>
        <v>-0,0852938332880182+0,180338658681952i</v>
      </c>
      <c r="AT349" s="223" t="str">
        <f t="shared" ca="1" si="495"/>
        <v>-0,114869144677164+0,163101653619167i</v>
      </c>
      <c r="AU349" s="223" t="str">
        <f t="shared" ca="1" si="496"/>
        <v>-0,141062166813323+0,141062166813431i</v>
      </c>
      <c r="AV349" s="223" t="str">
        <f t="shared" ca="1" si="497"/>
        <v>-0,163101653619197+0,114869144677122i</v>
      </c>
      <c r="AW349" s="223" t="str">
        <f t="shared" ca="1" si="498"/>
        <v>-0,180338658681974+0,0852938332879709i</v>
      </c>
      <c r="AX349" s="223" t="str">
        <f t="shared" ca="1" si="499"/>
        <v>-0,192265643296246+0,0532070692676331i</v>
      </c>
      <c r="AY349" s="223" t="str">
        <f t="shared" ca="1" si="500"/>
        <v>-0,19853142079672+0,0195536382447198i</v>
      </c>
      <c r="AZ349" s="223" t="str">
        <f t="shared" ca="1" si="501"/>
        <v>-0,198951497149181-0,0146755440876704i</v>
      </c>
      <c r="BA349" s="223" t="str">
        <f t="shared" ca="1" si="502"/>
        <v>-0,193513503325063-0,048472609203865i</v>
      </c>
      <c r="BB349" s="223" t="str">
        <f t="shared" ca="1" si="503"/>
        <v>-0,182377559503878-0,0808424121459722i</v>
      </c>
      <c r="BC349" s="223" t="str">
        <f t="shared" ca="1" si="504"/>
        <v>-0,165871560380282-0,110831833284396i</v>
      </c>
      <c r="BD349" s="223" t="str">
        <f t="shared" ca="1" si="505"/>
        <v>-0,144481520397738-0,137557842654383i</v>
      </c>
      <c r="BE349" s="223" t="str">
        <f t="shared" ca="1" si="506"/>
        <v>-0,118837263192363-0,160233500520705i</v>
      </c>
      <c r="BF349" s="223" t="str">
        <f t="shared" ca="1" si="507"/>
        <v>-0,0896938766143662-0,178191128595272i</v>
      </c>
      <c r="BG349" s="223" t="str">
        <f t="shared" ca="1" si="508"/>
        <v>-0,0579094793822692-0,190901969633224i</v>
      </c>
      <c r="BH349" s="223" t="str">
        <f t="shared" ca="1" si="509"/>
        <v>-0,0244199540212941-0,197991756539932i</v>
      </c>
      <c r="BI349" s="223" t="str">
        <f t="shared" ca="1" si="510"/>
        <v>0,00978860993176246-0,199251732559026i</v>
      </c>
      <c r="BJ349" s="223" t="str">
        <f t="shared" ca="1" si="511"/>
        <v>0,0437089510527687-0,194644798055423i</v>
      </c>
      <c r="BK349" s="223" t="str">
        <f t="shared" ca="1" si="512"/>
        <v>0,0763422945575661-0,184306602903574i</v>
      </c>
      <c r="BL349" s="223" t="str">
        <f t="shared" ca="1" si="513"/>
        <v>0,106727760939692-0,168541552315652i</v>
      </c>
      <c r="BM349" s="223" t="str">
        <f t="shared" ca="1" si="514"/>
        <v>0,133970658794499-0,147813843716811i</v>
      </c>
      <c r="BN349" s="223" t="str">
        <f t="shared" ca="1" si="515"/>
        <v>0,157268828753128-0,12273379858372i</v>
      </c>
      <c r="BO349" s="223" t="str">
        <f t="shared" ca="1" si="516"/>
        <v>0,175936262835695-0,0940398917033568i</v>
      </c>
      <c r="BP349" s="223" t="str">
        <f t="shared" ca="1" si="517"/>
        <v>0,189423303761921-0,0625770069920955i</v>
      </c>
      <c r="BQ349" s="223" t="str">
        <f t="shared" ca="1" si="518"/>
        <v>0,197332829452416-0,0292715601305015i</v>
      </c>
      <c r="BR349" s="223" t="str">
        <f t="shared" ca="1" si="519"/>
        <v>0,19943194617569+0,00489577948305319i</v>
      </c>
      <c r="BS349" s="223" t="str">
        <f t="shared" ca="1" si="520"/>
        <v>0,195658846037629+0,0389189642641403i</v>
      </c>
      <c r="BT349" s="223" t="str">
        <f t="shared" ca="1" si="521"/>
        <v>0,186124626897277+0,0717961912257137i</v>
      </c>
      <c r="BU349" s="223" t="str">
        <f t="shared" ca="1" si="522"/>
        <v>0,171110021122188+0,102559399782439i</v>
      </c>
      <c r="BV349" s="223" t="str">
        <f t="shared" ca="1" si="523"/>
        <v>0,151057129503408+0,130302776019395i</v>
      </c>
      <c r="BW349" s="223" t="str">
        <f t="shared" ca="1" si="524"/>
        <v>0,126556403724265+0,15420942412366i</v>
      </c>
      <c r="BX349" s="223" t="str">
        <f t="shared" ca="1" si="525"/>
        <v>0,0983292606777839+0,173575419650163i</v>
      </c>
      <c r="BY349" s="223" t="str">
        <f t="shared" ca="1" si="526"/>
        <v>0,0672068405526212+0,18783053637549i</v>
      </c>
      <c r="BZ349" s="223" t="str">
        <f t="shared" ca="1" si="527"/>
        <v>0,034105534146611+0,19655503644716i</v>
      </c>
      <c r="CA349" s="223" t="str">
        <f t="shared" ca="1" si="528"/>
        <v>-5,23001668245421E-14+0,199492029445213i</v>
      </c>
      <c r="CB349" s="223" t="str">
        <f t="shared" ca="1" si="529"/>
        <v>-0,034105534146513+0,196555036447177i</v>
      </c>
      <c r="CC349" s="223" t="str">
        <f t="shared" ca="1" si="530"/>
        <v>-0,0672068405527197+0,187830536375455i</v>
      </c>
      <c r="CD349" s="223" t="str">
        <f t="shared" ca="1" si="531"/>
        <v>-0,0983292606778749+0,173575419650112i</v>
      </c>
      <c r="CE349" s="223" t="str">
        <f t="shared" ca="1" si="532"/>
        <v>-0,126556403724197+0,154209424123716i</v>
      </c>
      <c r="CF349" s="223" t="str">
        <f t="shared" ca="1" si="533"/>
        <v>-0,151057129503476+0,130302776019315i</v>
      </c>
      <c r="CG349" s="223" t="str">
        <f t="shared" ca="1" si="534"/>
        <v>-0,171110021122137+0,102559399782524i</v>
      </c>
      <c r="CH349" s="223" t="str">
        <f t="shared" ca="1" si="535"/>
        <v>-0,186124626897315+0,0717961912256162i</v>
      </c>
      <c r="CI349" s="223" t="str">
        <f t="shared" ca="1" si="536"/>
        <v>-0,195658846037649+0,0389189642640376i</v>
      </c>
      <c r="CJ349" s="223" t="str">
        <f t="shared" ca="1" si="537"/>
        <v>-0,199431946175687+0,00489577948315267i</v>
      </c>
      <c r="CK349" s="223" t="str">
        <f t="shared" ca="1" si="538"/>
        <v>-0,197332829452401-0,0292715601306049i</v>
      </c>
      <c r="CL349" s="223" t="str">
        <f t="shared" ca="1" si="539"/>
        <v>-0,189423303761953-0,0625770069920009i</v>
      </c>
      <c r="CM349" s="223" t="str">
        <f t="shared" ca="1" si="540"/>
        <v>-0,175936262835742-0,0940398917032691i</v>
      </c>
      <c r="CN349" s="223" t="str">
        <f t="shared" ca="1" si="541"/>
        <v>-0,157268828753071-0,122733798583793i</v>
      </c>
      <c r="CO349" s="223" t="str">
        <f t="shared" ca="1" si="542"/>
        <v>-0,133970658794573-0,147813843716744i</v>
      </c>
      <c r="CP349" s="223" t="str">
        <f t="shared" ca="1" si="543"/>
        <v>-0,106727760939604-0,168541552315708i</v>
      </c>
      <c r="CQ349" s="223" t="str">
        <f t="shared" ca="1" si="544"/>
        <v>-0,0763422945576476-0,18430660290354i</v>
      </c>
      <c r="CR349" s="223" t="str">
        <f t="shared" ca="1" si="545"/>
        <v>-0,0437089510528656-0,194644798055402i</v>
      </c>
      <c r="CS349" s="223" t="str">
        <f t="shared" ca="1" si="546"/>
        <v>-0,00978860993165798-0,199251732559031i</v>
      </c>
      <c r="CT349" s="223" t="str">
        <f t="shared" ca="1" si="547"/>
        <v>0,0244199540212068-0,197991756539943i</v>
      </c>
      <c r="CU349" s="223" t="str">
        <f t="shared" ca="1" si="548"/>
        <v>0,0579094793823801-0,19090196963319i</v>
      </c>
      <c r="CV349" s="223" t="str">
        <f t="shared" ca="1" si="549"/>
        <v>0,0896938766144495-0,17819112859523i</v>
      </c>
      <c r="CW349" s="223" t="str">
        <f t="shared" ca="1" si="550"/>
        <v>0,118837263192283-0,160233500520764i</v>
      </c>
      <c r="CX349" s="223" t="str">
        <f t="shared" ca="1" si="551"/>
        <v>0,14448152039781-0,137557842654307i</v>
      </c>
      <c r="CY349" s="223" t="str">
        <f t="shared" ca="1" si="552"/>
        <v>0,16587156038023-0,110831833284474i</v>
      </c>
      <c r="CZ349" s="223" t="str">
        <f t="shared" ca="1" si="553"/>
        <v>0,182377559503923-0,0808424121458715i</v>
      </c>
      <c r="DA349" s="223" t="str">
        <f t="shared" ca="1" si="554"/>
        <v>0,193513503325042-0,0484726092039506i</v>
      </c>
      <c r="DB349" s="223" t="str">
        <f t="shared" ca="1" si="555"/>
        <v>0,198951497149174-0,0146755440877753i</v>
      </c>
      <c r="DC349" s="223" t="str">
        <f t="shared" ca="1" si="556"/>
        <v>0,198531420796711+0,0195536382448182i</v>
      </c>
      <c r="DD349" s="223" t="str">
        <f t="shared" ca="1" si="557"/>
        <v>0,192265643296272+0,0532070692675371i</v>
      </c>
      <c r="DE349" s="223" t="str">
        <f t="shared" ca="1" si="558"/>
        <v>0,18033865868193+0,0852938332880655i</v>
      </c>
      <c r="DF349" s="223" t="str">
        <f t="shared" ca="1" si="559"/>
        <v>0,163101653619251+0,114869144677045i</v>
      </c>
      <c r="DG349" s="223" t="str">
        <f t="shared" ca="1" si="560"/>
        <v>0,141062166813385+0,141062166813368i</v>
      </c>
      <c r="DH349" s="223" t="str">
        <f t="shared" ca="1" si="561"/>
        <v>0,114869144677083+0,163101653619224i</v>
      </c>
      <c r="DI349" s="223" t="str">
        <f t="shared" ca="1" si="562"/>
        <v>0,0852938332881082+0,18033865868191i</v>
      </c>
      <c r="DJ349" s="223" t="str">
        <f t="shared" ca="1" si="563"/>
        <v>0,0532070692675826+0,19226564329626i</v>
      </c>
      <c r="DK349" s="223" t="str">
        <f t="shared" ca="1" si="564"/>
        <v>0,0195536382446621+0,198531420796726i</v>
      </c>
      <c r="DL349" s="223" t="str">
        <f t="shared" ca="1" si="565"/>
        <v>-0,0146755440877282+0,198951497149177i</v>
      </c>
      <c r="DM349" s="223" t="str">
        <f t="shared" ca="1" si="566"/>
        <v>-0,0484726092039047+0,193513503325053i</v>
      </c>
      <c r="DN349" s="223" t="str">
        <f t="shared" ca="1" si="567"/>
        <v>-0,0808424121458284+0,182377559503942i</v>
      </c>
      <c r="DO349" s="223" t="str">
        <f t="shared" ca="1" si="568"/>
        <v>-0,110831833284435+0,165871560380256i</v>
      </c>
      <c r="DP349" s="223" t="str">
        <f t="shared" ca="1" si="569"/>
        <v>-0,137557842654421+0,144481520397702i</v>
      </c>
      <c r="DQ349" s="223" t="str">
        <f t="shared" ca="1" si="570"/>
        <v>-0,160233500520736+0,118837263192321i</v>
      </c>
      <c r="DR349" s="223" t="str">
        <f t="shared" ca="1" si="571"/>
        <v>-0,178191128595301+0,0896938766143093i</v>
      </c>
      <c r="DS349" s="223" t="str">
        <f t="shared" ca="1" si="572"/>
        <v>-0,190901969633183+0,0579094793824034i</v>
      </c>
      <c r="DT349" s="223" t="str">
        <f t="shared" ca="1" si="573"/>
        <v>-0,197991756539937+0,0244199540212534i</v>
      </c>
      <c r="DU349" s="223" t="str">
        <f t="shared" ca="1" si="574"/>
        <v>-0,199251732559023-0,0097886099318147i</v>
      </c>
      <c r="DV349" s="223" t="str">
        <f t="shared" ca="1" si="575"/>
        <v>-0,194644798055412-0,0437089510528198i</v>
      </c>
      <c r="DW349" s="223" t="str">
        <f t="shared" ca="1" si="576"/>
        <v>-0,184306602903554-0,0763422945576145i</v>
      </c>
      <c r="DX349" s="223" t="str">
        <f t="shared" ca="1" si="577"/>
        <v>-0,168541552315727-0,106727760939574i</v>
      </c>
      <c r="DY349" s="223" t="str">
        <f t="shared" ca="1" si="578"/>
        <v>-0,147813843716783-0,133970658794529i</v>
      </c>
      <c r="DZ349" s="223" t="str">
        <f t="shared" ca="1" si="579"/>
        <v>-0,122733798583678-0,15726882875316i</v>
      </c>
      <c r="EA349" s="223" t="str">
        <f t="shared" ca="1" si="580"/>
        <v>-0,0940398917033108-0,17593626283572i</v>
      </c>
      <c r="EB349" s="223" t="str">
        <f t="shared" ca="1" si="581"/>
        <v>-0,0625770069920458-0,189423303761938i</v>
      </c>
      <c r="EC349" s="223" t="str">
        <f t="shared" ca="1" si="582"/>
        <v>-0,0292715601306404-0,197332829452395i</v>
      </c>
      <c r="ED349" s="223" t="str">
        <f t="shared" ca="1" si="583"/>
        <v>0,0048957794831168-0,199431946175688i</v>
      </c>
      <c r="EE349" s="223" t="str">
        <f t="shared" ca="1" si="584"/>
        <v>0,0389189642641804-0,195658846037621i</v>
      </c>
      <c r="EF349" s="223" t="str">
        <f t="shared" ca="1" si="585"/>
        <v>0,0717961912255721-0,186124626897332i</v>
      </c>
      <c r="EG349" s="223" t="str">
        <f t="shared" ca="1" si="586"/>
        <v>0,102559399782484-0,171110021122161i</v>
      </c>
      <c r="EH349" s="223" t="str">
        <f t="shared" ca="1" si="587"/>
        <v>0,13030277601928-0,151057129503507i</v>
      </c>
      <c r="EI349" s="223" t="str">
        <f t="shared" ca="1" si="588"/>
        <v>0,154209424123693-0,126556403724224i</v>
      </c>
      <c r="EJ349" s="223" t="str">
        <f t="shared" ca="1" si="589"/>
        <v>0,173575419650183-0,0983292606777484i</v>
      </c>
      <c r="EK349" s="223" t="str">
        <f t="shared" ca="1" si="590"/>
        <v>0,187830536375435-0,067206840552775i</v>
      </c>
      <c r="EL349" s="223" t="str">
        <f t="shared" ca="1" si="591"/>
        <v>0,196555036447169-0,0341055341465595i</v>
      </c>
      <c r="EM349" s="223" t="str">
        <f t="shared" ca="1" si="592"/>
        <v>0,199492029445213+1,04600333649084E-13i</v>
      </c>
      <c r="EN349" s="223"/>
      <c r="EO349" s="223"/>
      <c r="EP349" s="223"/>
    </row>
    <row r="350" spans="1:146">
      <c r="A350" s="249">
        <f t="shared" si="461"/>
        <v>4.8828124999999818E-3</v>
      </c>
      <c r="B350" s="248">
        <v>250</v>
      </c>
      <c r="C350" s="247">
        <f t="shared" si="462"/>
        <v>50000</v>
      </c>
      <c r="N350" s="246">
        <f t="shared" ca="1" si="463"/>
        <v>0.20050598085914459</v>
      </c>
      <c r="O350" s="223">
        <f t="shared" ca="1" si="464"/>
        <v>-0.19949401914085543</v>
      </c>
      <c r="P350" s="223" t="str">
        <f t="shared" ca="1" si="465"/>
        <v>-0,197334797612598-0,0292718520795458i</v>
      </c>
      <c r="Q350" s="223" t="str">
        <f t="shared" ca="1" si="466"/>
        <v>-0,190903873653216-0,0579100569605045i</v>
      </c>
      <c r="R350" s="223" t="str">
        <f t="shared" ca="1" si="467"/>
        <v>-0,180340457345497-0,0852946839925499i</v>
      </c>
      <c r="S350" s="223" t="str">
        <f t="shared" ca="1" si="468"/>
        <v>-0,165873214751728-0,110832938700095i</v>
      </c>
      <c r="T350" s="223" t="str">
        <f t="shared" ca="1" si="469"/>
        <v>-0,147815317983997-0,133971994992468i</v>
      </c>
      <c r="U350" s="223" t="str">
        <f t="shared" ca="1" si="470"/>
        <v>-0,126557665973774-0,154210962179226i</v>
      </c>
      <c r="V350" s="223" t="str">
        <f t="shared" ca="1" si="471"/>
        <v>-0,102560422690457-0,171111727741049i</v>
      </c>
      <c r="W350" s="223" t="str">
        <f t="shared" ca="1" si="472"/>
        <v>-0,0763430559811259-0,184308441142653i</v>
      </c>
      <c r="X350" s="223" t="str">
        <f t="shared" ca="1" si="473"/>
        <v>-0,048473092660473-0,19351543339202i</v>
      </c>
      <c r="Y350" s="223" t="str">
        <f t="shared" ca="1" si="474"/>
        <v>-0,0195538332690272-0,198533400911431i</v>
      </c>
      <c r="Z350" s="223" t="str">
        <f t="shared" ca="1" si="475"/>
        <v>0,0097887075614731-0,199253719857994i</v>
      </c>
      <c r="AA350" s="223" t="str">
        <f t="shared" ca="1" si="476"/>
        <v>0,0389193524344763-0,195660797501832i</v>
      </c>
      <c r="AB350" s="223" t="str">
        <f t="shared" ca="1" si="477"/>
        <v>0,0672075108609953-0,187832409761578i</v>
      </c>
      <c r="AC350" s="223" t="str">
        <f t="shared" ca="1" si="478"/>
        <v>0,0940408296393036-0,175938017590638i</v>
      </c>
      <c r="AD350" s="223" t="str">
        <f t="shared" ca="1" si="479"/>
        <v>0,118838448452604-0,160235098659282i</v>
      </c>
      <c r="AE350" s="223" t="str">
        <f t="shared" ca="1" si="480"/>
        <v>0,141063573740663-0,141063573740652i</v>
      </c>
      <c r="AF350" s="223" t="str">
        <f t="shared" ca="1" si="481"/>
        <v>0,160235098659232-0,118838448452671i</v>
      </c>
      <c r="AG350" s="223" t="str">
        <f t="shared" ca="1" si="482"/>
        <v>0,175938017590654-0,0940408296392725i</v>
      </c>
      <c r="AH350" s="223" t="str">
        <f t="shared" ca="1" si="483"/>
        <v>0,187832409761563-0,0672075108610368i</v>
      </c>
      <c r="AI350" s="223" t="str">
        <f t="shared" ca="1" si="484"/>
        <v>0,195660797501843-0,0389193524344224i</v>
      </c>
      <c r="AJ350" s="223" t="str">
        <f t="shared" ca="1" si="485"/>
        <v>0,199253719857993-0,0097887075614974i</v>
      </c>
      <c r="AK350" s="223" t="str">
        <f t="shared" ca="1" si="486"/>
        <v>0,198533400911422+0,0195538332691201i</v>
      </c>
      <c r="AL350" s="223" t="str">
        <f t="shared" ca="1" si="487"/>
        <v>0,19351543339202+0,04847309266047i</v>
      </c>
      <c r="AM350" s="223" t="str">
        <f t="shared" ca="1" si="488"/>
        <v>0,184308441142685+0,0763430559810471i</v>
      </c>
      <c r="AN350" s="223" t="str">
        <f t="shared" ca="1" si="489"/>
        <v>0,17111172774104+0,102560422690471i</v>
      </c>
      <c r="AO350" s="223" t="str">
        <f t="shared" ca="1" si="490"/>
        <v>0,154210962179267+0,126557665973724i</v>
      </c>
      <c r="AP350" s="223" t="str">
        <f t="shared" ca="1" si="491"/>
        <v>0,133971994992425+0,147815317984036i</v>
      </c>
      <c r="AQ350" s="223" t="str">
        <f t="shared" ca="1" si="492"/>
        <v>0,110832938700133+0,165873214751703i</v>
      </c>
      <c r="AR350" s="223" t="str">
        <f t="shared" ca="1" si="493"/>
        <v>0,110832938700133+0,165873214751703i</v>
      </c>
      <c r="AS350" s="223" t="str">
        <f t="shared" ca="1" si="494"/>
        <v>0,0579100569605091+0,190903873653215i</v>
      </c>
      <c r="AT350" s="223" t="str">
        <f t="shared" ca="1" si="495"/>
        <v>0,0292718520796433+0,197334797612584i</v>
      </c>
      <c r="AU350" s="223" t="str">
        <f t="shared" ca="1" si="496"/>
        <v>-1,53480912307039E-14+0,199494019140855i</v>
      </c>
      <c r="AV350" s="223" t="str">
        <f t="shared" ca="1" si="497"/>
        <v>-0,029271852079472+0,197334797612609i</v>
      </c>
      <c r="AW350" s="223" t="str">
        <f t="shared" ca="1" si="498"/>
        <v>-0,0579100569605384+0,190903873653206i</v>
      </c>
      <c r="AX350" s="223" t="str">
        <f t="shared" ca="1" si="499"/>
        <v>-0,085294683992508+0,180340457345517i</v>
      </c>
      <c r="AY350" s="223" t="str">
        <f t="shared" ca="1" si="500"/>
        <v>-0,110832938700158+0,165873214751686i</v>
      </c>
      <c r="AZ350" s="223" t="str">
        <f t="shared" ca="1" si="501"/>
        <v>-0,133971994992448+0,147815317984015i</v>
      </c>
      <c r="BA350" s="223" t="str">
        <f t="shared" ca="1" si="502"/>
        <v>-0,154210962179287+0,1265576659737i</v>
      </c>
      <c r="BB350" s="223" t="str">
        <f t="shared" ca="1" si="503"/>
        <v>-0,171111727741056+0,102560422690445i</v>
      </c>
      <c r="BC350" s="223" t="str">
        <f t="shared" ca="1" si="504"/>
        <v>-0,184308441142621+0,0763430559812021i</v>
      </c>
      <c r="BD350" s="223" t="str">
        <f t="shared" ca="1" si="505"/>
        <v>-0,193515433392028+0,0484730926604403i</v>
      </c>
      <c r="BE350" s="223" t="str">
        <f t="shared" ca="1" si="506"/>
        <v>-0,198533400911425+0,0195538332690895i</v>
      </c>
      <c r="BF350" s="223" t="str">
        <f t="shared" ca="1" si="507"/>
        <v>-0,199253719857991-0,00978870756153373i</v>
      </c>
      <c r="BG350" s="223" t="str">
        <f t="shared" ca="1" si="508"/>
        <v>-0,195660797501836-0,0389193524344554i</v>
      </c>
      <c r="BH350" s="223" t="str">
        <f t="shared" ca="1" si="509"/>
        <v>-0,187832409761551-0,0672075108610711i</v>
      </c>
      <c r="BI350" s="223" t="str">
        <f t="shared" ca="1" si="510"/>
        <v>-0,175938017590638-0,094040829639302i</v>
      </c>
      <c r="BJ350" s="223" t="str">
        <f t="shared" ca="1" si="511"/>
        <v>-0,160235098659332-0,118838448452536i</v>
      </c>
      <c r="BK350" s="223" t="str">
        <f t="shared" ca="1" si="512"/>
        <v>-0,14106357374064-0,141063573740676i</v>
      </c>
      <c r="BL350" s="223" t="str">
        <f t="shared" ca="1" si="513"/>
        <v>-0,118838448452659-0,160235098659241i</v>
      </c>
      <c r="BM350" s="223" t="str">
        <f t="shared" ca="1" si="514"/>
        <v>-0,0940408296392566-0,175938017590663i</v>
      </c>
      <c r="BN350" s="223" t="str">
        <f t="shared" ca="1" si="515"/>
        <v>-0,0672075108610224-0,187832409761568i</v>
      </c>
      <c r="BO350" s="223" t="str">
        <f t="shared" ca="1" si="516"/>
        <v>-0,0389193524344045-0,195660797501847i</v>
      </c>
      <c r="BP350" s="223" t="str">
        <f t="shared" ca="1" si="517"/>
        <v>-0,00978870756148208-0,199253719857994i</v>
      </c>
      <c r="BQ350" s="223" t="str">
        <f t="shared" ca="1" si="518"/>
        <v>0,019553833269141-0,19853340091142i</v>
      </c>
      <c r="BR350" s="223" t="str">
        <f t="shared" ca="1" si="519"/>
        <v>0,048473092660485-0,193515433392017i</v>
      </c>
      <c r="BS350" s="223" t="str">
        <f t="shared" ca="1" si="520"/>
        <v>0,0763430559810613-0,184308441142679i</v>
      </c>
      <c r="BT350" s="223" t="str">
        <f t="shared" ca="1" si="521"/>
        <v>0,102560422690484-0,171111727741032i</v>
      </c>
      <c r="BU350" s="223" t="str">
        <f t="shared" ca="1" si="522"/>
        <v>0,126557665973736-0,154210962179258i</v>
      </c>
      <c r="BV350" s="223" t="str">
        <f t="shared" ca="1" si="523"/>
        <v>0,147815317984046-0,133971994992414i</v>
      </c>
      <c r="BW350" s="223" t="str">
        <f t="shared" ca="1" si="524"/>
        <v>0,165873214751712-0,11083293870012i</v>
      </c>
      <c r="BX350" s="223" t="str">
        <f t="shared" ca="1" si="525"/>
        <v>0,180340457345537-0,0852946839924663i</v>
      </c>
      <c r="BY350" s="223" t="str">
        <f t="shared" ca="1" si="526"/>
        <v>0,190903873653219-0,0579100569604943i</v>
      </c>
      <c r="BZ350" s="223" t="str">
        <f t="shared" ca="1" si="527"/>
        <v>0,197334797612586-0,0292718520796282i</v>
      </c>
      <c r="CA350" s="223" t="str">
        <f t="shared" ca="1" si="528"/>
        <v>0,199494019140855+3,06961824614077E-14i</v>
      </c>
      <c r="CB350" s="223" t="str">
        <f t="shared" ca="1" si="529"/>
        <v>0,197334797612607+0,0292718520794871i</v>
      </c>
      <c r="CC350" s="223" t="str">
        <f t="shared" ca="1" si="530"/>
        <v>0,190903873653201+0,0579100569605531i</v>
      </c>
      <c r="CD350" s="223" t="str">
        <f t="shared" ca="1" si="531"/>
        <v>0,18034045734551+0,0852946839925218i</v>
      </c>
      <c r="CE350" s="223" t="str">
        <f t="shared" ca="1" si="532"/>
        <v>0,165873214751677+0,110832938700171i</v>
      </c>
      <c r="CF350" s="223" t="str">
        <f t="shared" ca="1" si="533"/>
        <v>0,147815317984005+0,133971994992459i</v>
      </c>
      <c r="CG350" s="223" t="str">
        <f t="shared" ca="1" si="534"/>
        <v>0,126557665973846+0,154210962179167i</v>
      </c>
      <c r="CH350" s="223" t="str">
        <f t="shared" ca="1" si="535"/>
        <v>0,102560422690432+0,171111727741064i</v>
      </c>
      <c r="CI350" s="223" t="str">
        <f t="shared" ca="1" si="536"/>
        <v>0,0763430559811932+0,184308441142625i</v>
      </c>
      <c r="CJ350" s="223" t="str">
        <f t="shared" ca="1" si="537"/>
        <v>0,0484730926604254+0,193515433392032i</v>
      </c>
      <c r="CK350" s="223" t="str">
        <f t="shared" ca="1" si="538"/>
        <v>0,0195538332690799+0,198533400911426i</v>
      </c>
      <c r="CL350" s="223" t="str">
        <f t="shared" ca="1" si="539"/>
        <v>-0,0097887075615434+0,199253719857991i</v>
      </c>
      <c r="CM350" s="223" t="str">
        <f t="shared" ca="1" si="540"/>
        <v>-0,0389193524344647+0,195660797501835i</v>
      </c>
      <c r="CN350" s="223" t="str">
        <f t="shared" ca="1" si="541"/>
        <v>-0,0672075108610803+0,187832409761547i</v>
      </c>
      <c r="CO350" s="223" t="str">
        <f t="shared" ca="1" si="542"/>
        <v>-0,0940408296393106+0,175938017590634i</v>
      </c>
      <c r="CP350" s="223" t="str">
        <f t="shared" ca="1" si="543"/>
        <v>-0,118838448452544+0,160235098659327i</v>
      </c>
      <c r="CQ350" s="223" t="str">
        <f t="shared" ca="1" si="544"/>
        <v>-0,141063573740683+0,141063573740633i</v>
      </c>
      <c r="CR350" s="223" t="str">
        <f t="shared" ca="1" si="545"/>
        <v>-0,160235098659247+0,118838448452651i</v>
      </c>
      <c r="CS350" s="223" t="str">
        <f t="shared" ca="1" si="546"/>
        <v>-0,175938017590667+0,094040829639248i</v>
      </c>
      <c r="CT350" s="223" t="str">
        <f t="shared" ca="1" si="547"/>
        <v>-0,187832409761571+0,0672075108610133i</v>
      </c>
      <c r="CU350" s="223" t="str">
        <f t="shared" ca="1" si="548"/>
        <v>-0,195660797501851+0,0389193524343839i</v>
      </c>
      <c r="CV350" s="223" t="str">
        <f t="shared" ca="1" si="549"/>
        <v>-0,199253719857995+0,00978870756146109i</v>
      </c>
      <c r="CW350" s="223" t="str">
        <f t="shared" ca="1" si="550"/>
        <v>-0,198533400911438-0,0195538332689588i</v>
      </c>
      <c r="CX350" s="223" t="str">
        <f t="shared" ca="1" si="551"/>
        <v>-0,193515433392012-0,0484730926605054i</v>
      </c>
      <c r="CY350" s="223" t="str">
        <f t="shared" ca="1" si="552"/>
        <v>-0,184308441142671-0,0763430559810806i</v>
      </c>
      <c r="CZ350" s="223" t="str">
        <f t="shared" ca="1" si="553"/>
        <v>-0,171111727741021-0,102560422690502i</v>
      </c>
      <c r="DA350" s="223" t="str">
        <f t="shared" ca="1" si="554"/>
        <v>-0,154210962179244-0,126557665973752i</v>
      </c>
      <c r="DB350" s="223" t="str">
        <f t="shared" ca="1" si="555"/>
        <v>-0,133971994992398-0,14781531798406i</v>
      </c>
      <c r="DC350" s="223" t="str">
        <f t="shared" ca="1" si="556"/>
        <v>-0,110832938700102-0,165873214751723i</v>
      </c>
      <c r="DD350" s="223" t="str">
        <f t="shared" ca="1" si="557"/>
        <v>-0,0852946839924474-0,180340457345546i</v>
      </c>
      <c r="DE350" s="223" t="str">
        <f t="shared" ca="1" si="558"/>
        <v>-0,0579100569604743-0,190903873653225i</v>
      </c>
      <c r="DF350" s="223" t="str">
        <f t="shared" ca="1" si="559"/>
        <v>-0,0292718520796074-0,197334797612589i</v>
      </c>
      <c r="DG350" s="223" t="str">
        <f t="shared" ca="1" si="560"/>
        <v>5,17142347372365E-14-0,199494019140855i</v>
      </c>
      <c r="DH350" s="223" t="str">
        <f t="shared" ca="1" si="561"/>
        <v>0,0292718520795079-0,197334797612604i</v>
      </c>
      <c r="DI350" s="223" t="str">
        <f t="shared" ca="1" si="562"/>
        <v>0,0579100569605733-0,190903873653195i</v>
      </c>
      <c r="DJ350" s="223" t="str">
        <f t="shared" ca="1" si="563"/>
        <v>0,0852946839925409-0,180340457345501i</v>
      </c>
      <c r="DK350" s="223" t="str">
        <f t="shared" ca="1" si="564"/>
        <v>0,110832938700019-0,165873214751779i</v>
      </c>
      <c r="DL350" s="223" t="str">
        <f t="shared" ca="1" si="565"/>
        <v>0,133971994992475-0,147815317983991i</v>
      </c>
      <c r="DM350" s="223" t="str">
        <f t="shared" ca="1" si="566"/>
        <v>0,15421096217918-0,12655766597383i</v>
      </c>
      <c r="DN350" s="223" t="str">
        <f t="shared" ca="1" si="567"/>
        <v>0,171111727741075-0,102560422690414i</v>
      </c>
      <c r="DO350" s="223" t="str">
        <f t="shared" ca="1" si="568"/>
        <v>0,184308441142633-0,0763430559811738i</v>
      </c>
      <c r="DP350" s="223" t="str">
        <f t="shared" ca="1" si="569"/>
        <v>0,193515433392037-0,048473092660405i</v>
      </c>
      <c r="DQ350" s="223" t="str">
        <f t="shared" ca="1" si="570"/>
        <v>0,198533400911428-0,019553833269059i</v>
      </c>
      <c r="DR350" s="223" t="str">
        <f t="shared" ca="1" si="571"/>
        <v>0,199253719857989+0,00978870756156439i</v>
      </c>
      <c r="DS350" s="223" t="str">
        <f t="shared" ca="1" si="572"/>
        <v>0,19566079750183+0,0389193524344853i</v>
      </c>
      <c r="DT350" s="223" t="str">
        <f t="shared" ca="1" si="573"/>
        <v>0,187832409761609+0,0672075108609077i</v>
      </c>
      <c r="DU350" s="223" t="str">
        <f t="shared" ca="1" si="574"/>
        <v>0,175938017590624+0,0940408296393292i</v>
      </c>
      <c r="DV350" s="223" t="str">
        <f t="shared" ca="1" si="575"/>
        <v>0,160235098659314+0,118838448452561i</v>
      </c>
      <c r="DW350" s="223" t="str">
        <f t="shared" ca="1" si="576"/>
        <v>0,141063573740618+0,141063573740698i</v>
      </c>
      <c r="DX350" s="223" t="str">
        <f t="shared" ca="1" si="577"/>
        <v>0,118838448452634+0,16023509865926i</v>
      </c>
      <c r="DY350" s="223" t="str">
        <f t="shared" ca="1" si="578"/>
        <v>0,0940408296392294+0,175938017590677i</v>
      </c>
      <c r="DZ350" s="223" t="str">
        <f t="shared" ca="1" si="579"/>
        <v>0,0672075108609935+0,187832409761578i</v>
      </c>
      <c r="EA350" s="223" t="str">
        <f t="shared" ca="1" si="580"/>
        <v>0,0389193524345747+0,195660797501813i</v>
      </c>
      <c r="EB350" s="223" t="str">
        <f t="shared" ca="1" si="581"/>
        <v>0,00978870756145142+0,199253719857995i</v>
      </c>
      <c r="EC350" s="223" t="str">
        <f t="shared" ca="1" si="582"/>
        <v>-0,0195538332689684+0,198533400911437i</v>
      </c>
      <c r="ED350" s="223" t="str">
        <f t="shared" ca="1" si="583"/>
        <v>-0,0484730926605147+0,193515433392009i</v>
      </c>
      <c r="EE350" s="223" t="str">
        <f t="shared" ca="1" si="584"/>
        <v>-0,0763430559810896+0,184308441142668i</v>
      </c>
      <c r="EF350" s="223" t="str">
        <f t="shared" ca="1" si="585"/>
        <v>-0,102560422690511+0,171111727741016i</v>
      </c>
      <c r="EG350" s="223" t="str">
        <f t="shared" ca="1" si="586"/>
        <v>-0,126557665973759+0,154210962179238i</v>
      </c>
      <c r="EH350" s="223" t="str">
        <f t="shared" ca="1" si="587"/>
        <v>-0,147815317984067+0,133971994992391i</v>
      </c>
      <c r="EI350" s="223" t="str">
        <f t="shared" ca="1" si="588"/>
        <v>-0,165873214751729+0,110832938700094i</v>
      </c>
      <c r="EJ350" s="223" t="str">
        <f t="shared" ca="1" si="589"/>
        <v>-0,180340457345462+0,0852946839926231i</v>
      </c>
      <c r="EK350" s="223" t="str">
        <f t="shared" ca="1" si="590"/>
        <v>-0,190903873653228+0,057910056960465i</v>
      </c>
      <c r="EL350" s="223" t="str">
        <f t="shared" ca="1" si="591"/>
        <v>-0,197334797612591+0,0292718520795979i</v>
      </c>
      <c r="EM350" s="223" t="str">
        <f t="shared" ca="1" si="592"/>
        <v>-0,199494019140855-6,13923649228156E-14i</v>
      </c>
      <c r="EN350" s="223"/>
      <c r="EO350" s="223"/>
      <c r="EP350" s="223"/>
    </row>
    <row r="351" spans="1:146">
      <c r="A351" s="249">
        <f t="shared" si="461"/>
        <v>4.9023437499999814E-3</v>
      </c>
      <c r="B351" s="248">
        <v>251</v>
      </c>
      <c r="C351" s="247">
        <f t="shared" si="462"/>
        <v>50200</v>
      </c>
      <c r="N351" s="246">
        <f t="shared" ca="1" si="463"/>
        <v>0.20050430742916028</v>
      </c>
      <c r="O351" s="223">
        <f t="shared" ca="1" si="464"/>
        <v>-0.19949569257083974</v>
      </c>
      <c r="P351" s="223" t="str">
        <f t="shared" ca="1" si="465"/>
        <v>-0,197995392117155-0,0244204024269309i</v>
      </c>
      <c r="Q351" s="223" t="str">
        <f t="shared" ca="1" si="466"/>
        <v>-0,193517056671407-0,0484734992707833i</v>
      </c>
      <c r="R351" s="223" t="str">
        <f t="shared" ca="1" si="467"/>
        <v>-0,186128044567142-0,0717975095663559i</v>
      </c>
      <c r="S351" s="223" t="str">
        <f t="shared" ca="1" si="468"/>
        <v>-0,175939493424122-0,0940416184887437i</v>
      </c>
      <c r="T351" s="223" t="str">
        <f t="shared" ca="1" si="469"/>
        <v>-0,163104648535078-0,114871253934862i</v>
      </c>
      <c r="U351" s="223" t="str">
        <f t="shared" ca="1" si="470"/>
        <v>-0,14781655791383-0,133973118799356i</v>
      </c>
      <c r="V351" s="223" t="str">
        <f t="shared" ca="1" si="471"/>
        <v>-0,130305168673521-0,151059903254584i</v>
      </c>
      <c r="W351" s="223" t="str">
        <f t="shared" ca="1" si="472"/>
        <v>-0,110833868407991-0,165874606157902i</v>
      </c>
      <c r="X351" s="223" t="str">
        <f t="shared" ca="1" si="473"/>
        <v>-0,0896955235971386-0,178194400588105i</v>
      </c>
      <c r="Y351" s="223" t="str">
        <f t="shared" ca="1" si="474"/>
        <v>-0,0672080746225596-0,187833985369654i</v>
      </c>
      <c r="Z351" s="223" t="str">
        <f t="shared" ca="1" si="475"/>
        <v>-0,0437097536482283-0,194648372174879i</v>
      </c>
      <c r="AA351" s="223" t="str">
        <f t="shared" ca="1" si="476"/>
        <v>-0,0195539972938558-0,198535066283392i</v>
      </c>
      <c r="AB351" s="223" t="str">
        <f t="shared" ca="1" si="477"/>
        <v>0,00489586938070778-0,19943560819805i</v>
      </c>
      <c r="AC351" s="223" t="str">
        <f t="shared" ca="1" si="478"/>
        <v>0,0292720976227202-0,19733645293023i</v>
      </c>
      <c r="AD351" s="223" t="str">
        <f t="shared" ca="1" si="479"/>
        <v>0,0532080462699398-0,192269173729059i</v>
      </c>
      <c r="AE351" s="223" t="str">
        <f t="shared" ca="1" si="480"/>
        <v>0,076343696375054-0,184309987190365i</v>
      </c>
      <c r="AF351" s="223" t="str">
        <f t="shared" ca="1" si="481"/>
        <v>0,0983310662258826-0,173578606888061i</v>
      </c>
      <c r="AG351" s="223" t="str">
        <f t="shared" ca="1" si="482"/>
        <v>0,118839445313723-0,160236442770818i</v>
      </c>
      <c r="AH351" s="223" t="str">
        <f t="shared" ca="1" si="483"/>
        <v>0,137560368527991-0,144484173405817i</v>
      </c>
      <c r="AI351" s="223" t="str">
        <f t="shared" ca="1" si="484"/>
        <v>0,154212255758061-0,126558727586561i</v>
      </c>
      <c r="AJ351" s="223" t="str">
        <f t="shared" ca="1" si="485"/>
        <v>0,168544647120479-0,106729720703056i</v>
      </c>
      <c r="AK351" s="223" t="str">
        <f t="shared" ca="1" si="486"/>
        <v>0,180341970108299-0,0852953994760351i</v>
      </c>
      <c r="AL351" s="223" t="str">
        <f t="shared" ca="1" si="487"/>
        <v>0,189426782002931-0,0625781560477227i</v>
      </c>
      <c r="AM351" s="223" t="str">
        <f t="shared" ca="1" si="488"/>
        <v>0,195662438777313-0,0389196789045474i</v>
      </c>
      <c r="AN351" s="223" t="str">
        <f t="shared" ca="1" si="489"/>
        <v>0,19895515034941-0,0146758135639091i</v>
      </c>
      <c r="AO351" s="223" t="str">
        <f t="shared" ca="1" si="490"/>
        <v>0,199255391272257+0,0097887896728143i</v>
      </c>
      <c r="AP351" s="223" t="str">
        <f t="shared" ca="1" si="491"/>
        <v>0,196558645642952+0,034106160401423i</v>
      </c>
      <c r="AQ351" s="223" t="str">
        <f t="shared" ca="1" si="492"/>
        <v>0,190905475025894+0,0579105427315i</v>
      </c>
      <c r="AR351" s="223" t="str">
        <f t="shared" ca="1" si="493"/>
        <v>0,190905475025894+0,0579105427315i</v>
      </c>
      <c r="AS351" s="223" t="str">
        <f t="shared" ca="1" si="494"/>
        <v>0,171113163089821+0,102561283005408i</v>
      </c>
      <c r="AT351" s="223" t="str">
        <f t="shared" ca="1" si="495"/>
        <v>0,157271716565141+0,122736052254311i</v>
      </c>
      <c r="AU351" s="223" t="str">
        <f t="shared" ca="1" si="496"/>
        <v>0,141064757034412+0,141064757034283i</v>
      </c>
      <c r="AV351" s="223" t="str">
        <f t="shared" ca="1" si="497"/>
        <v>0,122736052254299+0,15727171656515i</v>
      </c>
      <c r="AW351" s="223" t="str">
        <f t="shared" ca="1" si="498"/>
        <v>0,102561283005395+0,171113163089829i</v>
      </c>
      <c r="AX351" s="223" t="str">
        <f t="shared" ca="1" si="499"/>
        <v>0,0808438965957895+0,182380908369073i</v>
      </c>
      <c r="AY351" s="223" t="str">
        <f t="shared" ca="1" si="500"/>
        <v>0,0579105427314912+0,190905475025896i</v>
      </c>
      <c r="AZ351" s="223" t="str">
        <f t="shared" ca="1" si="501"/>
        <v>0,034106160401414+0,196558645642953i</v>
      </c>
      <c r="BA351" s="223" t="str">
        <f t="shared" ca="1" si="502"/>
        <v>0,00978878967279956+0,199255391272258i</v>
      </c>
      <c r="BB351" s="223" t="str">
        <f t="shared" ca="1" si="503"/>
        <v>-0,0146758135639239+0,198955150349409i</v>
      </c>
      <c r="BC351" s="223" t="str">
        <f t="shared" ca="1" si="504"/>
        <v>-0,0389196789045564+0,195662438777312i</v>
      </c>
      <c r="BD351" s="223" t="str">
        <f t="shared" ca="1" si="505"/>
        <v>-0,0625781560477312+0,189426782002928i</v>
      </c>
      <c r="BE351" s="223" t="str">
        <f t="shared" ca="1" si="506"/>
        <v>-0,0852953994760433+0,180341970108295i</v>
      </c>
      <c r="BF351" s="223" t="str">
        <f t="shared" ca="1" si="507"/>
        <v>-0,106729720703058+0,168544647120477i</v>
      </c>
      <c r="BG351" s="223" t="str">
        <f t="shared" ca="1" si="508"/>
        <v>-0,126558727586566+0,154212255758057i</v>
      </c>
      <c r="BH351" s="223" t="str">
        <f t="shared" ca="1" si="509"/>
        <v>-0,144484173405825+0,137560368527983i</v>
      </c>
      <c r="BI351" s="223" t="str">
        <f t="shared" ca="1" si="510"/>
        <v>-0,160236442770821+0,118839445313718i</v>
      </c>
      <c r="BJ351" s="223" t="str">
        <f t="shared" ca="1" si="511"/>
        <v>-0,173578606888067+0,0983310662258723i</v>
      </c>
      <c r="BK351" s="223" t="str">
        <f t="shared" ca="1" si="512"/>
        <v>-0,184309987190385+0,0763436963750063i</v>
      </c>
      <c r="BL351" s="223" t="str">
        <f t="shared" ca="1" si="513"/>
        <v>-0,19226917372906+0,0532080462699338i</v>
      </c>
      <c r="BM351" s="223" t="str">
        <f t="shared" ca="1" si="514"/>
        <v>-0,197336452930223+0,0292720976227672i</v>
      </c>
      <c r="BN351" s="223" t="str">
        <f t="shared" ca="1" si="515"/>
        <v>-0,199435608198052+0,00489586938061934i</v>
      </c>
      <c r="BO351" s="223" t="str">
        <f t="shared" ca="1" si="516"/>
        <v>-0,198535066283387-0,01955399729391i</v>
      </c>
      <c r="BP351" s="223" t="str">
        <f t="shared" ca="1" si="517"/>
        <v>-0,194648372174881-0,0437097536482179i</v>
      </c>
      <c r="BQ351" s="223" t="str">
        <f t="shared" ca="1" si="518"/>
        <v>-0,187833985369673-0,0672080746225081i</v>
      </c>
      <c r="BR351" s="223" t="str">
        <f t="shared" ca="1" si="519"/>
        <v>-0,178194400588062-0,089695523597224i</v>
      </c>
      <c r="BS351" s="223" t="str">
        <f t="shared" ca="1" si="520"/>
        <v>-0,165874606157885-0,110833868408016i</v>
      </c>
      <c r="BT351" s="223" t="str">
        <f t="shared" ca="1" si="521"/>
        <v>-0,151059903254587-0,130305168673518i</v>
      </c>
      <c r="BU351" s="223" t="str">
        <f t="shared" ca="1" si="522"/>
        <v>-0,133973118799408-0,147816557913782i</v>
      </c>
      <c r="BV351" s="223" t="str">
        <f t="shared" ca="1" si="523"/>
        <v>-0,114871253934805-0,163104648535118i</v>
      </c>
      <c r="BW351" s="223" t="str">
        <f t="shared" ca="1" si="524"/>
        <v>-0,0940416184887126-0,175939493424138i</v>
      </c>
      <c r="BX351" s="223" t="str">
        <f t="shared" ca="1" si="525"/>
        <v>-0,0717975095663844-0,186128044567131i</v>
      </c>
      <c r="BY351" s="223" t="str">
        <f t="shared" ca="1" si="526"/>
        <v>-0,0484734992708649-0,193517056671386i</v>
      </c>
      <c r="BZ351" s="223" t="str">
        <f t="shared" ca="1" si="527"/>
        <v>-0,0244204024268649-0,197995392117163i</v>
      </c>
      <c r="CA351" s="223" t="str">
        <f t="shared" ca="1" si="528"/>
        <v>9,09175273069653E-15-0,19949569257084i</v>
      </c>
      <c r="CB351" s="223" t="str">
        <f t="shared" ca="1" si="529"/>
        <v>0,0244204024268942-0,197995392117159i</v>
      </c>
      <c r="CC351" s="223" t="str">
        <f t="shared" ca="1" si="530"/>
        <v>0,0484734992708936-0,193517056671379i</v>
      </c>
      <c r="CD351" s="223" t="str">
        <f t="shared" ca="1" si="531"/>
        <v>0,0717975095664014-0,186128044567124i</v>
      </c>
      <c r="CE351" s="223" t="str">
        <f t="shared" ca="1" si="532"/>
        <v>0,0940416184887385-0,175939493424125i</v>
      </c>
      <c r="CF351" s="223" t="str">
        <f t="shared" ca="1" si="533"/>
        <v>0,11487125393482-0,163104648535108i</v>
      </c>
      <c r="CG351" s="223" t="str">
        <f t="shared" ca="1" si="534"/>
        <v>0,133973118799422-0,14781655791377i</v>
      </c>
      <c r="CH351" s="223" t="str">
        <f t="shared" ca="1" si="535"/>
        <v>0,151059903254606-0,130305168673495i</v>
      </c>
      <c r="CI351" s="223" t="str">
        <f t="shared" ca="1" si="536"/>
        <v>0,165874606157895-0,110833868408001i</v>
      </c>
      <c r="CJ351" s="223" t="str">
        <f t="shared" ca="1" si="537"/>
        <v>0,178194400588076-0,0896955235971974i</v>
      </c>
      <c r="CK351" s="223" t="str">
        <f t="shared" ca="1" si="538"/>
        <v>0,187833985369679-0,067208074622491i</v>
      </c>
      <c r="CL351" s="223" t="str">
        <f t="shared" ca="1" si="539"/>
        <v>0,194648372174885-0,0437097536482001i</v>
      </c>
      <c r="CM351" s="223" t="str">
        <f t="shared" ca="1" si="540"/>
        <v>0,19853506628339-0,0195539972938806i</v>
      </c>
      <c r="CN351" s="223" t="str">
        <f t="shared" ca="1" si="541"/>
        <v>0,199435608198052+0,00489586938063752i</v>
      </c>
      <c r="CO351" s="223" t="str">
        <f t="shared" ca="1" si="542"/>
        <v>0,197336452930221+0,0292720976227852i</v>
      </c>
      <c r="CP351" s="223" t="str">
        <f t="shared" ca="1" si="543"/>
        <v>0,192269173729056+0,0532080462699513i</v>
      </c>
      <c r="CQ351" s="223" t="str">
        <f t="shared" ca="1" si="544"/>
        <v>0,184309987190378+0,076343696375023i</v>
      </c>
      <c r="CR351" s="223" t="str">
        <f t="shared" ca="1" si="545"/>
        <v>0,173578606888153+0,0983310662257202i</v>
      </c>
      <c r="CS351" s="223" t="str">
        <f t="shared" ca="1" si="546"/>
        <v>0,160236442770811+0,118839445313733i</v>
      </c>
      <c r="CT351" s="223" t="str">
        <f t="shared" ca="1" si="547"/>
        <v>0,144484173405813+0,137560368527996i</v>
      </c>
      <c r="CU351" s="223" t="str">
        <f t="shared" ca="1" si="548"/>
        <v>0,126558727586552+0,154212255758069i</v>
      </c>
      <c r="CV351" s="223" t="str">
        <f t="shared" ca="1" si="549"/>
        <v>0,106729720703043+0,168544647120487i</v>
      </c>
      <c r="CW351" s="223" t="str">
        <f t="shared" ca="1" si="550"/>
        <v>0,0852953994760269+0,180341970108303i</v>
      </c>
      <c r="CX351" s="223" t="str">
        <f t="shared" ca="1" si="551"/>
        <v>0,0625781560477195+0,189426782002932i</v>
      </c>
      <c r="CY351" s="223" t="str">
        <f t="shared" ca="1" si="552"/>
        <v>0,0389196789045273+0,195662438777317i</v>
      </c>
      <c r="CZ351" s="223" t="str">
        <f t="shared" ca="1" si="553"/>
        <v>0,0146758135638944+0,198955150349411i</v>
      </c>
      <c r="DA351" s="223" t="str">
        <f t="shared" ca="1" si="554"/>
        <v>-0,00978878967282338+0,199255391272257i</v>
      </c>
      <c r="DB351" s="223" t="str">
        <f t="shared" ca="1" si="555"/>
        <v>-0,034106160401432+0,19655864564295i</v>
      </c>
      <c r="DC351" s="223" t="str">
        <f t="shared" ca="1" si="556"/>
        <v>-0,0579105427315032+0,190905475025893i</v>
      </c>
      <c r="DD351" s="223" t="str">
        <f t="shared" ca="1" si="557"/>
        <v>-0,0808438965958011+0,182380908369068i</v>
      </c>
      <c r="DE351" s="223" t="str">
        <f t="shared" ca="1" si="558"/>
        <v>-0,10256128300542+0,171113163089813i</v>
      </c>
      <c r="DF351" s="223" t="str">
        <f t="shared" ca="1" si="559"/>
        <v>-0,122736052254318+0,157271716565136i</v>
      </c>
      <c r="DG351" s="223" t="str">
        <f t="shared" ca="1" si="560"/>
        <v>-0,141064757034285+0,14106475703441i</v>
      </c>
      <c r="DH351" s="223" t="str">
        <f t="shared" ca="1" si="561"/>
        <v>-0,157271716565152+0,122736052254296i</v>
      </c>
      <c r="DI351" s="223" t="str">
        <f t="shared" ca="1" si="562"/>
        <v>-0,171113163089828+0,102561283005397i</v>
      </c>
      <c r="DJ351" s="223" t="str">
        <f t="shared" ca="1" si="563"/>
        <v>-0,182380908369079+0,0808438965957761i</v>
      </c>
      <c r="DK351" s="223" t="str">
        <f t="shared" ca="1" si="564"/>
        <v>-0,190905475025841+0,0579105427316726i</v>
      </c>
      <c r="DL351" s="223" t="str">
        <f t="shared" ca="1" si="565"/>
        <v>-0,196558645642955+0,034106160401405i</v>
      </c>
      <c r="DM351" s="223" t="str">
        <f t="shared" ca="1" si="566"/>
        <v>-0,199255391272258+0,00978878967279615i</v>
      </c>
      <c r="DN351" s="223" t="str">
        <f t="shared" ca="1" si="567"/>
        <v>-0,198955150349409-0,0146758135639216i</v>
      </c>
      <c r="DO351" s="223" t="str">
        <f t="shared" ca="1" si="568"/>
        <v>-0,195662438777348-0,0389196789043761i</v>
      </c>
      <c r="DP351" s="223" t="str">
        <f t="shared" ca="1" si="569"/>
        <v>-0,189426782002923-0,0625781560477452i</v>
      </c>
      <c r="DQ351" s="223" t="str">
        <f t="shared" ca="1" si="570"/>
        <v>-0,180341970108291-0,0852953994760516i</v>
      </c>
      <c r="DR351" s="223" t="str">
        <f t="shared" ca="1" si="571"/>
        <v>-0,168544647120472-0,106729720703066i</v>
      </c>
      <c r="DS351" s="223" t="str">
        <f t="shared" ca="1" si="572"/>
        <v>-0,154212255758051-0,126558727586573i</v>
      </c>
      <c r="DT351" s="223" t="str">
        <f t="shared" ca="1" si="573"/>
        <v>-0,137560368527968-0,144484173405839i</v>
      </c>
      <c r="DU351" s="223" t="str">
        <f t="shared" ca="1" si="574"/>
        <v>-0,118839445313702-0,160236442770834i</v>
      </c>
      <c r="DV351" s="223" t="str">
        <f t="shared" ca="1" si="575"/>
        <v>-0,0983310662258643-0,173578606888072i</v>
      </c>
      <c r="DW351" s="223" t="str">
        <f t="shared" ca="1" si="576"/>
        <v>-0,0763436963749979-0,184309987190388i</v>
      </c>
      <c r="DX351" s="223" t="str">
        <f t="shared" ca="1" si="577"/>
        <v>-0,053208046269925-0,192269173729063i</v>
      </c>
      <c r="DY351" s="223" t="str">
        <f t="shared" ca="1" si="578"/>
        <v>-0,0292720976227471-0,197336452930226i</v>
      </c>
      <c r="DZ351" s="223" t="str">
        <f t="shared" ca="1" si="579"/>
        <v>-0,00489586938080298-0,199435608198048i</v>
      </c>
      <c r="EA351" s="223" t="str">
        <f t="shared" ca="1" si="580"/>
        <v>0,019553997293919-0,198535066283386i</v>
      </c>
      <c r="EB351" s="223" t="str">
        <f t="shared" ca="1" si="581"/>
        <v>0,0437097536482267-0,194648372174879i</v>
      </c>
      <c r="EC351" s="223" t="str">
        <f t="shared" ca="1" si="582"/>
        <v>0,0672080746225167-0,18783398536967i</v>
      </c>
      <c r="ED351" s="223" t="str">
        <f t="shared" ca="1" si="583"/>
        <v>0,089695523597222-0,178194400588063i</v>
      </c>
      <c r="EE351" s="223" t="str">
        <f t="shared" ca="1" si="584"/>
        <v>0,110833868408033-0,165874606157874i</v>
      </c>
      <c r="EF351" s="223" t="str">
        <f t="shared" ca="1" si="585"/>
        <v>0,130305168673525-0,151059903254581i</v>
      </c>
      <c r="EG351" s="223" t="str">
        <f t="shared" ca="1" si="586"/>
        <v>0,147816557913789-0,133973118799402i</v>
      </c>
      <c r="EH351" s="223" t="str">
        <f t="shared" ca="1" si="587"/>
        <v>0,163104648535124-0,114871253934798i</v>
      </c>
      <c r="EI351" s="223" t="str">
        <f t="shared" ca="1" si="588"/>
        <v>0,175939493424137-0,0940416184887144i</v>
      </c>
      <c r="EJ351" s="223" t="str">
        <f t="shared" ca="1" si="589"/>
        <v>0,186128044567138-0,0717975095663653i</v>
      </c>
      <c r="EK351" s="223" t="str">
        <f t="shared" ca="1" si="590"/>
        <v>0,193517056671388-0,0484734992708561i</v>
      </c>
      <c r="EL351" s="223" t="str">
        <f t="shared" ca="1" si="591"/>
        <v>0,197995392117164-0,0244204024268559i</v>
      </c>
      <c r="EM351" s="223" t="str">
        <f t="shared" ca="1" si="592"/>
        <v>0,19949569257084+1,81835054613931E-14i</v>
      </c>
      <c r="EN351" s="223"/>
      <c r="EO351" s="223"/>
      <c r="EP351" s="223"/>
    </row>
    <row r="352" spans="1:146">
      <c r="A352" s="249">
        <f t="shared" si="461"/>
        <v>4.921874999999981E-3</v>
      </c>
      <c r="B352" s="248">
        <v>252</v>
      </c>
      <c r="C352" s="247">
        <f t="shared" si="462"/>
        <v>50400</v>
      </c>
      <c r="N352" s="246">
        <f t="shared" ca="1" si="463"/>
        <v>0.2005029451097744</v>
      </c>
      <c r="O352" s="223">
        <f t="shared" ca="1" si="464"/>
        <v>-0.19949705489022562</v>
      </c>
      <c r="P352" s="223" t="str">
        <f t="shared" ca="1" si="465"/>
        <v>-0,198536422042837-0,0195541308245084i</v>
      </c>
      <c r="Q352" s="223" t="str">
        <f t="shared" ca="1" si="466"/>
        <v>-0,195663774920128-0,0389199446798055i</v>
      </c>
      <c r="R352" s="223" t="str">
        <f t="shared" ca="1" si="467"/>
        <v>-0,190906778684238-0,0579109381920282i</v>
      </c>
      <c r="S352" s="223" t="str">
        <f t="shared" ca="1" si="468"/>
        <v>-0,184311245809359-0,0763442177121221i</v>
      </c>
      <c r="T352" s="223" t="str">
        <f t="shared" ca="1" si="469"/>
        <v>-0,175940694882558-0,0940422606816542i</v>
      </c>
      <c r="U352" s="223" t="str">
        <f t="shared" ca="1" si="470"/>
        <v>-0,165875738885072-0,110834625272093i</v>
      </c>
      <c r="V352" s="223" t="str">
        <f t="shared" ca="1" si="471"/>
        <v>-0,154213308845219-0,126559591832791i</v>
      </c>
      <c r="W352" s="223" t="str">
        <f t="shared" ca="1" si="472"/>
        <v>-0,141065720339618-0,141065720339629i</v>
      </c>
      <c r="X352" s="223" t="str">
        <f t="shared" ca="1" si="473"/>
        <v>-0,126559591832777-0,154213308845231i</v>
      </c>
      <c r="Y352" s="223" t="str">
        <f t="shared" ca="1" si="474"/>
        <v>-0,110834625272094-0,165875738885071i</v>
      </c>
      <c r="Z352" s="223" t="str">
        <f t="shared" ca="1" si="475"/>
        <v>-0,0940422606816575-0,175940694882557i</v>
      </c>
      <c r="AA352" s="223" t="str">
        <f t="shared" ca="1" si="476"/>
        <v>-0,0763442177121237-0,184311245809358i</v>
      </c>
      <c r="AB352" s="223" t="str">
        <f t="shared" ca="1" si="477"/>
        <v>-0,0579109381920298-0,190906778684238i</v>
      </c>
      <c r="AC352" s="223" t="str">
        <f t="shared" ca="1" si="478"/>
        <v>-0,0389199446798077-0,195663774920128i</v>
      </c>
      <c r="AD352" s="223" t="str">
        <f t="shared" ca="1" si="479"/>
        <v>-0,0195541308245131-0,198536422042837i</v>
      </c>
      <c r="AE352" s="223" t="str">
        <f t="shared" ca="1" si="480"/>
        <v>-3,12825498488268E-15-0,199497054890226i</v>
      </c>
      <c r="AF352" s="223" t="str">
        <f t="shared" ca="1" si="481"/>
        <v>0,0195541308245859-0,19853642204283i</v>
      </c>
      <c r="AG352" s="223" t="str">
        <f t="shared" ca="1" si="482"/>
        <v>0,0389199446798627-0,195663774920117i</v>
      </c>
      <c r="AH352" s="223" t="str">
        <f t="shared" ca="1" si="483"/>
        <v>0,0579109381920645-0,190906778684227i</v>
      </c>
      <c r="AI352" s="223" t="str">
        <f t="shared" ca="1" si="484"/>
        <v>0,0763442177121389-0,184311245809352i</v>
      </c>
      <c r="AJ352" s="223" t="str">
        <f t="shared" ca="1" si="485"/>
        <v>0,0940422606816522-0,17594069488256i</v>
      </c>
      <c r="AK352" s="223" t="str">
        <f t="shared" ca="1" si="486"/>
        <v>0,110834625272071-0,165875738885086i</v>
      </c>
      <c r="AL352" s="223" t="str">
        <f t="shared" ca="1" si="487"/>
        <v>0,126559591832758-0,154213308845246i</v>
      </c>
      <c r="AM352" s="223" t="str">
        <f t="shared" ca="1" si="488"/>
        <v>0,141065720339587-0,14106572033966i</v>
      </c>
      <c r="AN352" s="223" t="str">
        <f t="shared" ca="1" si="489"/>
        <v>0,154213308845177-0,126559591832842i</v>
      </c>
      <c r="AO352" s="223" t="str">
        <f t="shared" ca="1" si="490"/>
        <v>0,165875738885026-0,110834625272162i</v>
      </c>
      <c r="AP352" s="223" t="str">
        <f t="shared" ca="1" si="491"/>
        <v>0,175940694882602-0,0940422606815728i</v>
      </c>
      <c r="AQ352" s="223" t="str">
        <f t="shared" ca="1" si="492"/>
        <v>0,184311245809387-0,0763442177120533i</v>
      </c>
      <c r="AR352" s="223" t="str">
        <f t="shared" ca="1" si="493"/>
        <v>0,184311245809387-0,0763442177120533i</v>
      </c>
      <c r="AS352" s="223" t="str">
        <f t="shared" ca="1" si="494"/>
        <v>0,195663774920135-0,038919944679772i</v>
      </c>
      <c r="AT352" s="223" t="str">
        <f t="shared" ca="1" si="495"/>
        <v>0,198536422042839-0,0195541308244936i</v>
      </c>
      <c r="AU352" s="223" t="str">
        <f t="shared" ca="1" si="496"/>
        <v>0,199497054890226-6,25650996976535E-15i</v>
      </c>
      <c r="AV352" s="223" t="str">
        <f t="shared" ca="1" si="497"/>
        <v>0,19853642204284+0,0195541308244868i</v>
      </c>
      <c r="AW352" s="223" t="str">
        <f t="shared" ca="1" si="498"/>
        <v>0,195663774920137+0,0389199446797596i</v>
      </c>
      <c r="AX352" s="223" t="str">
        <f t="shared" ca="1" si="499"/>
        <v>0,190906778684257+0,0579109381919666i</v>
      </c>
      <c r="AY352" s="223" t="str">
        <f t="shared" ca="1" si="500"/>
        <v>0,184311245809392+0,0763442177120417i</v>
      </c>
      <c r="AZ352" s="223" t="str">
        <f t="shared" ca="1" si="501"/>
        <v>0,175940694882514+0,0940422606817368i</v>
      </c>
      <c r="BA352" s="223" t="str">
        <f t="shared" ca="1" si="502"/>
        <v>0,165875738885029+0,110834625272156i</v>
      </c>
      <c r="BB352" s="223" t="str">
        <f t="shared" ca="1" si="503"/>
        <v>0,154213308845185+0,126559591832832i</v>
      </c>
      <c r="BC352" s="223" t="str">
        <f t="shared" ca="1" si="504"/>
        <v>0,141065720339592+0,141065720339655i</v>
      </c>
      <c r="BD352" s="223" t="str">
        <f t="shared" ca="1" si="505"/>
        <v>0,126559591832768+0,154213308845239i</v>
      </c>
      <c r="BE352" s="223" t="str">
        <f t="shared" ca="1" si="506"/>
        <v>0,110834625272082+0,165875738885079i</v>
      </c>
      <c r="BF352" s="223" t="str">
        <f t="shared" ca="1" si="507"/>
        <v>0,0940422606816581+0,175940694882556i</v>
      </c>
      <c r="BG352" s="223" t="str">
        <f t="shared" ca="1" si="508"/>
        <v>0,076344217712153+0,184311245809346i</v>
      </c>
      <c r="BH352" s="223" t="str">
        <f t="shared" ca="1" si="509"/>
        <v>0,0579109381920765+0,190906778684224i</v>
      </c>
      <c r="BI352" s="223" t="str">
        <f t="shared" ca="1" si="510"/>
        <v>0,0389199446798723+0,195663774920115i</v>
      </c>
      <c r="BJ352" s="223" t="str">
        <f t="shared" ca="1" si="511"/>
        <v>0,0195541308245955+0,198536422042829i</v>
      </c>
      <c r="BK352" s="223" t="str">
        <f t="shared" ca="1" si="512"/>
        <v>-8,98410632558006E-14+0,199497054890226i</v>
      </c>
      <c r="BL352" s="223" t="str">
        <f t="shared" ca="1" si="513"/>
        <v>-0,0195541308245825+0,19853642204283i</v>
      </c>
      <c r="BM352" s="223" t="str">
        <f t="shared" ca="1" si="514"/>
        <v>-0,0389199446798593+0,195663774920117i</v>
      </c>
      <c r="BN352" s="223" t="str">
        <f t="shared" ca="1" si="515"/>
        <v>-0,0579109381920639+0,190906778684227i</v>
      </c>
      <c r="BO352" s="223" t="str">
        <f t="shared" ca="1" si="516"/>
        <v>-0,0763442177121305+0,184311245809355i</v>
      </c>
      <c r="BP352" s="223" t="str">
        <f t="shared" ca="1" si="517"/>
        <v>-0,0940422606816466+0,175940694882562i</v>
      </c>
      <c r="BQ352" s="223" t="str">
        <f t="shared" ca="1" si="518"/>
        <v>-0,110834625272071+0,165875738885086i</v>
      </c>
      <c r="BR352" s="223" t="str">
        <f t="shared" ca="1" si="519"/>
        <v>-0,126559591832758+0,154213308845247i</v>
      </c>
      <c r="BS352" s="223" t="str">
        <f t="shared" ca="1" si="520"/>
        <v>-0,141065720339579+0,141065720339668i</v>
      </c>
      <c r="BT352" s="223" t="str">
        <f t="shared" ca="1" si="521"/>
        <v>-0,154213308845173+0,126559591832847i</v>
      </c>
      <c r="BU352" s="223" t="str">
        <f t="shared" ca="1" si="522"/>
        <v>-0,165875738885022+0,110834625272167i</v>
      </c>
      <c r="BV352" s="223" t="str">
        <f t="shared" ca="1" si="523"/>
        <v>-0,175940694882599+0,0940422606815783i</v>
      </c>
      <c r="BW352" s="223" t="str">
        <f t="shared" ca="1" si="524"/>
        <v>-0,184311245809385+0,0763442177120591i</v>
      </c>
      <c r="BX352" s="223" t="str">
        <f t="shared" ca="1" si="525"/>
        <v>-0,190906778684253+0,0579109381919791i</v>
      </c>
      <c r="BY352" s="223" t="str">
        <f t="shared" ca="1" si="526"/>
        <v>-0,195663774920135+0,0389199446797726i</v>
      </c>
      <c r="BZ352" s="223" t="str">
        <f t="shared" ca="1" si="527"/>
        <v>-0,198536422042838+0,0195541308245055i</v>
      </c>
      <c r="CA352" s="223" t="str">
        <f t="shared" ca="1" si="528"/>
        <v>-0,199497054890226+1,25130199395307E-14i</v>
      </c>
      <c r="CB352" s="223" t="str">
        <f t="shared" ca="1" si="529"/>
        <v>-0,19853642204284-0,0195541308244806i</v>
      </c>
      <c r="CC352" s="223" t="str">
        <f t="shared" ca="1" si="530"/>
        <v>-0,195663774920137-0,038919944679759i</v>
      </c>
      <c r="CD352" s="223" t="str">
        <f t="shared" ca="1" si="531"/>
        <v>-0,190906778684257-0,0579109381919662i</v>
      </c>
      <c r="CE352" s="223" t="str">
        <f t="shared" ca="1" si="532"/>
        <v>-0,184311245809394-0,0763442177120359i</v>
      </c>
      <c r="CF352" s="223" t="str">
        <f t="shared" ca="1" si="533"/>
        <v>-0,175940694882514-0,0940422606817364i</v>
      </c>
      <c r="CG352" s="223" t="str">
        <f t="shared" ca="1" si="534"/>
        <v>-0,165875738885036-0,110834625272146i</v>
      </c>
      <c r="CH352" s="223" t="str">
        <f t="shared" ca="1" si="535"/>
        <v>-0,154213308845189-0,126559591832827i</v>
      </c>
      <c r="CI352" s="223" t="str">
        <f t="shared" ca="1" si="536"/>
        <v>-0,141065720339596-0,141065720339651i</v>
      </c>
      <c r="CJ352" s="223" t="str">
        <f t="shared" ca="1" si="537"/>
        <v>-0,126559591832768-0,154213308845238i</v>
      </c>
      <c r="CK352" s="223" t="str">
        <f t="shared" ca="1" si="538"/>
        <v>-0,110834625272082-0,165875738885079i</v>
      </c>
      <c r="CL352" s="223" t="str">
        <f t="shared" ca="1" si="539"/>
        <v>-0,0940422606816687-0,175940694882551i</v>
      </c>
      <c r="CM352" s="223" t="str">
        <f t="shared" ca="1" si="540"/>
        <v>-0,0763442177121536-0,184311245809345i</v>
      </c>
      <c r="CN352" s="223" t="str">
        <f t="shared" ca="1" si="541"/>
        <v>-0,0579109381920771-0,190906778684223i</v>
      </c>
      <c r="CO352" s="223" t="str">
        <f t="shared" ca="1" si="542"/>
        <v>-0,0389199446798729-0,195663774920115i</v>
      </c>
      <c r="CP352" s="223" t="str">
        <f t="shared" ca="1" si="543"/>
        <v>-0,0195541308246074-0,198536422042828i</v>
      </c>
      <c r="CQ352" s="223" t="str">
        <f t="shared" ca="1" si="544"/>
        <v>8,92546006123466E-14-0,199497054890226i</v>
      </c>
      <c r="CR352" s="223" t="str">
        <f t="shared" ca="1" si="545"/>
        <v>0,0195541308245819-0,19853642204283i</v>
      </c>
      <c r="CS352" s="223" t="str">
        <f t="shared" ca="1" si="546"/>
        <v>0,0389199446798478-0,19566377492012i</v>
      </c>
      <c r="CT352" s="223" t="str">
        <f t="shared" ca="1" si="547"/>
        <v>0,0579109381920635-0,190906778684228i</v>
      </c>
      <c r="CU352" s="223" t="str">
        <f t="shared" ca="1" si="548"/>
        <v>0,0763442177121299-0,184311245809355i</v>
      </c>
      <c r="CV352" s="223" t="str">
        <f t="shared" ca="1" si="549"/>
        <v>0,094042260681636-0,175940694882568i</v>
      </c>
      <c r="CW352" s="223" t="str">
        <f t="shared" ca="1" si="550"/>
        <v>0,11083462527207-0,165875738885087i</v>
      </c>
      <c r="CX352" s="223" t="str">
        <f t="shared" ca="1" si="551"/>
        <v>0,126559591832748-0,154213308845254i</v>
      </c>
      <c r="CY352" s="223" t="str">
        <f t="shared" ca="1" si="552"/>
        <v>0,14106572033957-0,141065720339677i</v>
      </c>
      <c r="CZ352" s="223" t="str">
        <f t="shared" ca="1" si="553"/>
        <v>0,154213308845173-0,126559591832847i</v>
      </c>
      <c r="DA352" s="223" t="str">
        <f t="shared" ca="1" si="554"/>
        <v>0,165875738885129-0,110834625272007i</v>
      </c>
      <c r="DB352" s="223" t="str">
        <f t="shared" ca="1" si="555"/>
        <v>0,175940694882593-0,0940422606815889i</v>
      </c>
      <c r="DC352" s="223" t="str">
        <f t="shared" ca="1" si="556"/>
        <v>0,184311245809385-0,0763442177120597i</v>
      </c>
      <c r="DD352" s="223" t="str">
        <f t="shared" ca="1" si="557"/>
        <v>0,19090677868425-0,0579109381919905i</v>
      </c>
      <c r="DE352" s="223" t="str">
        <f t="shared" ca="1" si="558"/>
        <v>0,195663774920135-0,038919944679773i</v>
      </c>
      <c r="DF352" s="223" t="str">
        <f t="shared" ca="1" si="559"/>
        <v>0,198536422042838-0,0195541308245061i</v>
      </c>
      <c r="DG352" s="223" t="str">
        <f t="shared" ca="1" si="560"/>
        <v>0,199497054890226-2,44395772356075E-14i</v>
      </c>
      <c r="DH352" s="223" t="str">
        <f t="shared" ca="1" si="561"/>
        <v>0,19853642204284+0,01955413082448i</v>
      </c>
      <c r="DI352" s="223" t="str">
        <f t="shared" ca="1" si="562"/>
        <v>0,19566377492014+0,0389199446797474i</v>
      </c>
      <c r="DJ352" s="223" t="str">
        <f t="shared" ca="1" si="563"/>
        <v>0,190906778684257+0,0579109381919656i</v>
      </c>
      <c r="DK352" s="223" t="str">
        <f t="shared" ca="1" si="564"/>
        <v>0,184311245809395+0,0763442177120353i</v>
      </c>
      <c r="DL352" s="223" t="str">
        <f t="shared" ca="1" si="565"/>
        <v>0,17594069488252+0,0940422606817258i</v>
      </c>
      <c r="DM352" s="223" t="str">
        <f t="shared" ca="1" si="566"/>
        <v>0,16587573888503+0,110834625272155i</v>
      </c>
      <c r="DN352" s="223" t="str">
        <f t="shared" ca="1" si="567"/>
        <v>0,15421330884519+0,126559591832827i</v>
      </c>
      <c r="DO352" s="223" t="str">
        <f t="shared" ca="1" si="568"/>
        <v>0,141065720339605+0,141065720339642i</v>
      </c>
      <c r="DP352" s="223" t="str">
        <f t="shared" ca="1" si="569"/>
        <v>0,126559591832769+0,154213308845238i</v>
      </c>
      <c r="DQ352" s="223" t="str">
        <f t="shared" ca="1" si="570"/>
        <v>0,110834625272092+0,165875738885072i</v>
      </c>
      <c r="DR352" s="223" t="str">
        <f t="shared" ca="1" si="571"/>
        <v>0,0940422606816791+0,175940694882545i</v>
      </c>
      <c r="DS352" s="223" t="str">
        <f t="shared" ca="1" si="572"/>
        <v>0,0763442177121542+0,184311245809345i</v>
      </c>
      <c r="DT352" s="223" t="str">
        <f t="shared" ca="1" si="573"/>
        <v>0,0579109381920885+0,19090677868422i</v>
      </c>
      <c r="DU352" s="223" t="str">
        <f t="shared" ca="1" si="574"/>
        <v>0,0389199446798735+0,195663774920115i</v>
      </c>
      <c r="DV352" s="223" t="str">
        <f t="shared" ca="1" si="575"/>
        <v>0,019554130824608+0,198536422042828i</v>
      </c>
      <c r="DW352" s="223" t="str">
        <f t="shared" ca="1" si="576"/>
        <v>-7,73280433162699E-14+0,199497054890226i</v>
      </c>
      <c r="DX352" s="223" t="str">
        <f t="shared" ca="1" si="577"/>
        <v>-0,0195541308245813+0,19853642204283i</v>
      </c>
      <c r="DY352" s="223" t="str">
        <f t="shared" ca="1" si="578"/>
        <v>-0,0389199446798472+0,19566377492012i</v>
      </c>
      <c r="DZ352" s="223" t="str">
        <f t="shared" ca="1" si="579"/>
        <v>-0,0579109381920412+0,190906778684234i</v>
      </c>
      <c r="EA352" s="223" t="str">
        <f t="shared" ca="1" si="580"/>
        <v>-0,0763442177121295+0,184311245809356i</v>
      </c>
      <c r="EB352" s="223" t="str">
        <f t="shared" ca="1" si="581"/>
        <v>-0,0940422606816356+0,175940694882568i</v>
      </c>
      <c r="EC352" s="223" t="str">
        <f t="shared" ca="1" si="582"/>
        <v>-0,11083462527207+0,165875738885087i</v>
      </c>
      <c r="ED352" s="223" t="str">
        <f t="shared" ca="1" si="583"/>
        <v>-0,126559591832748+0,154213308845255i</v>
      </c>
      <c r="EE352" s="223" t="str">
        <f t="shared" ca="1" si="584"/>
        <v>-0,14106572033957+0,141065720339677i</v>
      </c>
      <c r="EF352" s="223" t="str">
        <f t="shared" ca="1" si="585"/>
        <v>-0,154213308845173+0,126559591832848i</v>
      </c>
      <c r="EG352" s="223" t="str">
        <f t="shared" ca="1" si="586"/>
        <v>-0,165875738885129+0,110834625272008i</v>
      </c>
      <c r="EH352" s="223" t="str">
        <f t="shared" ca="1" si="587"/>
        <v>-0,175940694882593+0,0940422606815893i</v>
      </c>
      <c r="EI352" s="223" t="str">
        <f t="shared" ca="1" si="588"/>
        <v>-0,184311245809384+0,0763442177120601i</v>
      </c>
      <c r="EJ352" s="223" t="str">
        <f t="shared" ca="1" si="589"/>
        <v>-0,19090677868425+0,0579109381919911i</v>
      </c>
      <c r="EK352" s="223" t="str">
        <f t="shared" ca="1" si="590"/>
        <v>-0,19566377492013+0,0389199446797959i</v>
      </c>
      <c r="EL352" s="223" t="str">
        <f t="shared" ca="1" si="591"/>
        <v>-0,198536422042838+0,0195541308245067i</v>
      </c>
      <c r="EM352" s="223" t="str">
        <f t="shared" ca="1" si="592"/>
        <v>-0,199497054890226+2,50260398790614E-14i</v>
      </c>
      <c r="EN352" s="223"/>
      <c r="EO352" s="223"/>
      <c r="EP352" s="223"/>
    </row>
    <row r="353" spans="1:262">
      <c r="A353" s="249">
        <f t="shared" si="461"/>
        <v>4.9414062499999805E-3</v>
      </c>
      <c r="B353" s="248">
        <v>253</v>
      </c>
      <c r="C353" s="247">
        <f t="shared" si="462"/>
        <v>50600</v>
      </c>
      <c r="N353" s="246">
        <f t="shared" ca="1" si="463"/>
        <v>0.20050188973473176</v>
      </c>
      <c r="O353" s="223">
        <f t="shared" ca="1" si="464"/>
        <v>-0.19949811026526826</v>
      </c>
      <c r="P353" s="223" t="str">
        <f t="shared" ca="1" si="465"/>
        <v>-0,198957561492985-0,0146759914206219i</v>
      </c>
      <c r="Q353" s="223" t="str">
        <f t="shared" ca="1" si="466"/>
        <v>-0,197338844456768-0,0292724523721614i</v>
      </c>
      <c r="R353" s="223" t="str">
        <f t="shared" ca="1" si="467"/>
        <v>-0,194650731124482-0,0437102833680777i</v>
      </c>
      <c r="S353" s="223" t="str">
        <f t="shared" ca="1" si="468"/>
        <v>-0,190907788615187-0,0579112445512293i</v>
      </c>
      <c r="T353" s="223" t="str">
        <f t="shared" ca="1" si="469"/>
        <v>-0,186130300258635-0,071798379682576i</v>
      </c>
      <c r="U353" s="223" t="str">
        <f t="shared" ca="1" si="470"/>
        <v>-0,180344155678166-0,0852964331736235i</v>
      </c>
      <c r="V353" s="223" t="str">
        <f t="shared" ca="1" si="471"/>
        <v>-0,173580710492579-0,0983322579030136i</v>
      </c>
      <c r="W353" s="223" t="str">
        <f t="shared" ca="1" si="472"/>
        <v>-0,165876616397352-0,110835211607047i</v>
      </c>
      <c r="X353" s="223" t="str">
        <f t="shared" ca="1" si="473"/>
        <v>-0,157273622545886-0,122737539696327i</v>
      </c>
      <c r="Y353" s="223" t="str">
        <f t="shared" ca="1" si="474"/>
        <v>-0,147818349307244-0,133974742423693i</v>
      </c>
      <c r="Z353" s="223" t="str">
        <f t="shared" ca="1" si="475"/>
        <v>-0,137562035626323-0,144485924413956i</v>
      </c>
      <c r="AA353" s="223" t="str">
        <f t="shared" ca="1" si="476"/>
        <v>-0,126560261355623-0,154214124661166i</v>
      </c>
      <c r="AB353" s="223" t="str">
        <f t="shared" ca="1" si="477"/>
        <v>-0,114872646063125-0,163106625205321i</v>
      </c>
      <c r="AC353" s="223" t="str">
        <f t="shared" ca="1" si="478"/>
        <v>-0,102562525948744-0,171115236815505i</v>
      </c>
      <c r="AD353" s="223" t="str">
        <f t="shared" ca="1" si="479"/>
        <v>-0,0896966106199411-0,178196560131524i</v>
      </c>
      <c r="AE353" s="223" t="str">
        <f t="shared" ca="1" si="480"/>
        <v>-0,0763446215866595-0,184312220848762i</v>
      </c>
      <c r="AF353" s="223" t="str">
        <f t="shared" ca="1" si="481"/>
        <v>-0,0625789144342453-0,189429077671947i</v>
      </c>
      <c r="AG353" s="223" t="str">
        <f t="shared" ca="1" si="482"/>
        <v>-0,0484740867225471-0,193519401910579i</v>
      </c>
      <c r="AH353" s="223" t="str">
        <f t="shared" ca="1" si="483"/>
        <v>-0,0341065737349741-0,196561027743228i</v>
      </c>
      <c r="AI353" s="223" t="str">
        <f t="shared" ca="1" si="484"/>
        <v>-0,0195542342694482-0,198537472335951i</v>
      </c>
      <c r="AJ353" s="223" t="str">
        <f t="shared" ca="1" si="485"/>
        <v>-0,00489592871399327-0,199438025164312i</v>
      </c>
      <c r="AK353" s="223" t="str">
        <f t="shared" ca="1" si="486"/>
        <v>0,00978890830336741-0,199257806054471i</v>
      </c>
      <c r="AL353" s="223" t="str">
        <f t="shared" ca="1" si="487"/>
        <v>0,0244206983784897-0,197997791629402i</v>
      </c>
      <c r="AM353" s="223" t="str">
        <f t="shared" ca="1" si="488"/>
        <v>0,0389201505732255-0,195664810016443i</v>
      </c>
      <c r="AN353" s="223" t="str">
        <f t="shared" ca="1" si="489"/>
        <v>0,0532086910998606-0,192271503845091i</v>
      </c>
      <c r="AO353" s="223" t="str">
        <f t="shared" ca="1" si="490"/>
        <v>0,0672088891192848-0,187836261735493i</v>
      </c>
      <c r="AP353" s="223" t="str">
        <f t="shared" ca="1" si="491"/>
        <v>0,0808448763454167-0,182383118648924i</v>
      </c>
      <c r="AQ353" s="223" t="str">
        <f t="shared" ca="1" si="492"/>
        <v>0,0940427581820199-0,175941625640243i</v>
      </c>
      <c r="AR353" s="223" t="str">
        <f t="shared" ca="1" si="493"/>
        <v>0,0940427581820199-0,175941625640243i</v>
      </c>
      <c r="AS353" s="223" t="str">
        <f t="shared" ca="1" si="494"/>
        <v>0,11884088553262-0,160238384681186i</v>
      </c>
      <c r="AT353" s="223" t="str">
        <f t="shared" ca="1" si="495"/>
        <v>0,130306747845925-0,151061733954141i</v>
      </c>
      <c r="AU353" s="223" t="str">
        <f t="shared" ca="1" si="496"/>
        <v>0,141066466602533-0,141066466602413i</v>
      </c>
      <c r="AV353" s="223" t="str">
        <f t="shared" ca="1" si="497"/>
        <v>0,151061733954252-0,130306747845796i</v>
      </c>
      <c r="AW353" s="223" t="str">
        <f t="shared" ca="1" si="498"/>
        <v>0,160238384681169-0,118840885532643i</v>
      </c>
      <c r="AX353" s="223" t="str">
        <f t="shared" ca="1" si="499"/>
        <v>0,168546689718153-0,106731014163952i</v>
      </c>
      <c r="AY353" s="223" t="str">
        <f t="shared" ca="1" si="500"/>
        <v>0,175941625640227-0,0940427581820499i</v>
      </c>
      <c r="AZ353" s="223" t="str">
        <f t="shared" ca="1" si="501"/>
        <v>0,18238311864891-0,0808448763454478i</v>
      </c>
      <c r="BA353" s="223" t="str">
        <f t="shared" ca="1" si="502"/>
        <v>0,187836261735482-0,0672088891193169i</v>
      </c>
      <c r="BB353" s="223" t="str">
        <f t="shared" ca="1" si="503"/>
        <v>0,192271503845083-0,0532086910998881i</v>
      </c>
      <c r="BC353" s="223" t="str">
        <f t="shared" ca="1" si="504"/>
        <v>0,195664810016437-0,0389201505732534i</v>
      </c>
      <c r="BD353" s="223" t="str">
        <f t="shared" ca="1" si="505"/>
        <v>0,197997791629398-0,024420698378518i</v>
      </c>
      <c r="BE353" s="223" t="str">
        <f t="shared" ca="1" si="506"/>
        <v>0,19925780605447-0,00978890830339582i</v>
      </c>
      <c r="BF353" s="223" t="str">
        <f t="shared" ca="1" si="507"/>
        <v>0,199438025164313+0,00489592871395916i</v>
      </c>
      <c r="BG353" s="223" t="str">
        <f t="shared" ca="1" si="508"/>
        <v>0,198537472335954+0,0195542342694171i</v>
      </c>
      <c r="BH353" s="223" t="str">
        <f t="shared" ca="1" si="509"/>
        <v>0,196561027743199+0,0341065737351387i</v>
      </c>
      <c r="BI353" s="223" t="str">
        <f t="shared" ca="1" si="510"/>
        <v>0,193519401910539+0,0484740867227065i</v>
      </c>
      <c r="BJ353" s="223" t="str">
        <f t="shared" ca="1" si="511"/>
        <v>0,189429077671956+0,0625789144342184i</v>
      </c>
      <c r="BK353" s="223" t="str">
        <f t="shared" ca="1" si="512"/>
        <v>0,184312220848788+0,0763446215865964i</v>
      </c>
      <c r="BL353" s="223" t="str">
        <f t="shared" ca="1" si="513"/>
        <v>0,178196560131546+0,089696610619898i</v>
      </c>
      <c r="BM353" s="223" t="str">
        <f t="shared" ca="1" si="514"/>
        <v>0,171115236815531+0,1025625259487i</v>
      </c>
      <c r="BN353" s="223" t="str">
        <f t="shared" ca="1" si="515"/>
        <v>0,163106625205339+0,114872646063099i</v>
      </c>
      <c r="BO353" s="223" t="str">
        <f t="shared" ca="1" si="516"/>
        <v>0,154214124661173+0,126560261355614i</v>
      </c>
      <c r="BP353" s="223" t="str">
        <f t="shared" ca="1" si="517"/>
        <v>0,14448592441395+0,137562035626329i</v>
      </c>
      <c r="BQ353" s="223" t="str">
        <f t="shared" ca="1" si="518"/>
        <v>0,133974742423688+0,147818349307248i</v>
      </c>
      <c r="BR353" s="223" t="str">
        <f t="shared" ca="1" si="519"/>
        <v>0,122737539696307+0,157273622545901i</v>
      </c>
      <c r="BS353" s="223" t="str">
        <f t="shared" ca="1" si="520"/>
        <v>0,110835211607009+0,165876616397377i</v>
      </c>
      <c r="BT353" s="223" t="str">
        <f t="shared" ca="1" si="521"/>
        <v>0,0983322579029582+0,17358071049261i</v>
      </c>
      <c r="BU353" s="223" t="str">
        <f t="shared" ca="1" si="522"/>
        <v>0,0852964331735658+0,180344155678194i</v>
      </c>
      <c r="BV353" s="223" t="str">
        <f t="shared" ca="1" si="523"/>
        <v>0,0717983796824882+0,186130300258669i</v>
      </c>
      <c r="BW353" s="223" t="str">
        <f t="shared" ca="1" si="524"/>
        <v>0,0579112445511207+0,19090778861522i</v>
      </c>
      <c r="BX353" s="223" t="str">
        <f t="shared" ca="1" si="525"/>
        <v>0,0437102833681475+0,194650731124467i</v>
      </c>
      <c r="BY353" s="223" t="str">
        <f t="shared" ca="1" si="526"/>
        <v>0,029272452372233+0,197338844456758i</v>
      </c>
      <c r="BZ353" s="223" t="str">
        <f t="shared" ca="1" si="527"/>
        <v>0,0146759914206711+0,198957561492981i</v>
      </c>
      <c r="CA353" s="223" t="str">
        <f t="shared" ca="1" si="528"/>
        <v>3,41180351852082E-14+0,199498110265268i</v>
      </c>
      <c r="CB353" s="223" t="str">
        <f t="shared" ca="1" si="529"/>
        <v>-0,0146759914206031+0,198957561492987i</v>
      </c>
      <c r="CC353" s="223" t="str">
        <f t="shared" ca="1" si="530"/>
        <v>-0,0292724523721655+0,197338844456768i</v>
      </c>
      <c r="CD353" s="223" t="str">
        <f t="shared" ca="1" si="531"/>
        <v>-0,0437102833680809+0,194650731124482i</v>
      </c>
      <c r="CE353" s="223" t="str">
        <f t="shared" ca="1" si="532"/>
        <v>-0,0579112445512616+0,190907788615177i</v>
      </c>
      <c r="CF353" s="223" t="str">
        <f t="shared" ca="1" si="533"/>
        <v>-0,0717983796826255+0,186130300258616i</v>
      </c>
      <c r="CG353" s="223" t="str">
        <f t="shared" ca="1" si="534"/>
        <v>-0,0852964331736887+0,180344155678136i</v>
      </c>
      <c r="CH353" s="223" t="str">
        <f t="shared" ca="1" si="535"/>
        <v>-0,0983322579030765+0,173580710492543i</v>
      </c>
      <c r="CI353" s="223" t="str">
        <f t="shared" ca="1" si="536"/>
        <v>-0,110835211607122+0,165876616397302i</v>
      </c>
      <c r="CJ353" s="223" t="str">
        <f t="shared" ca="1" si="537"/>
        <v>-0,122737539696253+0,157273622545943i</v>
      </c>
      <c r="CK353" s="223" t="str">
        <f t="shared" ca="1" si="538"/>
        <v>-0,133974742423637+0,147818349307294i</v>
      </c>
      <c r="CL353" s="223" t="str">
        <f t="shared" ca="1" si="539"/>
        <v>-0,144485924413903+0,137562035626379i</v>
      </c>
      <c r="CM353" s="223" t="str">
        <f t="shared" ca="1" si="540"/>
        <v>-0,15421412466113+0,126560261355667i</v>
      </c>
      <c r="CN353" s="223" t="str">
        <f t="shared" ca="1" si="541"/>
        <v>-0,163106625205307+0,114872646063146i</v>
      </c>
      <c r="CO353" s="223" t="str">
        <f t="shared" ca="1" si="542"/>
        <v>-0,171115236815502+0,102562525948749i</v>
      </c>
      <c r="CP353" s="223" t="str">
        <f t="shared" ca="1" si="543"/>
        <v>-0,17819656013152+0,0896966106199489i</v>
      </c>
      <c r="CQ353" s="223" t="str">
        <f t="shared" ca="1" si="544"/>
        <v>-0,184312220848767+0,0763446215866491i</v>
      </c>
      <c r="CR353" s="223" t="str">
        <f t="shared" ca="1" si="545"/>
        <v>-0,189429077671938+0,0625789144342723i</v>
      </c>
      <c r="CS353" s="223" t="str">
        <f t="shared" ca="1" si="546"/>
        <v>-0,193519401910572+0,0484740867225746i</v>
      </c>
      <c r="CT353" s="223" t="str">
        <f t="shared" ca="1" si="547"/>
        <v>-0,19656102774322+0,034106573735016i</v>
      </c>
      <c r="CU353" s="223" t="str">
        <f t="shared" ca="1" si="548"/>
        <v>-0,198537472335968+0,0195542342692818i</v>
      </c>
      <c r="CV353" s="223" t="str">
        <f t="shared" ca="1" si="549"/>
        <v>-0,199438025164316+0,00489592871381199i</v>
      </c>
      <c r="CW353" s="223" t="str">
        <f t="shared" ca="1" si="550"/>
        <v>-0,199257806054464-0,00978890830353156i</v>
      </c>
      <c r="CX353" s="223" t="str">
        <f t="shared" ca="1" si="551"/>
        <v>-0,197997791629405-0,0244206983784615i</v>
      </c>
      <c r="CY353" s="223" t="str">
        <f t="shared" ca="1" si="552"/>
        <v>-0,19566481001645-0,0389201505731864i</v>
      </c>
      <c r="CZ353" s="223" t="str">
        <f t="shared" ca="1" si="553"/>
        <v>-0,192271503845098-0,0532086910998333i</v>
      </c>
      <c r="DA353" s="223" t="str">
        <f t="shared" ca="1" si="554"/>
        <v>-0,187836261735507-0,0672088891192473i</v>
      </c>
      <c r="DB353" s="223" t="str">
        <f t="shared" ca="1" si="555"/>
        <v>-0,182383118648935-0,0808448763453905i</v>
      </c>
      <c r="DC353" s="223" t="str">
        <f t="shared" ca="1" si="556"/>
        <v>-0,175941625640261-0,0940427581819848i</v>
      </c>
      <c r="DD353" s="223" t="str">
        <f t="shared" ca="1" si="557"/>
        <v>-0,168546689718187-0,106731014163899i</v>
      </c>
      <c r="DE353" s="223" t="str">
        <f t="shared" ca="1" si="558"/>
        <v>-0,1602383846812-0,118840885532602i</v>
      </c>
      <c r="DF353" s="223" t="str">
        <f t="shared" ca="1" si="559"/>
        <v>-0,151061733954163-0,130306747845899i</v>
      </c>
      <c r="DG353" s="223" t="str">
        <f t="shared" ca="1" si="560"/>
        <v>-0,141066466602429-0,141066466602517i</v>
      </c>
      <c r="DH353" s="223" t="str">
        <f t="shared" ca="1" si="561"/>
        <v>-0,130306747845822-0,15106173395423i</v>
      </c>
      <c r="DI353" s="223" t="str">
        <f t="shared" ca="1" si="562"/>
        <v>-0,118840885532502-0,160238384681274i</v>
      </c>
      <c r="DJ353" s="223" t="str">
        <f t="shared" ca="1" si="563"/>
        <v>-0,106731014163813-0,168546689718241i</v>
      </c>
      <c r="DK353" s="223" t="str">
        <f t="shared" ca="1" si="564"/>
        <v>-0,094042758182075-0,175941625640213i</v>
      </c>
      <c r="DL353" s="223" t="str">
        <f t="shared" ca="1" si="565"/>
        <v>-0,0808448763454841-0,182383118648894i</v>
      </c>
      <c r="DM353" s="223" t="str">
        <f t="shared" ca="1" si="566"/>
        <v>-0,0672088891193436-0,187836261735472i</v>
      </c>
      <c r="DN353" s="223" t="str">
        <f t="shared" ca="1" si="567"/>
        <v>-0,0532086910999101-0,192271503845077i</v>
      </c>
      <c r="DO353" s="223" t="str">
        <f t="shared" ca="1" si="568"/>
        <v>-0,0389201505732867-0,19566481001643i</v>
      </c>
      <c r="DP353" s="223" t="str">
        <f t="shared" ca="1" si="569"/>
        <v>-0,0244206983785405-0,197997791629395i</v>
      </c>
      <c r="DQ353" s="223" t="str">
        <f t="shared" ca="1" si="570"/>
        <v>-0,00978890830342991-0,199257806054468i</v>
      </c>
      <c r="DR353" s="223" t="str">
        <f t="shared" ca="1" si="571"/>
        <v>0,0048959287139364-0,199438025164313i</v>
      </c>
      <c r="DS353" s="223" t="str">
        <f t="shared" ca="1" si="572"/>
        <v>0,0195542342693831-0,198537472335958i</v>
      </c>
      <c r="DT353" s="223" t="str">
        <f t="shared" ca="1" si="573"/>
        <v>0,0341065737351163-0,196561027743203i</v>
      </c>
      <c r="DU353" s="223" t="str">
        <f t="shared" ca="1" si="574"/>
        <v>0,0484740867226733-0,193519401910547i</v>
      </c>
      <c r="DV353" s="223" t="str">
        <f t="shared" ca="1" si="575"/>
        <v>0,0625789144343798-0,189429077671903i</v>
      </c>
      <c r="DW353" s="223" t="str">
        <f t="shared" ca="1" si="576"/>
        <v>0,076344621586743-0,184312220848728i</v>
      </c>
      <c r="DX353" s="223" t="str">
        <f t="shared" ca="1" si="577"/>
        <v>0,0896966106198675-0,178196560131561i</v>
      </c>
      <c r="DY353" s="223" t="str">
        <f t="shared" ca="1" si="578"/>
        <v>0,102562525948681-0,171115236815543i</v>
      </c>
      <c r="DZ353" s="223" t="str">
        <f t="shared" ca="1" si="579"/>
        <v>0,114872646063071-0,163106625205359i</v>
      </c>
      <c r="EA353" s="223" t="str">
        <f t="shared" ca="1" si="580"/>
        <v>0,126560261355597-0,154214124661187i</v>
      </c>
      <c r="EB353" s="223" t="str">
        <f t="shared" ca="1" si="581"/>
        <v>0,137562035626304-0,144485924413974i</v>
      </c>
      <c r="EC353" s="223" t="str">
        <f t="shared" ca="1" si="582"/>
        <v>0,147818349307233-0,133974742423704i</v>
      </c>
      <c r="ED353" s="223" t="str">
        <f t="shared" ca="1" si="583"/>
        <v>0,15727362254588-0,122737539696334i</v>
      </c>
      <c r="EE353" s="223" t="str">
        <f t="shared" ca="1" si="584"/>
        <v>0,165876616397365-0,110835211607028i</v>
      </c>
      <c r="EF353" s="223" t="str">
        <f t="shared" ca="1" si="585"/>
        <v>0,173580710492593-0,0983322579029879i</v>
      </c>
      <c r="EG353" s="223" t="str">
        <f t="shared" ca="1" si="586"/>
        <v>0,180344155678184-0,0852964331735866i</v>
      </c>
      <c r="EH353" s="223" t="str">
        <f t="shared" ca="1" si="587"/>
        <v>0,186130300258653-0,0717983796825305i</v>
      </c>
      <c r="EI353" s="223" t="str">
        <f t="shared" ca="1" si="588"/>
        <v>0,19090778861521-0,0579112445511535i</v>
      </c>
      <c r="EJ353" s="223" t="str">
        <f t="shared" ca="1" si="589"/>
        <v>0,194650731124501-0,0437102833679927i</v>
      </c>
      <c r="EK353" s="223" t="str">
        <f t="shared" ca="1" si="590"/>
        <v>0,197338844456753-0,0292724523722667i</v>
      </c>
      <c r="EL353" s="223" t="str">
        <f t="shared" ca="1" si="591"/>
        <v>0,19895756149298-0,0146759914206938i</v>
      </c>
      <c r="EM353" s="223" t="str">
        <f t="shared" ca="1" si="592"/>
        <v>0,199498110265268-6,82360703704167E-14i</v>
      </c>
      <c r="EN353" s="223"/>
      <c r="EO353" s="223"/>
      <c r="EP353" s="223"/>
    </row>
    <row r="354" spans="1:262">
      <c r="A354" s="249">
        <f t="shared" si="461"/>
        <v>4.9609374999999801E-3</v>
      </c>
      <c r="B354" s="248">
        <v>254</v>
      </c>
      <c r="C354" s="247">
        <f t="shared" si="462"/>
        <v>50800</v>
      </c>
      <c r="N354" s="246">
        <f t="shared" ca="1" si="463"/>
        <v>0.20050113809522757</v>
      </c>
      <c r="O354" s="223">
        <f t="shared" ca="1" si="464"/>
        <v>-0.19949886190477245</v>
      </c>
      <c r="P354" s="223" t="str">
        <f t="shared" ca="1" si="465"/>
        <v>-0,19925855678859-0,00978894518463305i</v>
      </c>
      <c r="Q354" s="223" t="str">
        <f t="shared" ca="1" si="466"/>
        <v>-0,198538220356116-0,019554307942906i</v>
      </c>
      <c r="R354" s="223" t="str">
        <f t="shared" ca="1" si="467"/>
        <v>-0,197339587960907-0,0292725626605994i</v>
      </c>
      <c r="S354" s="223" t="str">
        <f t="shared" ca="1" si="468"/>
        <v>-0,195665547213398-0,0389202972108497i</v>
      </c>
      <c r="T354" s="223" t="str">
        <f t="shared" ca="1" si="469"/>
        <v>-0,19352013102437-0,048474269356124i</v>
      </c>
      <c r="U354" s="223" t="str">
        <f t="shared" ca="1" si="470"/>
        <v>-0,190908507889348-0,0579114627406548i</v>
      </c>
      <c r="V354" s="223" t="str">
        <f t="shared" ca="1" si="471"/>
        <v>-0,187836969437204-0,0672091423390179i</v>
      </c>
      <c r="W354" s="223" t="str">
        <f t="shared" ca="1" si="472"/>
        <v>-0,184312915273118-0,076344909226641i</v>
      </c>
      <c r="X354" s="223" t="str">
        <f t="shared" ca="1" si="473"/>
        <v>-0,180344835152226-0,0852967545409323i</v>
      </c>
      <c r="Y354" s="223" t="str">
        <f t="shared" ca="1" si="474"/>
        <v>-0,175942288527118-0,0940431125024034i</v>
      </c>
      <c r="Z354" s="223" t="str">
        <f t="shared" ca="1" si="475"/>
        <v>-0,171115881518216-0,10256291236867i</v>
      </c>
      <c r="AA354" s="223" t="str">
        <f t="shared" ca="1" si="476"/>
        <v>-0,165877241362755-0,110835629195588i</v>
      </c>
      <c r="AB354" s="223" t="str">
        <f t="shared" ca="1" si="477"/>
        <v>-0,160238988403731-0,118841333283704i</v>
      </c>
      <c r="AC354" s="223" t="str">
        <f t="shared" ca="1" si="478"/>
        <v>-0,154214705686352-0,126560738190685i</v>
      </c>
      <c r="AD354" s="223" t="str">
        <f t="shared" ca="1" si="479"/>
        <v>-0,147818906235376-0,133975247193937i</v>
      </c>
      <c r="AE354" s="223" t="str">
        <f t="shared" ca="1" si="480"/>
        <v>-0,141066998091859-0,141066998091867i</v>
      </c>
      <c r="AF354" s="223" t="str">
        <f t="shared" ca="1" si="481"/>
        <v>-0,133975247193911-0,147818906235399i</v>
      </c>
      <c r="AG354" s="223" t="str">
        <f t="shared" ca="1" si="482"/>
        <v>-0,126560738190613-0,154214705686412i</v>
      </c>
      <c r="AH354" s="223" t="str">
        <f t="shared" ca="1" si="483"/>
        <v>-0,118841333283758-0,160238988403691i</v>
      </c>
      <c r="AI354" s="223" t="str">
        <f t="shared" ca="1" si="484"/>
        <v>-0,110835629195593-0,165877241362752i</v>
      </c>
      <c r="AJ354" s="223" t="str">
        <f t="shared" ca="1" si="485"/>
        <v>-0,10256291236864-0,171115881518233i</v>
      </c>
      <c r="AK354" s="223" t="str">
        <f t="shared" ca="1" si="486"/>
        <v>-0,0940431125023367-0,175942288527154i</v>
      </c>
      <c r="AL354" s="223" t="str">
        <f t="shared" ca="1" si="487"/>
        <v>-0,0852967545409933-0,180344835152197i</v>
      </c>
      <c r="AM354" s="223" t="str">
        <f t="shared" ca="1" si="488"/>
        <v>-0,0763449092266654-0,184312915273107i</v>
      </c>
      <c r="AN354" s="223" t="str">
        <f t="shared" ca="1" si="489"/>
        <v>-0,0672091423389842-0,187836969437216i</v>
      </c>
      <c r="AO354" s="223" t="str">
        <f t="shared" ca="1" si="490"/>
        <v>-0,0579114627405865-0,190908507889369i</v>
      </c>
      <c r="AP354" s="223" t="str">
        <f t="shared" ca="1" si="491"/>
        <v>-0,0484742693561875-0,193520131024354i</v>
      </c>
      <c r="AQ354" s="223" t="str">
        <f t="shared" ca="1" si="492"/>
        <v>-0,0389202972108737-0,195665547213394i</v>
      </c>
      <c r="AR354" s="223" t="str">
        <f t="shared" ca="1" si="493"/>
        <v>-0,0389202972108737-0,195665547213394i</v>
      </c>
      <c r="AS354" s="223" t="str">
        <f t="shared" ca="1" si="494"/>
        <v>-0,0195543079428332-0,198538220356123i</v>
      </c>
      <c r="AT354" s="223" t="str">
        <f t="shared" ca="1" si="495"/>
        <v>-0,00978894518470671-0,199258556788586i</v>
      </c>
      <c r="AU354" s="223" t="str">
        <f t="shared" ca="1" si="496"/>
        <v>-2,78615970898015E-14-0,199498861904772i</v>
      </c>
      <c r="AV354" s="223" t="str">
        <f t="shared" ca="1" si="497"/>
        <v>0,00978894518465671-0,199258556788589i</v>
      </c>
      <c r="AW354" s="223" t="str">
        <f t="shared" ca="1" si="498"/>
        <v>0,0195543079429809-0,198538220356108i</v>
      </c>
      <c r="AX354" s="223" t="str">
        <f t="shared" ca="1" si="499"/>
        <v>0,029272562660513-0,19733958796092i</v>
      </c>
      <c r="AY354" s="223" t="str">
        <f t="shared" ca="1" si="500"/>
        <v>0,0389202972108246-0,195665547213403i</v>
      </c>
      <c r="AZ354" s="223" t="str">
        <f t="shared" ca="1" si="501"/>
        <v>0,0484742693561388-0,193520131024366i</v>
      </c>
      <c r="BA354" s="223" t="str">
        <f t="shared" ca="1" si="502"/>
        <v>0,057911462740723-0,190908507889327i</v>
      </c>
      <c r="BB354" s="223" t="str">
        <f t="shared" ca="1" si="503"/>
        <v>0,0672091423389371-0,187836969437233i</v>
      </c>
      <c r="BC354" s="223" t="str">
        <f t="shared" ca="1" si="504"/>
        <v>0,0763449092266191-0,184312915273127i</v>
      </c>
      <c r="BD354" s="223" t="str">
        <f t="shared" ca="1" si="505"/>
        <v>0,0852967545409431-0,18034483515222i</v>
      </c>
      <c r="BE354" s="223" t="str">
        <f t="shared" ca="1" si="506"/>
        <v>0,0940431125024676-0,175942288527084i</v>
      </c>
      <c r="BF354" s="223" t="str">
        <f t="shared" ca="1" si="507"/>
        <v>0,102562912368597-0,171115881518259i</v>
      </c>
      <c r="BG354" s="223" t="str">
        <f t="shared" ca="1" si="508"/>
        <v>0,110835629195549-0,165877241362781i</v>
      </c>
      <c r="BH354" s="223" t="str">
        <f t="shared" ca="1" si="509"/>
        <v>0,11884133328372-0,160238988403719i</v>
      </c>
      <c r="BI354" s="223" t="str">
        <f t="shared" ca="1" si="510"/>
        <v>0,126560738190728-0,154214705686318i</v>
      </c>
      <c r="BJ354" s="223" t="str">
        <f t="shared" ca="1" si="511"/>
        <v>0,133975247193876-0,147818906235431i</v>
      </c>
      <c r="BK354" s="223" t="str">
        <f t="shared" ca="1" si="512"/>
        <v>0,141066998091836-0,141066998091891i</v>
      </c>
      <c r="BL354" s="223" t="str">
        <f t="shared" ca="1" si="513"/>
        <v>0,147818906235379-0,133975247193934i</v>
      </c>
      <c r="BM354" s="223" t="str">
        <f t="shared" ca="1" si="514"/>
        <v>0,154214705686398-0,12656073819063i</v>
      </c>
      <c r="BN354" s="223" t="str">
        <f t="shared" ca="1" si="515"/>
        <v>0,160238988403673-0,118841333283783i</v>
      </c>
      <c r="BO354" s="223" t="str">
        <f t="shared" ca="1" si="516"/>
        <v>0,165877241362738-0,110835629195613i</v>
      </c>
      <c r="BP354" s="223" t="str">
        <f t="shared" ca="1" si="517"/>
        <v>0,171115881518219-0,102562912368664i</v>
      </c>
      <c r="BQ354" s="223" t="str">
        <f t="shared" ca="1" si="518"/>
        <v>0,175942288527144-0,0940431125023563i</v>
      </c>
      <c r="BR354" s="223" t="str">
        <f t="shared" ca="1" si="519"/>
        <v>0,180344835152185-0,0852967545410185i</v>
      </c>
      <c r="BS354" s="223" t="str">
        <f t="shared" ca="1" si="520"/>
        <v>0,184312915273099-0,0763449092266859i</v>
      </c>
      <c r="BT354" s="223" t="str">
        <f t="shared" ca="1" si="521"/>
        <v>0,187836969437207-0,0672091423390103i</v>
      </c>
      <c r="BU354" s="223" t="str">
        <f t="shared" ca="1" si="522"/>
        <v>0,190908507889361-0,0579114627406131i</v>
      </c>
      <c r="BV354" s="223" t="str">
        <f t="shared" ca="1" si="523"/>
        <v>0,193520131024397-0,0484742693560165i</v>
      </c>
      <c r="BW354" s="223" t="str">
        <f t="shared" ca="1" si="524"/>
        <v>0,195665547213389-0,0389202972108954i</v>
      </c>
      <c r="BX354" s="223" t="str">
        <f t="shared" ca="1" si="525"/>
        <v>0,197339587960909-0,02927256266059i</v>
      </c>
      <c r="BY354" s="223" t="str">
        <f t="shared" ca="1" si="526"/>
        <v>0,19853822035612-0,0195543079428609i</v>
      </c>
      <c r="BZ354" s="223" t="str">
        <f t="shared" ca="1" si="527"/>
        <v>0,199258556788595-0,00978894518453065i</v>
      </c>
      <c r="CA354" s="223" t="str">
        <f t="shared" ca="1" si="528"/>
        <v>0,199498861904772-5,5723194179603E-14i</v>
      </c>
      <c r="CB354" s="223" t="str">
        <f t="shared" ca="1" si="529"/>
        <v>0,19925855678859+0,00978894518463455i</v>
      </c>
      <c r="CC354" s="223" t="str">
        <f t="shared" ca="1" si="530"/>
        <v>0,198538220356111+0,0195543079429532i</v>
      </c>
      <c r="CD354" s="223" t="str">
        <f t="shared" ca="1" si="531"/>
        <v>0,197339587960895+0,0292725626606816i</v>
      </c>
      <c r="CE354" s="223" t="str">
        <f t="shared" ca="1" si="532"/>
        <v>0,195665547213409+0,0389202972107972i</v>
      </c>
      <c r="CF354" s="223" t="str">
        <f t="shared" ca="1" si="533"/>
        <v>0,193520131024372+0,0484742693561172i</v>
      </c>
      <c r="CG354" s="223" t="str">
        <f t="shared" ca="1" si="534"/>
        <v>0,190908507889334+0,0579114627407018i</v>
      </c>
      <c r="CH354" s="223" t="str">
        <f t="shared" ca="1" si="535"/>
        <v>0,187836969437175+0,0672091423390977i</v>
      </c>
      <c r="CI354" s="223" t="str">
        <f t="shared" ca="1" si="536"/>
        <v>0,184312915273137+0,0763449092265934i</v>
      </c>
      <c r="CJ354" s="223" t="str">
        <f t="shared" ca="1" si="537"/>
        <v>0,180344835152232+0,0852967545409177i</v>
      </c>
      <c r="CK354" s="223" t="str">
        <f t="shared" ca="1" si="538"/>
        <v>0,175942288527095+0,0940431125024478i</v>
      </c>
      <c r="CL354" s="223" t="str">
        <f t="shared" ca="1" si="539"/>
        <v>0,171115881518171+0,102562912368744i</v>
      </c>
      <c r="CM354" s="223" t="str">
        <f t="shared" ca="1" si="540"/>
        <v>0,165877241362793+0,11083562919553i</v>
      </c>
      <c r="CN354" s="223" t="str">
        <f t="shared" ca="1" si="541"/>
        <v>0,160238988403739+0,118841333283693i</v>
      </c>
      <c r="CO354" s="223" t="str">
        <f t="shared" ca="1" si="542"/>
        <v>0,154214705686332+0,12656073819071i</v>
      </c>
      <c r="CP354" s="223" t="str">
        <f t="shared" ca="1" si="543"/>
        <v>0,147818906235317+0,133975247194003i</v>
      </c>
      <c r="CQ354" s="223" t="str">
        <f t="shared" ca="1" si="544"/>
        <v>0,141066998091906+0,14106699809182i</v>
      </c>
      <c r="CR354" s="223" t="str">
        <f t="shared" ca="1" si="545"/>
        <v>0,133975247193951+0,147818906235364i</v>
      </c>
      <c r="CS354" s="223" t="str">
        <f t="shared" ca="1" si="546"/>
        <v>0,126560738190656+0,154214705686377i</v>
      </c>
      <c r="CT354" s="223" t="str">
        <f t="shared" ca="1" si="547"/>
        <v>0,118841333283646+0,160238988403774i</v>
      </c>
      <c r="CU354" s="223" t="str">
        <f t="shared" ca="1" si="548"/>
        <v>0,110835629195641+0,165877241362719i</v>
      </c>
      <c r="CV354" s="223" t="str">
        <f t="shared" ca="1" si="549"/>
        <v>0,102562912368683+0,171115881518208i</v>
      </c>
      <c r="CW354" s="223" t="str">
        <f t="shared" ca="1" si="550"/>
        <v>0,0940431125023758+0,175942288527133i</v>
      </c>
      <c r="CX354" s="223" t="str">
        <f t="shared" ca="1" si="551"/>
        <v>0,0852967545408643+0,180344835152258i</v>
      </c>
      <c r="CY354" s="223" t="str">
        <f t="shared" ca="1" si="552"/>
        <v>0,0763449092267168+0,184312915273086i</v>
      </c>
      <c r="CZ354" s="223" t="str">
        <f t="shared" ca="1" si="553"/>
        <v>0,0672091423390313+0,187836969437199i</v>
      </c>
      <c r="DA354" s="223" t="str">
        <f t="shared" ca="1" si="554"/>
        <v>0,0579114627406234+0,190908507889357i</v>
      </c>
      <c r="DB354" s="223" t="str">
        <f t="shared" ca="1" si="555"/>
        <v>0,048474269356049+0,193520131024389i</v>
      </c>
      <c r="DC354" s="223" t="str">
        <f t="shared" ca="1" si="556"/>
        <v>0,0389202972109283+0,195665547213383i</v>
      </c>
      <c r="DD354" s="223" t="str">
        <f t="shared" ca="1" si="557"/>
        <v>0,029272562660612+0,197339587960906i</v>
      </c>
      <c r="DE354" s="223" t="str">
        <f t="shared" ca="1" si="558"/>
        <v>0,0195543079428943+0,198538220356117i</v>
      </c>
      <c r="DF354" s="223" t="str">
        <f t="shared" ca="1" si="559"/>
        <v>0,00978894518456415+0,199258556788593i</v>
      </c>
      <c r="DG354" s="223" t="str">
        <f t="shared" ca="1" si="560"/>
        <v>7,79146925846508E-14+0,199498861904772i</v>
      </c>
      <c r="DH354" s="223" t="str">
        <f t="shared" ca="1" si="561"/>
        <v>-0,00978894518461239+0,199258556788591i</v>
      </c>
      <c r="DI354" s="223" t="str">
        <f t="shared" ca="1" si="562"/>
        <v>-0,0195543079429198+0,198538220356114i</v>
      </c>
      <c r="DJ354" s="223" t="str">
        <f t="shared" ca="1" si="563"/>
        <v>-0,0292725626606596+0,197339587960899i</v>
      </c>
      <c r="DK354" s="223" t="str">
        <f t="shared" ca="1" si="564"/>
        <v>-0,0389202972107755+0,195665547213413i</v>
      </c>
      <c r="DL354" s="223" t="str">
        <f t="shared" ca="1" si="565"/>
        <v>-0,0484742693560957+0,193520131024377i</v>
      </c>
      <c r="DM354" s="223" t="str">
        <f t="shared" ca="1" si="566"/>
        <v>-0,0579114627406697+0,190908507889343i</v>
      </c>
      <c r="DN354" s="223" t="str">
        <f t="shared" ca="1" si="567"/>
        <v>-0,0672091423390768+0,187836969437183i</v>
      </c>
      <c r="DO354" s="223" t="str">
        <f t="shared" ca="1" si="568"/>
        <v>-0,0763449092265728+0,184312915273146i</v>
      </c>
      <c r="DP354" s="223" t="str">
        <f t="shared" ca="1" si="569"/>
        <v>-0,085296754540908+0,180344835152237i</v>
      </c>
      <c r="DQ354" s="223" t="str">
        <f t="shared" ca="1" si="570"/>
        <v>-0,0940431125024183+0,17594228852711i</v>
      </c>
      <c r="DR354" s="223" t="str">
        <f t="shared" ca="1" si="571"/>
        <v>-0,102562912368725+0,171115881518183i</v>
      </c>
      <c r="DS354" s="223" t="str">
        <f t="shared" ca="1" si="572"/>
        <v>-0,110835629195512+0,165877241362806i</v>
      </c>
      <c r="DT354" s="223" t="str">
        <f t="shared" ca="1" si="573"/>
        <v>-0,118841333283666+0,160238988403759i</v>
      </c>
      <c r="DU354" s="223" t="str">
        <f t="shared" ca="1" si="574"/>
        <v>-0,126560738190684+0,154214705686353i</v>
      </c>
      <c r="DV354" s="223" t="str">
        <f t="shared" ca="1" si="575"/>
        <v>-0,133975247193986+0,147818906235331i</v>
      </c>
      <c r="DW354" s="223" t="str">
        <f t="shared" ca="1" si="576"/>
        <v>-0,141066998091804+0,141066998091922i</v>
      </c>
      <c r="DX354" s="223" t="str">
        <f t="shared" ca="1" si="577"/>
        <v>-0,147818906235341+0,133975247193975i</v>
      </c>
      <c r="DY354" s="223" t="str">
        <f t="shared" ca="1" si="578"/>
        <v>-0,154214705686362+0,126560738190673i</v>
      </c>
      <c r="DZ354" s="223" t="str">
        <f t="shared" ca="1" si="579"/>
        <v>-0,160238988403768+0,118841333283654i</v>
      </c>
      <c r="EA354" s="223" t="str">
        <f t="shared" ca="1" si="580"/>
        <v>-0,165877241362713+0,11083562919565i</v>
      </c>
      <c r="EB354" s="223" t="str">
        <f t="shared" ca="1" si="581"/>
        <v>-0,171115881518191+0,102562912368712i</v>
      </c>
      <c r="EC354" s="223" t="str">
        <f t="shared" ca="1" si="582"/>
        <v>-0,175942288527117+0,0940431125024054i</v>
      </c>
      <c r="ED354" s="223" t="str">
        <f t="shared" ca="1" si="583"/>
        <v>-0,180344835152253+0,085296754540874i</v>
      </c>
      <c r="EE354" s="223" t="str">
        <f t="shared" ca="1" si="584"/>
        <v>-0,184312915273151+0,0763449092265592i</v>
      </c>
      <c r="EF354" s="223" t="str">
        <f t="shared" ca="1" si="585"/>
        <v>-0,187836969437188+0,0672091423390628i</v>
      </c>
      <c r="EG354" s="223" t="str">
        <f t="shared" ca="1" si="586"/>
        <v>-0,190908507889348+0,0579114627406556i</v>
      </c>
      <c r="EH354" s="223" t="str">
        <f t="shared" ca="1" si="587"/>
        <v>-0,193520131024386+0,0484742693560594i</v>
      </c>
      <c r="EI354" s="223" t="str">
        <f t="shared" ca="1" si="588"/>
        <v>-0,195665547213416+0,0389202972107609i</v>
      </c>
      <c r="EJ354" s="223" t="str">
        <f t="shared" ca="1" si="589"/>
        <v>-0,197339587960901+0,0292725626606451i</v>
      </c>
      <c r="EK354" s="223" t="str">
        <f t="shared" ca="1" si="590"/>
        <v>-0,198538220356116+0,0195543079429051i</v>
      </c>
      <c r="EL354" s="223" t="str">
        <f t="shared" ca="1" si="591"/>
        <v>-0,199258556788592+0,00978894518459764i</v>
      </c>
      <c r="EM354" s="223" t="str">
        <f t="shared" ca="1" si="592"/>
        <v>-0,199498861904772-9,26771642919284E-14i</v>
      </c>
      <c r="EN354" s="223"/>
      <c r="EO354" s="223"/>
      <c r="EP354" s="223"/>
    </row>
    <row r="355" spans="1:262">
      <c r="A355" s="249">
        <f t="shared" si="461"/>
        <v>4.9804687499999797E-3</v>
      </c>
      <c r="B355" s="248">
        <v>255</v>
      </c>
      <c r="C355" s="247">
        <f t="shared" si="462"/>
        <v>51000</v>
      </c>
      <c r="N355" s="246">
        <f t="shared" ca="1" si="463"/>
        <v>0.20050068791599529</v>
      </c>
      <c r="O355" s="223">
        <f t="shared" ca="1" si="464"/>
        <v>-0.19949931208400473</v>
      </c>
      <c r="P355" s="223" t="str">
        <f t="shared" ca="1" si="465"/>
        <v>-0,199439226621085-0,00489595820801668i</v>
      </c>
      <c r="Q355" s="223" t="str">
        <f t="shared" ca="1" si="466"/>
        <v>-0,199259006425561-0,00978896727388831i</v>
      </c>
      <c r="R355" s="223" t="str">
        <f t="shared" ca="1" si="467"/>
        <v>-0,198958760055341-0,0146760798319031i</v>
      </c>
      <c r="S355" s="223" t="str">
        <f t="shared" ca="1" si="468"/>
        <v>-0,198538668367612-0,0195543520681818i</v>
      </c>
      <c r="T355" s="223" t="str">
        <f t="shared" ca="1" si="469"/>
        <v>-0,197998984409896-0,0244208454939785i</v>
      </c>
      <c r="U355" s="223" t="str">
        <f t="shared" ca="1" si="470"/>
        <v>-0,197340033267631-0,0292726287156033i</v>
      </c>
      <c r="V355" s="223" t="str">
        <f t="shared" ca="1" si="471"/>
        <v>-0,196562211868343-0,0341067792002648i</v>
      </c>
      <c r="W355" s="223" t="str">
        <f t="shared" ca="1" si="472"/>
        <v>-0,195665988742561-0,0389203850364703i</v>
      </c>
      <c r="X355" s="223" t="str">
        <f t="shared" ca="1" si="473"/>
        <v>-0,194651903741582-0,0437105466880569i</v>
      </c>
      <c r="Y355" s="223" t="str">
        <f t="shared" ca="1" si="474"/>
        <v>-0,193520567712298-0,0484743787407419i</v>
      </c>
      <c r="Z355" s="223" t="str">
        <f t="shared" ca="1" si="475"/>
        <v>-0,19227266212922-0,0532090116402665i</v>
      </c>
      <c r="AA355" s="223" t="str">
        <f t="shared" ca="1" si="476"/>
        <v>-0,190908938684013-0,0579115934207909i</v>
      </c>
      <c r="AB355" s="223" t="str">
        <f t="shared" ca="1" si="477"/>
        <v>-0,189430218832686-0,0625792914228951i</v>
      </c>
      <c r="AC355" s="223" t="str">
        <f t="shared" ca="1" si="478"/>
        <v>-0,187837393300788-0,0672092939998339i</v>
      </c>
      <c r="AD355" s="223" t="str">
        <f t="shared" ca="1" si="479"/>
        <v>-0,186131421546857-0,071798812211187i</v>
      </c>
      <c r="AE355" s="223" t="str">
        <f t="shared" ca="1" si="480"/>
        <v>-0,184313331184519-0,0763450815027188i</v>
      </c>
      <c r="AF355" s="223" t="str">
        <f t="shared" ca="1" si="481"/>
        <v>-0,182384217363335-0,0808453633720262i</v>
      </c>
      <c r="AG355" s="223" t="str">
        <f t="shared" ca="1" si="482"/>
        <v>-0,180345242109391-0,0852969470174422i</v>
      </c>
      <c r="AH355" s="223" t="str">
        <f t="shared" ca="1" si="483"/>
        <v>-0,17819763362523-0,0896971509712516i</v>
      </c>
      <c r="AI355" s="223" t="str">
        <f t="shared" ca="1" si="484"/>
        <v>-0,175942685549722-0,0940433247154887i</v>
      </c>
      <c r="AJ355" s="223" t="str">
        <f t="shared" ca="1" si="485"/>
        <v>-0,173581756179454-0,0983328502772487i</v>
      </c>
      <c r="AK355" s="223" t="str">
        <f t="shared" ca="1" si="486"/>
        <v>-0,171116267649807-0,102563143807074i</v>
      </c>
      <c r="AL355" s="223" t="str">
        <f t="shared" ca="1" si="487"/>
        <v>-0,168547705079081-0,106731657133984i</v>
      </c>
      <c r="AM355" s="223" t="str">
        <f t="shared" ca="1" si="488"/>
        <v>-0,165877615673114-0,110835879301758i</v>
      </c>
      <c r="AN355" s="223" t="str">
        <f t="shared" ca="1" si="489"/>
        <v>-0,163107607794022-0,114873338080263i</v>
      </c>
      <c r="AO355" s="223" t="str">
        <f t="shared" ca="1" si="490"/>
        <v>-0,1602393499911-0,118841601455134i</v>
      </c>
      <c r="AP355" s="223" t="str">
        <f t="shared" ca="1" si="491"/>
        <v>-0,157274569995361-0,122738279093221i</v>
      </c>
      <c r="AQ355" s="223" t="str">
        <f t="shared" ca="1" si="492"/>
        <v>-0,154215053679655-0,126561023781306i</v>
      </c>
      <c r="AR355" s="223" t="str">
        <f t="shared" ca="1" si="493"/>
        <v>-0,154215053679655-0,126561023781306i</v>
      </c>
      <c r="AS355" s="223" t="str">
        <f t="shared" ca="1" si="494"/>
        <v>-0,147819239796117-0,133975549515907i</v>
      </c>
      <c r="AT355" s="223" t="str">
        <f t="shared" ca="1" si="495"/>
        <v>-0,144486794827677-0,137562864329062i</v>
      </c>
      <c r="AU355" s="223" t="str">
        <f t="shared" ca="1" si="496"/>
        <v>-0,141067316416606-0,141067316416696i</v>
      </c>
      <c r="AV355" s="223" t="str">
        <f t="shared" ca="1" si="497"/>
        <v>-0,137562864329114-0,144486794827628i</v>
      </c>
      <c r="AW355" s="223" t="str">
        <f t="shared" ca="1" si="498"/>
        <v>-0,133975549515813-0,147819239796202i</v>
      </c>
      <c r="AX355" s="223" t="str">
        <f t="shared" ca="1" si="499"/>
        <v>-0,130307532841296-0,151062643981912i</v>
      </c>
      <c r="AY355" s="223" t="str">
        <f t="shared" ca="1" si="500"/>
        <v>-0,126561023781362-0,154215053679609i</v>
      </c>
      <c r="AZ355" s="223" t="str">
        <f t="shared" ca="1" si="501"/>
        <v>-0,122738279093121-0,157274569995439i</v>
      </c>
      <c r="BA355" s="223" t="str">
        <f t="shared" ca="1" si="502"/>
        <v>-0,118841601455191-0,160239349991058i</v>
      </c>
      <c r="BB355" s="223" t="str">
        <f t="shared" ca="1" si="503"/>
        <v>-0,114873338080155-0,163107607794099i</v>
      </c>
      <c r="BC355" s="223" t="str">
        <f t="shared" ca="1" si="504"/>
        <v>-0,110835879301817-0,165877615673074i</v>
      </c>
      <c r="BD355" s="223" t="str">
        <f t="shared" ca="1" si="505"/>
        <v>-0,106731657134049-0,168547705079039i</v>
      </c>
      <c r="BE355" s="223" t="str">
        <f t="shared" ca="1" si="506"/>
        <v>-0,102563143806966-0,171116267649873i</v>
      </c>
      <c r="BF355" s="223" t="str">
        <f t="shared" ca="1" si="507"/>
        <v>-0,098332850277311-0,173581756179418i</v>
      </c>
      <c r="BG355" s="223" t="str">
        <f t="shared" ca="1" si="508"/>
        <v>-0,0940433247153744-0,175942685549783i</v>
      </c>
      <c r="BH355" s="223" t="str">
        <f t="shared" ca="1" si="509"/>
        <v>-0,0896971509713157-0,178197633625198i</v>
      </c>
      <c r="BI355" s="223" t="str">
        <f t="shared" ca="1" si="510"/>
        <v>-0,0852969470173225-0,180345242109447i</v>
      </c>
      <c r="BJ355" s="223" t="str">
        <f t="shared" ca="1" si="511"/>
        <v>-0,0808453633720893-0,182384217363307i</v>
      </c>
      <c r="BK355" s="223" t="str">
        <f t="shared" ca="1" si="512"/>
        <v>-0,0763450815027876-0,184313331184491i</v>
      </c>
      <c r="BL355" s="223" t="str">
        <f t="shared" ca="1" si="513"/>
        <v>-0,0717988122111032-0,186131421546889i</v>
      </c>
      <c r="BM355" s="223" t="str">
        <f t="shared" ca="1" si="514"/>
        <v>-0,067209293999864-0,187837393300777i</v>
      </c>
      <c r="BN355" s="223" t="str">
        <f t="shared" ca="1" si="515"/>
        <v>-0,0625792914228446-0,189430218832703i</v>
      </c>
      <c r="BO355" s="223" t="str">
        <f t="shared" ca="1" si="516"/>
        <v>-0,0579115934208567-0,190908938683993i</v>
      </c>
      <c r="BP355" s="223" t="str">
        <f t="shared" ca="1" si="517"/>
        <v>-0,053209011640262-0,192272662129221i</v>
      </c>
      <c r="BQ355" s="223" t="str">
        <f t="shared" ca="1" si="518"/>
        <v>-0,0484743787406561-0,19352056771232i</v>
      </c>
      <c r="BR355" s="223" t="str">
        <f t="shared" ca="1" si="519"/>
        <v>-0,0437105466880688-0,19465190374158i</v>
      </c>
      <c r="BS355" s="223" t="str">
        <f t="shared" ca="1" si="520"/>
        <v>-0,0389203850364003-0,195665988742575i</v>
      </c>
      <c r="BT355" s="223" t="str">
        <f t="shared" ca="1" si="521"/>
        <v>-0,0341067792003131-0,196562211868335i</v>
      </c>
      <c r="BU355" s="223" t="str">
        <f t="shared" ca="1" si="522"/>
        <v>-0,0292726287155804-0,197340033267634i</v>
      </c>
      <c r="BV355" s="223" t="str">
        <f t="shared" ca="1" si="523"/>
        <v>-0,0244208454940743-0,197998984409884i</v>
      </c>
      <c r="BW355" s="223" t="str">
        <f t="shared" ca="1" si="524"/>
        <v>-0,0195543520681945-0,198538668367611i</v>
      </c>
      <c r="BX355" s="223" t="str">
        <f t="shared" ca="1" si="525"/>
        <v>-0,0146760798318127-0,198958760055348i</v>
      </c>
      <c r="BY355" s="223" t="str">
        <f t="shared" ca="1" si="526"/>
        <v>-0,00978896727391776-0,19925900642556i</v>
      </c>
      <c r="BZ355" s="223" t="str">
        <f t="shared" ca="1" si="527"/>
        <v>-0,0048959582079776-0,199439226621086i</v>
      </c>
      <c r="CA355" s="223" t="str">
        <f t="shared" ca="1" si="528"/>
        <v>-7,73283991241403E-14-0,199499312084005i</v>
      </c>
      <c r="CB355" s="223" t="str">
        <f t="shared" ca="1" si="529"/>
        <v>0,00489595820802705-0,199439226621085i</v>
      </c>
      <c r="CC355" s="223" t="str">
        <f t="shared" ca="1" si="530"/>
        <v>0,00978896727397849-0,199259006425557i</v>
      </c>
      <c r="CD355" s="223" t="str">
        <f t="shared" ca="1" si="531"/>
        <v>0,0146760798318734-0,198958760055343i</v>
      </c>
      <c r="CE355" s="223" t="str">
        <f t="shared" ca="1" si="532"/>
        <v>0,0195543520682438-0,198538668367606i</v>
      </c>
      <c r="CF355" s="223" t="str">
        <f t="shared" ca="1" si="533"/>
        <v>0,0244208454939321-0,197998984409902i</v>
      </c>
      <c r="CG355" s="223" t="str">
        <f t="shared" ca="1" si="534"/>
        <v>0,0292726287156293-0,197340033267627i</v>
      </c>
      <c r="CH355" s="223" t="str">
        <f t="shared" ca="1" si="535"/>
        <v>0,0341067792001718-0,19656221186836i</v>
      </c>
      <c r="CI355" s="223" t="str">
        <f t="shared" ca="1" si="536"/>
        <v>0,0389203850364599-0,195665988742563i</v>
      </c>
      <c r="CJ355" s="223" t="str">
        <f t="shared" ca="1" si="537"/>
        <v>0,0437105466881171-0,194651903741569i</v>
      </c>
      <c r="CK355" s="223" t="str">
        <f t="shared" ca="1" si="538"/>
        <v>0,0484743787407152-0,193520567712305i</v>
      </c>
      <c r="CL355" s="223" t="str">
        <f t="shared" ca="1" si="539"/>
        <v>0,0532090116403096-0,192272662129208i</v>
      </c>
      <c r="CM355" s="223" t="str">
        <f t="shared" ca="1" si="540"/>
        <v>0,0579115934207197-0,190908938684034i</v>
      </c>
      <c r="CN355" s="223" t="str">
        <f t="shared" ca="1" si="541"/>
        <v>0,0625792914229025-0,189430218832684i</v>
      </c>
      <c r="CO355" s="223" t="str">
        <f t="shared" ca="1" si="542"/>
        <v>0,0672092939999213-0,187837393300757i</v>
      </c>
      <c r="CP355" s="223" t="str">
        <f t="shared" ca="1" si="543"/>
        <v>0,0717988122111599-0,186131421546868i</v>
      </c>
      <c r="CQ355" s="223" t="str">
        <f t="shared" ca="1" si="544"/>
        <v>0,0763450815028333-0,184313331184472i</v>
      </c>
      <c r="CR355" s="223" t="str">
        <f t="shared" ca="1" si="545"/>
        <v>0,0808453633719582-0,182384217363365i</v>
      </c>
      <c r="CS355" s="223" t="str">
        <f t="shared" ca="1" si="546"/>
        <v>0,0852969470173672-0,180345242109426i</v>
      </c>
      <c r="CT355" s="223" t="str">
        <f t="shared" ca="1" si="547"/>
        <v>0,0896971509711978-0,178197633625257i</v>
      </c>
      <c r="CU355" s="223" t="str">
        <f t="shared" ca="1" si="548"/>
        <v>0,0940433247154178-0,17594268554976i</v>
      </c>
      <c r="CV355" s="223" t="str">
        <f t="shared" ca="1" si="549"/>
        <v>0,0983328502773541-0,173581756179394i</v>
      </c>
      <c r="CW355" s="223" t="str">
        <f t="shared" ca="1" si="550"/>
        <v>0,102563143807008-0,171116267649847i</v>
      </c>
      <c r="CX355" s="223" t="str">
        <f t="shared" ca="1" si="551"/>
        <v>0,106731657134091-0,168547705079013i</v>
      </c>
      <c r="CY355" s="223" t="str">
        <f t="shared" ca="1" si="552"/>
        <v>0,110835879301698-0,165877615673154i</v>
      </c>
      <c r="CZ355" s="223" t="str">
        <f t="shared" ca="1" si="553"/>
        <v>0,114873338080205-0,163107607794064i</v>
      </c>
      <c r="DA355" s="223" t="str">
        <f t="shared" ca="1" si="554"/>
        <v>0,11884160145524-0,160239349991021i</v>
      </c>
      <c r="DB355" s="223" t="str">
        <f t="shared" ca="1" si="555"/>
        <v>0,122738279093169-0,157274569995402i</v>
      </c>
      <c r="DC355" s="223" t="str">
        <f t="shared" ca="1" si="556"/>
        <v>0,126561023781413-0,154215053679567i</v>
      </c>
      <c r="DD355" s="223" t="str">
        <f t="shared" ca="1" si="557"/>
        <v>0,130307532841196-0,151062643981998i</v>
      </c>
      <c r="DE355" s="223" t="str">
        <f t="shared" ca="1" si="558"/>
        <v>0,133975549515845-0,147819239796173i</v>
      </c>
      <c r="DF355" s="223" t="str">
        <f t="shared" ca="1" si="559"/>
        <v>0,137562864329002-0,144486794827734i</v>
      </c>
      <c r="DG355" s="223" t="str">
        <f t="shared" ca="1" si="560"/>
        <v>0,141067316416641-0,141067316416661i</v>
      </c>
      <c r="DH355" s="223" t="str">
        <f t="shared" ca="1" si="561"/>
        <v>0,144486794827715-0,137562864329022i</v>
      </c>
      <c r="DI355" s="223" t="str">
        <f t="shared" ca="1" si="562"/>
        <v>0,147819239796154-0,133975549515866i</v>
      </c>
      <c r="DJ355" s="223" t="str">
        <f t="shared" ca="1" si="563"/>
        <v>0,151062643981994-0,130307532841199i</v>
      </c>
      <c r="DK355" s="223" t="str">
        <f t="shared" ca="1" si="564"/>
        <v>0,154215053679564-0,126561023781417i</v>
      </c>
      <c r="DL355" s="223" t="str">
        <f t="shared" ca="1" si="565"/>
        <v>0,157274569995398-0,122738279093173i</v>
      </c>
      <c r="DM355" s="223" t="str">
        <f t="shared" ca="1" si="566"/>
        <v>0,16023934999114-0,11884160145508i</v>
      </c>
      <c r="DN355" s="223" t="str">
        <f t="shared" ca="1" si="567"/>
        <v>0,163107607794061-0,114873338080209i</v>
      </c>
      <c r="DO355" s="223" t="str">
        <f t="shared" ca="1" si="568"/>
        <v>0,165877615673138-0,110835879301722i</v>
      </c>
      <c r="DP355" s="223" t="str">
        <f t="shared" ca="1" si="569"/>
        <v>0,168547705078998-0,106731657134115i</v>
      </c>
      <c r="DQ355" s="223" t="str">
        <f t="shared" ca="1" si="570"/>
        <v>0,171116267649833-0,102563143807032i</v>
      </c>
      <c r="DR355" s="223" t="str">
        <f t="shared" ca="1" si="571"/>
        <v>0,173581756179481-0,0983328502772007i</v>
      </c>
      <c r="DS355" s="223" t="str">
        <f t="shared" ca="1" si="572"/>
        <v>0,175942685549747-0,0940433247154424i</v>
      </c>
      <c r="DT355" s="223" t="str">
        <f t="shared" ca="1" si="573"/>
        <v>0,178197633625255-0,0896971509712023i</v>
      </c>
      <c r="DU355" s="223" t="str">
        <f t="shared" ca="1" si="574"/>
        <v>0,180345242109414-0,0852969470173923i</v>
      </c>
      <c r="DV355" s="223" t="str">
        <f t="shared" ca="1" si="575"/>
        <v>0,182384217363358-0,0808453633719734i</v>
      </c>
      <c r="DW355" s="223" t="str">
        <f t="shared" ca="1" si="576"/>
        <v>0,184313331184466-0,0763450815028486i</v>
      </c>
      <c r="DX355" s="223" t="str">
        <f t="shared" ca="1" si="577"/>
        <v>0,186131421546866-0,0717988122111647i</v>
      </c>
      <c r="DY355" s="223" t="str">
        <f t="shared" ca="1" si="578"/>
        <v>0,187837393300816-0,0672092939997553i</v>
      </c>
      <c r="DZ355" s="223" t="str">
        <f t="shared" ca="1" si="579"/>
        <v>0,189430218832683-0,0625792914229075i</v>
      </c>
      <c r="EA355" s="223" t="str">
        <f t="shared" ca="1" si="580"/>
        <v>0,190908938684026-0,0579115934207462i</v>
      </c>
      <c r="EB355" s="223" t="str">
        <f t="shared" ca="1" si="581"/>
        <v>0,1922726621292-0,0532090116403364i</v>
      </c>
      <c r="EC355" s="223" t="str">
        <f t="shared" ca="1" si="582"/>
        <v>0,193520567712301-0,0484743787407311i</v>
      </c>
      <c r="ED355" s="223" t="str">
        <f t="shared" ca="1" si="583"/>
        <v>0,194651903741608-0,0437105466879451i</v>
      </c>
      <c r="EE355" s="223" t="str">
        <f t="shared" ca="1" si="584"/>
        <v>0,19566598874256-0,0389203850364761i</v>
      </c>
      <c r="EF355" s="223" t="str">
        <f t="shared" ca="1" si="585"/>
        <v>0,196562211868357-0,034106779200188i</v>
      </c>
      <c r="EG355" s="223" t="str">
        <f t="shared" ca="1" si="586"/>
        <v>0,197340033267624-0,0292726287156456i</v>
      </c>
      <c r="EH355" s="223" t="str">
        <f t="shared" ca="1" si="587"/>
        <v>0,197998984409901-0,0244208454939372i</v>
      </c>
      <c r="EI355" s="223" t="str">
        <f t="shared" ca="1" si="588"/>
        <v>0,198538668367605-0,0195543520682602i</v>
      </c>
      <c r="EJ355" s="223" t="str">
        <f t="shared" ca="1" si="589"/>
        <v>0,198958760055343-0,0146760798318785i</v>
      </c>
      <c r="EK355" s="223" t="str">
        <f t="shared" ca="1" si="590"/>
        <v>0,199259006425565-0,00978896727380245i</v>
      </c>
      <c r="EL355" s="223" t="str">
        <f t="shared" ca="1" si="591"/>
        <v>0,199439226621084-0,0048959582080549i</v>
      </c>
      <c r="EM355" s="223" t="str">
        <f t="shared" ca="1" si="592"/>
        <v>0,199499312084005+4,94672150179339E-14i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1.0901964412350675E-2</v>
      </c>
      <c r="H361" s="231">
        <f t="shared" ref="H361:BS361" ca="1" si="593">SUM(H362:H498)</f>
        <v>2.3552912047827518E-2</v>
      </c>
      <c r="I361" s="231">
        <f t="shared" ca="1" si="593"/>
        <v>9.1074440103554571E-3</v>
      </c>
      <c r="J361" s="231">
        <f t="shared" ca="1" si="593"/>
        <v>-5.1227797293651178E-3</v>
      </c>
      <c r="K361" s="231">
        <f t="shared" ca="1" si="593"/>
        <v>-4.7902524604096983E-3</v>
      </c>
      <c r="L361" s="231">
        <f t="shared" ca="1" si="593"/>
        <v>-3.2701408913260541E-3</v>
      </c>
      <c r="M361" s="231">
        <f t="shared" ca="1" si="593"/>
        <v>1.5432801185700483E-3</v>
      </c>
      <c r="N361" s="231">
        <f t="shared" ca="1" si="593"/>
        <v>-8.166894431487061E-4</v>
      </c>
      <c r="O361" s="231">
        <f t="shared" ca="1" si="593"/>
        <v>8.9979997205726092E-4</v>
      </c>
      <c r="P361" s="231">
        <f t="shared" ca="1" si="593"/>
        <v>-9.113328016766999E-4</v>
      </c>
      <c r="Q361" s="231">
        <f t="shared" ca="1" si="593"/>
        <v>1.8445151383026529E-3</v>
      </c>
      <c r="R361" s="231">
        <f t="shared" ca="1" si="593"/>
        <v>4.9497181508712245E-4</v>
      </c>
      <c r="S361" s="231">
        <f t="shared" ca="1" si="593"/>
        <v>1.5060533866133538E-3</v>
      </c>
      <c r="T361" s="231">
        <f t="shared" ca="1" si="593"/>
        <v>-7.588420053798691E-4</v>
      </c>
      <c r="U361" s="231">
        <f t="shared" ca="1" si="593"/>
        <v>-6.3912123180298521E-4</v>
      </c>
      <c r="V361" s="231">
        <f t="shared" ca="1" si="593"/>
        <v>-1.7294523070301986E-3</v>
      </c>
      <c r="W361" s="231">
        <f t="shared" ca="1" si="593"/>
        <v>-7.6059684287363568E-4</v>
      </c>
      <c r="X361" s="231">
        <f t="shared" ca="1" si="593"/>
        <v>-2.6517368446837331E-4</v>
      </c>
      <c r="Y361" s="231">
        <f t="shared" ca="1" si="593"/>
        <v>8.4898552636976398E-4</v>
      </c>
      <c r="Z361" s="231">
        <f t="shared" ca="1" si="593"/>
        <v>1.317611368449664E-3</v>
      </c>
      <c r="AA361" s="231">
        <f t="shared" ca="1" si="593"/>
        <v>1.1428327789270087E-3</v>
      </c>
      <c r="AB361" s="231">
        <f t="shared" ca="1" si="593"/>
        <v>6.1256342118760812E-4</v>
      </c>
      <c r="AC361" s="231">
        <f t="shared" ca="1" si="593"/>
        <v>-5.5523522856243694E-4</v>
      </c>
      <c r="AD361" s="231">
        <f t="shared" ca="1" si="593"/>
        <v>-1.0118824351829799E-3</v>
      </c>
      <c r="AE361" s="231">
        <f t="shared" ca="1" si="593"/>
        <v>-1.4910005248731342E-3</v>
      </c>
      <c r="AF361" s="231">
        <f t="shared" ca="1" si="593"/>
        <v>-6.9667550776420254E-4</v>
      </c>
      <c r="AG361" s="231">
        <f t="shared" ca="1" si="593"/>
        <v>-1.3087193194979575E-4</v>
      </c>
      <c r="AH361" s="231">
        <f t="shared" ca="1" si="593"/>
        <v>1.0637254611402917E-3</v>
      </c>
      <c r="AI361" s="231">
        <f t="shared" ca="1" si="593"/>
        <v>1.1839080623311058E-3</v>
      </c>
      <c r="AJ361" s="231">
        <f t="shared" ca="1" si="593"/>
        <v>1.2718059681345131E-3</v>
      </c>
      <c r="AK361" s="231">
        <f t="shared" ca="1" si="593"/>
        <v>2.0770549850777746E-4</v>
      </c>
      <c r="AL361" s="231">
        <f t="shared" ca="1" si="593"/>
        <v>-4.3109365748176669E-4</v>
      </c>
      <c r="AM361" s="231">
        <f t="shared" ca="1" si="593"/>
        <v>-1.3921858524100412E-3</v>
      </c>
      <c r="AN361" s="231">
        <f t="shared" ca="1" si="593"/>
        <v>-1.1375419176147972E-3</v>
      </c>
      <c r="AO361" s="231">
        <f t="shared" ca="1" si="593"/>
        <v>-8.9325636263563977E-4</v>
      </c>
      <c r="AP361" s="231">
        <f t="shared" ca="1" si="593"/>
        <v>3.6940374483257564E-4</v>
      </c>
      <c r="AQ361" s="231">
        <f t="shared" ca="1" si="593"/>
        <v>8.3528824856180742E-4</v>
      </c>
      <c r="AR361" s="231">
        <f t="shared" ca="1" si="593"/>
        <v>1.5359549474436086E-3</v>
      </c>
      <c r="AS361" s="231">
        <f t="shared" ca="1" si="593"/>
        <v>8.2427622970348755E-4</v>
      </c>
      <c r="AT361" s="231">
        <f t="shared" ca="1" si="593"/>
        <v>3.8362167483437925E-4</v>
      </c>
      <c r="AU361" s="231">
        <f t="shared" ca="1" si="593"/>
        <v>-9.1390799729505507E-4</v>
      </c>
      <c r="AV361" s="231">
        <f t="shared" ca="1" si="593"/>
        <v>-1.1308759209421324E-3</v>
      </c>
      <c r="AW361" s="231">
        <f t="shared" ca="1" si="593"/>
        <v>-1.3898101950564116E-3</v>
      </c>
      <c r="AX361" s="231">
        <f t="shared" ca="1" si="593"/>
        <v>-4.7079349213863128E-4</v>
      </c>
      <c r="AY361" s="231">
        <f t="shared" ca="1" si="593"/>
        <v>2.7506822140949941E-4</v>
      </c>
      <c r="AZ361" s="231">
        <f t="shared" ca="1" si="593"/>
        <v>1.1408464884792846E-3</v>
      </c>
      <c r="BA361" s="231">
        <f t="shared" ca="1" si="593"/>
        <v>1.3551160511544715E-3</v>
      </c>
      <c r="BB361" s="231">
        <f t="shared" ca="1" si="593"/>
        <v>8.0670565529603879E-4</v>
      </c>
      <c r="BC361" s="231">
        <f t="shared" ca="1" si="593"/>
        <v>1.6744509340178103E-4</v>
      </c>
      <c r="BD361" s="231">
        <f t="shared" ca="1" si="593"/>
        <v>-1.0912860565802757E-3</v>
      </c>
      <c r="BE361" s="231">
        <f t="shared" ca="1" si="593"/>
        <v>-1.0721896039901724E-3</v>
      </c>
      <c r="BF361" s="231">
        <f t="shared" ca="1" si="593"/>
        <v>-1.5244527558357112E-3</v>
      </c>
      <c r="BG361" s="231">
        <f t="shared" ca="1" si="593"/>
        <v>-5.6672881832785655E-5</v>
      </c>
      <c r="BH361" s="231">
        <f t="shared" ca="1" si="593"/>
        <v>3.9852726298639826E-5</v>
      </c>
      <c r="BI361" s="231">
        <f t="shared" ca="1" si="593"/>
        <v>1.6425793953522448E-3</v>
      </c>
      <c r="BJ361" s="231">
        <f t="shared" ca="1" si="593"/>
        <v>7.5480012605446268E-4</v>
      </c>
      <c r="BK361" s="231">
        <f t="shared" ca="1" si="593"/>
        <v>1.2216068676311794E-3</v>
      </c>
      <c r="BL361" s="231">
        <f t="shared" ca="1" si="593"/>
        <v>-7.348548640249621E-4</v>
      </c>
      <c r="BM361" s="231">
        <f t="shared" ca="1" si="593"/>
        <v>-6.1027773786398053E-4</v>
      </c>
      <c r="BN361" s="231">
        <f t="shared" ca="1" si="593"/>
        <v>-2.0153046058938688E-3</v>
      </c>
      <c r="BO361" s="231">
        <f t="shared" ca="1" si="593"/>
        <v>-9.1589135985553063E-4</v>
      </c>
      <c r="BP361" s="231">
        <f t="shared" ca="1" si="593"/>
        <v>-1.3436523215030023E-3</v>
      </c>
      <c r="BQ361" s="231">
        <f t="shared" ca="1" si="593"/>
        <v>-2.1270222937538695E-4</v>
      </c>
      <c r="BR361" s="231">
        <f t="shared" ca="1" si="593"/>
        <v>-2.5711290682557814E-2</v>
      </c>
      <c r="BS361" s="231">
        <f t="shared" ca="1" si="593"/>
        <v>-4.4659085378993359E-2</v>
      </c>
      <c r="BT361" s="231">
        <f t="shared" ref="BT361:EE361" ca="1" si="594">SUM(BT362:BT498)</f>
        <v>-1.6666817080432671E-2</v>
      </c>
      <c r="BU361" s="231">
        <f t="shared" ca="1" si="594"/>
        <v>8.8720475299405924E-3</v>
      </c>
      <c r="BV361" s="231">
        <f t="shared" ca="1" si="594"/>
        <v>1.0919352584715514E-2</v>
      </c>
      <c r="BW361" s="231">
        <f t="shared" ca="1" si="594"/>
        <v>1.0054914239506331E-3</v>
      </c>
      <c r="BX361" s="231">
        <f t="shared" ca="1" si="594"/>
        <v>-4.0070639361298342E-3</v>
      </c>
      <c r="BY361" s="231">
        <f t="shared" ca="1" si="594"/>
        <v>-3.6599279509027696E-3</v>
      </c>
      <c r="BZ361" s="231">
        <f t="shared" ca="1" si="594"/>
        <v>9.5278452726636396E-4</v>
      </c>
      <c r="CA361" s="231">
        <f t="shared" ca="1" si="594"/>
        <v>1.7843163310432913E-3</v>
      </c>
      <c r="CB361" s="231">
        <f t="shared" ca="1" si="594"/>
        <v>2.4218224279303948E-3</v>
      </c>
      <c r="CC361" s="231">
        <f t="shared" ca="1" si="594"/>
        <v>-1.1582310719483397E-4</v>
      </c>
      <c r="CD361" s="231">
        <f t="shared" ca="1" si="594"/>
        <v>-2.9012873612763206E-4</v>
      </c>
      <c r="CE361" s="231">
        <f t="shared" ca="1" si="594"/>
        <v>-1.8090965775221142E-3</v>
      </c>
      <c r="CF361" s="231">
        <f t="shared" ca="1" si="594"/>
        <v>-9.2490595863476636E-4</v>
      </c>
      <c r="CG361" s="231">
        <f t="shared" ca="1" si="594"/>
        <v>-1.0604144361578232E-3</v>
      </c>
      <c r="CH361" s="231">
        <f t="shared" ca="1" si="594"/>
        <v>2.90341050257354E-4</v>
      </c>
      <c r="CI361" s="231">
        <f t="shared" ca="1" si="594"/>
        <v>7.9630274080112523E-4</v>
      </c>
      <c r="CJ361" s="231">
        <f t="shared" ca="1" si="594"/>
        <v>1.3118837135944238E-3</v>
      </c>
      <c r="CK361" s="231">
        <f t="shared" ca="1" si="594"/>
        <v>1.1899196998538966E-3</v>
      </c>
      <c r="CL361" s="231">
        <f t="shared" ca="1" si="594"/>
        <v>1.2442918516981859E-4</v>
      </c>
      <c r="CM361" s="231">
        <f t="shared" ca="1" si="594"/>
        <v>-3.1897664556337164E-4</v>
      </c>
      <c r="CN361" s="231">
        <f t="shared" ca="1" si="594"/>
        <v>-1.6264651020721456E-3</v>
      </c>
      <c r="CO361" s="231">
        <f t="shared" ca="1" si="594"/>
        <v>-8.5499547824477462E-4</v>
      </c>
      <c r="CP361" s="231">
        <f t="shared" ca="1" si="594"/>
        <v>-1.1881108311700527E-3</v>
      </c>
      <c r="CQ361" s="231">
        <f t="shared" ca="1" si="594"/>
        <v>7.4279688938107497E-4</v>
      </c>
      <c r="CR361" s="231">
        <f t="shared" ca="1" si="594"/>
        <v>5.1051506154323439E-4</v>
      </c>
      <c r="CS361" s="231">
        <f t="shared" ca="1" si="594"/>
        <v>1.8685737202471179E-3</v>
      </c>
      <c r="CT361" s="231">
        <f t="shared" ca="1" si="594"/>
        <v>4.9990499140752001E-4</v>
      </c>
      <c r="CU361" s="231">
        <f t="shared" ca="1" si="594"/>
        <v>6.1373083338554758E-4</v>
      </c>
      <c r="CV361" s="231">
        <f t="shared" ca="1" si="594"/>
        <v>-1.1483399318326891E-3</v>
      </c>
      <c r="CW361" s="231">
        <f t="shared" ca="1" si="594"/>
        <v>-9.8537423971033016E-4</v>
      </c>
      <c r="CX361" s="231">
        <f t="shared" ca="1" si="594"/>
        <v>-1.4611905150303129E-3</v>
      </c>
      <c r="CY361" s="231">
        <f t="shared" ca="1" si="594"/>
        <v>-4.0535995314219402E-4</v>
      </c>
      <c r="CZ361" s="231">
        <f t="shared" ca="1" si="594"/>
        <v>3.4076529981139498E-4</v>
      </c>
      <c r="DA361" s="231">
        <f t="shared" ca="1" si="594"/>
        <v>1.0906941236367785E-3</v>
      </c>
      <c r="DB361" s="231">
        <f t="shared" ca="1" si="594"/>
        <v>1.4774154028513319E-3</v>
      </c>
      <c r="DC361" s="231">
        <f t="shared" ca="1" si="594"/>
        <v>6.4687043963148347E-4</v>
      </c>
      <c r="DD361" s="231">
        <f t="shared" ca="1" si="594"/>
        <v>3.1231914303444532E-4</v>
      </c>
      <c r="DE361" s="231">
        <f t="shared" ca="1" si="594"/>
        <v>-1.2706493475620069E-3</v>
      </c>
      <c r="DF361" s="231">
        <f t="shared" ca="1" si="594"/>
        <v>-8.9409671957679587E-4</v>
      </c>
      <c r="DG361" s="231">
        <f t="shared" ca="1" si="594"/>
        <v>-1.6320514811205633E-3</v>
      </c>
      <c r="DH361" s="231">
        <f t="shared" ca="1" si="594"/>
        <v>1.2494615487607498E-4</v>
      </c>
      <c r="DI361" s="231">
        <f t="shared" ca="1" si="594"/>
        <v>1.345426741711216E-5</v>
      </c>
      <c r="DJ361" s="231">
        <f t="shared" ca="1" si="594"/>
        <v>1.752266036131674E-3</v>
      </c>
      <c r="DK361" s="231">
        <f t="shared" ca="1" si="594"/>
        <v>7.8386005266200176E-4</v>
      </c>
      <c r="DL361" s="231">
        <f t="shared" ca="1" si="594"/>
        <v>1.2378221541243489E-3</v>
      </c>
      <c r="DM361" s="231">
        <f t="shared" ca="1" si="594"/>
        <v>-6.154457969314097E-4</v>
      </c>
      <c r="DN361" s="231">
        <f t="shared" ca="1" si="594"/>
        <v>-6.0361836391452882E-4</v>
      </c>
      <c r="DO361" s="231">
        <f t="shared" ca="1" si="594"/>
        <v>-1.6930233113901286E-3</v>
      </c>
      <c r="DP361" s="231">
        <f t="shared" ca="1" si="594"/>
        <v>-7.6690695753854209E-4</v>
      </c>
      <c r="DQ361" s="231">
        <f t="shared" ca="1" si="594"/>
        <v>-4.4358475474832565E-4</v>
      </c>
      <c r="DR361" s="231">
        <f t="shared" ca="1" si="594"/>
        <v>8.3904807878623904E-4</v>
      </c>
      <c r="DS361" s="231">
        <f t="shared" ca="1" si="594"/>
        <v>1.2035285052943467E-3</v>
      </c>
      <c r="DT361" s="231">
        <f t="shared" ca="1" si="594"/>
        <v>1.2635499020019082E-3</v>
      </c>
      <c r="DU361" s="231">
        <f t="shared" ca="1" si="594"/>
        <v>6.4886089503852324E-4</v>
      </c>
      <c r="DV361" s="231">
        <f t="shared" ca="1" si="594"/>
        <v>-4.2314395725046494E-4</v>
      </c>
      <c r="DW361" s="231">
        <f t="shared" ca="1" si="594"/>
        <v>-9.6671979693442264E-4</v>
      </c>
      <c r="DX361" s="231">
        <f t="shared" ca="1" si="594"/>
        <v>-1.5199163442425694E-3</v>
      </c>
      <c r="DY361" s="231">
        <f t="shared" ca="1" si="594"/>
        <v>-7.2923216939330051E-4</v>
      </c>
      <c r="DZ361" s="231">
        <f t="shared" ca="1" si="594"/>
        <v>-2.87487407751594E-4</v>
      </c>
      <c r="EA361" s="231">
        <f t="shared" ca="1" si="594"/>
        <v>1.0624140071811431E-3</v>
      </c>
      <c r="EB361" s="231">
        <f t="shared" ca="1" si="594"/>
        <v>1.0928533672828202E-3</v>
      </c>
      <c r="EC361" s="231">
        <f t="shared" ca="1" si="594"/>
        <v>1.4008172452451559E-3</v>
      </c>
      <c r="ED361" s="231">
        <f t="shared" ca="1" si="594"/>
        <v>2.4389629263644319E-4</v>
      </c>
      <c r="EE361" s="231">
        <f t="shared" ca="1" si="594"/>
        <v>-2.9664823395326491E-4</v>
      </c>
      <c r="EF361" s="231">
        <f t="shared" ref="EF361:GQ361" ca="1" si="595">SUM(EF362:EF498)</f>
        <v>-1.3545217650385091E-3</v>
      </c>
      <c r="EG361" s="231">
        <f t="shared" ca="1" si="595"/>
        <v>-1.1873387132471398E-3</v>
      </c>
      <c r="EH361" s="231">
        <f t="shared" ca="1" si="595"/>
        <v>-8.9905214622419943E-4</v>
      </c>
      <c r="EI361" s="231">
        <f t="shared" ca="1" si="595"/>
        <v>1.5518198801345949E-4</v>
      </c>
      <c r="EJ361" s="231">
        <f t="shared" ca="1" si="595"/>
        <v>9.4249947297193079E-4</v>
      </c>
      <c r="EK361" s="231">
        <f t="shared" ca="1" si="595"/>
        <v>1.3181881835578691E-3</v>
      </c>
      <c r="EL361" s="231">
        <f t="shared" ca="1" si="595"/>
        <v>1.1591412454142404E-3</v>
      </c>
      <c r="EM361" s="231">
        <f t="shared" ca="1" si="595"/>
        <v>1.7899704563595803E-4</v>
      </c>
      <c r="EN361" s="231">
        <f t="shared" ca="1" si="595"/>
        <v>-4.7667521922163425E-4</v>
      </c>
      <c r="EO361" s="231">
        <f t="shared" ca="1" si="595"/>
        <v>-1.4609793317824432E-3</v>
      </c>
      <c r="EP361" s="231">
        <f t="shared" ca="1" si="595"/>
        <v>-1.0321615333174245E-3</v>
      </c>
      <c r="EQ361" s="231">
        <f t="shared" ca="1" si="595"/>
        <v>-9.3915615014947957E-4</v>
      </c>
      <c r="ER361" s="231">
        <f t="shared" ca="1" si="595"/>
        <v>5.6978434053934644E-4</v>
      </c>
      <c r="ES361" s="231">
        <f t="shared" ca="1" si="595"/>
        <v>7.354164917984234E-4</v>
      </c>
      <c r="ET361" s="231">
        <f t="shared" ca="1" si="595"/>
        <v>1.7015688822324532E-3</v>
      </c>
      <c r="EU361" s="231">
        <f t="shared" ca="1" si="595"/>
        <v>6.1482024879172363E-4</v>
      </c>
      <c r="EV361" s="231">
        <f t="shared" ca="1" si="595"/>
        <v>5.044046564263052E-4</v>
      </c>
      <c r="EW361" s="231">
        <f t="shared" ca="1" si="595"/>
        <v>-1.1467138971997565E-3</v>
      </c>
      <c r="EX361" s="231">
        <f t="shared" ca="1" si="595"/>
        <v>-9.4934779225303977E-4</v>
      </c>
      <c r="EY361" s="231">
        <f t="shared" ca="1" si="595"/>
        <v>-1.5470345561087386E-3</v>
      </c>
      <c r="EZ361" s="231">
        <f t="shared" ca="1" si="595"/>
        <v>-2.0058234404930593E-4</v>
      </c>
      <c r="FA361" s="231">
        <f t="shared" ca="1" si="595"/>
        <v>1.4698460406225639E-4</v>
      </c>
      <c r="FB361" s="231">
        <f t="shared" ca="1" si="595"/>
        <v>1.3955869879323573E-3</v>
      </c>
      <c r="FC361" s="231">
        <f t="shared" ca="1" si="595"/>
        <v>1.1504054227229959E-3</v>
      </c>
      <c r="FD361" s="231">
        <f t="shared" ca="1" si="595"/>
        <v>9.830881571941234E-4</v>
      </c>
      <c r="FE361" s="231">
        <f t="shared" ca="1" si="595"/>
        <v>-9.0978661922047632E-5</v>
      </c>
      <c r="FF361" s="231">
        <f t="shared" ca="1" si="595"/>
        <v>-9.1387360493178017E-4</v>
      </c>
      <c r="FG361" s="231">
        <f t="shared" ca="1" si="595"/>
        <v>-1.2591270179218366E-3</v>
      </c>
      <c r="FH361" s="231">
        <f t="shared" ca="1" si="595"/>
        <v>-1.2709329002613822E-3</v>
      </c>
      <c r="FI361" s="231">
        <f t="shared" ca="1" si="595"/>
        <v>-1.3753934638062495E-4</v>
      </c>
      <c r="FJ361" s="231">
        <f t="shared" ca="1" si="595"/>
        <v>2.9649755048060457E-4</v>
      </c>
      <c r="FK361" s="231">
        <f t="shared" ca="1" si="595"/>
        <v>1.5821551788497378E-3</v>
      </c>
      <c r="FL361" s="231">
        <f t="shared" ca="1" si="595"/>
        <v>9.0322232180522805E-4</v>
      </c>
      <c r="FM361" s="231">
        <f t="shared" ca="1" si="595"/>
        <v>1.1593189098220171E-3</v>
      </c>
      <c r="FN361" s="231">
        <f t="shared" ca="1" si="595"/>
        <v>-6.5371128691276825E-4</v>
      </c>
      <c r="FO361" s="231">
        <f t="shared" ca="1" si="595"/>
        <v>-5.464949966180444E-4</v>
      </c>
      <c r="FP361" s="231">
        <f t="shared" ca="1" si="595"/>
        <v>-1.8157604414024231E-3</v>
      </c>
      <c r="FQ361" s="231">
        <f t="shared" ca="1" si="595"/>
        <v>-5.6605210377089004E-4</v>
      </c>
      <c r="FR361" s="231">
        <f t="shared" ca="1" si="595"/>
        <v>-6.0906868823458796E-4</v>
      </c>
      <c r="FS361" s="231">
        <f t="shared" ca="1" si="595"/>
        <v>1.0972109747878678E-3</v>
      </c>
      <c r="FT361" s="231">
        <f t="shared" ca="1" si="595"/>
        <v>9.9690550151716219E-4</v>
      </c>
      <c r="FU361" s="231">
        <f t="shared" ca="1" si="595"/>
        <v>1.4696949916425182E-3</v>
      </c>
      <c r="FV361" s="231">
        <f t="shared" ca="1" si="595"/>
        <v>4.4718197997324464E-4</v>
      </c>
      <c r="FW361" s="231">
        <f t="shared" ca="1" si="595"/>
        <v>-3.0731909565996581E-4</v>
      </c>
      <c r="FX361" s="231">
        <f t="shared" ca="1" si="595"/>
        <v>-1.0556521456696884E-3</v>
      </c>
      <c r="FY361" s="231">
        <f t="shared" ca="1" si="595"/>
        <v>-1.488010774212848E-3</v>
      </c>
      <c r="FZ361" s="231">
        <f t="shared" ca="1" si="595"/>
        <v>-6.3338398920912483E-4</v>
      </c>
      <c r="GA361" s="231">
        <f t="shared" ca="1" si="595"/>
        <v>-3.7224784259655148E-4</v>
      </c>
      <c r="GB361" s="231">
        <f t="shared" ca="1" si="595"/>
        <v>1.3173938141830324E-3</v>
      </c>
      <c r="GC361" s="231">
        <f t="shared" ca="1" si="595"/>
        <v>8.3571740327267495E-4</v>
      </c>
      <c r="GD361" s="231">
        <f t="shared" ca="1" si="595"/>
        <v>1.7600985248557757E-3</v>
      </c>
      <c r="GE361" s="231">
        <f t="shared" ca="1" si="595"/>
        <v>-1.671939832908005E-4</v>
      </c>
      <c r="GF361" s="231">
        <f t="shared" ca="1" si="595"/>
        <v>1.6202273741195737E-4</v>
      </c>
      <c r="GG361" s="231">
        <f t="shared" ca="1" si="595"/>
        <v>-1.8134140716343254E-3</v>
      </c>
      <c r="GH361" s="231">
        <f t="shared" ca="1" si="595"/>
        <v>-6.224840410769658E-4</v>
      </c>
      <c r="GI361" s="231">
        <f t="shared" ca="1" si="595"/>
        <v>-1.3097741133403043E-3</v>
      </c>
      <c r="GJ361" s="231">
        <f t="shared" ca="1" si="595"/>
        <v>7.7534101208752123E-4</v>
      </c>
      <c r="GK361" s="231">
        <f t="shared" ca="1" si="595"/>
        <v>6.1885395143301304E-4</v>
      </c>
      <c r="GL361" s="231">
        <f t="shared" ca="1" si="595"/>
        <v>1.9584703399644658E-3</v>
      </c>
      <c r="GM361" s="231">
        <f t="shared" ca="1" si="595"/>
        <v>1.0183128539832675E-3</v>
      </c>
      <c r="GN361" s="231">
        <f t="shared" ca="1" si="595"/>
        <v>1.1997042452513347E-3</v>
      </c>
      <c r="GO361" s="231">
        <f t="shared" ca="1" si="595"/>
        <v>3.9532736032375575E-4</v>
      </c>
      <c r="GP361" s="231">
        <f t="shared" ca="1" si="595"/>
        <v>2.5266778250829257E-2</v>
      </c>
      <c r="GQ361" s="231">
        <f t="shared" ca="1" si="595"/>
        <v>4.4929723055443883E-2</v>
      </c>
      <c r="GR361" s="231">
        <f t="shared" ref="GR361:JB361" ca="1" si="596">SUM(GR362:GR498)</f>
        <v>1.6662925076076442E-2</v>
      </c>
      <c r="GS361" s="231">
        <f t="shared" ca="1" si="596"/>
        <v>-8.6284963025338047E-3</v>
      </c>
      <c r="GT361" s="231">
        <f t="shared" ca="1" si="596"/>
        <v>-1.1129565140829535E-2</v>
      </c>
      <c r="GU361" s="231">
        <f t="shared" ca="1" si="596"/>
        <v>-9.0926053050194517E-4</v>
      </c>
      <c r="GV361" s="231">
        <f t="shared" ca="1" si="596"/>
        <v>3.8879559012675279E-3</v>
      </c>
      <c r="GW361" s="231">
        <f t="shared" ca="1" si="596"/>
        <v>3.7429037165585123E-3</v>
      </c>
      <c r="GX361" s="231">
        <f t="shared" ca="1" si="596"/>
        <v>-9.6472062163211727E-4</v>
      </c>
      <c r="GY361" s="231">
        <f t="shared" ca="1" si="596"/>
        <v>-1.8075685199000968E-3</v>
      </c>
      <c r="GZ361" s="231">
        <f t="shared" ca="1" si="596"/>
        <v>-2.354327607020432E-3</v>
      </c>
      <c r="HA361" s="231">
        <f t="shared" ca="1" si="596"/>
        <v>-4.3036053033996776E-6</v>
      </c>
      <c r="HB361" s="231">
        <f t="shared" ca="1" si="596"/>
        <v>4.4880888271752568E-4</v>
      </c>
      <c r="HC361" s="231">
        <f t="shared" ca="1" si="596"/>
        <v>1.617432696614711E-3</v>
      </c>
      <c r="HD361" s="231">
        <f t="shared" ca="1" si="596"/>
        <v>1.144564077154613E-3</v>
      </c>
      <c r="HE361" s="231">
        <f t="shared" ca="1" si="596"/>
        <v>8.2484089824509015E-4</v>
      </c>
      <c r="HF361" s="231">
        <f t="shared" ca="1" si="596"/>
        <v>-4.9756454086089289E-5</v>
      </c>
      <c r="HG361" s="231">
        <f t="shared" ca="1" si="596"/>
        <v>-1.0315461815588079E-3</v>
      </c>
      <c r="HH361" s="231">
        <f t="shared" ca="1" si="596"/>
        <v>-1.0938520288719369E-3</v>
      </c>
      <c r="HI361" s="231">
        <f t="shared" ca="1" si="596"/>
        <v>-1.3797504002457585E-3</v>
      </c>
      <c r="HJ361" s="231">
        <f t="shared" ca="1" si="596"/>
        <v>2.7617022738897045E-5</v>
      </c>
      <c r="HK361" s="231">
        <f t="shared" ca="1" si="596"/>
        <v>2.1319897394528819E-4</v>
      </c>
      <c r="HL361" s="231">
        <f t="shared" ca="1" si="596"/>
        <v>1.679448807214475E-3</v>
      </c>
      <c r="HM361" s="231">
        <f t="shared" ca="1" si="596"/>
        <v>8.5895215151895413E-4</v>
      </c>
      <c r="HN361" s="231">
        <f t="shared" ca="1" si="596"/>
        <v>1.1254935626008446E-3</v>
      </c>
      <c r="HO361" s="231">
        <f t="shared" ca="1" si="596"/>
        <v>-6.2246710186406463E-4</v>
      </c>
      <c r="HP361" s="231">
        <f t="shared" ca="1" si="596"/>
        <v>-6.8485140532156396E-4</v>
      </c>
      <c r="HQ361" s="231">
        <f t="shared" ca="1" si="596"/>
        <v>-1.6465603569841493E-3</v>
      </c>
      <c r="HR361" s="231">
        <f t="shared" ca="1" si="596"/>
        <v>-7.6080881570500004E-4</v>
      </c>
      <c r="HS361" s="231">
        <f t="shared" ca="1" si="596"/>
        <v>-3.2489090863690393E-4</v>
      </c>
      <c r="HT361" s="231">
        <f t="shared" ca="1" si="596"/>
        <v>8.4427219278699239E-4</v>
      </c>
      <c r="HU361" s="231">
        <f t="shared" ca="1" si="596"/>
        <v>1.2907011082506346E-3</v>
      </c>
      <c r="HV361" s="231">
        <f t="shared" ca="1" si="596"/>
        <v>1.1692772640680756E-3</v>
      </c>
      <c r="HW361" s="231">
        <f t="shared" ca="1" si="596"/>
        <v>6.6910607783922285E-4</v>
      </c>
      <c r="HX361" s="231">
        <f t="shared" ca="1" si="596"/>
        <v>-5.6215219121306037E-4</v>
      </c>
      <c r="HY361" s="231">
        <f t="shared" ca="1" si="596"/>
        <v>-9.2464594175667414E-4</v>
      </c>
      <c r="HZ361" s="231">
        <f t="shared" ca="1" si="596"/>
        <v>-1.5769850350767695E-3</v>
      </c>
      <c r="IA361" s="231">
        <f t="shared" ca="1" si="596"/>
        <v>-6.2249339414718473E-4</v>
      </c>
      <c r="IB361" s="231">
        <f t="shared" ca="1" si="596"/>
        <v>-2.5572650846027758E-4</v>
      </c>
      <c r="IC361" s="231">
        <f t="shared" ca="1" si="596"/>
        <v>1.1306730773651295E-3</v>
      </c>
      <c r="ID361" s="231">
        <f t="shared" ca="1" si="596"/>
        <v>1.1161951194200138E-3</v>
      </c>
      <c r="IE361" s="231">
        <f t="shared" ca="1" si="596"/>
        <v>1.730306569296969E-3</v>
      </c>
      <c r="IF361" s="231">
        <f t="shared" ca="1" si="596"/>
        <v>2.4208040040404704E-4</v>
      </c>
      <c r="IG361" s="231">
        <f t="shared" ca="1" si="596"/>
        <v>-4.355155203709548E-4</v>
      </c>
      <c r="IH361" s="231">
        <f t="shared" ca="1" si="596"/>
        <v>-1.2916979852168229E-3</v>
      </c>
      <c r="II361" s="231">
        <f t="shared" ca="1" si="596"/>
        <v>-1.263129493223073E-3</v>
      </c>
      <c r="IJ361" s="231">
        <f t="shared" ca="1" si="596"/>
        <v>-7.624605069285707E-4</v>
      </c>
      <c r="IK361" s="231">
        <f t="shared" ca="1" si="596"/>
        <v>1.6883036714395171E-4</v>
      </c>
      <c r="IL361" s="231">
        <f t="shared" ca="1" si="596"/>
        <v>9.9508145822250278E-4</v>
      </c>
      <c r="IM361" s="231">
        <f t="shared" ca="1" si="596"/>
        <v>1.3839715173128635E-3</v>
      </c>
      <c r="IN361" s="231">
        <f t="shared" ca="1" si="596"/>
        <v>9.66180408692319E-4</v>
      </c>
      <c r="IO361" s="231">
        <f t="shared" ca="1" si="596"/>
        <v>3.8083261011109972E-4</v>
      </c>
      <c r="IP361" s="231">
        <f t="shared" ca="1" si="596"/>
        <v>-9.3825016186906097E-4</v>
      </c>
      <c r="IQ361" s="231">
        <f t="shared" ca="1" si="596"/>
        <v>-9.1883428985993683E-4</v>
      </c>
      <c r="IR361" s="231">
        <f t="shared" ca="1" si="596"/>
        <v>-1.7549479676891855E-3</v>
      </c>
      <c r="IS361" s="231">
        <f t="shared" ca="1" si="596"/>
        <v>6.7936937293103613E-5</v>
      </c>
      <c r="IT361" s="231">
        <f t="shared" ca="1" si="596"/>
        <v>-5.3540263252574807E-4</v>
      </c>
      <c r="IU361" s="231">
        <f t="shared" ca="1" si="596"/>
        <v>2.1817643386546088E-3</v>
      </c>
      <c r="IV361" s="231">
        <f t="shared" ca="1" si="596"/>
        <v>3.348920699845013E-5</v>
      </c>
      <c r="IW361" s="231">
        <f t="shared" ca="1" si="596"/>
        <v>2.5057093722643782E-3</v>
      </c>
      <c r="IX361" s="231">
        <f t="shared" ca="1" si="596"/>
        <v>-1.8093541321733434E-3</v>
      </c>
      <c r="IY361" s="231">
        <f t="shared" ca="1" si="596"/>
        <v>1.415725879784952E-3</v>
      </c>
      <c r="IZ361" s="231">
        <f t="shared" ca="1" si="596"/>
        <v>-4.1002060467453527E-3</v>
      </c>
      <c r="JA361" s="231">
        <f t="shared" ca="1" si="596"/>
        <v>2.6212872087921363E-3</v>
      </c>
      <c r="JB361" s="231">
        <f t="shared" ca="1" si="596"/>
        <v>-3.3494656574797908E-2</v>
      </c>
    </row>
    <row r="362" spans="1:262">
      <c r="B362" s="230">
        <v>1</v>
      </c>
      <c r="C362" s="229">
        <f>0+Div_Nt_load2</f>
        <v>1.953125E-5</v>
      </c>
      <c r="D362" s="226">
        <f t="shared" ref="D362:D425" ca="1" si="597">Vo_set2+E362</f>
        <v>280.01090196441237</v>
      </c>
      <c r="E362" s="225">
        <f ca="1">G361</f>
        <v>1.0901964412350675E-2</v>
      </c>
      <c r="F362" s="224">
        <v>1</v>
      </c>
      <c r="G362" s="223">
        <f ca="1">2*IMREAL(K101)*COS(2*PI()*B101*1/Nt_load2)-2*IMAGINARY(K101)*SIN(2*PI()*B101*1/Nt_load2)</f>
        <v>-2.1205875809420718E-5</v>
      </c>
      <c r="H362" s="223">
        <f t="shared" ref="H362:H425" ca="1" si="598">2*IMREAL(K101)*COS(2*PI()*B101*2/Nt_load2)-2*IMAGINARY(K101)*SIN(2*PI()*B101*2/Nt_load2)</f>
        <v>-4.9860234929185169E-5</v>
      </c>
      <c r="I362" s="223">
        <f t="shared" ref="I362:I425" ca="1" si="599">2*IMREAL(K101)*COS(2*PI()*B101*3/Nt_load2)-2*IMAGINARY(K101)*SIN(2*PI()*B101*3/Nt_load2)</f>
        <v>-7.8484560107822552E-5</v>
      </c>
      <c r="J362" s="223">
        <f t="shared" ref="J362:J425" ca="1" si="600">2*IMREAL(K101)*COS(2*PI()*B101*4/Nt_load2)-2*IMAGINARY(K101)*SIN(2*PI()*B101*4/Nt_load2)</f>
        <v>-1.070616091221777E-4</v>
      </c>
      <c r="K362" s="223">
        <f t="shared" ref="K362:K425" ca="1" si="601">2*IMREAL(K101)*COS(2*PI()*B101*5/Nt_load2)-2*IMAGINARY(K101)*SIN(2*PI()*B101*5/Nt_load2)</f>
        <v>-1.3557416822648907E-4</v>
      </c>
      <c r="L362" s="223">
        <f t="shared" ref="L362:L425" ca="1" si="602">2*IMREAL(K101)*COS(2*PI()*B101*6/Nt_load2)-2*IMAGINARY(K101)*SIN(2*PI()*B101*6/Nt_load2)</f>
        <v>-1.6400506252130549E-4</v>
      </c>
      <c r="M362" s="223">
        <f t="shared" ref="M362:M425" ca="1" si="603">2*IMREAL(K101)*COS(2*PI()*B101*7/Nt_load2)-2*IMAGINARY(K101)*SIN(2*PI()*B101*7/Nt_load2)</f>
        <v>-1.9233716629900335E-4</v>
      </c>
      <c r="N362" s="223">
        <f t="shared" ref="N362:N425" ca="1" si="604">2*IMREAL(K101)*COS(2*PI()*B101*8/Nt_load2)-2*IMAGINARY(K101)*SIN(2*PI()*B101*8/Nt_load2)</f>
        <v>-2.2055341335967254E-4</v>
      </c>
      <c r="O362" s="223">
        <f t="shared" ref="O362:O425" ca="1" si="605">2*IMREAL(K101)*COS(2*PI()*B101*9/Nt_load2)-2*IMAGINARY(K101)*SIN(2*PI()*B101*9/Nt_load2)</f>
        <v>-2.4863680729115726E-4</v>
      </c>
      <c r="P362" s="223">
        <f t="shared" ref="P362:P425" ca="1" si="606">2*IMREAL(K101)*COS(2*PI()*B101*10/Nt_load2)-2*IMAGINARY(K101)*SIN(2*PI()*B101*10/Nt_load2)</f>
        <v>-2.7657043170705874E-4</v>
      </c>
      <c r="Q362" s="223">
        <f t="shared" ref="Q362:Q425" ca="1" si="607">2*IMREAL(K101)*COS(2*PI()*B101*11/Nt_load2)-2*IMAGINARY(K101)*SIN(2*PI()*B101*11/Nt_load2)</f>
        <v>-3.0433746043653445E-4</v>
      </c>
      <c r="R362" s="223">
        <f t="shared" ref="R362:R425" ca="1" si="608">2*IMREAL(K101)*COS(2*PI()*B101*12/Nt_load2)-2*IMAGINARY(K101)*SIN(2*PI()*B101*12/Nt_load2)</f>
        <v>-3.3192116765975386E-4</v>
      </c>
      <c r="S362" s="223">
        <f t="shared" ref="S362:S425" ca="1" si="609">2*IMREAL(K101)*COS(2*PI()*B101*13/Nt_load2)-2*IMAGINARY(K101)*SIN(2*PI()*B101*13/Nt_load2)</f>
        <v>-3.5930493798290696E-4</v>
      </c>
      <c r="T362" s="223">
        <f t="shared" ref="T362:T425" ca="1" si="610">2*IMREAL(K101)*COS(2*PI()*B101*14/Nt_load2)-2*IMAGINARY(K101)*SIN(2*PI()*B101*14/Nt_load2)</f>
        <v>-3.8647227644669606E-4</v>
      </c>
      <c r="U362" s="223">
        <f t="shared" ref="U362:U425" ca="1" si="611">2*IMREAL(K101)*COS(2*PI()*B101*15/Nt_load2)-2*IMAGINARY(K101)*SIN(2*PI()*B101*15/Nt_load2)</f>
        <v>-4.1340681846228282E-4</v>
      </c>
      <c r="V362" s="223">
        <f t="shared" ref="V362:V425" ca="1" si="612">2*IMREAL(K101)*COS(2*PI()*B101*16/Nt_load2)-2*IMAGINARY(K101)*SIN(2*PI()*B101*16/Nt_load2)</f>
        <v>-4.4009233966870473E-4</v>
      </c>
      <c r="W362" s="223">
        <f t="shared" ref="W362:W425" ca="1" si="613">2*IMREAL(K101)*COS(2*PI()*B101*17/Nt_load2)-2*IMAGINARY(K101)*SIN(2*PI()*B101*17/Nt_load2)</f>
        <v>-4.6651276570582251E-4</v>
      </c>
      <c r="X362" s="223">
        <f t="shared" ref="X362:X425" ca="1" si="614">2*IMREAL(K101)*COS(2*PI()*B101*18/Nt_load2)-2*IMAGINARY(K101)*SIN(2*PI()*B101*18/Nt_load2)</f>
        <v>-4.9265218189691506E-4</v>
      </c>
      <c r="Y362" s="223">
        <f t="shared" ref="Y362:Y425" ca="1" si="615">2*IMREAL(K101)*COS(2*PI()*B101*19/Nt_load2)-2*IMAGINARY(K101)*SIN(2*PI()*B101*19/Nt_load2)</f>
        <v>-5.1849484283508448E-4</v>
      </c>
      <c r="Z362" s="223">
        <f t="shared" ref="Z362:Z425" ca="1" si="616">2*IMREAL(K101)*COS(2*PI()*B101*20/Nt_load2)-2*IMAGINARY(K101)*SIN(2*PI()*B101*20/Nt_load2)</f>
        <v>-5.4402518186770108E-4</v>
      </c>
      <c r="AA362" s="223">
        <f t="shared" ref="AA362:AA425" ca="1" si="617">2*IMREAL(K101)*COS(2*PI()*B101*21/Nt_load2)-2*IMAGINARY(K101)*SIN(2*PI()*B101*21/Nt_load2)</f>
        <v>-5.6922782047317232E-4</v>
      </c>
      <c r="AB362" s="223">
        <f t="shared" ref="AB362:AB425" ca="1" si="618">2*IMREAL(K101)*COS(2*PI()*B101*22/Nt_load2)-2*IMAGINARY(K101)*SIN(2*PI()*B101*22/Nt_load2)</f>
        <v>-5.9408757752438962E-4</v>
      </c>
      <c r="AC362" s="223">
        <f t="shared" ref="AC362:AC425" ca="1" si="619">2*IMREAL(K101)*COS(2*PI()*B101*23/Nt_load2)-2*IMAGINARY(K101)*SIN(2*PI()*B101*23/Nt_load2)</f>
        <v>-6.1858947843327163E-4</v>
      </c>
      <c r="AD362" s="223">
        <f t="shared" ref="AD362:AD425" ca="1" si="620">2*IMREAL(K101)*COS(2*PI()*B101*24/Nt_load2)-2*IMAGINARY(K101)*SIN(2*PI()*B101*24/Nt_load2)</f>
        <v>-6.4271876417089596E-4</v>
      </c>
      <c r="AE362" s="223">
        <f t="shared" ref="AE362:AE425" ca="1" si="621">2*IMREAL(K101)*COS(2*PI()*B101*25/Nt_load2)-2*IMAGINARY(K101)*SIN(2*PI()*B101*25/Nt_load2)</f>
        <v>-6.6646090015778621E-4</v>
      </c>
      <c r="AF362" s="223">
        <f t="shared" ref="AF362:AF425" ca="1" si="622">2*IMREAL(K101)*COS(2*PI()*B101*26/Nt_load2)-2*IMAGINARY(K101)*SIN(2*PI()*B101*26/Nt_load2)</f>
        <v>-6.8980158501899958E-4</v>
      </c>
      <c r="AG362" s="223">
        <f t="shared" ref="AG362:AG425" ca="1" si="623">2*IMREAL(K101)*COS(2*PI()*B101*27/Nt_load2)-2*IMAGINARY(K101)*SIN(2*PI()*B101*27/Nt_load2)</f>
        <v>-7.1272675919874012E-4</v>
      </c>
      <c r="AH362" s="223">
        <f t="shared" ref="AH362:AH425" ca="1" si="624">2*IMREAL(K101)*COS(2*PI()*B101*28/Nt_load2)-2*IMAGINARY(K101)*SIN(2*PI()*B101*28/Nt_load2)</f>
        <v>-7.3522261342930941E-4</v>
      </c>
      <c r="AI362" s="223">
        <f t="shared" ref="AI362:AI425" ca="1" si="625">2*IMREAL(K101)*COS(2*PI()*B101*29/Nt_load2)-2*IMAGINARY(K101)*SIN(2*PI()*B101*29/Nt_load2)</f>
        <v>-7.5727559704929311E-4</v>
      </c>
      <c r="AJ362" s="223">
        <f t="shared" ref="AJ362:AJ425" ca="1" si="626">2*IMREAL(K101)*COS(2*PI()*B101*30/Nt_load2)-2*IMAGINARY(K101)*SIN(2*PI()*B101*30/Nt_load2)</f>
        <v>-7.7887242616597263E-4</v>
      </c>
      <c r="AK362" s="223">
        <f t="shared" ref="AK362:AK425" ca="1" si="627">2*IMREAL(K101)*COS(2*PI()*B101*31/Nt_load2)-2*IMAGINARY(K101)*SIN(2*PI()*B101*31/Nt_load2)</f>
        <v>-8.0000009165704592E-4</v>
      </c>
      <c r="AL362" s="223">
        <f t="shared" ref="AL362:AL425" ca="1" si="628">2*IMREAL(K101)*COS(2*PI()*B101*32/Nt_load2)-2*IMAGINARY(K101)*SIN(2*PI()*B101*32/Nt_load2)</f>
        <v>-8.2064586700683509E-4</v>
      </c>
      <c r="AM362" s="223">
        <f t="shared" ref="AM362:AM425" ca="1" si="629">2*IMREAL(K101)*COS(2*PI()*B101*33/Nt_load2)-2*IMAGINARY(K101)*SIN(2*PI()*B101*33/Nt_load2)</f>
        <v>-8.4079731597226474E-4</v>
      </c>
      <c r="AN362" s="223">
        <f t="shared" ref="AN362:AN425" ca="1" si="630">2*IMREAL(K101)*COS(2*PI()*B101*34/Nt_load2)-2*IMAGINARY(K101)*SIN(2*PI()*B101*34/Nt_load2)</f>
        <v>-8.6044230007398942E-4</v>
      </c>
      <c r="AO362" s="223">
        <f t="shared" ref="AO362:AO425" ca="1" si="631">2*IMREAL(K101)*COS(2*PI()*B101*35/Nt_load2)-2*IMAGINARY(K101)*SIN(2*PI()*B101*35/Nt_load2)</f>
        <v>-8.7956898590815932E-4</v>
      </c>
      <c r="AP362" s="223">
        <f t="shared" ref="AP362:AP425" ca="1" si="632">2*IMREAL(K101)*COS(2*PI()*B101*36/Nt_load2)-2*IMAGINARY(K101)*SIN(2*PI()*B101*36/Nt_load2)</f>
        <v>-8.9816585227442121E-4</v>
      </c>
      <c r="AQ362" s="223">
        <f t="shared" ref="AQ362:AQ425" ca="1" si="633">2*IMREAL(K101)*COS(2*PI()*B101*37/Nt_load2)-2*IMAGINARY(K101)*SIN(2*PI()*B101*37/Nt_load2)</f>
        <v>-9.1622169711585717E-4</v>
      </c>
      <c r="AR362" s="223">
        <f t="shared" ref="AR362:AR425" ca="1" si="634">2*IMREAL(K101)*COS(2*PI()*B101*38/Nt_load2)-2*IMAGINARY(K101)*SIN(2*PI()*B101*38/Nt_load2)</f>
        <v>-9.3372564426668638E-4</v>
      </c>
      <c r="AS362" s="223">
        <f t="shared" ref="AS362:AS425" ca="1" si="635">2*IMREAL(K101)*COS(2*PI()*B101*39/Nt_load2)-2*IMAGINARY(K101)*SIN(2*PI()*B101*39/Nt_load2)</f>
        <v>-9.5066715000366008E-4</v>
      </c>
      <c r="AT362" s="223">
        <f t="shared" ref="AT362:AT425" ca="1" si="636">2*IMREAL(K101)*COS(2*PI()*B101*40/Nt_load2)-2*IMAGINARY(K101)*SIN(2*PI()*B101*40/Nt_load2)</f>
        <v>-9.67036009397206E-4</v>
      </c>
      <c r="AU362" s="223">
        <f t="shared" ref="AU362:AU425" ca="1" si="637">2*IMREAL(K101)*COS(2*PI()*B101*41/Nt_load2)-2*IMAGINARY(K101)*SIN(2*PI()*B101*41/Nt_load2)</f>
        <v>-9.8282236245849633E-4</v>
      </c>
      <c r="AV362" s="223">
        <f t="shared" ref="AV362:AV425" ca="1" si="638">2*IMREAL(K101)*COS(2*PI()*B101*42/Nt_load2)-2*IMAGINARY(K101)*SIN(2*PI()*B101*42/Nt_load2)</f>
        <v>-9.9801670007873718E-4</v>
      </c>
      <c r="AW362" s="223">
        <f t="shared" ref="AW362:AW425" ca="1" si="639">2*IMREAL(K101)*COS(2*PI()*B101*43/Nt_load2)-2*IMAGINARY(K101)*SIN(2*PI()*B101*43/Nt_load2)</f>
        <v>-1.0126098697570984E-3</v>
      </c>
      <c r="AX362" s="223">
        <f t="shared" ref="AX362:AX425" ca="1" si="640">2*IMREAL(K101)*COS(2*PI()*B101*44/Nt_load2)-2*IMAGINARY(K101)*SIN(2*PI()*B101*44/Nt_load2)</f>
        <v>-1.0265930811138397E-3</v>
      </c>
      <c r="AY362" s="223">
        <f t="shared" ref="AY362:AY425" ca="1" si="641">2*IMREAL(K101)*COS(2*PI()*B101*45/Nt_load2)-2*IMAGINARY(K101)*SIN(2*PI()*B101*45/Nt_load2)</f>
        <v>-1.039957911185306E-3</v>
      </c>
      <c r="AZ362" s="223">
        <f t="shared" ref="AZ362:AZ425" ca="1" si="642">2*IMREAL(K101)*COS(2*PI()*B101*46/Nt_load2)-2*IMAGINARY(K101)*SIN(2*PI()*B101*46/Nt_load2)</f>
        <v>-1.0526963094976052E-3</v>
      </c>
      <c r="BA362" s="223">
        <f t="shared" ref="BA362:BA425" ca="1" si="643">2*IMREAL(K101)*COS(2*PI()*B101*47/Nt_load2)-2*IMAGINARY(K101)*SIN(2*PI()*B101*47/Nt_load2)</f>
        <v>-1.0648006029159137E-3</v>
      </c>
      <c r="BB362" s="223">
        <f t="shared" ref="BB362:BB425" ca="1" si="644">2*IMREAL(K101)*COS(2*PI()*B101*48/Nt_load2)-2*IMAGINARY(K101)*SIN(2*PI()*B101*48/Nt_load2)</f>
        <v>-1.0762635002664841E-3</v>
      </c>
      <c r="BC362" s="223">
        <f t="shared" ref="BC362:BC425" ca="1" si="645">2*IMREAL(K101)*COS(2*PI()*B101*49/Nt_load2)-2*IMAGINARY(K101)*SIN(2*PI()*B101*49/Nt_load2)</f>
        <v>-1.0870780967285787E-3</v>
      </c>
      <c r="BD362" s="223">
        <f t="shared" ref="BD362:BD425" ca="1" si="646">2*IMREAL(K101)*COS(2*PI()*B101*50/Nt_load2)-2*IMAGINARY(K101)*SIN(2*PI()*B101*50/Nt_load2)</f>
        <v>-1.0972378779936724E-3</v>
      </c>
      <c r="BE362" s="223">
        <f t="shared" ref="BE362:BE425" ca="1" si="647">2*IMREAL(K101)*COS(2*PI()*B101*51/Nt_load2)-2*IMAGINARY(K101)*SIN(2*PI()*B101*51/Nt_load2)</f>
        <v>-1.1067367241894292E-3</v>
      </c>
      <c r="BF362" s="223">
        <f t="shared" ref="BF362:BF425" ca="1" si="648">2*IMREAL(K101)*COS(2*PI()*B101*52/Nt_load2)-2*IMAGINARY(K101)*SIN(2*PI()*B101*52/Nt_load2)</f>
        <v>-1.1155689135660864E-3</v>
      </c>
      <c r="BG362" s="223">
        <f t="shared" ref="BG362:BG425" ca="1" si="649">2*IMREAL(K101)*COS(2*PI()*B101*53/Nt_load2)-2*IMAGINARY(K101)*SIN(2*PI()*B101*53/Nt_load2)</f>
        <v>-1.1237291259430192E-3</v>
      </c>
      <c r="BH362" s="223">
        <f t="shared" ref="BH362:BH425" ca="1" si="650">2*IMREAL(K101)*COS(2*PI()*B101*54/Nt_load2)-2*IMAGINARY(K101)*SIN(2*PI()*B101*54/Nt_load2)</f>
        <v>-1.1312124459134229E-3</v>
      </c>
      <c r="BI362" s="223">
        <f t="shared" ref="BI362:BI425" ca="1" si="651">2*IMREAL(K101)*COS(2*PI()*B101*55/Nt_load2)-2*IMAGINARY(K101)*SIN(2*PI()*B101*55/Nt_load2)</f>
        <v>-1.1380143658051662E-3</v>
      </c>
      <c r="BJ362" s="223">
        <f t="shared" ref="BJ362:BJ425" ca="1" si="652">2*IMREAL(K101)*COS(2*PI()*B101*56/Nt_load2)-2*IMAGINARY(K101)*SIN(2*PI()*B101*56/Nt_load2)</f>
        <v>-1.1441307883960461E-3</v>
      </c>
      <c r="BK362" s="223">
        <f t="shared" ref="BK362:BK425" ca="1" si="653">2*IMREAL(K101)*COS(2*PI()*B101*57/Nt_load2)-2*IMAGINARY(K101)*SIN(2*PI()*B101*57/Nt_load2)</f>
        <v>-1.1495580293818021E-3</v>
      </c>
      <c r="BL362" s="223">
        <f t="shared" ref="BL362:BL425" ca="1" si="654">2*IMREAL(K101)*COS(2*PI()*B101*58/Nt_load2)-2*IMAGINARY(K101)*SIN(2*PI()*B101*58/Nt_load2)</f>
        <v>-1.1542928195954019E-3</v>
      </c>
      <c r="BM362" s="223">
        <f t="shared" ref="BM362:BM425" ca="1" si="655">2*IMREAL(K101)*COS(2*PI()*B101*59/Nt_load2)-2*IMAGINARY(K101)*SIN(2*PI()*B101*59/Nt_load2)</f>
        <v>-1.158332306976266E-3</v>
      </c>
      <c r="BN362" s="223">
        <f t="shared" ref="BN362:BN425" ca="1" si="656">2*IMREAL(K101)*COS(2*PI()*B101*60/Nt_load2)-2*IMAGINARY(K101)*SIN(2*PI()*B101*60/Nt_load2)</f>
        <v>-1.1616740582882422E-3</v>
      </c>
      <c r="BO362" s="223">
        <f t="shared" ref="BO362:BO425" ca="1" si="657">2*IMREAL(K101)*COS(2*PI()*B101*61/Nt_load2)-2*IMAGINARY(K101)*SIN(2*PI()*B101*61/Nt_load2)</f>
        <v>-1.1643160605852966E-3</v>
      </c>
      <c r="BP362" s="223">
        <f t="shared" ref="BP362:BP425" ca="1" si="658">2*IMREAL(K101)*COS(2*PI()*B101*62/Nt_load2)-2*IMAGINARY(K101)*SIN(2*PI()*B101*62/Nt_load2)</f>
        <v>-1.166256722424036E-3</v>
      </c>
      <c r="BQ362" s="223">
        <f t="shared" ref="BQ362:BQ425" ca="1" si="659">2*IMREAL(K101)*COS(2*PI()*B101*63/Nt_load2)-2*IMAGINARY(K101)*SIN(2*PI()*B101*63/Nt_load2)</f>
        <v>-1.1674948748223348E-3</v>
      </c>
      <c r="BR362" s="223">
        <f t="shared" ref="BR362:BR425" ca="1" si="660">2*IMREAL(K101)*COS(2*PI()*B101*64/Nt_load2)-2*IMAGINARY(K101)*SIN(2*PI()*B101*64/Nt_load2)</f>
        <v>-1.1680297719634861E-3</v>
      </c>
      <c r="BS362" s="223">
        <f t="shared" ref="BS362:BS425" ca="1" si="661">2*IMREAL(K101)*COS(2*PI()*B101*65/Nt_load2)-2*IMAGINARY(K101)*SIN(2*PI()*B101*65/Nt_load2)</f>
        <v>-1.1678610916454528E-3</v>
      </c>
      <c r="BT362" s="223">
        <f t="shared" ref="BT362:BT425" ca="1" si="662">2*IMREAL(K101)*COS(2*PI()*B101*66/Nt_load2)-2*IMAGINARY(K101)*SIN(2*PI()*B101*66/Nt_load2)</f>
        <v>-1.1669889354749513E-3</v>
      </c>
      <c r="BU362" s="223">
        <f t="shared" ref="BU362:BU425" ca="1" si="663">2*IMREAL(K101)*COS(2*PI()*B101*67/Nt_load2)-2*IMAGINARY(K101)*SIN(2*PI()*B101*67/Nt_load2)</f>
        <v>-1.1654138288062464E-3</v>
      </c>
      <c r="BV362" s="223">
        <f t="shared" ref="BV362:BV425" ca="1" si="664">2*IMREAL(K101)*COS(2*PI()*B101*68/Nt_load2)-2*IMAGINARY(K101)*SIN(2*PI()*B101*68/Nt_load2)</f>
        <v>-1.1631367204246986E-3</v>
      </c>
      <c r="BW362" s="223">
        <f t="shared" ref="BW362:BW425" ca="1" si="665">2*IMREAL(K101)*COS(2*PI()*B101*69/Nt_load2)-2*IMAGINARY(K101)*SIN(2*PI()*B101*69/Nt_load2)</f>
        <v>-1.1601589819752501E-3</v>
      </c>
      <c r="BX362" s="223">
        <f t="shared" ref="BX362:BX425" ca="1" si="666">2*IMREAL(K101)*COS(2*PI()*B101*70/Nt_load2)-2*IMAGINARY(K101)*SIN(2*PI()*B101*70/Nt_load2)</f>
        <v>-1.1564824071361984E-3</v>
      </c>
      <c r="BY362" s="223">
        <f t="shared" ref="BY362:BY425" ca="1" si="667">2*IMREAL(K101)*COS(2*PI()*B101*71/Nt_load2)-2*IMAGINARY(K101)*SIN(2*PI()*B101*71/Nt_load2)</f>
        <v>-1.1521092105387504E-3</v>
      </c>
      <c r="BZ362" s="223">
        <f t="shared" ref="BZ362:BZ425" ca="1" si="668">2*IMREAL(K101)*COS(2*PI()*B101*72/Nt_load2)-2*IMAGINARY(K101)*SIN(2*PI()*B101*72/Nt_load2)</f>
        <v>-1.1470420264330121E-3</v>
      </c>
      <c r="CA362" s="223">
        <f t="shared" ref="CA362:CA425" ca="1" si="669">2*IMREAL(K101)*COS(2*PI()*B101*73/Nt_load2)-2*IMAGINARY(K101)*SIN(2*PI()*B101*73/Nt_load2)</f>
        <v>-1.1412839071012143E-3</v>
      </c>
      <c r="CB362" s="223">
        <f t="shared" ref="CB362:CB425" ca="1" si="670">2*IMREAL(K101)*COS(2*PI()*B101*74/Nt_load2)-2*IMAGINARY(K101)*SIN(2*PI()*B101*74/Nt_load2)</f>
        <v>-1.1348383210191327E-3</v>
      </c>
      <c r="CC362" s="223">
        <f t="shared" ref="CC362:CC425" ca="1" si="671">2*IMREAL(K101)*COS(2*PI()*B101*75/Nt_load2)-2*IMAGINARY(K101)*SIN(2*PI()*B101*75/Nt_load2)</f>
        <v>-1.1277091507668074E-3</v>
      </c>
      <c r="CD362" s="223">
        <f t="shared" ref="CD362:CD425" ca="1" si="672">2*IMREAL(K101)*COS(2*PI()*B101*76/Nt_load2)-2*IMAGINARY(K101)*SIN(2*PI()*B101*76/Nt_load2)</f>
        <v>-1.1199006906898214E-3</v>
      </c>
      <c r="CE362" s="223">
        <f t="shared" ref="CE362:CE425" ca="1" si="673">2*IMREAL(K101)*COS(2*PI()*B101*77/Nt_load2)-2*IMAGINARY(K101)*SIN(2*PI()*B101*77/Nt_load2)</f>
        <v>-1.1114176443125475E-3</v>
      </c>
      <c r="CF362" s="223">
        <f t="shared" ref="CF362:CF425" ca="1" si="674">2*IMREAL(K101)*COS(2*PI()*B101*78/Nt_load2)-2*IMAGINARY(K101)*SIN(2*PI()*B101*78/Nt_load2)</f>
        <v>-1.1022651215049225E-3</v>
      </c>
      <c r="CG362" s="223">
        <f t="shared" ref="CG362:CG425" ca="1" si="675">2*IMREAL(K101)*COS(2*PI()*B101*79/Nt_load2)-2*IMAGINARY(K101)*SIN(2*PI()*B101*79/Nt_load2)</f>
        <v>-1.0924486354044506E-3</v>
      </c>
      <c r="CH362" s="223">
        <f t="shared" ref="CH362:CH425" ca="1" si="676">2*IMREAL(K101)*COS(2*PI()*B101*80/Nt_load2)-2*IMAGINARY(K101)*SIN(2*PI()*B101*80/Nt_load2)</f>
        <v>-1.0819740990952965E-3</v>
      </c>
      <c r="CI362" s="223">
        <f t="shared" ref="CI362:CI425" ca="1" si="677">2*IMREAL(K101)*COS(2*PI()*B101*81/Nt_load2)-2*IMAGINARY(K101)*SIN(2*PI()*B101*81/Nt_load2)</f>
        <v>-1.070847822046465E-3</v>
      </c>
      <c r="CJ362" s="223">
        <f t="shared" ref="CJ362:CJ425" ca="1" si="678">2*IMREAL(K101)*COS(2*PI()*B101*82/Nt_load2)-2*IMAGINARY(K101)*SIN(2*PI()*B101*82/Nt_load2)</f>
        <v>-1.0590765063112119E-3</v>
      </c>
      <c r="CK362" s="223">
        <f t="shared" ref="CK362:CK425" ca="1" si="679">2*IMREAL(K101)*COS(2*PI()*B101*83/Nt_load2)-2*IMAGINARY(K101)*SIN(2*PI()*B101*83/Nt_load2)</f>
        <v>-1.0466672424899778E-3</v>
      </c>
      <c r="CL362" s="223">
        <f t="shared" ref="CL362:CL425" ca="1" si="680">2*IMREAL(K101)*COS(2*PI()*B101*84/Nt_load2)-2*IMAGINARY(K101)*SIN(2*PI()*B101*84/Nt_load2)</f>
        <v>-1.0336275054592772E-3</v>
      </c>
      <c r="CM362" s="223">
        <f t="shared" ref="CM362:CM425" ca="1" si="681">2*IMREAL(K101)*COS(2*PI()*B101*85/Nt_load2)-2*IMAGINARY(K101)*SIN(2*PI()*B101*85/Nt_load2)</f>
        <v>-1.0199651498691094E-3</v>
      </c>
      <c r="CN362" s="223">
        <f t="shared" ref="CN362:CN425" ca="1" si="682">2*IMREAL(K101)*COS(2*PI()*B101*86/Nt_load2)-2*IMAGINARY(K101)*SIN(2*PI()*B101*86/Nt_load2)</f>
        <v>-1.0056884054116142E-3</v>
      </c>
      <c r="CO362" s="223">
        <f t="shared" ref="CO362:CO425" ca="1" si="683">2*IMREAL(K101)*COS(2*PI()*B101*87/Nt_load2)-2*IMAGINARY(K101)*SIN(2*PI()*B101*87/Nt_load2)</f>
        <v>-9.9080587186381095E-4</v>
      </c>
      <c r="CP362" s="223">
        <f t="shared" ref="CP362:CP425" ca="1" si="684">2*IMREAL(K101)*COS(2*PI()*B101*88/Nt_load2)-2*IMAGINARY(K101)*SIN(2*PI()*B101*88/Nt_load2)</f>
        <v>-9.7532651390741445E-4</v>
      </c>
      <c r="CQ362" s="223">
        <f t="shared" ref="CQ362:CQ425" ca="1" si="685">2*IMREAL(K101)*COS(2*PI()*B101*89/Nt_load2)-2*IMAGINARY(K101)*SIN(2*PI()*B101*89/Nt_load2)</f>
        <v>-9.5925965572884726E-4</v>
      </c>
      <c r="CR362" s="223">
        <f t="shared" ref="CR362:CR425" ca="1" si="686">2*IMREAL(K101)*COS(2*PI()*B101*90/Nt_load2)-2*IMAGINARY(K101)*SIN(2*PI()*B101*90/Nt_load2)</f>
        <v>-9.426149754026981E-4</v>
      </c>
      <c r="CS362" s="223">
        <f t="shared" ref="CS362:CS425" ca="1" si="687">2*IMREAL(K101)*COS(2*PI()*B101*91/Nt_load2)-2*IMAGINARY(K101)*SIN(2*PI()*B101*91/Nt_load2)</f>
        <v>-9.2540249906201055E-4</v>
      </c>
      <c r="CT362" s="223">
        <f t="shared" ref="CT362:CT425" ca="1" si="688">2*IMREAL(K101)*COS(2*PI()*B101*92/Nt_load2)-2*IMAGINARY(K101)*SIN(2*PI()*B101*92/Nt_load2)</f>
        <v>-9.0763259485891637E-4</v>
      </c>
      <c r="CU362" s="223">
        <f t="shared" ref="CU362:CU425" ca="1" si="689">2*IMREAL(K101)*COS(2*PI()*B101*93/Nt_load2)-2*IMAGINARY(K101)*SIN(2*PI()*B101*93/Nt_load2)</f>
        <v>-8.8931596671924774E-4</v>
      </c>
      <c r="CV362" s="223">
        <f t="shared" ref="CV362:CV425" ca="1" si="690">2*IMREAL(K101)*COS(2*PI()*B101*94/Nt_load2)-2*IMAGINARY(K101)*SIN(2*PI()*B101*94/Nt_load2)</f>
        <v>-8.7046364789489293E-4</v>
      </c>
      <c r="CW362" s="223">
        <f t="shared" ref="CW362:CW425" ca="1" si="691">2*IMREAL(K101)*COS(2*PI()*B101*95/Nt_load2)-2*IMAGINARY(K101)*SIN(2*PI()*B101*95/Nt_load2)</f>
        <v>-8.5108699431777897E-4</v>
      </c>
      <c r="CX362" s="223">
        <f t="shared" ref="CX362:CX425" ca="1" si="692">2*IMREAL(K101)*COS(2*PI()*B101*96/Nt_load2)-2*IMAGINARY(K101)*SIN(2*PI()*B101*96/Nt_load2)</f>
        <v>-8.3119767775948047E-4</v>
      </c>
      <c r="CY362" s="223">
        <f t="shared" ref="CY362:CY425" ca="1" si="693">2*IMREAL(K101)*COS(2*PI()*B101*97/Nt_load2)-2*IMAGINARY(K101)*SIN(2*PI()*B101*97/Nt_load2)</f>
        <v>-8.1080767880058267E-4</v>
      </c>
      <c r="CZ362" s="223">
        <f t="shared" ref="CZ362:CZ425" ca="1" si="694">2*IMREAL(K101)*COS(2*PI()*B101*98/Nt_load2)-2*IMAGINARY(K101)*SIN(2*PI()*B101*98/Nt_load2)</f>
        <v>-7.8992927961402722E-4</v>
      </c>
      <c r="DA362" s="223">
        <f t="shared" ref="DA362:DA425" ca="1" si="695">2*IMREAL(K101)*COS(2*PI()*B101*99/Nt_load2)-2*IMAGINARY(K101)*SIN(2*PI()*B101*99/Nt_load2)</f>
        <v>-7.6857505656679039E-4</v>
      </c>
      <c r="DB362" s="223">
        <f t="shared" ref="DB362:DB425" ca="1" si="696">2*IMREAL(K101)*COS(2*PI()*B101*100/Nt_load2)-2*IMAGINARY(K101)*SIN(2*PI()*B101*100/Nt_load2)</f>
        <v>-7.4675787264435035E-4</v>
      </c>
      <c r="DC362" s="223">
        <f t="shared" ref="DC362:DC425" ca="1" si="697">2*IMREAL(K101)*COS(2*PI()*B101*101/Nt_load2)-2*IMAGINARY(K101)*SIN(2*PI()*B101*101/Nt_load2)</f>
        <v>-7.2449086970250483E-4</v>
      </c>
      <c r="DD362" s="223">
        <f t="shared" ref="DD362:DD425" ca="1" si="698">2*IMREAL(K101)*COS(2*PI()*B101*102/Nt_load2)-2*IMAGINARY(K101)*SIN(2*PI()*B101*102/Nt_load2)</f>
        <v>-7.0178746055120887E-4</v>
      </c>
      <c r="DE362" s="223">
        <f t="shared" ref="DE362:DE425" ca="1" si="699">2*IMREAL(K101)*COS(2*PI()*B101*103/Nt_load2)-2*IMAGINARY(K101)*SIN(2*PI()*B101*103/Nt_load2)</f>
        <v>-6.7866132087520032E-4</v>
      </c>
      <c r="DF362" s="223">
        <f t="shared" ref="DF362:DF425" ca="1" si="700">2*IMREAL(K101)*COS(2*PI()*B101*104/Nt_load2)-2*IMAGINARY(K101)*SIN(2*PI()*B101*104/Nt_load2)</f>
        <v>-6.5512638099627762E-4</v>
      </c>
      <c r="DG362" s="223">
        <f t="shared" ref="DG362:DG425" ca="1" si="701">2*IMREAL(K101)*COS(2*PI()*B101*105/Nt_load2)-2*IMAGINARY(K101)*SIN(2*PI()*B101*105/Nt_load2)</f>
        <v>-6.3119681748219619E-4</v>
      </c>
      <c r="DH362" s="223">
        <f t="shared" ref="DH362:DH425" ca="1" si="702">2*IMREAL(K101)*COS(2*PI()*B101*106/Nt_load2)-2*IMAGINARY(K101)*SIN(2*PI()*B101*106/Nt_load2)</f>
        <v>-6.068870446072328E-4</v>
      </c>
      <c r="DI362" s="223">
        <f t="shared" ref="DI362:DI425" ca="1" si="703">2*IMREAL(K101)*COS(2*PI()*B101*107/Nt_load2)-2*IMAGINARY(K101)*SIN(2*PI()*B101*107/Nt_load2)</f>
        <v>-5.8221170566956609E-4</v>
      </c>
      <c r="DJ362" s="223">
        <f t="shared" ref="DJ362:DJ425" ca="1" si="704">2*IMREAL(K101)*COS(2*PI()*B101*108/Nt_load2)-2*IMAGINARY(K101)*SIN(2*PI()*B101*108/Nt_load2)</f>
        <v>-5.5718566417070213E-4</v>
      </c>
      <c r="DK362" s="223">
        <f t="shared" ref="DK362:DK425" ca="1" si="705">2*IMREAL(K101)*COS(2*PI()*B101*109/Nt_load2)-2*IMAGINARY(K101)*SIN(2*PI()*B101*109/Nt_load2)</f>
        <v>-5.3182399486225557E-4</v>
      </c>
      <c r="DL362" s="223">
        <f t="shared" ref="DL362:DL425" ca="1" si="706">2*IMREAL(K101)*COS(2*PI()*B101*110/Nt_load2)-2*IMAGINARY(K101)*SIN(2*PI()*B101*110/Nt_load2)</f>
        <v>-5.0614197466548362E-4</v>
      </c>
      <c r="DM362" s="223">
        <f t="shared" ref="DM362:DM425" ca="1" si="707">2*IMREAL(K101)*COS(2*PI()*B101*111/Nt_load2)-2*IMAGINARY(K101)*SIN(2*PI()*B101*111/Nt_load2)</f>
        <v>-4.8015507346904109E-4</v>
      </c>
      <c r="DN362" s="223">
        <f t="shared" ref="DN362:DN425" ca="1" si="708">2*IMREAL(K101)*COS(2*PI()*B101*112/Nt_load2)-2*IMAGINARY(K101)*SIN(2*PI()*B101*112/Nt_load2)</f>
        <v>-4.5387894481049536E-4</v>
      </c>
      <c r="DO362" s="223">
        <f t="shared" ref="DO362:DO425" ca="1" si="709">2*IMREAL(K101)*COS(2*PI()*B101*113/Nt_load2)-2*IMAGINARY(K101)*SIN(2*PI()*B101*113/Nt_load2)</f>
        <v>-4.2732941644722274E-4</v>
      </c>
      <c r="DP362" s="223">
        <f t="shared" ref="DP362:DP425" ca="1" si="710">2*IMREAL(K101)*COS(2*PI()*B101*114/Nt_load2)-2*IMAGINARY(K101)*SIN(2*PI()*B101*114/Nt_load2)</f>
        <v>-4.0052248082235833E-4</v>
      </c>
      <c r="DQ362" s="223">
        <f t="shared" ref="DQ362:DQ425" ca="1" si="711">2*IMREAL(K101)*COS(2*PI()*B101*115/Nt_load2)-2*IMAGINARY(K101)*SIN(2*PI()*B101*115/Nt_load2)</f>
        <v>-3.7347428543154634E-4</v>
      </c>
      <c r="DR362" s="223">
        <f t="shared" ref="DR362:DR425" ca="1" si="712">2*IMREAL(K101)*COS(2*PI()*B101*116/Nt_load2)-2*IMAGINARY(K101)*SIN(2*PI()*B101*116/Nt_load2)</f>
        <v>-3.4620112309629377E-4</v>
      </c>
      <c r="DS362" s="223">
        <f t="shared" ref="DS362:DS425" ca="1" si="713">2*IMREAL(K101)*COS(2*PI()*B101*117/Nt_load2)-2*IMAGINARY(K101)*SIN(2*PI()*B101*117/Nt_load2)</f>
        <v>-3.187194221497819E-4</v>
      </c>
      <c r="DT362" s="223">
        <f t="shared" ref="DT362:DT425" ca="1" si="714">2*IMREAL(K101)*COS(2*PI()*B101*118/Nt_load2)-2*IMAGINARY(K101)*SIN(2*PI()*B101*118/Nt_load2)</f>
        <v>-2.9104573654105371E-4</v>
      </c>
      <c r="DU362" s="223">
        <f t="shared" ref="DU362:DU425" ca="1" si="715">2*IMREAL(K101)*COS(2*PI()*B101*119/Nt_load2)-2*IMAGINARY(K101)*SIN(2*PI()*B101*119/Nt_load2)</f>
        <v>-2.6319673586353432E-4</v>
      </c>
      <c r="DV362" s="223">
        <f t="shared" ref="DV362:DV425" ca="1" si="716">2*IMREAL(K101)*COS(2*PI()*B101*120/Nt_load2)-2*IMAGINARY(K101)*SIN(2*PI()*B101*120/Nt_load2)</f>
        <v>-2.3518919531389056E-4</v>
      </c>
      <c r="DW362" s="223">
        <f t="shared" ref="DW362:DW425" ca="1" si="717">2*IMREAL(K101)*COS(2*PI()*B101*121/Nt_load2)-2*IMAGINARY(K101)*SIN(2*PI()*B101*121/Nt_load2)</f>
        <v>-2.0703998558727968E-4</v>
      </c>
      <c r="DX362" s="223">
        <f t="shared" ref="DX362:DX425" ca="1" si="718">2*IMREAL(K101)*COS(2*PI()*B101*122/Nt_load2)-2*IMAGINARY(K101)*SIN(2*PI()*B101*122/Nt_load2)</f>
        <v>-1.7876606271507517E-4</v>
      </c>
      <c r="DY362" s="223">
        <f t="shared" ref="DY362:DY425" ca="1" si="719">2*IMREAL(K101)*COS(2*PI()*B101*123/Nt_load2)-2*IMAGINARY(K101)*SIN(2*PI()*B101*123/Nt_load2)</f>
        <v>-1.5038445785118482E-4</v>
      </c>
      <c r="DZ362" s="223">
        <f t="shared" ref="DZ362:DZ425" ca="1" si="720">2*IMREAL(K101)*COS(2*PI()*B101*124/Nt_load2)-2*IMAGINARY(K101)*SIN(2*PI()*B101*124/Nt_load2)</f>
        <v>-1.2191226701312191E-4</v>
      </c>
      <c r="EA362" s="223">
        <f t="shared" ref="EA362:EA425" ca="1" si="721">2*IMREAL(K101)*COS(2*PI()*B101*125/Nt_load2)-2*IMAGINARY(K101)*SIN(2*PI()*B101*125/Nt_load2)</f>
        <v>-9.3366640784003631E-5</v>
      </c>
      <c r="EB362" s="223">
        <f t="shared" ref="EB362:EB425" ca="1" si="722">2*IMREAL(K101)*COS(2*PI()*B101*126/Nt_load2)-2*IMAGINARY(K101)*SIN(2*PI()*B101*126/Nt_load2)</f>
        <v>-6.4764773981680103E-5</v>
      </c>
      <c r="EC362" s="223">
        <f t="shared" ref="EC362:EC425" ca="1" si="723">2*IMREAL(K101)*COS(2*PI()*B101*127/Nt_load2)-2*IMAGINARY(K101)*SIN(2*PI()*B101*127/Nt_load2)</f>
        <v>-3.6123895301221404E-5</v>
      </c>
      <c r="ED362" s="223">
        <f t="shared" ref="ED362:ED425" ca="1" si="724">2*IMREAL(K101)*COS(2*PI()*B101*128/Nt_load2)-2*IMAGINARY(K101)*SIN(2*PI()*B101*128/Nt_load2)</f>
        <v>-7.4612569369927028E-6</v>
      </c>
      <c r="EE362" s="223">
        <f t="shared" ref="EE362:EE425" ca="1" si="725">2*IMREAL(K101)*COS(2*PI()*B101*129/Nt_load2)-2*IMAGINARY(K101)*SIN(2*PI()*B101*129/Nt_load2)</f>
        <v>2.1205875809420474E-5</v>
      </c>
      <c r="EF362" s="223">
        <f t="shared" ref="EF362:EF425" ca="1" si="726">2*IMREAL(K101)*COS(2*PI()*B101*130/Nt_load2)-2*IMAGINARY(K101)*SIN(2*PI()*B101*130/Nt_load2)</f>
        <v>4.986023492918483E-5</v>
      </c>
      <c r="EG362" s="223">
        <f t="shared" ref="EG362:EG425" ca="1" si="727">2*IMREAL(K101)*COS(2*PI()*B101*131/Nt_load2)-2*IMAGINARY(K101)*SIN(2*PI()*B101*131/Nt_load2)</f>
        <v>7.8484560107822633E-5</v>
      </c>
      <c r="EH362" s="223">
        <f t="shared" ref="EH362:EH425" ca="1" si="728">2*IMREAL(K101)*COS(2*PI()*B101*132/Nt_load2)-2*IMAGINARY(K101)*SIN(2*PI()*B101*132/Nt_load2)</f>
        <v>1.070616091221777E-4</v>
      </c>
      <c r="EI362" s="223">
        <f t="shared" ref="EI362:EI425" ca="1" si="729">2*IMREAL(K101)*COS(2*PI()*B101*133/Nt_load2)-2*IMAGINARY(K101)*SIN(2*PI()*B101*133/Nt_load2)</f>
        <v>1.3557416822648896E-4</v>
      </c>
      <c r="EJ362" s="223">
        <f t="shared" ref="EJ362:EJ425" ca="1" si="730">2*IMREAL(K101)*COS(2*PI()*B101*134/Nt_load2)-2*IMAGINARY(K101)*SIN(2*PI()*B101*134/Nt_load2)</f>
        <v>1.640050625213053E-4</v>
      </c>
      <c r="EK362" s="223">
        <f t="shared" ref="EK362:EK425" ca="1" si="731">2*IMREAL(K101)*COS(2*PI()*B101*135/Nt_load2)-2*IMAGINARY(K101)*SIN(2*PI()*B101*135/Nt_load2)</f>
        <v>1.9233716629900305E-4</v>
      </c>
      <c r="EL362" s="223">
        <f t="shared" ref="EL362:EL425" ca="1" si="732">2*IMREAL(K101)*COS(2*PI()*B101*136/Nt_load2)-2*IMAGINARY(K101)*SIN(2*PI()*B101*136/Nt_load2)</f>
        <v>2.2055341335967268E-4</v>
      </c>
      <c r="EM362" s="223">
        <f t="shared" ref="EM362:EM425" ca="1" si="733">2*IMREAL(K101)*COS(2*PI()*B101*137/Nt_load2)-2*IMAGINARY(K101)*SIN(2*PI()*B101*137/Nt_load2)</f>
        <v>2.4863680729115726E-4</v>
      </c>
      <c r="EN362" s="223">
        <f t="shared" ref="EN362:EN425" ca="1" si="734">2*IMREAL(K101)*COS(2*PI()*B101*138/Nt_load2)-2*IMAGINARY(K101)*SIN(2*PI()*B101*138/Nt_load2)</f>
        <v>2.7657043170705868E-4</v>
      </c>
      <c r="EO362" s="223">
        <f t="shared" ref="EO362:EO425" ca="1" si="735">2*IMREAL(K101)*COS(2*PI()*B101*139/Nt_load2)-2*IMAGINARY(K101)*SIN(2*PI()*B101*139/Nt_load2)</f>
        <v>3.0433746043653434E-4</v>
      </c>
      <c r="EP362" s="223">
        <f t="shared" ref="EP362:EP425" ca="1" si="736">2*IMREAL(K101)*COS(2*PI()*B101*140/Nt_load2)-2*IMAGINARY(K101)*SIN(2*PI()*B101*140/Nt_load2)</f>
        <v>3.3192116765975359E-4</v>
      </c>
      <c r="EQ362" s="223">
        <f t="shared" ref="EQ362:EQ425" ca="1" si="737">2*IMREAL(K101)*COS(2*PI()*B101*141/Nt_load2)-2*IMAGINARY(K101)*SIN(2*PI()*B101*141/Nt_load2)</f>
        <v>3.5930493798290658E-4</v>
      </c>
      <c r="ER362" s="223">
        <f t="shared" ref="ER362:ER425" ca="1" si="738">2*IMREAL(K101)*COS(2*PI()*B101*142/Nt_load2)-2*IMAGINARY(K101)*SIN(2*PI()*B101*142/Nt_load2)</f>
        <v>3.8647227644669616E-4</v>
      </c>
      <c r="ES362" s="223">
        <f t="shared" ref="ES362:ES425" ca="1" si="739">2*IMREAL(K101)*COS(2*PI()*B101*143/Nt_load2)-2*IMAGINARY(K101)*SIN(2*PI()*B101*143/Nt_load2)</f>
        <v>4.1340681846228282E-4</v>
      </c>
      <c r="ET362" s="223">
        <f t="shared" ref="ET362:ET425" ca="1" si="740">2*IMREAL(K101)*COS(2*PI()*B101*144/Nt_load2)-2*IMAGINARY(K101)*SIN(2*PI()*B101*144/Nt_load2)</f>
        <v>4.4009233966870457E-4</v>
      </c>
      <c r="EU362" s="223">
        <f t="shared" ref="EU362:EU425" ca="1" si="741">2*IMREAL(K101)*COS(2*PI()*B101*145/Nt_load2)-2*IMAGINARY(K101)*SIN(2*PI()*B101*145/Nt_load2)</f>
        <v>4.6651276570582235E-4</v>
      </c>
      <c r="EV362" s="223">
        <f t="shared" ref="EV362:EV425" ca="1" si="742">2*IMREAL(K101)*COS(2*PI()*B101*146/Nt_load2)-2*IMAGINARY(K101)*SIN(2*PI()*B101*146/Nt_load2)</f>
        <v>4.9265218189691474E-4</v>
      </c>
      <c r="EW362" s="223">
        <f t="shared" ref="EW362:EW425" ca="1" si="743">2*IMREAL(K101)*COS(2*PI()*B101*147/Nt_load2)-2*IMAGINARY(K101)*SIN(2*PI()*B101*147/Nt_load2)</f>
        <v>5.184948428350847E-4</v>
      </c>
      <c r="EX362" s="223">
        <f t="shared" ref="EX362:EX425" ca="1" si="744">2*IMREAL(K101)*COS(2*PI()*B101*148/Nt_load2)-2*IMAGINARY(K101)*SIN(2*PI()*B101*148/Nt_load2)</f>
        <v>5.4402518186770108E-4</v>
      </c>
      <c r="EY362" s="223">
        <f t="shared" ref="EY362:EY425" ca="1" si="745">2*IMREAL(K101)*COS(2*PI()*B101*149/Nt_load2)-2*IMAGINARY(K101)*SIN(2*PI()*B101*149/Nt_load2)</f>
        <v>5.6922782047317221E-4</v>
      </c>
      <c r="EZ362" s="223">
        <f t="shared" ref="EZ362:EZ425" ca="1" si="746">2*IMREAL(K101)*COS(2*PI()*B101*150/Nt_load2)-2*IMAGINARY(K101)*SIN(2*PI()*B101*150/Nt_load2)</f>
        <v>5.940875775243894E-4</v>
      </c>
      <c r="FA362" s="223">
        <f t="shared" ref="FA362:FA425" ca="1" si="747">2*IMREAL(K101)*COS(2*PI()*B101*151/Nt_load2)-2*IMAGINARY(K101)*SIN(2*PI()*B101*151/Nt_load2)</f>
        <v>6.1858947843327142E-4</v>
      </c>
      <c r="FB362" s="223">
        <f t="shared" ref="FB362:FB425" ca="1" si="748">2*IMREAL(K101)*COS(2*PI()*B101*152/Nt_load2)-2*IMAGINARY(K101)*SIN(2*PI()*B101*152/Nt_load2)</f>
        <v>6.4271876417089564E-4</v>
      </c>
      <c r="FC362" s="223">
        <f t="shared" ref="FC362:FC425" ca="1" si="749">2*IMREAL(K101)*COS(2*PI()*B101*153/Nt_load2)-2*IMAGINARY(K101)*SIN(2*PI()*B101*153/Nt_load2)</f>
        <v>6.6646090015778621E-4</v>
      </c>
      <c r="FD362" s="223">
        <f t="shared" ref="FD362:FD425" ca="1" si="750">2*IMREAL(K101)*COS(2*PI()*B101*154/Nt_load2)-2*IMAGINARY(K101)*SIN(2*PI()*B101*154/Nt_load2)</f>
        <v>6.8980158501899948E-4</v>
      </c>
      <c r="FE362" s="223">
        <f t="shared" ref="FE362:FE425" ca="1" si="751">2*IMREAL(K101)*COS(2*PI()*B101*155/Nt_load2)-2*IMAGINARY(K101)*SIN(2*PI()*B101*155/Nt_load2)</f>
        <v>7.1272675919873991E-4</v>
      </c>
      <c r="FF362" s="223">
        <f t="shared" ref="FF362:FF425" ca="1" si="752">2*IMREAL(K101)*COS(2*PI()*B101*156/Nt_load2)-2*IMAGINARY(K101)*SIN(2*PI()*B101*156/Nt_load2)</f>
        <v>7.3522261342930909E-4</v>
      </c>
      <c r="FG362" s="223">
        <f t="shared" ref="FG362:FG425" ca="1" si="753">2*IMREAL(K101)*COS(2*PI()*B101*157/Nt_load2)-2*IMAGINARY(K101)*SIN(2*PI()*B101*157/Nt_load2)</f>
        <v>7.5727559704929278E-4</v>
      </c>
      <c r="FH362" s="223">
        <f t="shared" ref="FH362:FH425" ca="1" si="754">2*IMREAL(K101)*COS(2*PI()*B101*158/Nt_load2)-2*IMAGINARY(K101)*SIN(2*PI()*B101*158/Nt_load2)</f>
        <v>7.7887242616597285E-4</v>
      </c>
      <c r="FI362" s="223">
        <f t="shared" ref="FI362:FI425" ca="1" si="755">2*IMREAL(K101)*COS(2*PI()*B101*159/Nt_load2)-2*IMAGINARY(K101)*SIN(2*PI()*B101*159/Nt_load2)</f>
        <v>8.0000009165704592E-4</v>
      </c>
      <c r="FJ362" s="223">
        <f t="shared" ref="FJ362:FJ425" ca="1" si="756">2*IMREAL(K101)*COS(2*PI()*B101*160/Nt_load2)-2*IMAGINARY(K101)*SIN(2*PI()*B101*160/Nt_load2)</f>
        <v>8.2064586700683509E-4</v>
      </c>
      <c r="FK362" s="223">
        <f t="shared" ref="FK362:FK425" ca="1" si="757">2*IMREAL(K101)*COS(2*PI()*B101*161/Nt_load2)-2*IMAGINARY(K101)*SIN(2*PI()*B101*161/Nt_load2)</f>
        <v>8.4079731597226464E-4</v>
      </c>
      <c r="FL362" s="223">
        <f t="shared" ref="FL362:FL425" ca="1" si="758">2*IMREAL(K101)*COS(2*PI()*B101*162/Nt_load2)-2*IMAGINARY(K101)*SIN(2*PI()*B101*162/Nt_load2)</f>
        <v>8.604423000739892E-4</v>
      </c>
      <c r="FM362" s="223">
        <f t="shared" ref="FM362:FM425" ca="1" si="759">2*IMREAL(K101)*COS(2*PI()*B101*163/Nt_load2)-2*IMAGINARY(K101)*SIN(2*PI()*B101*163/Nt_load2)</f>
        <v>8.795689859081591E-4</v>
      </c>
      <c r="FN362" s="223">
        <f t="shared" ref="FN362:FN425" ca="1" si="760">2*IMREAL(K101)*COS(2*PI()*B101*164/Nt_load2)-2*IMAGINARY(K101)*SIN(2*PI()*B101*164/Nt_load2)</f>
        <v>8.9816585227442077E-4</v>
      </c>
      <c r="FO362" s="223">
        <f t="shared" ref="FO362:FO425" ca="1" si="761">2*IMREAL(K101)*COS(2*PI()*B101*165/Nt_load2)-2*IMAGINARY(K101)*SIN(2*PI()*B101*165/Nt_load2)</f>
        <v>9.1622169711585673E-4</v>
      </c>
      <c r="FP362" s="223">
        <f t="shared" ref="FP362:FP425" ca="1" si="762">2*IMREAL(K101)*COS(2*PI()*B101*166/Nt_load2)-2*IMAGINARY(K101)*SIN(2*PI()*B101*166/Nt_load2)</f>
        <v>9.337256442666866E-4</v>
      </c>
      <c r="FQ362" s="223">
        <f t="shared" ref="FQ362:FQ425" ca="1" si="763">2*IMREAL(K101)*COS(2*PI()*B101*167/Nt_load2)-2*IMAGINARY(K101)*SIN(2*PI()*B101*167/Nt_load2)</f>
        <v>9.5066715000366019E-4</v>
      </c>
      <c r="FR362" s="223">
        <f t="shared" ref="FR362:FR425" ca="1" si="764">2*IMREAL(K101)*COS(2*PI()*B101*168/Nt_load2)-2*IMAGINARY(K101)*SIN(2*PI()*B101*168/Nt_load2)</f>
        <v>9.67036009397206E-4</v>
      </c>
      <c r="FS362" s="223">
        <f t="shared" ref="FS362:FS425" ca="1" si="765">2*IMREAL(K101)*COS(2*PI()*B101*169/Nt_load2)-2*IMAGINARY(K101)*SIN(2*PI()*B101*169/Nt_load2)</f>
        <v>9.8282236245849633E-4</v>
      </c>
      <c r="FT362" s="223">
        <f t="shared" ref="FT362:FT425" ca="1" si="766">2*IMREAL(K101)*COS(2*PI()*B101*170/Nt_load2)-2*IMAGINARY(K101)*SIN(2*PI()*B101*170/Nt_load2)</f>
        <v>9.9801670007873718E-4</v>
      </c>
      <c r="FU362" s="223">
        <f t="shared" ref="FU362:FU425" ca="1" si="767">2*IMREAL(K101)*COS(2*PI()*B101*171/Nt_load2)-2*IMAGINARY(K101)*SIN(2*PI()*B101*171/Nt_load2)</f>
        <v>1.0126098697570984E-3</v>
      </c>
      <c r="FV362" s="223">
        <f t="shared" ref="FV362:FV425" ca="1" si="768">2*IMREAL(K101)*COS(2*PI()*B101*172/Nt_load2)-2*IMAGINARY(K101)*SIN(2*PI()*B101*172/Nt_load2)</f>
        <v>1.0265930811138397E-3</v>
      </c>
      <c r="FW362" s="223">
        <f t="shared" ref="FW362:FW425" ca="1" si="769">2*IMREAL(K101)*COS(2*PI()*B101*173/Nt_load2)-2*IMAGINARY(K101)*SIN(2*PI()*B101*173/Nt_load2)</f>
        <v>1.039957911185306E-3</v>
      </c>
      <c r="FX362" s="223">
        <f t="shared" ref="FX362:FX425" ca="1" si="770">2*IMREAL(K101)*COS(2*PI()*B101*174/Nt_load2)-2*IMAGINARY(K101)*SIN(2*PI()*B101*174/Nt_load2)</f>
        <v>1.0526963094976049E-3</v>
      </c>
      <c r="FY362" s="223">
        <f t="shared" ref="FY362:FY425" ca="1" si="771">2*IMREAL(K101)*COS(2*PI()*B101*175/Nt_load2)-2*IMAGINARY(K101)*SIN(2*PI()*B101*175/Nt_load2)</f>
        <v>1.0648006029159135E-3</v>
      </c>
      <c r="FZ362" s="223">
        <f t="shared" ref="FZ362:FZ425" ca="1" si="772">2*IMREAL(K101)*COS(2*PI()*B101*176/Nt_load2)-2*IMAGINARY(K101)*SIN(2*PI()*B101*176/Nt_load2)</f>
        <v>1.0762635002664839E-3</v>
      </c>
      <c r="GA362" s="223">
        <f t="shared" ref="GA362:GA425" ca="1" si="773">2*IMREAL(K101)*COS(2*PI()*B101*177/Nt_load2)-2*IMAGINARY(K101)*SIN(2*PI()*B101*177/Nt_load2)</f>
        <v>1.0870780967285789E-3</v>
      </c>
      <c r="GB362" s="223">
        <f t="shared" ref="GB362:GB425" ca="1" si="774">2*IMREAL(K101)*COS(2*PI()*B101*178/Nt_load2)-2*IMAGINARY(K101)*SIN(2*PI()*B101*178/Nt_load2)</f>
        <v>1.0972378779936724E-3</v>
      </c>
      <c r="GC362" s="223">
        <f t="shared" ref="GC362:GC425" ca="1" si="775">2*IMREAL(K101)*COS(2*PI()*B101*179/Nt_load2)-2*IMAGINARY(K101)*SIN(2*PI()*B101*179/Nt_load2)</f>
        <v>1.1067367241894292E-3</v>
      </c>
      <c r="GD362" s="223">
        <f t="shared" ref="GD362:GD425" ca="1" si="776">2*IMREAL(K101)*COS(2*PI()*B101*180/Nt_load2)-2*IMAGINARY(K101)*SIN(2*PI()*B101*180/Nt_load2)</f>
        <v>1.1155689135660862E-3</v>
      </c>
      <c r="GE362" s="223">
        <f t="shared" ref="GE362:GE425" ca="1" si="777">2*IMREAL(K101)*COS(2*PI()*B101*181/Nt_load2)-2*IMAGINARY(K101)*SIN(2*PI()*B101*181/Nt_load2)</f>
        <v>1.1237291259430192E-3</v>
      </c>
      <c r="GF362" s="223">
        <f t="shared" ref="GF362:GF425" ca="1" si="778">2*IMREAL(K101)*COS(2*PI()*B101*182/Nt_load2)-2*IMAGINARY(K101)*SIN(2*PI()*B101*182/Nt_load2)</f>
        <v>1.1312124459134229E-3</v>
      </c>
      <c r="GG362" s="223">
        <f t="shared" ref="GG362:GG425" ca="1" si="779">2*IMREAL(K101)*COS(2*PI()*B101*183/Nt_load2)-2*IMAGINARY(K101)*SIN(2*PI()*B101*183/Nt_load2)</f>
        <v>1.138014365805166E-3</v>
      </c>
      <c r="GH362" s="223">
        <f t="shared" ref="GH362:GH425" ca="1" si="780">2*IMREAL(K101)*COS(2*PI()*B101*184/Nt_load2)-2*IMAGINARY(K101)*SIN(2*PI()*B101*184/Nt_load2)</f>
        <v>1.1441307883960459E-3</v>
      </c>
      <c r="GI362" s="223">
        <f t="shared" ref="GI362:GI425" ca="1" si="781">2*IMREAL(K101)*COS(2*PI()*B101*185/Nt_load2)-2*IMAGINARY(K101)*SIN(2*PI()*B101*185/Nt_load2)</f>
        <v>1.1495580293818019E-3</v>
      </c>
      <c r="GJ362" s="223">
        <f t="shared" ref="GJ362:GJ425" ca="1" si="782">2*IMREAL(K101)*COS(2*PI()*B101*186/Nt_load2)-2*IMAGINARY(K101)*SIN(2*PI()*B101*186/Nt_load2)</f>
        <v>1.1542928195954019E-3</v>
      </c>
      <c r="GK362" s="223">
        <f t="shared" ref="GK362:GK425" ca="1" si="783">2*IMREAL(K101)*COS(2*PI()*B101*187/Nt_load2)-2*IMAGINARY(K101)*SIN(2*PI()*B101*187/Nt_load2)</f>
        <v>1.158332306976266E-3</v>
      </c>
      <c r="GL362" s="223">
        <f t="shared" ref="GL362:GL425" ca="1" si="784">2*IMREAL(K101)*COS(2*PI()*B101*188/Nt_load2)-2*IMAGINARY(K101)*SIN(2*PI()*B101*188/Nt_load2)</f>
        <v>1.1616740582882424E-3</v>
      </c>
      <c r="GM362" s="223">
        <f t="shared" ref="GM362:GM425" ca="1" si="785">2*IMREAL(K101)*COS(2*PI()*B101*189/Nt_load2)-2*IMAGINARY(K101)*SIN(2*PI()*B101*189/Nt_load2)</f>
        <v>1.1643160605852966E-3</v>
      </c>
      <c r="GN362" s="223">
        <f t="shared" ref="GN362:GN425" ca="1" si="786">2*IMREAL(K101)*COS(2*PI()*B101*190/Nt_load2)-2*IMAGINARY(K101)*SIN(2*PI()*B101*190/Nt_load2)</f>
        <v>1.166256722424036E-3</v>
      </c>
      <c r="GO362" s="223">
        <f t="shared" ref="GO362:GO425" ca="1" si="787">2*IMREAL(K101)*COS(2*PI()*B101*191/Nt_load2)-2*IMAGINARY(K101)*SIN(2*PI()*B101*191/Nt_load2)</f>
        <v>1.1674948748223348E-3</v>
      </c>
      <c r="GP362" s="223">
        <f t="shared" ref="GP362:GP425" ca="1" si="788">2*IMREAL(K101)*COS(2*PI()*B101*192/Nt_load2)-2*IMAGINARY(K101)*SIN(2*PI()*B101*192/Nt_load2)</f>
        <v>1.1680297719634861E-3</v>
      </c>
      <c r="GQ362" s="223">
        <f t="shared" ref="GQ362:GQ425" ca="1" si="789">2*IMREAL(K101)*COS(2*PI()*B101*193/Nt_load2)-2*IMAGINARY(K101)*SIN(2*PI()*B101*193/Nt_load2)</f>
        <v>1.1678610916454528E-3</v>
      </c>
      <c r="GR362" s="223">
        <f t="shared" ref="GR362:GR425" ca="1" si="790">2*IMREAL(K101)*COS(2*PI()*B101*194/Nt_load2)-2*IMAGINARY(K101)*SIN(2*PI()*B101*194/Nt_load2)</f>
        <v>1.1669889354749513E-3</v>
      </c>
      <c r="GS362" s="223">
        <f t="shared" ref="GS362:GS425" ca="1" si="791">2*IMREAL(K101)*COS(2*PI()*B101*195/Nt_load2)-2*IMAGINARY(K101)*SIN(2*PI()*B101*195/Nt_load2)</f>
        <v>1.1654138288062464E-3</v>
      </c>
      <c r="GT362" s="223">
        <f t="shared" ref="GT362:GT425" ca="1" si="792">2*IMREAL(K101)*COS(2*PI()*B101*196/Nt_load2)-2*IMAGINARY(K101)*SIN(2*PI()*B101*196/Nt_load2)</f>
        <v>1.1631367204246986E-3</v>
      </c>
      <c r="GU362" s="223">
        <f t="shared" ref="GU362:GU425" ca="1" si="793">2*IMREAL(K101)*COS(2*PI()*B101*197/Nt_load2)-2*IMAGINARY(K101)*SIN(2*PI()*B101*197/Nt_load2)</f>
        <v>1.1601589819752501E-3</v>
      </c>
      <c r="GV362" s="223">
        <f t="shared" ref="GV362:GV425" ca="1" si="794">2*IMREAL(K101)*COS(2*PI()*B101*198/Nt_load2)-2*IMAGINARY(K101)*SIN(2*PI()*B101*198/Nt_load2)</f>
        <v>1.1564824071361984E-3</v>
      </c>
      <c r="GW362" s="223">
        <f t="shared" ref="GW362:GW425" ca="1" si="795">2*IMREAL(K101)*COS(2*PI()*B101*199/Nt_load2)-2*IMAGINARY(K101)*SIN(2*PI()*B101*199/Nt_load2)</f>
        <v>1.1521092105387504E-3</v>
      </c>
      <c r="GX362" s="223">
        <f t="shared" ref="GX362:GX425" ca="1" si="796">2*IMREAL(K101)*COS(2*PI()*B101*200/Nt_load2)-2*IMAGINARY(K101)*SIN(2*PI()*B101*200/Nt_load2)</f>
        <v>1.1470420264330121E-3</v>
      </c>
      <c r="GY362" s="223">
        <f t="shared" ref="GY362:GY425" ca="1" si="797">2*IMREAL(K101)*COS(2*PI()*B101*201/Nt_load2)-2*IMAGINARY(K101)*SIN(2*PI()*B101*201/Nt_load2)</f>
        <v>1.1412839071012143E-3</v>
      </c>
      <c r="GZ362" s="223">
        <f t="shared" ref="GZ362:GZ425" ca="1" si="798">2*IMREAL(K101)*COS(2*PI()*B101*202/Nt_load2)-2*IMAGINARY(K101)*SIN(2*PI()*B101*202/Nt_load2)</f>
        <v>1.1348383210191327E-3</v>
      </c>
      <c r="HA362" s="223">
        <f t="shared" ref="HA362:HA425" ca="1" si="799">2*IMREAL(K101)*COS(2*PI()*B101*203/Nt_load2)-2*IMAGINARY(K101)*SIN(2*PI()*B101*203/Nt_load2)</f>
        <v>1.1277091507668076E-3</v>
      </c>
      <c r="HB362" s="223">
        <f t="shared" ref="HB362:HB425" ca="1" si="800">2*IMREAL(K101)*COS(2*PI()*B101*204/Nt_load2)-2*IMAGINARY(K101)*SIN(2*PI()*B101*204/Nt_load2)</f>
        <v>1.1199006906898214E-3</v>
      </c>
      <c r="HC362" s="223">
        <f t="shared" ref="HC362:HC425" ca="1" si="801">2*IMREAL(K101)*COS(2*PI()*B101*205/Nt_load2)-2*IMAGINARY(K101)*SIN(2*PI()*B101*205/Nt_load2)</f>
        <v>1.1114176443125477E-3</v>
      </c>
      <c r="HD362" s="223">
        <f t="shared" ref="HD362:HD425" ca="1" si="802">2*IMREAL(K101)*COS(2*PI()*B101*206/Nt_load2)-2*IMAGINARY(K101)*SIN(2*PI()*B101*206/Nt_load2)</f>
        <v>1.1022651215049227E-3</v>
      </c>
      <c r="HE362" s="223">
        <f t="shared" ref="HE362:HE425" ca="1" si="803">2*IMREAL(K101)*COS(2*PI()*B101*207/Nt_load2)-2*IMAGINARY(K101)*SIN(2*PI()*B101*207/Nt_load2)</f>
        <v>1.0924486354044508E-3</v>
      </c>
      <c r="HF362" s="223">
        <f t="shared" ref="HF362:HF425" ca="1" si="804">2*IMREAL(K101)*COS(2*PI()*B101*208/Nt_load2)-2*IMAGINARY(K101)*SIN(2*PI()*B101*208/Nt_load2)</f>
        <v>1.0819740990952965E-3</v>
      </c>
      <c r="HG362" s="223">
        <f t="shared" ref="HG362:HG425" ca="1" si="805">2*IMREAL(K101)*COS(2*PI()*B101*209/Nt_load2)-2*IMAGINARY(K101)*SIN(2*PI()*B101*209/Nt_load2)</f>
        <v>1.0708478220464647E-3</v>
      </c>
      <c r="HH362" s="223">
        <f t="shared" ref="HH362:HH425" ca="1" si="806">2*IMREAL(K101)*COS(2*PI()*B101*210/Nt_load2)-2*IMAGINARY(K101)*SIN(2*PI()*B101*210/Nt_load2)</f>
        <v>1.0590765063112116E-3</v>
      </c>
      <c r="HI362" s="223">
        <f t="shared" ref="HI362:HI425" ca="1" si="807">2*IMREAL(K101)*COS(2*PI()*B101*211/Nt_load2)-2*IMAGINARY(K101)*SIN(2*PI()*B101*211/Nt_load2)</f>
        <v>1.0466672424899778E-3</v>
      </c>
      <c r="HJ362" s="223">
        <f t="shared" ref="HJ362:HJ425" ca="1" si="808">2*IMREAL(K101)*COS(2*PI()*B101*212/Nt_load2)-2*IMAGINARY(K101)*SIN(2*PI()*B101*212/Nt_load2)</f>
        <v>1.0336275054592772E-3</v>
      </c>
      <c r="HK362" s="223">
        <f t="shared" ref="HK362:HK425" ca="1" si="809">2*IMREAL(K101)*COS(2*PI()*B101*213/Nt_load2)-2*IMAGINARY(K101)*SIN(2*PI()*B101*213/Nt_load2)</f>
        <v>1.0199651498691094E-3</v>
      </c>
      <c r="HL362" s="223">
        <f t="shared" ref="HL362:HL425" ca="1" si="810">2*IMREAL(K101)*COS(2*PI()*B101*214/Nt_load2)-2*IMAGINARY(K101)*SIN(2*PI()*B101*214/Nt_load2)</f>
        <v>1.0056884054116145E-3</v>
      </c>
      <c r="HM362" s="223">
        <f t="shared" ref="HM362:HM425" ca="1" si="811">2*IMREAL(K101)*COS(2*PI()*B101*215/Nt_load2)-2*IMAGINARY(K101)*SIN(2*PI()*B101*215/Nt_load2)</f>
        <v>9.9080587186381095E-4</v>
      </c>
      <c r="HN362" s="223">
        <f t="shared" ref="HN362:HN425" ca="1" si="812">2*IMREAL(K101)*COS(2*PI()*B101*216/Nt_load2)-2*IMAGINARY(K101)*SIN(2*PI()*B101*216/Nt_load2)</f>
        <v>9.7532651390741445E-4</v>
      </c>
      <c r="HO362" s="223">
        <f t="shared" ref="HO362:HO425" ca="1" si="813">2*IMREAL(K101)*COS(2*PI()*B101*217/Nt_load2)-2*IMAGINARY(K101)*SIN(2*PI()*B101*217/Nt_load2)</f>
        <v>9.5925965572884759E-4</v>
      </c>
      <c r="HP362" s="223">
        <f t="shared" ref="HP362:HP425" ca="1" si="814">2*IMREAL(K101)*COS(2*PI()*B101*218/Nt_load2)-2*IMAGINARY(K101)*SIN(2*PI()*B101*218/Nt_load2)</f>
        <v>9.4261497540269843E-4</v>
      </c>
      <c r="HQ362" s="223">
        <f t="shared" ref="HQ362:HQ425" ca="1" si="815">2*IMREAL(K101)*COS(2*PI()*B101*219/Nt_load2)-2*IMAGINARY(K101)*SIN(2*PI()*B101*219/Nt_load2)</f>
        <v>9.2540249906201022E-4</v>
      </c>
      <c r="HR362" s="223">
        <f t="shared" ref="HR362:HR425" ca="1" si="816">2*IMREAL(K101)*COS(2*PI()*B101*220/Nt_load2)-2*IMAGINARY(K101)*SIN(2*PI()*B101*220/Nt_load2)</f>
        <v>9.0763259485891605E-4</v>
      </c>
      <c r="HS362" s="223">
        <f t="shared" ref="HS362:HS425" ca="1" si="817">2*IMREAL(K101)*COS(2*PI()*B101*221/Nt_load2)-2*IMAGINARY(K101)*SIN(2*PI()*B101*221/Nt_load2)</f>
        <v>8.8931596671924752E-4</v>
      </c>
      <c r="HT362" s="223">
        <f t="shared" ref="HT362:HT425" ca="1" si="818">2*IMREAL(K101)*COS(2*PI()*B101*222/Nt_load2)-2*IMAGINARY(K101)*SIN(2*PI()*B101*222/Nt_load2)</f>
        <v>8.7046364789489304E-4</v>
      </c>
      <c r="HU362" s="223">
        <f t="shared" ref="HU362:HU425" ca="1" si="819">2*IMREAL(K101)*COS(2*PI()*B101*223/Nt_load2)-2*IMAGINARY(K101)*SIN(2*PI()*B101*223/Nt_load2)</f>
        <v>8.5108699431777908E-4</v>
      </c>
      <c r="HV362" s="223">
        <f t="shared" ref="HV362:HV425" ca="1" si="820">2*IMREAL(K101)*COS(2*PI()*B101*224/Nt_load2)-2*IMAGINARY(K101)*SIN(2*PI()*B101*224/Nt_load2)</f>
        <v>8.3119767775948058E-4</v>
      </c>
      <c r="HW362" s="223">
        <f t="shared" ref="HW362:HW425" ca="1" si="821">2*IMREAL(K101)*COS(2*PI()*B101*225/Nt_load2)-2*IMAGINARY(K101)*SIN(2*PI()*B101*225/Nt_load2)</f>
        <v>8.1080767880058278E-4</v>
      </c>
      <c r="HX362" s="223">
        <f t="shared" ref="HX362:HX425" ca="1" si="822">2*IMREAL(K101)*COS(2*PI()*B101*226/Nt_load2)-2*IMAGINARY(K101)*SIN(2*PI()*B101*226/Nt_load2)</f>
        <v>7.8992927961402733E-4</v>
      </c>
      <c r="HY362" s="223">
        <f t="shared" ref="HY362:HY425" ca="1" si="823">2*IMREAL(K101)*COS(2*PI()*B101*227/Nt_load2)-2*IMAGINARY(K101)*SIN(2*PI()*B101*227/Nt_load2)</f>
        <v>7.6857505656679071E-4</v>
      </c>
      <c r="HZ362" s="223">
        <f t="shared" ref="HZ362:HZ425" ca="1" si="824">2*IMREAL(K101)*COS(2*PI()*B101*228/Nt_load2)-2*IMAGINARY(K101)*SIN(2*PI()*B101*228/Nt_load2)</f>
        <v>7.467578726443509E-4</v>
      </c>
      <c r="IA362" s="223">
        <f t="shared" ref="IA362:IA425" ca="1" si="825">2*IMREAL(K101)*COS(2*PI()*B101*229/Nt_load2)-2*IMAGINARY(K101)*SIN(2*PI()*B101*229/Nt_load2)</f>
        <v>7.2449086970250538E-4</v>
      </c>
      <c r="IB362" s="223">
        <f t="shared" ref="IB362:IB425" ca="1" si="826">2*IMREAL(K101)*COS(2*PI()*B101*230/Nt_load2)-2*IMAGINARY(K101)*SIN(2*PI()*B101*230/Nt_load2)</f>
        <v>7.0178746055120866E-4</v>
      </c>
      <c r="IC362" s="223">
        <f t="shared" ref="IC362:IC425" ca="1" si="827">2*IMREAL(K101)*COS(2*PI()*B101*231/Nt_load2)-2*IMAGINARY(K101)*SIN(2*PI()*B101*231/Nt_load2)</f>
        <v>6.7866132087520011E-4</v>
      </c>
      <c r="ID362" s="223">
        <f t="shared" ref="ID362:ID425" ca="1" si="828">2*IMREAL(K101)*COS(2*PI()*B101*232/Nt_load2)-2*IMAGINARY(K101)*SIN(2*PI()*B101*232/Nt_load2)</f>
        <v>6.5512638099627762E-4</v>
      </c>
      <c r="IE362" s="223">
        <f t="shared" ref="IE362:IE425" ca="1" si="829">2*IMREAL(K101)*COS(2*PI()*B101*233/Nt_load2)-2*IMAGINARY(K101)*SIN(2*PI()*B101*223/Nt_load2)</f>
        <v>8.5224582466948424E-4</v>
      </c>
      <c r="IF362" s="223">
        <f t="shared" ref="IF362:IF425" ca="1" si="830">2*IMREAL(K101)*COS(2*PI()*B101*234/Nt_load2)-2*IMAGINARY(K101)*SIN(2*PI()*B101*234/Nt_load2)</f>
        <v>6.0688704460723291E-4</v>
      </c>
      <c r="IG362" s="223">
        <f t="shared" ref="IG362:IG425" ca="1" si="831">2*IMREAL(K101)*COS(2*PI()*B101*235/Nt_load2)-2*IMAGINARY(K101)*SIN(2*PI()*B101*235/Nt_load2)</f>
        <v>5.8221170566956631E-4</v>
      </c>
      <c r="IH362" s="223">
        <f t="shared" ref="IH362:IH425" ca="1" si="832">2*IMREAL(K101)*COS(2*PI()*B101*236/Nt_load2)-2*IMAGINARY(K101)*SIN(2*PI()*B101*236/Nt_load2)</f>
        <v>5.5718566417070224E-4</v>
      </c>
      <c r="II362" s="223">
        <f t="shared" ref="II362:II425" ca="1" si="833">2*IMREAL(K101)*COS(2*PI()*B101*237/Nt_load2)-2*IMAGINARY(K101)*SIN(2*PI()*B101*237/Nt_load2)</f>
        <v>5.3182399486225568E-4</v>
      </c>
      <c r="IJ362" s="223">
        <f t="shared" ref="IJ362:IJ425" ca="1" si="834">2*IMREAL(K101)*COS(2*PI()*B101*238/Nt_load2)-2*IMAGINARY(K101)*SIN(2*PI()*B101*238/Nt_load2)</f>
        <v>5.0614197466548427E-4</v>
      </c>
      <c r="IK362" s="223">
        <f t="shared" ref="IK362:IK425" ca="1" si="835">2*IMREAL(K101)*COS(2*PI()*B101*239/Nt_load2)-2*IMAGINARY(K101)*SIN(2*PI()*B101*239/Nt_load2)</f>
        <v>4.8015507346904163E-4</v>
      </c>
      <c r="IL362" s="223">
        <f t="shared" ref="IL362:IL425" ca="1" si="836">2*IMREAL(K101)*COS(2*PI()*B101*240/Nt_load2)-2*IMAGINARY(K101)*SIN(2*PI()*B101*240/Nt_load2)</f>
        <v>4.5387894481049596E-4</v>
      </c>
      <c r="IM362" s="223">
        <f t="shared" ref="IM362:IM425" ca="1" si="837">2*IMREAL(K101)*COS(2*PI()*B101*241/Nt_load2)-2*IMAGINARY(K101)*SIN(2*PI()*B101*241/Nt_load2)</f>
        <v>4.2732941644722236E-4</v>
      </c>
      <c r="IN362" s="223">
        <f t="shared" ref="IN362:IN425" ca="1" si="838">2*IMREAL(K101)*COS(2*PI()*B101*242/Nt_load2)-2*IMAGINARY(K101)*SIN(2*PI()*B101*242/Nt_load2)</f>
        <v>4.0052248082235795E-4</v>
      </c>
      <c r="IO362" s="223">
        <f t="shared" ref="IO362:IO425" ca="1" si="839">2*IMREAL(K101)*COS(2*PI()*B101*243/Nt_load2)-2*IMAGINARY(K101)*SIN(2*PI()*B101*243/Nt_load2)</f>
        <v>3.7347428543154645E-4</v>
      </c>
      <c r="IP362" s="223">
        <f t="shared" ref="IP362:IP425" ca="1" si="840">2*IMREAL(K101)*COS(2*PI()*B101*244/Nt_load2)-2*IMAGINARY(K101)*SIN(2*PI()*B101*244/Nt_load2)</f>
        <v>3.4620112309629393E-4</v>
      </c>
      <c r="IQ362" s="223">
        <f t="shared" ref="IQ362:IQ425" ca="1" si="841">2*IMREAL(K101)*COS(2*PI()*B101*245/Nt_load2)-2*IMAGINARY(K101)*SIN(2*PI()*B101*245/Nt_load2)</f>
        <v>3.18719422149782E-4</v>
      </c>
      <c r="IR362" s="223">
        <f t="shared" ref="IR362:IR425" ca="1" si="842">2*IMREAL(K101)*COS(2*PI()*B101*246/Nt_load2)-2*IMAGINARY(K101)*SIN(2*PI()*B101*246/Nt_load2)</f>
        <v>2.9104573654105387E-4</v>
      </c>
      <c r="IS362" s="223">
        <f t="shared" ref="IS362:IS425" ca="1" si="843">2*IMREAL(K101)*COS(2*PI()*B101*247/Nt_load2)-2*IMAGINARY(K101)*SIN(2*PI()*B101*247/Nt_load2)</f>
        <v>2.6319673586353443E-4</v>
      </c>
      <c r="IT362" s="223">
        <f t="shared" ref="IT362:IT425" ca="1" si="844">2*IMREAL(K101)*COS(2*PI()*B101*248/Nt_load2)-2*IMAGINARY(K101)*SIN(2*PI()*B101*248/Nt_load2)</f>
        <v>2.351891953138907E-4</v>
      </c>
      <c r="IU362" s="223">
        <f t="shared" ref="IU362:IU425" ca="1" si="845">2*IMREAL(K101)*COS(2*PI()*B101*249/Nt_load2)-2*IMAGINARY(K101)*SIN(2*PI()*B101*249/Nt_load2)</f>
        <v>2.0703998558728033E-4</v>
      </c>
      <c r="IV362" s="223">
        <f t="shared" ref="IV362:IV425" ca="1" si="846">2*IMREAL(K101)*COS(2*PI()*B101*250/Nt_load2)-2*IMAGINARY(K101)*SIN(2*PI()*B101*250/Nt_load2)</f>
        <v>1.7876606271507585E-4</v>
      </c>
      <c r="IW362" s="223">
        <f t="shared" ref="IW362:IW425" ca="1" si="847">2*IMREAL(K101)*COS(2*PI()*B101*251/Nt_load2)-2*IMAGINARY(K101)*SIN(2*PI()*B101*251/Nt_load2)</f>
        <v>1.5038445785118444E-4</v>
      </c>
      <c r="IX362" s="223">
        <f t="shared" ref="IX362:IX425" ca="1" si="848">2*IMREAL(K101)*COS(2*PI()*B101*252/Nt_load2)-2*IMAGINARY(K101)*SIN(2*PI()*B101*252/Nt_load2)</f>
        <v>1.2191226701312155E-4</v>
      </c>
      <c r="IY362" s="223">
        <f t="shared" ref="IY362:IY425" ca="1" si="849">2*IMREAL(K101)*COS(2*PI()*B101*253/Nt_load2)-2*IMAGINARY(K101)*SIN(2*PI()*B101*253/Nt_load2)</f>
        <v>9.3366640784003251E-5</v>
      </c>
      <c r="IZ362" s="223">
        <f t="shared" ref="IZ362:IZ425" ca="1" si="850">2*IMREAL(K101)*COS(2*PI()*B101*254/Nt_load2)-2*IMAGINARY(K101)*SIN(2*PI()*B101*254/Nt_load2)</f>
        <v>6.4764773981680238E-5</v>
      </c>
      <c r="JA362" s="223">
        <f t="shared" ref="JA362:JA425" ca="1" si="851">2*IMREAL(K101)*COS(2*PI()*B101*255/Nt_load2)-2*IMAGINARY(K101)*SIN(2*PI()*B101*255/Nt_load2)</f>
        <v>3.6123895301221546E-5</v>
      </c>
      <c r="JB362" s="223">
        <f t="shared" ref="JB362:JB425" ca="1" si="852">2*IMREAL(K101)*COS(2*PI()*B101*256/Nt_load2)-2*IMAGINARY(K101)*SIN(2*PI()*B101*256/Nt_load2)</f>
        <v>7.461256936992846E-6</v>
      </c>
    </row>
    <row r="363" spans="1:262">
      <c r="B363" s="230">
        <v>2</v>
      </c>
      <c r="C363" s="229">
        <f t="shared" ref="C363:C426" si="853">C362+Div_Nt_load2</f>
        <v>3.9062500000000001E-5</v>
      </c>
      <c r="D363" s="226">
        <f t="shared" ca="1" si="597"/>
        <v>280.02355291204782</v>
      </c>
      <c r="E363" s="225">
        <f ca="1">H361</f>
        <v>2.3552912047827518E-2</v>
      </c>
      <c r="F363" s="224">
        <v>2</v>
      </c>
      <c r="G363" s="223">
        <f t="shared" ref="G363:G425" ca="1" si="854">2*IMREAL(K102)*COS(2*PI()*B102*1/Nt_load2)-2*IMAGINARY(K102)*SIN(2*PI()*B102*1/Nt_load2)</f>
        <v>5.195694800292579E-7</v>
      </c>
      <c r="H363" s="223">
        <f t="shared" ca="1" si="598"/>
        <v>1.222070736240154E-6</v>
      </c>
      <c r="I363" s="223">
        <f t="shared" ca="1" si="599"/>
        <v>1.9216279170066931E-6</v>
      </c>
      <c r="J363" s="223">
        <f t="shared" ca="1" si="600"/>
        <v>2.6165557278064364E-6</v>
      </c>
      <c r="K363" s="223">
        <f t="shared" ca="1" si="601"/>
        <v>3.3051800266746798E-6</v>
      </c>
      <c r="L363" s="223">
        <f t="shared" ca="1" si="602"/>
        <v>3.9858418573590849E-6</v>
      </c>
      <c r="M363" s="223">
        <f t="shared" ca="1" si="603"/>
        <v>4.6569014458905995E-6</v>
      </c>
      <c r="N363" s="223">
        <f t="shared" ca="1" si="604"/>
        <v>5.3167421509425699E-6</v>
      </c>
      <c r="O363" s="223">
        <f t="shared" ca="1" si="605"/>
        <v>5.9637743584613076E-6</v>
      </c>
      <c r="P363" s="223">
        <f t="shared" ca="1" si="606"/>
        <v>6.5964393111855731E-6</v>
      </c>
      <c r="Q363" s="223">
        <f t="shared" ca="1" si="607"/>
        <v>7.2132128638293465E-6</v>
      </c>
      <c r="R363" s="223">
        <f t="shared" ca="1" si="608"/>
        <v>7.812609154881328E-6</v>
      </c>
      <c r="S363" s="223">
        <f t="shared" ca="1" si="609"/>
        <v>8.3931841861754607E-6</v>
      </c>
      <c r="T363" s="223">
        <f t="shared" ca="1" si="610"/>
        <v>8.9535393016089846E-6</v>
      </c>
      <c r="U363" s="223">
        <f t="shared" ca="1" si="611"/>
        <v>9.4923245566275111E-6</v>
      </c>
      <c r="V363" s="223">
        <f t="shared" ca="1" si="612"/>
        <v>1.0008241970359688E-5</v>
      </c>
      <c r="W363" s="223">
        <f t="shared" ca="1" si="613"/>
        <v>1.0500048652566807E-5</v>
      </c>
      <c r="X363" s="223">
        <f t="shared" ca="1" si="614"/>
        <v>1.0966559797874251E-5</v>
      </c>
      <c r="Y363" s="223">
        <f t="shared" ca="1" si="615"/>
        <v>1.1406651540071421E-5</v>
      </c>
      <c r="Z363" s="223">
        <f t="shared" ca="1" si="616"/>
        <v>1.1819263659603886E-5</v>
      </c>
      <c r="AA363" s="223">
        <f t="shared" ca="1" si="617"/>
        <v>1.2203402137735138E-5</v>
      </c>
      <c r="AB363" s="223">
        <f t="shared" ca="1" si="618"/>
        <v>1.2558141551224795E-5</v>
      </c>
      <c r="AC363" s="223">
        <f t="shared" ca="1" si="619"/>
        <v>1.2882627301754268E-5</v>
      </c>
      <c r="AD363" s="223">
        <f t="shared" ca="1" si="620"/>
        <v>1.3176077674728929E-5</v>
      </c>
      <c r="AE363" s="223">
        <f t="shared" ca="1" si="621"/>
        <v>1.3437785722497069E-5</v>
      </c>
      <c r="AF363" s="223">
        <f t="shared" ca="1" si="622"/>
        <v>1.3667120967448694E-5</v>
      </c>
      <c r="AG363" s="223">
        <f t="shared" ca="1" si="623"/>
        <v>1.3863530920891321E-5</v>
      </c>
      <c r="AH363" s="223">
        <f t="shared" ca="1" si="624"/>
        <v>1.4026542414043628E-5</v>
      </c>
      <c r="AI363" s="223">
        <f t="shared" ca="1" si="625"/>
        <v>1.4155762737940491E-5</v>
      </c>
      <c r="AJ363" s="223">
        <f t="shared" ca="1" si="626"/>
        <v>1.4250880589503276E-5</v>
      </c>
      <c r="AK363" s="223">
        <f t="shared" ca="1" si="627"/>
        <v>1.4311666821496233E-5</v>
      </c>
      <c r="AL363" s="223">
        <f t="shared" ca="1" si="628"/>
        <v>1.433797499456224E-5</v>
      </c>
      <c r="AM363" s="223">
        <f t="shared" ca="1" si="629"/>
        <v>1.4329741730008063E-5</v>
      </c>
      <c r="AN363" s="223">
        <f t="shared" ca="1" si="630"/>
        <v>1.4286986862489158E-5</v>
      </c>
      <c r="AO363" s="223">
        <f t="shared" ca="1" si="631"/>
        <v>1.4209813392226263E-5</v>
      </c>
      <c r="AP363" s="223">
        <f t="shared" ca="1" si="632"/>
        <v>1.4098407236868838E-5</v>
      </c>
      <c r="AQ363" s="223">
        <f t="shared" ca="1" si="633"/>
        <v>1.395303678360317E-5</v>
      </c>
      <c r="AR363" s="223">
        <f t="shared" ca="1" si="634"/>
        <v>1.377405224258412E-5</v>
      </c>
      <c r="AS363" s="223">
        <f t="shared" ca="1" si="635"/>
        <v>1.3561884803248197E-5</v>
      </c>
      <c r="AT363" s="223">
        <f t="shared" ca="1" si="636"/>
        <v>1.3317045595540435E-5</v>
      </c>
      <c r="AU363" s="223">
        <f t="shared" ca="1" si="637"/>
        <v>1.3040124458557586E-5</v>
      </c>
      <c r="AV363" s="223">
        <f t="shared" ca="1" si="638"/>
        <v>1.2731788519574065E-5</v>
      </c>
      <c r="AW363" s="223">
        <f t="shared" ca="1" si="639"/>
        <v>1.2392780586873923E-5</v>
      </c>
      <c r="AX363" s="223">
        <f t="shared" ca="1" si="640"/>
        <v>1.2023917360260626E-5</v>
      </c>
      <c r="AY363" s="223">
        <f t="shared" ca="1" si="641"/>
        <v>1.1626087463555678E-5</v>
      </c>
      <c r="AZ363" s="223">
        <f t="shared" ca="1" si="642"/>
        <v>1.120024930382604E-5</v>
      </c>
      <c r="BA363" s="223">
        <f t="shared" ca="1" si="643"/>
        <v>1.0747428762497502E-5</v>
      </c>
      <c r="BB363" s="223">
        <f t="shared" ca="1" si="644"/>
        <v>1.0268716723916535E-5</v>
      </c>
      <c r="BC363" s="223">
        <f t="shared" ca="1" si="645"/>
        <v>9.7652664473142944E-6</v>
      </c>
      <c r="BD363" s="223">
        <f t="shared" ca="1" si="646"/>
        <v>9.2382907885041499E-6</v>
      </c>
      <c r="BE363" s="223">
        <f t="shared" ca="1" si="647"/>
        <v>8.6890592780057973E-6</v>
      </c>
      <c r="BF363" s="223">
        <f t="shared" ca="1" si="648"/>
        <v>8.1188950626350176E-6</v>
      </c>
      <c r="BG363" s="223">
        <f t="shared" ca="1" si="649"/>
        <v>7.5291717179271356E-6</v>
      </c>
      <c r="BH363" s="223">
        <f t="shared" ca="1" si="650"/>
        <v>6.9213099390732132E-6</v>
      </c>
      <c r="BI363" s="223">
        <f t="shared" ca="1" si="651"/>
        <v>6.2967741183409053E-6</v>
      </c>
      <c r="BJ363" s="223">
        <f t="shared" ca="1" si="652"/>
        <v>5.6570688172252475E-6</v>
      </c>
      <c r="BK363" s="223">
        <f t="shared" ca="1" si="653"/>
        <v>5.0037351418281851E-6</v>
      </c>
      <c r="BL363" s="223">
        <f t="shared" ca="1" si="654"/>
        <v>4.338347030199019E-6</v>
      </c>
      <c r="BM363" s="223">
        <f t="shared" ca="1" si="655"/>
        <v>3.6625074605797869E-6</v>
      </c>
      <c r="BN363" s="223">
        <f t="shared" ca="1" si="656"/>
        <v>2.977844589690253E-6</v>
      </c>
      <c r="BO363" s="223">
        <f t="shared" ca="1" si="657"/>
        <v>2.2860078303557683E-6</v>
      </c>
      <c r="BP363" s="223">
        <f t="shared" ca="1" si="658"/>
        <v>1.5886638779273254E-6</v>
      </c>
      <c r="BQ363" s="223">
        <f t="shared" ca="1" si="659"/>
        <v>8.8749269506642766E-7</v>
      </c>
      <c r="BR363" s="223">
        <f t="shared" ca="1" si="660"/>
        <v>1.8418346456794215E-7</v>
      </c>
      <c r="BS363" s="223">
        <f t="shared" ca="1" si="661"/>
        <v>-5.1956948002925367E-7</v>
      </c>
      <c r="BT363" s="223">
        <f t="shared" ca="1" si="662"/>
        <v>-1.2220707362401538E-6</v>
      </c>
      <c r="BU363" s="223">
        <f t="shared" ca="1" si="663"/>
        <v>-1.9216279170066906E-6</v>
      </c>
      <c r="BV363" s="223">
        <f t="shared" ca="1" si="664"/>
        <v>-2.6165557278064381E-6</v>
      </c>
      <c r="BW363" s="223">
        <f t="shared" ca="1" si="665"/>
        <v>-3.305180026674679E-6</v>
      </c>
      <c r="BX363" s="223">
        <f t="shared" ca="1" si="666"/>
        <v>-3.9858418573590815E-6</v>
      </c>
      <c r="BY363" s="223">
        <f t="shared" ca="1" si="667"/>
        <v>-4.6569014458906004E-6</v>
      </c>
      <c r="BZ363" s="223">
        <f t="shared" ca="1" si="668"/>
        <v>-5.3167421509425682E-6</v>
      </c>
      <c r="CA363" s="223">
        <f t="shared" ca="1" si="669"/>
        <v>-5.9637743584613034E-6</v>
      </c>
      <c r="CB363" s="223">
        <f t="shared" ca="1" si="670"/>
        <v>-6.5964393111855731E-6</v>
      </c>
      <c r="CC363" s="223">
        <f t="shared" ca="1" si="671"/>
        <v>-7.2132128638293448E-6</v>
      </c>
      <c r="CD363" s="223">
        <f t="shared" ca="1" si="672"/>
        <v>-7.8126091548813246E-6</v>
      </c>
      <c r="CE363" s="223">
        <f t="shared" ca="1" si="673"/>
        <v>-8.393184186175459E-6</v>
      </c>
      <c r="CF363" s="223">
        <f t="shared" ca="1" si="674"/>
        <v>-8.9535393016089812E-6</v>
      </c>
      <c r="CG363" s="223">
        <f t="shared" ca="1" si="675"/>
        <v>-9.4923245566275128E-6</v>
      </c>
      <c r="CH363" s="223">
        <f t="shared" ca="1" si="676"/>
        <v>-1.0008241970359688E-5</v>
      </c>
      <c r="CI363" s="223">
        <f t="shared" ca="1" si="677"/>
        <v>-1.0500048652566802E-5</v>
      </c>
      <c r="CJ363" s="223">
        <f t="shared" ca="1" si="678"/>
        <v>-1.0966559797874245E-5</v>
      </c>
      <c r="CK363" s="223">
        <f t="shared" ca="1" si="679"/>
        <v>-1.1406651540071424E-5</v>
      </c>
      <c r="CL363" s="223">
        <f t="shared" ca="1" si="680"/>
        <v>-1.1819263659603886E-5</v>
      </c>
      <c r="CM363" s="223">
        <f t="shared" ca="1" si="681"/>
        <v>-1.2203402137735136E-5</v>
      </c>
      <c r="CN363" s="223">
        <f t="shared" ca="1" si="682"/>
        <v>-1.2558141551224795E-5</v>
      </c>
      <c r="CO363" s="223">
        <f t="shared" ca="1" si="683"/>
        <v>-1.2882627301754264E-5</v>
      </c>
      <c r="CP363" s="223">
        <f t="shared" ca="1" si="684"/>
        <v>-1.3176077674728925E-5</v>
      </c>
      <c r="CQ363" s="223">
        <f t="shared" ca="1" si="685"/>
        <v>-1.3437785722497069E-5</v>
      </c>
      <c r="CR363" s="223">
        <f t="shared" ca="1" si="686"/>
        <v>-1.3667120967448692E-5</v>
      </c>
      <c r="CS363" s="223">
        <f t="shared" ca="1" si="687"/>
        <v>-1.3863530920891321E-5</v>
      </c>
      <c r="CT363" s="223">
        <f t="shared" ca="1" si="688"/>
        <v>-1.4026542414043627E-5</v>
      </c>
      <c r="CU363" s="223">
        <f t="shared" ca="1" si="689"/>
        <v>-1.4155762737940489E-5</v>
      </c>
      <c r="CV363" s="223">
        <f t="shared" ca="1" si="690"/>
        <v>-1.4250880589503276E-5</v>
      </c>
      <c r="CW363" s="223">
        <f t="shared" ca="1" si="691"/>
        <v>-1.4311666821496233E-5</v>
      </c>
      <c r="CX363" s="223">
        <f t="shared" ca="1" si="692"/>
        <v>-1.433797499456224E-5</v>
      </c>
      <c r="CY363" s="223">
        <f t="shared" ca="1" si="693"/>
        <v>-1.4329741730008063E-5</v>
      </c>
      <c r="CZ363" s="223">
        <f t="shared" ca="1" si="694"/>
        <v>-1.4286986862489158E-5</v>
      </c>
      <c r="DA363" s="223">
        <f t="shared" ca="1" si="695"/>
        <v>-1.4209813392226261E-5</v>
      </c>
      <c r="DB363" s="223">
        <f t="shared" ca="1" si="696"/>
        <v>-1.4098407236868838E-5</v>
      </c>
      <c r="DC363" s="223">
        <f t="shared" ca="1" si="697"/>
        <v>-1.395303678360317E-5</v>
      </c>
      <c r="DD363" s="223">
        <f t="shared" ca="1" si="698"/>
        <v>-1.377405224258412E-5</v>
      </c>
      <c r="DE363" s="223">
        <f t="shared" ca="1" si="699"/>
        <v>-1.3561884803248199E-5</v>
      </c>
      <c r="DF363" s="223">
        <f t="shared" ca="1" si="700"/>
        <v>-1.3317045595540433E-5</v>
      </c>
      <c r="DG363" s="223">
        <f t="shared" ca="1" si="701"/>
        <v>-1.3040124458557584E-5</v>
      </c>
      <c r="DH363" s="223">
        <f t="shared" ca="1" si="702"/>
        <v>-1.2731788519574065E-5</v>
      </c>
      <c r="DI363" s="223">
        <f t="shared" ca="1" si="703"/>
        <v>-1.2392780586873924E-5</v>
      </c>
      <c r="DJ363" s="223">
        <f t="shared" ca="1" si="704"/>
        <v>-1.2023917360260626E-5</v>
      </c>
      <c r="DK363" s="223">
        <f t="shared" ca="1" si="705"/>
        <v>-1.1626087463555684E-5</v>
      </c>
      <c r="DL363" s="223">
        <f t="shared" ca="1" si="706"/>
        <v>-1.1200249303826036E-5</v>
      </c>
      <c r="DM363" s="223">
        <f t="shared" ca="1" si="707"/>
        <v>-1.0747428762497504E-5</v>
      </c>
      <c r="DN363" s="223">
        <f t="shared" ca="1" si="708"/>
        <v>-1.0268716723916536E-5</v>
      </c>
      <c r="DO363" s="223">
        <f t="shared" ca="1" si="709"/>
        <v>-9.7652664473142961E-6</v>
      </c>
      <c r="DP363" s="223">
        <f t="shared" ca="1" si="710"/>
        <v>-9.238290788504155E-6</v>
      </c>
      <c r="DQ363" s="223">
        <f t="shared" ca="1" si="711"/>
        <v>-8.689059278005794E-6</v>
      </c>
      <c r="DR363" s="223">
        <f t="shared" ca="1" si="712"/>
        <v>-8.1188950626350176E-6</v>
      </c>
      <c r="DS363" s="223">
        <f t="shared" ca="1" si="713"/>
        <v>-7.5291717179271373E-6</v>
      </c>
      <c r="DT363" s="223">
        <f t="shared" ca="1" si="714"/>
        <v>-6.921309939073214E-6</v>
      </c>
      <c r="DU363" s="223">
        <f t="shared" ca="1" si="715"/>
        <v>-6.2967741183409129E-6</v>
      </c>
      <c r="DV363" s="223">
        <f t="shared" ca="1" si="716"/>
        <v>-5.6570688172252543E-6</v>
      </c>
      <c r="DW363" s="223">
        <f t="shared" ca="1" si="717"/>
        <v>-5.0037351418281809E-6</v>
      </c>
      <c r="DX363" s="223">
        <f t="shared" ca="1" si="718"/>
        <v>-4.3383470301990199E-6</v>
      </c>
      <c r="DY363" s="223">
        <f t="shared" ca="1" si="719"/>
        <v>-3.6625074605797886E-6</v>
      </c>
      <c r="DZ363" s="223">
        <f t="shared" ca="1" si="720"/>
        <v>-2.9778445896902547E-6</v>
      </c>
      <c r="EA363" s="223">
        <f t="shared" ca="1" si="721"/>
        <v>-2.2860078303557767E-6</v>
      </c>
      <c r="EB363" s="223">
        <f t="shared" ca="1" si="722"/>
        <v>-1.5886638779273207E-6</v>
      </c>
      <c r="EC363" s="223">
        <f t="shared" ca="1" si="723"/>
        <v>-8.8749269506642946E-7</v>
      </c>
      <c r="ED363" s="223">
        <f t="shared" ca="1" si="724"/>
        <v>-1.8418346456794392E-7</v>
      </c>
      <c r="EE363" s="223">
        <f t="shared" ca="1" si="725"/>
        <v>5.1956948002925187E-7</v>
      </c>
      <c r="EF363" s="223">
        <f t="shared" ca="1" si="726"/>
        <v>1.2220707362401455E-6</v>
      </c>
      <c r="EG363" s="223">
        <f t="shared" ca="1" si="727"/>
        <v>1.9216279170066948E-6</v>
      </c>
      <c r="EH363" s="223">
        <f t="shared" ca="1" si="728"/>
        <v>2.6165557278064364E-6</v>
      </c>
      <c r="EI363" s="223">
        <f t="shared" ca="1" si="729"/>
        <v>3.3051800266746773E-6</v>
      </c>
      <c r="EJ363" s="223">
        <f t="shared" ca="1" si="730"/>
        <v>3.9858418573590798E-6</v>
      </c>
      <c r="EK363" s="223">
        <f t="shared" ca="1" si="731"/>
        <v>4.6569014458905919E-6</v>
      </c>
      <c r="EL363" s="223">
        <f t="shared" ca="1" si="732"/>
        <v>5.3167421509425724E-6</v>
      </c>
      <c r="EM363" s="223">
        <f t="shared" ca="1" si="733"/>
        <v>5.9637743584613076E-6</v>
      </c>
      <c r="EN363" s="223">
        <f t="shared" ca="1" si="734"/>
        <v>6.5964393111855714E-6</v>
      </c>
      <c r="EO363" s="223">
        <f t="shared" ca="1" si="735"/>
        <v>7.2132128638293431E-6</v>
      </c>
      <c r="EP363" s="223">
        <f t="shared" ca="1" si="736"/>
        <v>7.8126091548813229E-6</v>
      </c>
      <c r="EQ363" s="223">
        <f t="shared" ca="1" si="737"/>
        <v>8.3931841861754523E-6</v>
      </c>
      <c r="ER363" s="223">
        <f t="shared" ca="1" si="738"/>
        <v>8.9535393016089863E-6</v>
      </c>
      <c r="ES363" s="223">
        <f t="shared" ca="1" si="739"/>
        <v>9.4923245566275111E-6</v>
      </c>
      <c r="ET363" s="223">
        <f t="shared" ca="1" si="740"/>
        <v>1.0008241970359686E-5</v>
      </c>
      <c r="EU363" s="223">
        <f t="shared" ca="1" si="741"/>
        <v>1.0500048652566801E-5</v>
      </c>
      <c r="EV363" s="223">
        <f t="shared" ca="1" si="742"/>
        <v>1.0966559797874244E-5</v>
      </c>
      <c r="EW363" s="223">
        <f t="shared" ca="1" si="743"/>
        <v>1.1406651540071422E-5</v>
      </c>
      <c r="EX363" s="223">
        <f t="shared" ca="1" si="744"/>
        <v>1.1819263659603886E-5</v>
      </c>
      <c r="EY363" s="223">
        <f t="shared" ca="1" si="745"/>
        <v>1.2203402137735136E-5</v>
      </c>
      <c r="EZ363" s="223">
        <f t="shared" ca="1" si="746"/>
        <v>1.2558141551224793E-5</v>
      </c>
      <c r="FA363" s="223">
        <f t="shared" ca="1" si="747"/>
        <v>1.2882627301754264E-5</v>
      </c>
      <c r="FB363" s="223">
        <f t="shared" ca="1" si="748"/>
        <v>1.3176077674728925E-5</v>
      </c>
      <c r="FC363" s="223">
        <f t="shared" ca="1" si="749"/>
        <v>1.3437785722497069E-5</v>
      </c>
      <c r="FD363" s="223">
        <f t="shared" ca="1" si="750"/>
        <v>1.3667120967448692E-5</v>
      </c>
      <c r="FE363" s="223">
        <f t="shared" ca="1" si="751"/>
        <v>1.3863530920891319E-5</v>
      </c>
      <c r="FF363" s="223">
        <f t="shared" ca="1" si="752"/>
        <v>1.4026542414043625E-5</v>
      </c>
      <c r="FG363" s="223">
        <f t="shared" ca="1" si="753"/>
        <v>1.4155762737940489E-5</v>
      </c>
      <c r="FH363" s="223">
        <f t="shared" ca="1" si="754"/>
        <v>1.4250880589503276E-5</v>
      </c>
      <c r="FI363" s="223">
        <f t="shared" ca="1" si="755"/>
        <v>1.4311666821496233E-5</v>
      </c>
      <c r="FJ363" s="223">
        <f t="shared" ca="1" si="756"/>
        <v>1.433797499456224E-5</v>
      </c>
      <c r="FK363" s="223">
        <f t="shared" ca="1" si="757"/>
        <v>1.4329741730008063E-5</v>
      </c>
      <c r="FL363" s="223">
        <f t="shared" ca="1" si="758"/>
        <v>1.4286986862489158E-5</v>
      </c>
      <c r="FM363" s="223">
        <f t="shared" ca="1" si="759"/>
        <v>1.4209813392226265E-5</v>
      </c>
      <c r="FN363" s="223">
        <f t="shared" ca="1" si="760"/>
        <v>1.4098407236868841E-5</v>
      </c>
      <c r="FO363" s="223">
        <f t="shared" ca="1" si="761"/>
        <v>1.3953036783603175E-5</v>
      </c>
      <c r="FP363" s="223">
        <f t="shared" ca="1" si="762"/>
        <v>1.3774052242584117E-5</v>
      </c>
      <c r="FQ363" s="223">
        <f t="shared" ca="1" si="763"/>
        <v>1.3561884803248196E-5</v>
      </c>
      <c r="FR363" s="223">
        <f t="shared" ca="1" si="764"/>
        <v>1.3317045595540435E-5</v>
      </c>
      <c r="FS363" s="223">
        <f t="shared" ca="1" si="765"/>
        <v>1.3040124458557584E-5</v>
      </c>
      <c r="FT363" s="223">
        <f t="shared" ca="1" si="766"/>
        <v>1.2731788519574067E-5</v>
      </c>
      <c r="FU363" s="223">
        <f t="shared" ca="1" si="767"/>
        <v>1.2392780586873924E-5</v>
      </c>
      <c r="FV363" s="223">
        <f t="shared" ca="1" si="768"/>
        <v>1.2023917360260627E-5</v>
      </c>
      <c r="FW363" s="223">
        <f t="shared" ca="1" si="769"/>
        <v>1.1626087463555685E-5</v>
      </c>
      <c r="FX363" s="223">
        <f t="shared" ca="1" si="770"/>
        <v>1.1200249303826045E-5</v>
      </c>
      <c r="FY363" s="223">
        <f t="shared" ca="1" si="771"/>
        <v>1.0747428762497514E-5</v>
      </c>
      <c r="FZ363" s="223">
        <f t="shared" ca="1" si="772"/>
        <v>1.0268716723916547E-5</v>
      </c>
      <c r="GA363" s="223">
        <f t="shared" ca="1" si="773"/>
        <v>9.7652664473142876E-6</v>
      </c>
      <c r="GB363" s="223">
        <f t="shared" ca="1" si="774"/>
        <v>9.2382907885041483E-6</v>
      </c>
      <c r="GC363" s="223">
        <f t="shared" ca="1" si="775"/>
        <v>8.6890592780057957E-6</v>
      </c>
      <c r="GD363" s="223">
        <f t="shared" ca="1" si="776"/>
        <v>8.1188950626350193E-6</v>
      </c>
      <c r="GE363" s="223">
        <f t="shared" ca="1" si="777"/>
        <v>7.529171717927139E-6</v>
      </c>
      <c r="GF363" s="223">
        <f t="shared" ca="1" si="778"/>
        <v>6.9213099390732157E-6</v>
      </c>
      <c r="GG363" s="223">
        <f t="shared" ca="1" si="779"/>
        <v>6.2967741183409146E-6</v>
      </c>
      <c r="GH363" s="223">
        <f t="shared" ca="1" si="780"/>
        <v>5.657068817225256E-6</v>
      </c>
      <c r="GI363" s="223">
        <f t="shared" ca="1" si="781"/>
        <v>5.0037351418281945E-6</v>
      </c>
      <c r="GJ363" s="223">
        <f t="shared" ca="1" si="782"/>
        <v>4.3383470301990326E-6</v>
      </c>
      <c r="GK363" s="223">
        <f t="shared" ca="1" si="783"/>
        <v>3.662507460579778E-6</v>
      </c>
      <c r="GL363" s="223">
        <f t="shared" ca="1" si="784"/>
        <v>2.9778445896902441E-6</v>
      </c>
      <c r="GM363" s="223">
        <f t="shared" ca="1" si="785"/>
        <v>2.2860078303557657E-6</v>
      </c>
      <c r="GN363" s="223">
        <f t="shared" ca="1" si="786"/>
        <v>1.5886638779273226E-6</v>
      </c>
      <c r="GO363" s="223">
        <f t="shared" ca="1" si="787"/>
        <v>8.8749269506643126E-7</v>
      </c>
      <c r="GP363" s="223">
        <f t="shared" ca="1" si="788"/>
        <v>1.8418346456794567E-7</v>
      </c>
      <c r="GQ363" s="223">
        <f t="shared" ca="1" si="789"/>
        <v>-5.1956948002925017E-7</v>
      </c>
      <c r="GR363" s="223">
        <f t="shared" ca="1" si="790"/>
        <v>-1.2220707362401439E-6</v>
      </c>
      <c r="GS363" s="223">
        <f t="shared" ca="1" si="791"/>
        <v>-1.9216279170066804E-6</v>
      </c>
      <c r="GT363" s="223">
        <f t="shared" ca="1" si="792"/>
        <v>-2.616555727806422E-6</v>
      </c>
      <c r="GU363" s="223">
        <f t="shared" ca="1" si="793"/>
        <v>-3.3051800266746629E-6</v>
      </c>
      <c r="GV363" s="223">
        <f t="shared" ca="1" si="794"/>
        <v>-3.9858418573590909E-6</v>
      </c>
      <c r="GW363" s="223">
        <f t="shared" ca="1" si="795"/>
        <v>-4.6569014458906021E-6</v>
      </c>
      <c r="GX363" s="223">
        <f t="shared" ca="1" si="796"/>
        <v>-5.3167421509425707E-6</v>
      </c>
      <c r="GY363" s="223">
        <f t="shared" ca="1" si="797"/>
        <v>-5.9637743584613059E-6</v>
      </c>
      <c r="GZ363" s="223">
        <f t="shared" ca="1" si="798"/>
        <v>-6.5964393111855697E-6</v>
      </c>
      <c r="HA363" s="223">
        <f t="shared" ca="1" si="799"/>
        <v>-7.2132128638293414E-6</v>
      </c>
      <c r="HB363" s="223">
        <f t="shared" ca="1" si="800"/>
        <v>-7.8126091548813212E-6</v>
      </c>
      <c r="HC363" s="223">
        <f t="shared" ca="1" si="801"/>
        <v>-8.3931841861754489E-6</v>
      </c>
      <c r="HD363" s="223">
        <f t="shared" ca="1" si="802"/>
        <v>-8.9535393016089727E-6</v>
      </c>
      <c r="HE363" s="223">
        <f t="shared" ca="1" si="803"/>
        <v>-9.4923245566274992E-6</v>
      </c>
      <c r="HF363" s="223">
        <f t="shared" ca="1" si="804"/>
        <v>-1.0008241970359695E-5</v>
      </c>
      <c r="HG363" s="223">
        <f t="shared" ca="1" si="805"/>
        <v>-1.0500048652566811E-5</v>
      </c>
      <c r="HH363" s="223">
        <f t="shared" ca="1" si="806"/>
        <v>-1.0966559797874252E-5</v>
      </c>
      <c r="HI363" s="223">
        <f t="shared" ca="1" si="807"/>
        <v>-1.1406651540071422E-5</v>
      </c>
      <c r="HJ363" s="223">
        <f t="shared" ca="1" si="808"/>
        <v>-1.1819263659603885E-5</v>
      </c>
      <c r="HK363" s="223">
        <f t="shared" ca="1" si="809"/>
        <v>-1.2203402137735134E-5</v>
      </c>
      <c r="HL363" s="223">
        <f t="shared" ca="1" si="810"/>
        <v>-1.2558141551224793E-5</v>
      </c>
      <c r="HM363" s="223">
        <f t="shared" ca="1" si="811"/>
        <v>-1.2882627301754262E-5</v>
      </c>
      <c r="HN363" s="223">
        <f t="shared" ca="1" si="812"/>
        <v>-1.3176077674728924E-5</v>
      </c>
      <c r="HO363" s="223">
        <f t="shared" ca="1" si="813"/>
        <v>-1.3437785722497063E-5</v>
      </c>
      <c r="HP363" s="223">
        <f t="shared" ca="1" si="814"/>
        <v>-1.3667120967448687E-5</v>
      </c>
      <c r="HQ363" s="223">
        <f t="shared" ca="1" si="815"/>
        <v>-1.3863530920891322E-5</v>
      </c>
      <c r="HR363" s="223">
        <f t="shared" ca="1" si="816"/>
        <v>-1.402654241404363E-5</v>
      </c>
      <c r="HS363" s="223">
        <f t="shared" ca="1" si="817"/>
        <v>-1.4155762737940491E-5</v>
      </c>
      <c r="HT363" s="223">
        <f t="shared" ca="1" si="818"/>
        <v>-1.4250880589503276E-5</v>
      </c>
      <c r="HU363" s="223">
        <f t="shared" ca="1" si="819"/>
        <v>-1.4311666821496233E-5</v>
      </c>
      <c r="HV363" s="223">
        <f t="shared" ca="1" si="820"/>
        <v>-1.433797499456224E-5</v>
      </c>
      <c r="HW363" s="223">
        <f t="shared" ca="1" si="821"/>
        <v>-1.4329741730008063E-5</v>
      </c>
      <c r="HX363" s="223">
        <f t="shared" ca="1" si="822"/>
        <v>-1.4286986862489158E-5</v>
      </c>
      <c r="HY363" s="223">
        <f t="shared" ca="1" si="823"/>
        <v>-1.4209813392226265E-5</v>
      </c>
      <c r="HZ363" s="223">
        <f t="shared" ca="1" si="824"/>
        <v>-1.4098407236868841E-5</v>
      </c>
      <c r="IA363" s="223">
        <f t="shared" ca="1" si="825"/>
        <v>-1.3953036783603175E-5</v>
      </c>
      <c r="IB363" s="223">
        <f t="shared" ca="1" si="826"/>
        <v>-1.3774052242584117E-5</v>
      </c>
      <c r="IC363" s="223">
        <f t="shared" ca="1" si="827"/>
        <v>-1.3561884803248196E-5</v>
      </c>
      <c r="ID363" s="223">
        <f t="shared" ca="1" si="828"/>
        <v>-1.3317045595540435E-5</v>
      </c>
      <c r="IE363" s="223">
        <f t="shared" ca="1" si="829"/>
        <v>-1.4399452854153806E-5</v>
      </c>
      <c r="IF363" s="223">
        <f t="shared" ca="1" si="830"/>
        <v>-1.2731788519574067E-5</v>
      </c>
      <c r="IG363" s="223">
        <f t="shared" ca="1" si="831"/>
        <v>-1.2392780586873926E-5</v>
      </c>
      <c r="IH363" s="223">
        <f t="shared" ca="1" si="832"/>
        <v>-1.2023917360260627E-5</v>
      </c>
      <c r="II363" s="223">
        <f t="shared" ca="1" si="833"/>
        <v>-1.1626087463555685E-5</v>
      </c>
      <c r="IJ363" s="223">
        <f t="shared" ca="1" si="834"/>
        <v>-1.1200249303826045E-5</v>
      </c>
      <c r="IK363" s="223">
        <f t="shared" ca="1" si="835"/>
        <v>-1.0747428762497516E-5</v>
      </c>
      <c r="IL363" s="223">
        <f t="shared" ca="1" si="836"/>
        <v>-1.0268716723916548E-5</v>
      </c>
      <c r="IM363" s="223">
        <f t="shared" ca="1" si="837"/>
        <v>-9.7652664473142893E-6</v>
      </c>
      <c r="IN363" s="223">
        <f t="shared" ca="1" si="838"/>
        <v>-9.2382907885041483E-6</v>
      </c>
      <c r="IO363" s="223">
        <f t="shared" ca="1" si="839"/>
        <v>-8.6890592780057957E-6</v>
      </c>
      <c r="IP363" s="223">
        <f t="shared" ca="1" si="840"/>
        <v>-8.118895062635021E-6</v>
      </c>
      <c r="IQ363" s="223">
        <f t="shared" ca="1" si="841"/>
        <v>-7.5291717179271407E-6</v>
      </c>
      <c r="IR363" s="223">
        <f t="shared" ca="1" si="842"/>
        <v>-6.9213099390732165E-6</v>
      </c>
      <c r="IS363" s="223">
        <f t="shared" ca="1" si="843"/>
        <v>-6.2967741183409154E-6</v>
      </c>
      <c r="IT363" s="223">
        <f t="shared" ca="1" si="844"/>
        <v>-5.6570688172252577E-6</v>
      </c>
      <c r="IU363" s="223">
        <f t="shared" ca="1" si="845"/>
        <v>-5.0037351418281953E-6</v>
      </c>
      <c r="IV363" s="223">
        <f t="shared" ca="1" si="846"/>
        <v>-4.3383470301990343E-6</v>
      </c>
      <c r="IW363" s="223">
        <f t="shared" ca="1" si="847"/>
        <v>-3.6625074605797797E-6</v>
      </c>
      <c r="IX363" s="223">
        <f t="shared" ca="1" si="848"/>
        <v>-2.9778445896902454E-6</v>
      </c>
      <c r="IY363" s="223">
        <f t="shared" ca="1" si="849"/>
        <v>-2.2860078303557679E-6</v>
      </c>
      <c r="IZ363" s="223">
        <f t="shared" ca="1" si="850"/>
        <v>-1.5886638779273243E-6</v>
      </c>
      <c r="JA363" s="223">
        <f t="shared" ca="1" si="851"/>
        <v>-8.8749269506643295E-7</v>
      </c>
      <c r="JB363" s="223">
        <f t="shared" ca="1" si="852"/>
        <v>-1.8418346456794741E-7</v>
      </c>
    </row>
    <row r="364" spans="1:262">
      <c r="B364" s="230">
        <v>3</v>
      </c>
      <c r="C364" s="229">
        <f t="shared" si="853"/>
        <v>5.8593749999999998E-5</v>
      </c>
      <c r="D364" s="226">
        <f t="shared" ca="1" si="597"/>
        <v>280.00910744401034</v>
      </c>
      <c r="E364" s="225">
        <f ca="1">I361</f>
        <v>9.1074440103554571E-3</v>
      </c>
      <c r="F364" s="224">
        <v>3</v>
      </c>
      <c r="G364" s="223">
        <f t="shared" ca="1" si="854"/>
        <v>6.4673210980029802E-5</v>
      </c>
      <c r="H364" s="223">
        <f t="shared" ca="1" si="598"/>
        <v>1.5196718014026341E-4</v>
      </c>
      <c r="I364" s="223">
        <f t="shared" ca="1" si="599"/>
        <v>2.3843762598448233E-4</v>
      </c>
      <c r="J364" s="223">
        <f t="shared" ca="1" si="600"/>
        <v>3.2361595767463081E-4</v>
      </c>
      <c r="K364" s="223">
        <f t="shared" ca="1" si="601"/>
        <v>4.0704058645120623E-4</v>
      </c>
      <c r="L364" s="223">
        <f t="shared" ca="1" si="602"/>
        <v>4.8825942702273992E-4</v>
      </c>
      <c r="M364" s="223">
        <f t="shared" ca="1" si="603"/>
        <v>5.6683234745516151E-4</v>
      </c>
      <c r="N364" s="223">
        <f t="shared" ca="1" si="604"/>
        <v>6.4233355428488397E-4</v>
      </c>
      <c r="O364" s="223">
        <f t="shared" ca="1" si="605"/>
        <v>7.1435389993047523E-4</v>
      </c>
      <c r="P364" s="223">
        <f t="shared" ca="1" si="606"/>
        <v>7.8250309989884976E-4</v>
      </c>
      <c r="Q364" s="223">
        <f t="shared" ca="1" si="607"/>
        <v>8.4641184777075414E-4</v>
      </c>
      <c r="R364" s="223">
        <f t="shared" ca="1" si="608"/>
        <v>9.0573381650424912E-4</v>
      </c>
      <c r="S364" s="223">
        <f t="shared" ca="1" si="609"/>
        <v>9.601475352109571E-4</v>
      </c>
      <c r="T364" s="223">
        <f t="shared" ca="1" si="610"/>
        <v>1.0093581312346591E-3</v>
      </c>
      <c r="U364" s="223">
        <f t="shared" ca="1" si="611"/>
        <v>1.0530989280917683E-3</v>
      </c>
      <c r="V364" s="223">
        <f t="shared" ca="1" si="612"/>
        <v>1.0911328906142979E-3</v>
      </c>
      <c r="W364" s="223">
        <f t="shared" ca="1" si="613"/>
        <v>1.1232539094639771E-3</v>
      </c>
      <c r="X364" s="223">
        <f t="shared" ca="1" si="614"/>
        <v>1.1492879180566096E-3</v>
      </c>
      <c r="Y364" s="223">
        <f t="shared" ca="1" si="615"/>
        <v>1.1690938358439775E-3</v>
      </c>
      <c r="Z364" s="223">
        <f t="shared" ca="1" si="616"/>
        <v>1.1825643328415543E-3</v>
      </c>
      <c r="AA364" s="223">
        <f t="shared" ca="1" si="617"/>
        <v>1.1896264112589915E-3</v>
      </c>
      <c r="AB364" s="223">
        <f t="shared" ca="1" si="618"/>
        <v>1.1902418010814675E-3</v>
      </c>
      <c r="AC364" s="223">
        <f t="shared" ca="1" si="619"/>
        <v>1.1844071674582154E-3</v>
      </c>
      <c r="AD364" s="223">
        <f t="shared" ca="1" si="620"/>
        <v>1.1721541287743674E-3</v>
      </c>
      <c r="AE364" s="223">
        <f t="shared" ca="1" si="621"/>
        <v>1.1535490853081872E-3</v>
      </c>
      <c r="AF364" s="223">
        <f t="shared" ca="1" si="622"/>
        <v>1.1286928594022073E-3</v>
      </c>
      <c r="AG364" s="223">
        <f t="shared" ca="1" si="623"/>
        <v>1.0977201490982209E-3</v>
      </c>
      <c r="AH364" s="223">
        <f t="shared" ca="1" si="624"/>
        <v>1.0607987981969217E-3</v>
      </c>
      <c r="AI364" s="223">
        <f t="shared" ca="1" si="625"/>
        <v>1.0181288866978071E-3</v>
      </c>
      <c r="AJ364" s="223">
        <f t="shared" ca="1" si="626"/>
        <v>9.6994164654832268E-4</v>
      </c>
      <c r="AK364" s="223">
        <f t="shared" ca="1" si="627"/>
        <v>9.1649820857790817E-4</v>
      </c>
      <c r="AL364" s="223">
        <f t="shared" ca="1" si="628"/>
        <v>8.5808818740740417E-4</v>
      </c>
      <c r="AM364" s="223">
        <f t="shared" ca="1" si="629"/>
        <v>7.9502811200233105E-4</v>
      </c>
      <c r="AN364" s="223">
        <f t="shared" ca="1" si="630"/>
        <v>7.2765971037499957E-4</v>
      </c>
      <c r="AO364" s="223">
        <f t="shared" ca="1" si="631"/>
        <v>6.5634805773080187E-4</v>
      </c>
      <c r="AP364" s="223">
        <f t="shared" ca="1" si="632"/>
        <v>5.8147959809404649E-4</v>
      </c>
      <c r="AQ364" s="223">
        <f t="shared" ca="1" si="633"/>
        <v>5.0346005013430324E-4</v>
      </c>
      <c r="AR364" s="223">
        <f t="shared" ca="1" si="634"/>
        <v>4.2271220854178524E-4</v>
      </c>
      <c r="AS364" s="223">
        <f t="shared" ca="1" si="635"/>
        <v>3.3967365286628564E-4</v>
      </c>
      <c r="AT364" s="223">
        <f t="shared" ca="1" si="636"/>
        <v>2.5479437623568912E-4</v>
      </c>
      <c r="AU364" s="223">
        <f t="shared" ca="1" si="637"/>
        <v>1.6853434680421864E-4</v>
      </c>
      <c r="AV364" s="223">
        <f t="shared" ca="1" si="638"/>
        <v>8.1361015145158845E-5</v>
      </c>
      <c r="AW364" s="223">
        <f t="shared" ca="1" si="639"/>
        <v>-6.2532189043035475E-6</v>
      </c>
      <c r="AX364" s="223">
        <f t="shared" ca="1" si="640"/>
        <v>-9.3833566218728785E-5</v>
      </c>
      <c r="AY364" s="223">
        <f t="shared" ca="1" si="641"/>
        <v>-1.809054213078282E-4</v>
      </c>
      <c r="AZ364" s="223">
        <f t="shared" ca="1" si="642"/>
        <v>-2.6699693424474149E-4</v>
      </c>
      <c r="BA364" s="223">
        <f t="shared" ca="1" si="643"/>
        <v>-3.5164156766166814E-4</v>
      </c>
      <c r="BB364" s="223">
        <f t="shared" ca="1" si="644"/>
        <v>-4.3438062495629017E-4</v>
      </c>
      <c r="BC364" s="223">
        <f t="shared" ca="1" si="645"/>
        <v>-5.1476573600839879E-4</v>
      </c>
      <c r="BD364" s="223">
        <f t="shared" ca="1" si="646"/>
        <v>-5.9236128693642559E-4</v>
      </c>
      <c r="BE364" s="223">
        <f t="shared" ca="1" si="647"/>
        <v>-6.6674678072681085E-4</v>
      </c>
      <c r="BF364" s="223">
        <f t="shared" ca="1" si="648"/>
        <v>-7.3751911594374913E-4</v>
      </c>
      <c r="BG364" s="223">
        <f t="shared" ca="1" si="649"/>
        <v>-8.0429477117080071E-4</v>
      </c>
      <c r="BH364" s="223">
        <f t="shared" ca="1" si="650"/>
        <v>-8.6671188334667146E-4</v>
      </c>
      <c r="BI364" s="223">
        <f t="shared" ca="1" si="651"/>
        <v>-9.244322087324985E-4</v>
      </c>
      <c r="BJ364" s="223">
        <f t="shared" ca="1" si="652"/>
        <v>-9.7714295588397664E-4</v>
      </c>
      <c r="BK364" s="223">
        <f t="shared" ca="1" si="653"/>
        <v>-1.0245584806952937E-3</v>
      </c>
      <c r="BL364" s="223">
        <f t="shared" ca="1" si="654"/>
        <v>-1.0664218343292922E-3</v>
      </c>
      <c r="BM364" s="223">
        <f t="shared" ca="1" si="655"/>
        <v>-1.1025061556454794E-3</v>
      </c>
      <c r="BN364" s="223">
        <f t="shared" ca="1" si="656"/>
        <v>-1.1326159005802018E-3</v>
      </c>
      <c r="BO364" s="223">
        <f t="shared" ca="1" si="657"/>
        <v>-1.1565879018168715E-3</v>
      </c>
      <c r="BP364" s="223">
        <f t="shared" ca="1" si="658"/>
        <v>-1.1742922530037902E-3</v>
      </c>
      <c r="BQ364" s="223">
        <f t="shared" ca="1" si="659"/>
        <v>-1.1856330127279246E-3</v>
      </c>
      <c r="BR364" s="223">
        <f t="shared" ca="1" si="660"/>
        <v>-1.1905487244297361E-3</v>
      </c>
      <c r="BS364" s="223">
        <f t="shared" ca="1" si="661"/>
        <v>-1.1890127494416025E-3</v>
      </c>
      <c r="BT364" s="223">
        <f t="shared" ca="1" si="662"/>
        <v>-1.1810334113450658E-3</v>
      </c>
      <c r="BU364" s="223">
        <f t="shared" ca="1" si="663"/>
        <v>-1.1666539508646216E-3</v>
      </c>
      <c r="BV364" s="223">
        <f t="shared" ca="1" si="664"/>
        <v>-1.1459522915424876E-3</v>
      </c>
      <c r="BW364" s="223">
        <f t="shared" ca="1" si="665"/>
        <v>-1.1190406174641763E-3</v>
      </c>
      <c r="BX364" s="223">
        <f t="shared" ca="1" si="666"/>
        <v>-1.0860647653232161E-3</v>
      </c>
      <c r="BY364" s="223">
        <f t="shared" ca="1" si="667"/>
        <v>-1.0472034341194732E-3</v>
      </c>
      <c r="BZ364" s="223">
        <f t="shared" ca="1" si="668"/>
        <v>-1.0026672167737884E-3</v>
      </c>
      <c r="CA364" s="223">
        <f t="shared" ca="1" si="669"/>
        <v>-9.5269745890669158E-4</v>
      </c>
      <c r="CB364" s="223">
        <f t="shared" ca="1" si="670"/>
        <v>-8.9756495096557636E-4</v>
      </c>
      <c r="CC364" s="223">
        <f t="shared" ca="1" si="671"/>
        <v>-8.3756846078780018E-4</v>
      </c>
      <c r="CD364" s="223">
        <f t="shared" ca="1" si="672"/>
        <v>-7.7303311455188958E-4</v>
      </c>
      <c r="CE364" s="223">
        <f t="shared" ca="1" si="673"/>
        <v>-7.0430863489060716E-4</v>
      </c>
      <c r="CF364" s="223">
        <f t="shared" ca="1" si="674"/>
        <v>-6.3176744571370844E-4</v>
      </c>
      <c r="CG364" s="223">
        <f t="shared" ca="1" si="675"/>
        <v>-5.5580265401050058E-4</v>
      </c>
      <c r="CH364" s="223">
        <f t="shared" ca="1" si="676"/>
        <v>-4.7682591956901209E-4</v>
      </c>
      <c r="CI364" s="223">
        <f t="shared" ca="1" si="677"/>
        <v>-3.9526522415593129E-4</v>
      </c>
      <c r="CJ364" s="223">
        <f t="shared" ca="1" si="678"/>
        <v>-3.1156255224633599E-4</v>
      </c>
      <c r="CK364" s="223">
        <f t="shared" ca="1" si="679"/>
        <v>-2.2617149587152223E-4</v>
      </c>
      <c r="CL364" s="223">
        <f t="shared" ca="1" si="680"/>
        <v>-1.3955479656448873E-4</v>
      </c>
      <c r="CM364" s="223">
        <f t="shared" ca="1" si="681"/>
        <v>-5.2181837723480151E-5</v>
      </c>
      <c r="CN364" s="223">
        <f t="shared" ca="1" si="682"/>
        <v>3.547389901732306E-5</v>
      </c>
      <c r="CO364" s="223">
        <f t="shared" ca="1" si="683"/>
        <v>1.2293739962579989E-4</v>
      </c>
      <c r="CP364" s="223">
        <f t="shared" ca="1" si="684"/>
        <v>2.0973469181408719E-4</v>
      </c>
      <c r="CQ364" s="223">
        <f t="shared" ca="1" si="685"/>
        <v>2.953954135354697E-4</v>
      </c>
      <c r="CR364" s="223">
        <f t="shared" ca="1" si="686"/>
        <v>3.794553619170713E-4</v>
      </c>
      <c r="CS364" s="223">
        <f t="shared" ca="1" si="687"/>
        <v>4.6145900881543851E-4</v>
      </c>
      <c r="CT364" s="223">
        <f t="shared" ca="1" si="688"/>
        <v>5.4096196936301668E-4</v>
      </c>
      <c r="CU364" s="223">
        <f t="shared" ca="1" si="689"/>
        <v>6.1753341012825435E-4</v>
      </c>
      <c r="CV364" s="223">
        <f t="shared" ca="1" si="690"/>
        <v>6.9075838383929485E-4</v>
      </c>
      <c r="CW364" s="223">
        <f t="shared" ca="1" si="691"/>
        <v>7.602400780191953E-4</v>
      </c>
      <c r="CX364" s="223">
        <f t="shared" ca="1" si="692"/>
        <v>8.2560196534711694E-4</v>
      </c>
      <c r="CY364" s="223">
        <f t="shared" ca="1" si="693"/>
        <v>8.864898440925056E-4</v>
      </c>
      <c r="CZ364" s="223">
        <f t="shared" ca="1" si="694"/>
        <v>9.4257375756495515E-4</v>
      </c>
      <c r="DA364" s="223">
        <f t="shared" ca="1" si="695"/>
        <v>9.9354978217810011E-4</v>
      </c>
      <c r="DB364" s="223">
        <f t="shared" ca="1" si="696"/>
        <v>1.0391416744378664E-3</v>
      </c>
      <c r="DC364" s="223">
        <f t="shared" ca="1" si="697"/>
        <v>1.079102367929897E-3</v>
      </c>
      <c r="DD364" s="223">
        <f t="shared" ca="1" si="698"/>
        <v>1.1132153121938603E-3</v>
      </c>
      <c r="DE364" s="223">
        <f t="shared" ca="1" si="699"/>
        <v>1.1412956462291534E-3</v>
      </c>
      <c r="DF364" s="223">
        <f t="shared" ca="1" si="700"/>
        <v>1.1631912002726865E-3</v>
      </c>
      <c r="DG364" s="223">
        <f t="shared" ca="1" si="701"/>
        <v>1.1787833204200092E-3</v>
      </c>
      <c r="DH364" s="223">
        <f t="shared" ca="1" si="702"/>
        <v>1.1879875116211011E-3</v>
      </c>
      <c r="DI364" s="223">
        <f t="shared" ca="1" si="703"/>
        <v>1.1907538955663684E-3</v>
      </c>
      <c r="DJ364" s="223">
        <f t="shared" ca="1" si="704"/>
        <v>1.1870674809815248E-3</v>
      </c>
      <c r="DK364" s="223">
        <f t="shared" ca="1" si="705"/>
        <v>1.1769482448666057E-3</v>
      </c>
      <c r="DL364" s="223">
        <f t="shared" ca="1" si="706"/>
        <v>1.1604510242388762E-3</v>
      </c>
      <c r="DM364" s="223">
        <f t="shared" ca="1" si="707"/>
        <v>1.1376652189662789E-3</v>
      </c>
      <c r="DN364" s="223">
        <f t="shared" ca="1" si="708"/>
        <v>1.1087143073018088E-3</v>
      </c>
      <c r="DO364" s="223">
        <f t="shared" ca="1" si="709"/>
        <v>1.0737551767441586E-3</v>
      </c>
      <c r="DP364" s="223">
        <f t="shared" ca="1" si="710"/>
        <v>1.03297727385077E-3</v>
      </c>
      <c r="DQ364" s="223">
        <f t="shared" ca="1" si="711"/>
        <v>9.8660157761052704E-4</v>
      </c>
      <c r="DR364" s="223">
        <f t="shared" ca="1" si="712"/>
        <v>9.3487940193946848E-4</v>
      </c>
      <c r="DS364" s="223">
        <f t="shared" ca="1" si="713"/>
        <v>8.7809103378889844E-4</v>
      </c>
      <c r="DT364" s="223">
        <f t="shared" ca="1" si="714"/>
        <v>8.1654421424611878E-4</v>
      </c>
      <c r="DU364" s="223">
        <f t="shared" ca="1" si="715"/>
        <v>7.5057247085881138E-4</v>
      </c>
      <c r="DV364" s="223">
        <f t="shared" ca="1" si="716"/>
        <v>6.805333102203533E-4</v>
      </c>
      <c r="DW364" s="223">
        <f t="shared" ca="1" si="717"/>
        <v>6.0680628061062251E-4</v>
      </c>
      <c r="DX364" s="223">
        <f t="shared" ca="1" si="718"/>
        <v>5.2979091519097881E-4</v>
      </c>
      <c r="DY364" s="223">
        <f t="shared" ca="1" si="719"/>
        <v>4.4990456689944058E-4</v>
      </c>
      <c r="DZ364" s="223">
        <f t="shared" ca="1" si="720"/>
        <v>3.6758014677896599E-4</v>
      </c>
      <c r="EA364" s="223">
        <f t="shared" ca="1" si="721"/>
        <v>2.8326377799498746E-4</v>
      </c>
      <c r="EB364" s="223">
        <f t="shared" ca="1" si="722"/>
        <v>1.9741237825533824E-4</v>
      </c>
      <c r="EC364" s="223">
        <f t="shared" ca="1" si="723"/>
        <v>1.1049118373359988E-4</v>
      </c>
      <c r="ED364" s="223">
        <f t="shared" ca="1" si="724"/>
        <v>2.2971227913961437E-5</v>
      </c>
      <c r="EE364" s="223">
        <f t="shared" ca="1" si="725"/>
        <v>-6.4673210980030127E-5</v>
      </c>
      <c r="EF364" s="223">
        <f t="shared" ca="1" si="726"/>
        <v>-1.5196718014026238E-4</v>
      </c>
      <c r="EG364" s="223">
        <f t="shared" ca="1" si="727"/>
        <v>-2.3843762598448206E-4</v>
      </c>
      <c r="EH364" s="223">
        <f t="shared" ca="1" si="728"/>
        <v>-3.2361595767463135E-4</v>
      </c>
      <c r="EI364" s="223">
        <f t="shared" ca="1" si="729"/>
        <v>-4.0704058645120542E-4</v>
      </c>
      <c r="EJ364" s="223">
        <f t="shared" ca="1" si="730"/>
        <v>-4.8825942702273971E-4</v>
      </c>
      <c r="EK364" s="223">
        <f t="shared" ca="1" si="731"/>
        <v>-5.668323474551601E-4</v>
      </c>
      <c r="EL364" s="223">
        <f t="shared" ca="1" si="732"/>
        <v>-6.4233355428488343E-4</v>
      </c>
      <c r="EM364" s="223">
        <f t="shared" ca="1" si="733"/>
        <v>-7.1435389993047523E-4</v>
      </c>
      <c r="EN364" s="223">
        <f t="shared" ca="1" si="734"/>
        <v>-7.8250309989884878E-4</v>
      </c>
      <c r="EO364" s="223">
        <f t="shared" ca="1" si="735"/>
        <v>-8.4641184777075381E-4</v>
      </c>
      <c r="EP364" s="223">
        <f t="shared" ca="1" si="736"/>
        <v>-9.0573381650424934E-4</v>
      </c>
      <c r="EQ364" s="223">
        <f t="shared" ca="1" si="737"/>
        <v>-9.6014753521095635E-4</v>
      </c>
      <c r="ER364" s="223">
        <f t="shared" ca="1" si="738"/>
        <v>-1.0093581312346589E-3</v>
      </c>
      <c r="ES364" s="223">
        <f t="shared" ca="1" si="739"/>
        <v>-1.0530989280917683E-3</v>
      </c>
      <c r="ET364" s="223">
        <f t="shared" ca="1" si="740"/>
        <v>-1.0911328906142975E-3</v>
      </c>
      <c r="EU364" s="223">
        <f t="shared" ca="1" si="741"/>
        <v>-1.1232539094639771E-3</v>
      </c>
      <c r="EV364" s="223">
        <f t="shared" ca="1" si="742"/>
        <v>-1.1492879180566096E-3</v>
      </c>
      <c r="EW364" s="223">
        <f t="shared" ca="1" si="743"/>
        <v>-1.1690938358439775E-3</v>
      </c>
      <c r="EX364" s="223">
        <f t="shared" ca="1" si="744"/>
        <v>-1.1825643328415545E-3</v>
      </c>
      <c r="EY364" s="223">
        <f t="shared" ca="1" si="745"/>
        <v>-1.1896264112589913E-3</v>
      </c>
      <c r="EZ364" s="223">
        <f t="shared" ca="1" si="746"/>
        <v>-1.1902418010814675E-3</v>
      </c>
      <c r="FA364" s="223">
        <f t="shared" ca="1" si="747"/>
        <v>-1.1844071674582154E-3</v>
      </c>
      <c r="FB364" s="223">
        <f t="shared" ca="1" si="748"/>
        <v>-1.1721541287743678E-3</v>
      </c>
      <c r="FC364" s="223">
        <f t="shared" ca="1" si="749"/>
        <v>-1.1535490853081874E-3</v>
      </c>
      <c r="FD364" s="223">
        <f t="shared" ca="1" si="750"/>
        <v>-1.1286928594022071E-3</v>
      </c>
      <c r="FE364" s="223">
        <f t="shared" ca="1" si="751"/>
        <v>-1.0977201490982211E-3</v>
      </c>
      <c r="FF364" s="223">
        <f t="shared" ca="1" si="752"/>
        <v>-1.0607987981969219E-3</v>
      </c>
      <c r="FG364" s="223">
        <f t="shared" ca="1" si="753"/>
        <v>-1.0181288866978066E-3</v>
      </c>
      <c r="FH364" s="223">
        <f t="shared" ca="1" si="754"/>
        <v>-9.6994164654832322E-4</v>
      </c>
      <c r="FI364" s="223">
        <f t="shared" ca="1" si="755"/>
        <v>-9.1649820857790817E-4</v>
      </c>
      <c r="FJ364" s="223">
        <f t="shared" ca="1" si="756"/>
        <v>-8.5808818740740526E-4</v>
      </c>
      <c r="FK364" s="223">
        <f t="shared" ca="1" si="757"/>
        <v>-7.9502811200233192E-4</v>
      </c>
      <c r="FL364" s="223">
        <f t="shared" ca="1" si="758"/>
        <v>-7.2765971037499946E-4</v>
      </c>
      <c r="FM364" s="223">
        <f t="shared" ca="1" si="759"/>
        <v>-6.5634805773080317E-4</v>
      </c>
      <c r="FN364" s="223">
        <f t="shared" ca="1" si="760"/>
        <v>-5.8147959809404682E-4</v>
      </c>
      <c r="FO364" s="223">
        <f t="shared" ca="1" si="761"/>
        <v>-5.0346005013430313E-4</v>
      </c>
      <c r="FP364" s="223">
        <f t="shared" ca="1" si="762"/>
        <v>-4.2271220854178605E-4</v>
      </c>
      <c r="FQ364" s="223">
        <f t="shared" ca="1" si="763"/>
        <v>-3.3967365286628602E-4</v>
      </c>
      <c r="FR364" s="223">
        <f t="shared" ca="1" si="764"/>
        <v>-2.5479437623568852E-4</v>
      </c>
      <c r="FS364" s="223">
        <f t="shared" ca="1" si="765"/>
        <v>-1.6853434680421962E-4</v>
      </c>
      <c r="FT364" s="223">
        <f t="shared" ca="1" si="766"/>
        <v>-8.1361015145159279E-5</v>
      </c>
      <c r="FU364" s="223">
        <f t="shared" ca="1" si="767"/>
        <v>6.2532189043041675E-6</v>
      </c>
      <c r="FV364" s="223">
        <f t="shared" ca="1" si="768"/>
        <v>9.3833566218727837E-5</v>
      </c>
      <c r="FW364" s="223">
        <f t="shared" ca="1" si="769"/>
        <v>1.8090542130782831E-4</v>
      </c>
      <c r="FX364" s="223">
        <f t="shared" ca="1" si="770"/>
        <v>2.6699693424473998E-4</v>
      </c>
      <c r="FY364" s="223">
        <f t="shared" ca="1" si="771"/>
        <v>3.516415676616677E-4</v>
      </c>
      <c r="FZ364" s="223">
        <f t="shared" ca="1" si="772"/>
        <v>4.3438062495629022E-4</v>
      </c>
      <c r="GA364" s="223">
        <f t="shared" ca="1" si="773"/>
        <v>5.1476573600839739E-4</v>
      </c>
      <c r="GB364" s="223">
        <f t="shared" ca="1" si="774"/>
        <v>5.9236128693642527E-4</v>
      </c>
      <c r="GC364" s="223">
        <f t="shared" ca="1" si="775"/>
        <v>6.6674678072681085E-4</v>
      </c>
      <c r="GD364" s="223">
        <f t="shared" ca="1" si="776"/>
        <v>7.3751911594374848E-4</v>
      </c>
      <c r="GE364" s="223">
        <f t="shared" ca="1" si="777"/>
        <v>8.042947711708005E-4</v>
      </c>
      <c r="GF364" s="223">
        <f t="shared" ca="1" si="778"/>
        <v>8.6671188334667189E-4</v>
      </c>
      <c r="GG364" s="223">
        <f t="shared" ca="1" si="779"/>
        <v>9.2443220873249829E-4</v>
      </c>
      <c r="GH364" s="223">
        <f t="shared" ca="1" si="780"/>
        <v>9.7714295588397643E-4</v>
      </c>
      <c r="GI364" s="223">
        <f t="shared" ca="1" si="781"/>
        <v>1.024558480695294E-3</v>
      </c>
      <c r="GJ364" s="223">
        <f t="shared" ca="1" si="782"/>
        <v>1.066421834329292E-3</v>
      </c>
      <c r="GK364" s="223">
        <f t="shared" ca="1" si="783"/>
        <v>1.1025061556454792E-3</v>
      </c>
      <c r="GL364" s="223">
        <f t="shared" ca="1" si="784"/>
        <v>1.1326159005802014E-3</v>
      </c>
      <c r="GM364" s="223">
        <f t="shared" ca="1" si="785"/>
        <v>1.1565879018168715E-3</v>
      </c>
      <c r="GN364" s="223">
        <f t="shared" ca="1" si="786"/>
        <v>1.1742922530037904E-3</v>
      </c>
      <c r="GO364" s="223">
        <f t="shared" ca="1" si="787"/>
        <v>1.1856330127279244E-3</v>
      </c>
      <c r="GP364" s="223">
        <f t="shared" ca="1" si="788"/>
        <v>1.1905487244297361E-3</v>
      </c>
      <c r="GQ364" s="223">
        <f t="shared" ca="1" si="789"/>
        <v>1.1890127494416025E-3</v>
      </c>
      <c r="GR364" s="223">
        <f t="shared" ca="1" si="790"/>
        <v>1.181033411345066E-3</v>
      </c>
      <c r="GS364" s="223">
        <f t="shared" ca="1" si="791"/>
        <v>1.1666539508646218E-3</v>
      </c>
      <c r="GT364" s="223">
        <f t="shared" ca="1" si="792"/>
        <v>1.1459522915424874E-3</v>
      </c>
      <c r="GU364" s="223">
        <f t="shared" ca="1" si="793"/>
        <v>1.1190406174641765E-3</v>
      </c>
      <c r="GV364" s="223">
        <f t="shared" ca="1" si="794"/>
        <v>1.0860647653232163E-3</v>
      </c>
      <c r="GW364" s="223">
        <f t="shared" ca="1" si="795"/>
        <v>1.0472034341194741E-3</v>
      </c>
      <c r="GX364" s="223">
        <f t="shared" ca="1" si="796"/>
        <v>1.0026672167737886E-3</v>
      </c>
      <c r="GY364" s="223">
        <f t="shared" ca="1" si="797"/>
        <v>9.5269745890669169E-4</v>
      </c>
      <c r="GZ364" s="223">
        <f t="shared" ca="1" si="798"/>
        <v>8.9756495096557734E-4</v>
      </c>
      <c r="HA364" s="223">
        <f t="shared" ca="1" si="799"/>
        <v>8.3756846078780051E-4</v>
      </c>
      <c r="HB364" s="223">
        <f t="shared" ca="1" si="800"/>
        <v>7.7303311455188903E-4</v>
      </c>
      <c r="HC364" s="223">
        <f t="shared" ca="1" si="801"/>
        <v>7.0430863489060835E-4</v>
      </c>
      <c r="HD364" s="223">
        <f t="shared" ca="1" si="802"/>
        <v>6.3176744571370887E-4</v>
      </c>
      <c r="HE364" s="223">
        <f t="shared" ca="1" si="803"/>
        <v>5.5580265401050004E-4</v>
      </c>
      <c r="HF364" s="223">
        <f t="shared" ca="1" si="804"/>
        <v>4.7682591956901246E-4</v>
      </c>
      <c r="HG364" s="223">
        <f t="shared" ca="1" si="805"/>
        <v>3.9526522415593167E-4</v>
      </c>
      <c r="HH364" s="223">
        <f t="shared" ca="1" si="806"/>
        <v>3.115625522463354E-4</v>
      </c>
      <c r="HI364" s="223">
        <f t="shared" ca="1" si="807"/>
        <v>2.2617149587152266E-4</v>
      </c>
      <c r="HJ364" s="223">
        <f t="shared" ca="1" si="808"/>
        <v>1.3955479656448916E-4</v>
      </c>
      <c r="HK364" s="223">
        <f t="shared" ca="1" si="809"/>
        <v>5.2181837723481649E-5</v>
      </c>
      <c r="HL364" s="223">
        <f t="shared" ca="1" si="810"/>
        <v>-3.5473899017322627E-5</v>
      </c>
      <c r="HM364" s="223">
        <f t="shared" ca="1" si="811"/>
        <v>-1.2293739962580052E-4</v>
      </c>
      <c r="HN364" s="223">
        <f t="shared" ca="1" si="812"/>
        <v>-2.0973469181408569E-4</v>
      </c>
      <c r="HO364" s="223">
        <f t="shared" ca="1" si="813"/>
        <v>-2.9539541353546932E-4</v>
      </c>
      <c r="HP364" s="223">
        <f t="shared" ca="1" si="814"/>
        <v>-3.7945536191707184E-4</v>
      </c>
      <c r="HQ364" s="223">
        <f t="shared" ca="1" si="815"/>
        <v>-4.6145900881543905E-4</v>
      </c>
      <c r="HR364" s="223">
        <f t="shared" ca="1" si="816"/>
        <v>-5.409619693630144E-4</v>
      </c>
      <c r="HS364" s="223">
        <f t="shared" ca="1" si="817"/>
        <v>-6.1753341012825316E-4</v>
      </c>
      <c r="HT364" s="223">
        <f t="shared" ca="1" si="818"/>
        <v>-6.9075838383929453E-4</v>
      </c>
      <c r="HU364" s="223">
        <f t="shared" ca="1" si="819"/>
        <v>-7.6024007801919486E-4</v>
      </c>
      <c r="HV364" s="223">
        <f t="shared" ca="1" si="820"/>
        <v>-8.2560196534711737E-4</v>
      </c>
      <c r="HW364" s="223">
        <f t="shared" ca="1" si="821"/>
        <v>-8.8648984409250657E-4</v>
      </c>
      <c r="HX364" s="223">
        <f t="shared" ca="1" si="822"/>
        <v>-9.4257375756495374E-4</v>
      </c>
      <c r="HY364" s="223">
        <f t="shared" ca="1" si="823"/>
        <v>-9.9354978217809945E-4</v>
      </c>
      <c r="HZ364" s="223">
        <f t="shared" ca="1" si="824"/>
        <v>-1.0391416744378662E-3</v>
      </c>
      <c r="IA364" s="223">
        <f t="shared" ca="1" si="825"/>
        <v>-1.0791023679298972E-3</v>
      </c>
      <c r="IB364" s="223">
        <f t="shared" ca="1" si="826"/>
        <v>-1.1132153121938603E-3</v>
      </c>
      <c r="IC364" s="223">
        <f t="shared" ca="1" si="827"/>
        <v>-1.1412956462291525E-3</v>
      </c>
      <c r="ID364" s="223">
        <f t="shared" ca="1" si="828"/>
        <v>-1.1631912002726859E-3</v>
      </c>
      <c r="IE364" s="223">
        <f t="shared" ca="1" si="829"/>
        <v>-7.7482217149165973E-4</v>
      </c>
      <c r="IF364" s="223">
        <f t="shared" ca="1" si="830"/>
        <v>-1.1879875116211011E-3</v>
      </c>
      <c r="IG364" s="223">
        <f t="shared" ca="1" si="831"/>
        <v>-1.1907538955663684E-3</v>
      </c>
      <c r="IH364" s="223">
        <f t="shared" ca="1" si="832"/>
        <v>-1.1870674809815246E-3</v>
      </c>
      <c r="II364" s="223">
        <f t="shared" ca="1" si="833"/>
        <v>-1.1769482448666063E-3</v>
      </c>
      <c r="IJ364" s="223">
        <f t="shared" ca="1" si="834"/>
        <v>-1.1604510242388762E-3</v>
      </c>
      <c r="IK364" s="223">
        <f t="shared" ca="1" si="835"/>
        <v>-1.1376652189662789E-3</v>
      </c>
      <c r="IL364" s="223">
        <f t="shared" ca="1" si="836"/>
        <v>-1.1087143073018088E-3</v>
      </c>
      <c r="IM364" s="223">
        <f t="shared" ca="1" si="837"/>
        <v>-1.0737551767441577E-3</v>
      </c>
      <c r="IN364" s="223">
        <f t="shared" ca="1" si="838"/>
        <v>-1.0329772738507691E-3</v>
      </c>
      <c r="IO364" s="223">
        <f t="shared" ca="1" si="839"/>
        <v>-9.8660157761052835E-4</v>
      </c>
      <c r="IP364" s="223">
        <f t="shared" ca="1" si="840"/>
        <v>-9.348794019394688E-4</v>
      </c>
      <c r="IQ364" s="223">
        <f t="shared" ca="1" si="841"/>
        <v>-8.7809103378889866E-4</v>
      </c>
      <c r="IR364" s="223">
        <f t="shared" ca="1" si="842"/>
        <v>-8.1654421424611921E-4</v>
      </c>
      <c r="IS364" s="223">
        <f t="shared" ca="1" si="843"/>
        <v>-7.5057247085881008E-4</v>
      </c>
      <c r="IT364" s="223">
        <f t="shared" ca="1" si="844"/>
        <v>-6.8053331022035536E-4</v>
      </c>
      <c r="IU364" s="223">
        <f t="shared" ca="1" si="845"/>
        <v>-6.0680628061062468E-4</v>
      </c>
      <c r="IV364" s="223">
        <f t="shared" ca="1" si="846"/>
        <v>-5.2979091519097913E-4</v>
      </c>
      <c r="IW364" s="223">
        <f t="shared" ca="1" si="847"/>
        <v>-4.4990456689944096E-4</v>
      </c>
      <c r="IX364" s="223">
        <f t="shared" ca="1" si="848"/>
        <v>-3.6758014677896442E-4</v>
      </c>
      <c r="IY364" s="223">
        <f t="shared" ca="1" si="849"/>
        <v>-2.8326377799498583E-4</v>
      </c>
      <c r="IZ364" s="223">
        <f t="shared" ca="1" si="850"/>
        <v>-1.9741237825534079E-4</v>
      </c>
      <c r="JA364" s="223">
        <f t="shared" ca="1" si="851"/>
        <v>-1.1049118373360031E-4</v>
      </c>
      <c r="JB364" s="223">
        <f t="shared" ca="1" si="852"/>
        <v>-2.2971227913961874E-5</v>
      </c>
    </row>
    <row r="365" spans="1:262">
      <c r="B365" s="230">
        <v>4</v>
      </c>
      <c r="C365" s="229">
        <f t="shared" si="853"/>
        <v>7.8125000000000002E-5</v>
      </c>
      <c r="D365" s="226">
        <f t="shared" ca="1" si="597"/>
        <v>279.99487722027061</v>
      </c>
      <c r="E365" s="225">
        <f ca="1">J361</f>
        <v>-5.1227797293651178E-3</v>
      </c>
      <c r="F365" s="224">
        <v>4</v>
      </c>
      <c r="G365" s="223">
        <f t="shared" ca="1" si="854"/>
        <v>2.1112286538961124E-6</v>
      </c>
      <c r="H365" s="223">
        <f t="shared" ca="1" si="598"/>
        <v>4.9626442571157713E-6</v>
      </c>
      <c r="I365" s="223">
        <f t="shared" ca="1" si="599"/>
        <v>7.7662668832821008E-6</v>
      </c>
      <c r="J365" s="223">
        <f t="shared" ca="1" si="600"/>
        <v>1.0495096113889094E-5</v>
      </c>
      <c r="K365" s="223">
        <f t="shared" ca="1" si="601"/>
        <v>1.3122851831716203E-5</v>
      </c>
      <c r="L365" s="223">
        <f t="shared" ca="1" si="602"/>
        <v>1.5624227312723364E-5</v>
      </c>
      <c r="M365" s="223">
        <f t="shared" ca="1" si="603"/>
        <v>1.7975132943637547E-5</v>
      </c>
      <c r="N365" s="223">
        <f t="shared" ca="1" si="604"/>
        <v>2.0152928218097301E-5</v>
      </c>
      <c r="O365" s="223">
        <f t="shared" ca="1" si="605"/>
        <v>2.2136639777105587E-5</v>
      </c>
      <c r="P365" s="223">
        <f t="shared" ca="1" si="606"/>
        <v>2.3907163393942111E-5</v>
      </c>
      <c r="Q365" s="223">
        <f t="shared" ca="1" si="607"/>
        <v>2.5447447958310069E-5</v>
      </c>
      <c r="R365" s="223">
        <f t="shared" ca="1" si="608"/>
        <v>2.6742659687849414E-5</v>
      </c>
      <c r="S365" s="223">
        <f t="shared" ca="1" si="609"/>
        <v>2.778032498556993E-5</v>
      </c>
      <c r="T365" s="223">
        <f t="shared" ca="1" si="610"/>
        <v>2.8550450567409005E-5</v>
      </c>
      <c r="U365" s="223">
        <f t="shared" ca="1" si="611"/>
        <v>2.9045619703020067E-5</v>
      </c>
      <c r="V365" s="223">
        <f t="shared" ca="1" si="612"/>
        <v>2.9261063642940202E-5</v>
      </c>
      <c r="W365" s="223">
        <f t="shared" ca="1" si="613"/>
        <v>2.9194707544254338E-5</v>
      </c>
      <c r="X365" s="223">
        <f t="shared" ca="1" si="614"/>
        <v>2.8847190452466752E-5</v>
      </c>
      <c r="Y365" s="223">
        <f t="shared" ca="1" si="615"/>
        <v>2.8221859147143531E-5</v>
      </c>
      <c r="Z365" s="223">
        <f t="shared" ca="1" si="616"/>
        <v>2.7324735910595789E-5</v>
      </c>
      <c r="AA365" s="223">
        <f t="shared" ca="1" si="617"/>
        <v>2.6164460530008943E-5</v>
      </c>
      <c r="AB365" s="223">
        <f t="shared" ca="1" si="618"/>
        <v>2.4752207091569079E-5</v>
      </c>
      <c r="AC365" s="223">
        <f t="shared" ca="1" si="619"/>
        <v>2.3101576367904627E-5</v>
      </c>
      <c r="AD365" s="223">
        <f t="shared" ca="1" si="620"/>
        <v>2.1228464835211017E-5</v>
      </c>
      <c r="AE365" s="223">
        <f t="shared" ca="1" si="621"/>
        <v>1.9150911581495013E-5</v>
      </c>
      <c r="AF365" s="223">
        <f t="shared" ca="1" si="622"/>
        <v>1.688892458029603E-5</v>
      </c>
      <c r="AG365" s="223">
        <f t="shared" ca="1" si="623"/>
        <v>1.4464288002963503E-5</v>
      </c>
      <c r="AH365" s="223">
        <f t="shared" ca="1" si="624"/>
        <v>1.1900352425178297E-5</v>
      </c>
      <c r="AI365" s="223">
        <f t="shared" ca="1" si="625"/>
        <v>9.2218099481442578E-6</v>
      </c>
      <c r="AJ365" s="223">
        <f t="shared" ca="1" si="626"/>
        <v>6.4544564001554924E-6</v>
      </c>
      <c r="AK365" s="223">
        <f t="shared" ca="1" si="627"/>
        <v>3.6249429086684412E-6</v>
      </c>
      <c r="AL365" s="223">
        <f t="shared" ca="1" si="628"/>
        <v>7.6051923537554959E-7</v>
      </c>
      <c r="AM365" s="223">
        <f t="shared" ca="1" si="629"/>
        <v>-2.111228653896112E-6</v>
      </c>
      <c r="AN365" s="223">
        <f t="shared" ca="1" si="630"/>
        <v>-4.9626442571157746E-6</v>
      </c>
      <c r="AO365" s="223">
        <f t="shared" ca="1" si="631"/>
        <v>-7.7662668832820941E-6</v>
      </c>
      <c r="AP365" s="223">
        <f t="shared" ca="1" si="632"/>
        <v>-1.049509611388909E-5</v>
      </c>
      <c r="AQ365" s="223">
        <f t="shared" ca="1" si="633"/>
        <v>-1.3122851831716203E-5</v>
      </c>
      <c r="AR365" s="223">
        <f t="shared" ca="1" si="634"/>
        <v>-1.5624227312723357E-5</v>
      </c>
      <c r="AS365" s="223">
        <f t="shared" ca="1" si="635"/>
        <v>-1.797513294363754E-5</v>
      </c>
      <c r="AT365" s="223">
        <f t="shared" ca="1" si="636"/>
        <v>-2.0152928218097301E-5</v>
      </c>
      <c r="AU365" s="223">
        <f t="shared" ca="1" si="637"/>
        <v>-2.2136639777105577E-5</v>
      </c>
      <c r="AV365" s="223">
        <f t="shared" ca="1" si="638"/>
        <v>-2.3907163393942111E-5</v>
      </c>
      <c r="AW365" s="223">
        <f t="shared" ca="1" si="639"/>
        <v>-2.5447447958310069E-5</v>
      </c>
      <c r="AX365" s="223">
        <f t="shared" ca="1" si="640"/>
        <v>-2.6742659687849407E-5</v>
      </c>
      <c r="AY365" s="223">
        <f t="shared" ca="1" si="641"/>
        <v>-2.7780324985569927E-5</v>
      </c>
      <c r="AZ365" s="223">
        <f t="shared" ca="1" si="642"/>
        <v>-2.8550450567409001E-5</v>
      </c>
      <c r="BA365" s="223">
        <f t="shared" ca="1" si="643"/>
        <v>-2.9045619703020071E-5</v>
      </c>
      <c r="BB365" s="223">
        <f t="shared" ca="1" si="644"/>
        <v>-2.9261063642940202E-5</v>
      </c>
      <c r="BC365" s="223">
        <f t="shared" ca="1" si="645"/>
        <v>-2.9194707544254338E-5</v>
      </c>
      <c r="BD365" s="223">
        <f t="shared" ca="1" si="646"/>
        <v>-2.8847190452466752E-5</v>
      </c>
      <c r="BE365" s="223">
        <f t="shared" ca="1" si="647"/>
        <v>-2.8221859147143531E-5</v>
      </c>
      <c r="BF365" s="223">
        <f t="shared" ca="1" si="648"/>
        <v>-2.7324735910595789E-5</v>
      </c>
      <c r="BG365" s="223">
        <f t="shared" ca="1" si="649"/>
        <v>-2.6164460530008943E-5</v>
      </c>
      <c r="BH365" s="223">
        <f t="shared" ca="1" si="650"/>
        <v>-2.4752207091569079E-5</v>
      </c>
      <c r="BI365" s="223">
        <f t="shared" ca="1" si="651"/>
        <v>-2.3101576367904621E-5</v>
      </c>
      <c r="BJ365" s="223">
        <f t="shared" ca="1" si="652"/>
        <v>-2.122846483521102E-5</v>
      </c>
      <c r="BK365" s="223">
        <f t="shared" ca="1" si="653"/>
        <v>-1.9150911581495023E-5</v>
      </c>
      <c r="BL365" s="223">
        <f t="shared" ca="1" si="654"/>
        <v>-1.688892458029603E-5</v>
      </c>
      <c r="BM365" s="223">
        <f t="shared" ca="1" si="655"/>
        <v>-1.4464288002963504E-5</v>
      </c>
      <c r="BN365" s="223">
        <f t="shared" ca="1" si="656"/>
        <v>-1.1900352425178312E-5</v>
      </c>
      <c r="BO365" s="223">
        <f t="shared" ca="1" si="657"/>
        <v>-9.2218099481442612E-6</v>
      </c>
      <c r="BP365" s="223">
        <f t="shared" ca="1" si="658"/>
        <v>-6.4544564001554958E-6</v>
      </c>
      <c r="BQ365" s="223">
        <f t="shared" ca="1" si="659"/>
        <v>-3.6249429086684318E-6</v>
      </c>
      <c r="BR365" s="223">
        <f t="shared" ca="1" si="660"/>
        <v>-7.6051923537555319E-7</v>
      </c>
      <c r="BS365" s="223">
        <f t="shared" ca="1" si="661"/>
        <v>2.1112286538960955E-6</v>
      </c>
      <c r="BT365" s="223">
        <f t="shared" ca="1" si="662"/>
        <v>4.9626442571157713E-6</v>
      </c>
      <c r="BU365" s="223">
        <f t="shared" ca="1" si="663"/>
        <v>7.7662668832820907E-6</v>
      </c>
      <c r="BV365" s="223">
        <f t="shared" ca="1" si="664"/>
        <v>1.0495096113889099E-5</v>
      </c>
      <c r="BW365" s="223">
        <f t="shared" ca="1" si="665"/>
        <v>1.31228518317162E-5</v>
      </c>
      <c r="BX365" s="223">
        <f t="shared" ca="1" si="666"/>
        <v>1.5624227312723354E-5</v>
      </c>
      <c r="BY365" s="223">
        <f t="shared" ca="1" si="667"/>
        <v>1.7975132943637551E-5</v>
      </c>
      <c r="BZ365" s="223">
        <f t="shared" ca="1" si="668"/>
        <v>2.0152928218097297E-5</v>
      </c>
      <c r="CA365" s="223">
        <f t="shared" ca="1" si="669"/>
        <v>2.2136639777105574E-5</v>
      </c>
      <c r="CB365" s="223">
        <f t="shared" ca="1" si="670"/>
        <v>2.3907163393942111E-5</v>
      </c>
      <c r="CC365" s="223">
        <f t="shared" ca="1" si="671"/>
        <v>2.5447447958310066E-5</v>
      </c>
      <c r="CD365" s="223">
        <f t="shared" ca="1" si="672"/>
        <v>2.6742659687849407E-5</v>
      </c>
      <c r="CE365" s="223">
        <f t="shared" ca="1" si="673"/>
        <v>2.7780324985569927E-5</v>
      </c>
      <c r="CF365" s="223">
        <f t="shared" ca="1" si="674"/>
        <v>2.8550450567408998E-5</v>
      </c>
      <c r="CG365" s="223">
        <f t="shared" ca="1" si="675"/>
        <v>2.9045619703020071E-5</v>
      </c>
      <c r="CH365" s="223">
        <f t="shared" ca="1" si="676"/>
        <v>2.9261063642940202E-5</v>
      </c>
      <c r="CI365" s="223">
        <f t="shared" ca="1" si="677"/>
        <v>2.9194707544254338E-5</v>
      </c>
      <c r="CJ365" s="223">
        <f t="shared" ca="1" si="678"/>
        <v>2.8847190452466759E-5</v>
      </c>
      <c r="CK365" s="223">
        <f t="shared" ca="1" si="679"/>
        <v>2.8221859147143524E-5</v>
      </c>
      <c r="CL365" s="223">
        <f t="shared" ca="1" si="680"/>
        <v>2.7324735910595792E-5</v>
      </c>
      <c r="CM365" s="223">
        <f t="shared" ca="1" si="681"/>
        <v>2.6164460530008946E-5</v>
      </c>
      <c r="CN365" s="223">
        <f t="shared" ca="1" si="682"/>
        <v>2.4752207091569082E-5</v>
      </c>
      <c r="CO365" s="223">
        <f t="shared" ca="1" si="683"/>
        <v>2.3101576367904641E-5</v>
      </c>
      <c r="CP365" s="223">
        <f t="shared" ca="1" si="684"/>
        <v>2.1228464835211041E-5</v>
      </c>
      <c r="CQ365" s="223">
        <f t="shared" ca="1" si="685"/>
        <v>1.915091158149501E-5</v>
      </c>
      <c r="CR365" s="223">
        <f t="shared" ca="1" si="686"/>
        <v>1.6888924580296034E-5</v>
      </c>
      <c r="CS365" s="223">
        <f t="shared" ca="1" si="687"/>
        <v>1.4464288002963508E-5</v>
      </c>
      <c r="CT365" s="223">
        <f t="shared" ca="1" si="688"/>
        <v>1.1900352425178316E-5</v>
      </c>
      <c r="CU365" s="223">
        <f t="shared" ca="1" si="689"/>
        <v>9.2218099481442883E-6</v>
      </c>
      <c r="CV365" s="223">
        <f t="shared" ca="1" si="690"/>
        <v>6.4544564001554738E-6</v>
      </c>
      <c r="CW365" s="223">
        <f t="shared" ca="1" si="691"/>
        <v>3.6249429086684352E-6</v>
      </c>
      <c r="CX365" s="223">
        <f t="shared" ca="1" si="692"/>
        <v>7.6051923537555679E-7</v>
      </c>
      <c r="CY365" s="223">
        <f t="shared" ca="1" si="693"/>
        <v>-2.1112286538960917E-6</v>
      </c>
      <c r="CZ365" s="223">
        <f t="shared" ca="1" si="694"/>
        <v>-4.9626442571157425E-6</v>
      </c>
      <c r="DA365" s="223">
        <f t="shared" ca="1" si="695"/>
        <v>-7.7662668832821144E-6</v>
      </c>
      <c r="DB365" s="223">
        <f t="shared" ca="1" si="696"/>
        <v>-1.0495096113889095E-5</v>
      </c>
      <c r="DC365" s="223">
        <f t="shared" ca="1" si="697"/>
        <v>-1.3122851831716196E-5</v>
      </c>
      <c r="DD365" s="223">
        <f t="shared" ca="1" si="698"/>
        <v>-1.562422731272335E-5</v>
      </c>
      <c r="DE365" s="223">
        <f t="shared" ca="1" si="699"/>
        <v>-1.7975132943637523E-5</v>
      </c>
      <c r="DF365" s="223">
        <f t="shared" ca="1" si="700"/>
        <v>-2.0152928218097314E-5</v>
      </c>
      <c r="DG365" s="223">
        <f t="shared" ca="1" si="701"/>
        <v>-2.2136639777105591E-5</v>
      </c>
      <c r="DH365" s="223">
        <f t="shared" ca="1" si="702"/>
        <v>-2.3907163393942107E-5</v>
      </c>
      <c r="DI365" s="223">
        <f t="shared" ca="1" si="703"/>
        <v>-2.5447447958310066E-5</v>
      </c>
      <c r="DJ365" s="223">
        <f t="shared" ca="1" si="704"/>
        <v>-2.6742659687849404E-5</v>
      </c>
      <c r="DK365" s="223">
        <f t="shared" ca="1" si="705"/>
        <v>-2.7780324985569917E-5</v>
      </c>
      <c r="DL365" s="223">
        <f t="shared" ca="1" si="706"/>
        <v>-2.8550450567409008E-5</v>
      </c>
      <c r="DM365" s="223">
        <f t="shared" ca="1" si="707"/>
        <v>-2.9045619703020071E-5</v>
      </c>
      <c r="DN365" s="223">
        <f t="shared" ca="1" si="708"/>
        <v>-2.9261063642940202E-5</v>
      </c>
      <c r="DO365" s="223">
        <f t="shared" ca="1" si="709"/>
        <v>-2.9194707544254338E-5</v>
      </c>
      <c r="DP365" s="223">
        <f t="shared" ca="1" si="710"/>
        <v>-2.8847190452466759E-5</v>
      </c>
      <c r="DQ365" s="223">
        <f t="shared" ca="1" si="711"/>
        <v>-2.8221859147143524E-5</v>
      </c>
      <c r="DR365" s="223">
        <f t="shared" ca="1" si="712"/>
        <v>-2.7324735910595789E-5</v>
      </c>
      <c r="DS365" s="223">
        <f t="shared" ca="1" si="713"/>
        <v>-2.6164460530008946E-5</v>
      </c>
      <c r="DT365" s="223">
        <f t="shared" ca="1" si="714"/>
        <v>-2.4752207091569082E-5</v>
      </c>
      <c r="DU365" s="223">
        <f t="shared" ca="1" si="715"/>
        <v>-2.3101576367904637E-5</v>
      </c>
      <c r="DV365" s="223">
        <f t="shared" ca="1" si="716"/>
        <v>-2.1228464835211041E-5</v>
      </c>
      <c r="DW365" s="223">
        <f t="shared" ca="1" si="717"/>
        <v>-1.915091158149501E-5</v>
      </c>
      <c r="DX365" s="223">
        <f t="shared" ca="1" si="718"/>
        <v>-1.6888924580296037E-5</v>
      </c>
      <c r="DY365" s="223">
        <f t="shared" ca="1" si="719"/>
        <v>-1.4464288002963511E-5</v>
      </c>
      <c r="DZ365" s="223">
        <f t="shared" ca="1" si="720"/>
        <v>-1.1900352425178319E-5</v>
      </c>
      <c r="EA365" s="223">
        <f t="shared" ca="1" si="721"/>
        <v>-9.2218099481442917E-6</v>
      </c>
      <c r="EB365" s="223">
        <f t="shared" ca="1" si="722"/>
        <v>-6.4544564001554772E-6</v>
      </c>
      <c r="EC365" s="223">
        <f t="shared" ca="1" si="723"/>
        <v>-3.624942908668439E-6</v>
      </c>
      <c r="ED365" s="223">
        <f t="shared" ca="1" si="724"/>
        <v>-7.6051923537556029E-7</v>
      </c>
      <c r="EE365" s="223">
        <f t="shared" ca="1" si="725"/>
        <v>2.1112286538960887E-6</v>
      </c>
      <c r="EF365" s="223">
        <f t="shared" ca="1" si="726"/>
        <v>4.9626442571157391E-6</v>
      </c>
      <c r="EG365" s="223">
        <f t="shared" ca="1" si="727"/>
        <v>7.7662668832821093E-6</v>
      </c>
      <c r="EH365" s="223">
        <f t="shared" ca="1" si="728"/>
        <v>1.0495096113889092E-5</v>
      </c>
      <c r="EI365" s="223">
        <f t="shared" ca="1" si="729"/>
        <v>1.3122851831716195E-5</v>
      </c>
      <c r="EJ365" s="223">
        <f t="shared" ca="1" si="730"/>
        <v>1.5624227312723347E-5</v>
      </c>
      <c r="EK365" s="223">
        <f t="shared" ca="1" si="731"/>
        <v>1.7975132943637523E-5</v>
      </c>
      <c r="EL365" s="223">
        <f t="shared" ca="1" si="732"/>
        <v>2.0152928218097311E-5</v>
      </c>
      <c r="EM365" s="223">
        <f t="shared" ca="1" si="733"/>
        <v>2.2136639777105587E-5</v>
      </c>
      <c r="EN365" s="223">
        <f t="shared" ca="1" si="734"/>
        <v>2.3907163393942104E-5</v>
      </c>
      <c r="EO365" s="223">
        <f t="shared" ca="1" si="735"/>
        <v>2.5447447958310063E-5</v>
      </c>
      <c r="EP365" s="223">
        <f t="shared" ca="1" si="736"/>
        <v>2.6742659687849404E-5</v>
      </c>
      <c r="EQ365" s="223">
        <f t="shared" ca="1" si="737"/>
        <v>2.7780324985569914E-5</v>
      </c>
      <c r="ER365" s="223">
        <f t="shared" ca="1" si="738"/>
        <v>2.8550450567409005E-5</v>
      </c>
      <c r="ES365" s="223">
        <f t="shared" ca="1" si="739"/>
        <v>2.9045619703020067E-5</v>
      </c>
      <c r="ET365" s="223">
        <f t="shared" ca="1" si="740"/>
        <v>2.9261063642940202E-5</v>
      </c>
      <c r="EU365" s="223">
        <f t="shared" ca="1" si="741"/>
        <v>2.9194707544254338E-5</v>
      </c>
      <c r="EV365" s="223">
        <f t="shared" ca="1" si="742"/>
        <v>2.8847190452466759E-5</v>
      </c>
      <c r="EW365" s="223">
        <f t="shared" ca="1" si="743"/>
        <v>2.8221859147143527E-5</v>
      </c>
      <c r="EX365" s="223">
        <f t="shared" ca="1" si="744"/>
        <v>2.7324735910595792E-5</v>
      </c>
      <c r="EY365" s="223">
        <f t="shared" ca="1" si="745"/>
        <v>2.6164460530008949E-5</v>
      </c>
      <c r="EZ365" s="223">
        <f t="shared" ca="1" si="746"/>
        <v>2.4752207091569085E-5</v>
      </c>
      <c r="FA365" s="223">
        <f t="shared" ca="1" si="747"/>
        <v>2.3101576367904641E-5</v>
      </c>
      <c r="FB365" s="223">
        <f t="shared" ca="1" si="748"/>
        <v>2.1228464835211044E-5</v>
      </c>
      <c r="FC365" s="223">
        <f t="shared" ca="1" si="749"/>
        <v>1.9150911581495013E-5</v>
      </c>
      <c r="FD365" s="223">
        <f t="shared" ca="1" si="750"/>
        <v>1.6888924580296041E-5</v>
      </c>
      <c r="FE365" s="223">
        <f t="shared" ca="1" si="751"/>
        <v>1.4464288002963514E-5</v>
      </c>
      <c r="FF365" s="223">
        <f t="shared" ca="1" si="752"/>
        <v>1.1900352425178323E-5</v>
      </c>
      <c r="FG365" s="223">
        <f t="shared" ca="1" si="753"/>
        <v>9.2218099481442951E-6</v>
      </c>
      <c r="FH365" s="223">
        <f t="shared" ca="1" si="754"/>
        <v>6.4544564001554805E-6</v>
      </c>
      <c r="FI365" s="223">
        <f t="shared" ca="1" si="755"/>
        <v>3.6249429086684428E-6</v>
      </c>
      <c r="FJ365" s="223">
        <f t="shared" ca="1" si="756"/>
        <v>7.6051923537556389E-7</v>
      </c>
      <c r="FK365" s="223">
        <f t="shared" ca="1" si="757"/>
        <v>-2.1112286538960849E-6</v>
      </c>
      <c r="FL365" s="223">
        <f t="shared" ca="1" si="758"/>
        <v>-4.962644257115734E-6</v>
      </c>
      <c r="FM365" s="223">
        <f t="shared" ca="1" si="759"/>
        <v>-7.7662668832820568E-6</v>
      </c>
      <c r="FN365" s="223">
        <f t="shared" ca="1" si="760"/>
        <v>-1.0495096113889039E-5</v>
      </c>
      <c r="FO365" s="223">
        <f t="shared" ca="1" si="761"/>
        <v>-1.3122851831716146E-5</v>
      </c>
      <c r="FP365" s="223">
        <f t="shared" ca="1" si="762"/>
        <v>-1.5624227312723388E-5</v>
      </c>
      <c r="FQ365" s="223">
        <f t="shared" ca="1" si="763"/>
        <v>-1.7975132943637557E-5</v>
      </c>
      <c r="FR365" s="223">
        <f t="shared" ca="1" si="764"/>
        <v>-2.0152928218097307E-5</v>
      </c>
      <c r="FS365" s="223">
        <f t="shared" ca="1" si="765"/>
        <v>-2.2136639777105584E-5</v>
      </c>
      <c r="FT365" s="223">
        <f t="shared" ca="1" si="766"/>
        <v>-2.3907163393942104E-5</v>
      </c>
      <c r="FU365" s="223">
        <f t="shared" ca="1" si="767"/>
        <v>-2.5447447958310063E-5</v>
      </c>
      <c r="FV365" s="223">
        <f t="shared" ca="1" si="768"/>
        <v>-2.67426596878494E-5</v>
      </c>
      <c r="FW365" s="223">
        <f t="shared" ca="1" si="769"/>
        <v>-2.7780324985569914E-5</v>
      </c>
      <c r="FX365" s="223">
        <f t="shared" ca="1" si="770"/>
        <v>-2.8550450567408991E-5</v>
      </c>
      <c r="FY365" s="223">
        <f t="shared" ca="1" si="771"/>
        <v>-2.904561970302006E-5</v>
      </c>
      <c r="FZ365" s="223">
        <f t="shared" ca="1" si="772"/>
        <v>-2.9261063642940198E-5</v>
      </c>
      <c r="GA365" s="223">
        <f t="shared" ca="1" si="773"/>
        <v>-2.9194707544254338E-5</v>
      </c>
      <c r="GB365" s="223">
        <f t="shared" ca="1" si="774"/>
        <v>-2.8847190452466748E-5</v>
      </c>
      <c r="GC365" s="223">
        <f t="shared" ca="1" si="775"/>
        <v>-2.8221859147143527E-5</v>
      </c>
      <c r="GD365" s="223">
        <f t="shared" ca="1" si="776"/>
        <v>-2.7324735910595792E-5</v>
      </c>
      <c r="GE365" s="223">
        <f t="shared" ca="1" si="777"/>
        <v>-2.6164460530008949E-5</v>
      </c>
      <c r="GF365" s="223">
        <f t="shared" ca="1" si="778"/>
        <v>-2.4752207091569089E-5</v>
      </c>
      <c r="GG365" s="223">
        <f t="shared" ca="1" si="779"/>
        <v>-2.3101576367904644E-5</v>
      </c>
      <c r="GH365" s="223">
        <f t="shared" ca="1" si="780"/>
        <v>-2.1228464835211047E-5</v>
      </c>
      <c r="GI365" s="223">
        <f t="shared" ca="1" si="781"/>
        <v>-1.9150911581495057E-5</v>
      </c>
      <c r="GJ365" s="223">
        <f t="shared" ca="1" si="782"/>
        <v>-1.6888924580296085E-5</v>
      </c>
      <c r="GK365" s="223">
        <f t="shared" ca="1" si="783"/>
        <v>-1.4464288002963472E-5</v>
      </c>
      <c r="GL365" s="223">
        <f t="shared" ca="1" si="784"/>
        <v>-1.1900352425178279E-5</v>
      </c>
      <c r="GM365" s="223">
        <f t="shared" ca="1" si="785"/>
        <v>-9.2218099481442493E-6</v>
      </c>
      <c r="GN365" s="223">
        <f t="shared" ca="1" si="786"/>
        <v>-6.4544564001554839E-6</v>
      </c>
      <c r="GO365" s="223">
        <f t="shared" ca="1" si="787"/>
        <v>-3.6249429086684458E-6</v>
      </c>
      <c r="GP365" s="223">
        <f t="shared" ca="1" si="788"/>
        <v>-7.6051923537556749E-7</v>
      </c>
      <c r="GQ365" s="223">
        <f t="shared" ca="1" si="789"/>
        <v>2.1112286538960815E-6</v>
      </c>
      <c r="GR365" s="223">
        <f t="shared" ca="1" si="790"/>
        <v>4.9626442571157306E-6</v>
      </c>
      <c r="GS365" s="223">
        <f t="shared" ca="1" si="791"/>
        <v>7.7662668832820534E-6</v>
      </c>
      <c r="GT365" s="223">
        <f t="shared" ca="1" si="792"/>
        <v>1.0495096113889036E-5</v>
      </c>
      <c r="GU365" s="223">
        <f t="shared" ca="1" si="793"/>
        <v>1.3122851831716142E-5</v>
      </c>
      <c r="GV365" s="223">
        <f t="shared" ca="1" si="794"/>
        <v>1.5624227312723384E-5</v>
      </c>
      <c r="GW365" s="223">
        <f t="shared" ca="1" si="795"/>
        <v>1.7975132943637557E-5</v>
      </c>
      <c r="GX365" s="223">
        <f t="shared" ca="1" si="796"/>
        <v>2.0152928218097304E-5</v>
      </c>
      <c r="GY365" s="223">
        <f t="shared" ca="1" si="797"/>
        <v>2.2136639777105581E-5</v>
      </c>
      <c r="GZ365" s="223">
        <f t="shared" ca="1" si="798"/>
        <v>2.3907163393942101E-5</v>
      </c>
      <c r="HA365" s="223">
        <f t="shared" ca="1" si="799"/>
        <v>2.5447447958310059E-5</v>
      </c>
      <c r="HB365" s="223">
        <f t="shared" ca="1" si="800"/>
        <v>2.67426596878494E-5</v>
      </c>
      <c r="HC365" s="223">
        <f t="shared" ca="1" si="801"/>
        <v>2.778032498556991E-5</v>
      </c>
      <c r="HD365" s="223">
        <f t="shared" ca="1" si="802"/>
        <v>2.8550450567408991E-5</v>
      </c>
      <c r="HE365" s="223">
        <f t="shared" ca="1" si="803"/>
        <v>2.904561970302006E-5</v>
      </c>
      <c r="HF365" s="223">
        <f t="shared" ca="1" si="804"/>
        <v>2.9261063642940202E-5</v>
      </c>
      <c r="HG365" s="223">
        <f t="shared" ca="1" si="805"/>
        <v>2.9194707544254338E-5</v>
      </c>
      <c r="HH365" s="223">
        <f t="shared" ca="1" si="806"/>
        <v>2.8847190452466752E-5</v>
      </c>
      <c r="HI365" s="223">
        <f t="shared" ca="1" si="807"/>
        <v>2.8221859147143527E-5</v>
      </c>
      <c r="HJ365" s="223">
        <f t="shared" ca="1" si="808"/>
        <v>2.7324735910595792E-5</v>
      </c>
      <c r="HK365" s="223">
        <f t="shared" ca="1" si="809"/>
        <v>2.6164460530008953E-5</v>
      </c>
      <c r="HL365" s="223">
        <f t="shared" ca="1" si="810"/>
        <v>2.4752207091569089E-5</v>
      </c>
      <c r="HM365" s="223">
        <f t="shared" ca="1" si="811"/>
        <v>2.3101576367904648E-5</v>
      </c>
      <c r="HN365" s="223">
        <f t="shared" ca="1" si="812"/>
        <v>2.1228464835211047E-5</v>
      </c>
      <c r="HO365" s="223">
        <f t="shared" ca="1" si="813"/>
        <v>1.9150911581495057E-5</v>
      </c>
      <c r="HP365" s="223">
        <f t="shared" ca="1" si="814"/>
        <v>1.6888924580296088E-5</v>
      </c>
      <c r="HQ365" s="223">
        <f t="shared" ca="1" si="815"/>
        <v>1.4464288002963475E-5</v>
      </c>
      <c r="HR365" s="223">
        <f t="shared" ca="1" si="816"/>
        <v>1.1900352425178282E-5</v>
      </c>
      <c r="HS365" s="223">
        <f t="shared" ca="1" si="817"/>
        <v>9.2218099481442527E-6</v>
      </c>
      <c r="HT365" s="223">
        <f t="shared" ca="1" si="818"/>
        <v>6.4544564001554873E-6</v>
      </c>
      <c r="HU365" s="223">
        <f t="shared" ca="1" si="819"/>
        <v>3.6249429086684496E-6</v>
      </c>
      <c r="HV365" s="223">
        <f t="shared" ca="1" si="820"/>
        <v>7.6051923537557109E-7</v>
      </c>
      <c r="HW365" s="223">
        <f t="shared" ca="1" si="821"/>
        <v>-2.1112286538960777E-6</v>
      </c>
      <c r="HX365" s="223">
        <f t="shared" ca="1" si="822"/>
        <v>-4.9626442571157289E-6</v>
      </c>
      <c r="HY365" s="223">
        <f t="shared" ca="1" si="823"/>
        <v>-7.7662668832820483E-6</v>
      </c>
      <c r="HZ365" s="223">
        <f t="shared" ca="1" si="824"/>
        <v>-1.0495096113889033E-5</v>
      </c>
      <c r="IA365" s="223">
        <f t="shared" ca="1" si="825"/>
        <v>-1.3122851831716139E-5</v>
      </c>
      <c r="IB365" s="223">
        <f t="shared" ca="1" si="826"/>
        <v>-1.5624227312723381E-5</v>
      </c>
      <c r="IC365" s="223">
        <f t="shared" ca="1" si="827"/>
        <v>-1.7975132943637554E-5</v>
      </c>
      <c r="ID365" s="223">
        <f t="shared" ca="1" si="828"/>
        <v>-2.0152928218097304E-5</v>
      </c>
      <c r="IE365" s="223">
        <f t="shared" ca="1" si="829"/>
        <v>3.3505540766818061E-6</v>
      </c>
      <c r="IF365" s="223">
        <f t="shared" ca="1" si="830"/>
        <v>-2.3907163393942101E-5</v>
      </c>
      <c r="IG365" s="223">
        <f t="shared" ca="1" si="831"/>
        <v>-2.5447447958310059E-5</v>
      </c>
      <c r="IH365" s="223">
        <f t="shared" ca="1" si="832"/>
        <v>-2.67426596878494E-5</v>
      </c>
      <c r="II365" s="223">
        <f t="shared" ca="1" si="833"/>
        <v>-2.778032498556991E-5</v>
      </c>
      <c r="IJ365" s="223">
        <f t="shared" ca="1" si="834"/>
        <v>-2.8550450567408991E-5</v>
      </c>
      <c r="IK365" s="223">
        <f t="shared" ca="1" si="835"/>
        <v>-2.904561970302006E-5</v>
      </c>
      <c r="IL365" s="223">
        <f t="shared" ca="1" si="836"/>
        <v>-2.9261063642940198E-5</v>
      </c>
      <c r="IM365" s="223">
        <f t="shared" ca="1" si="837"/>
        <v>-2.9194707544254335E-5</v>
      </c>
      <c r="IN365" s="223">
        <f t="shared" ca="1" si="838"/>
        <v>-2.8847190452466752E-5</v>
      </c>
      <c r="IO365" s="223">
        <f t="shared" ca="1" si="839"/>
        <v>-2.8221859147143531E-5</v>
      </c>
      <c r="IP365" s="223">
        <f t="shared" ca="1" si="840"/>
        <v>-2.7324735910595796E-5</v>
      </c>
      <c r="IQ365" s="223">
        <f t="shared" ca="1" si="841"/>
        <v>-2.6164460530008953E-5</v>
      </c>
      <c r="IR365" s="223">
        <f t="shared" ca="1" si="842"/>
        <v>-2.4752207091569092E-5</v>
      </c>
      <c r="IS365" s="223">
        <f t="shared" ca="1" si="843"/>
        <v>-2.3101576367904648E-5</v>
      </c>
      <c r="IT365" s="223">
        <f t="shared" ca="1" si="844"/>
        <v>-2.1228464835211051E-5</v>
      </c>
      <c r="IU365" s="223">
        <f t="shared" ca="1" si="845"/>
        <v>-1.9150911581495061E-5</v>
      </c>
      <c r="IV365" s="223">
        <f t="shared" ca="1" si="846"/>
        <v>-1.6888924580296091E-5</v>
      </c>
      <c r="IW365" s="223">
        <f t="shared" ca="1" si="847"/>
        <v>-1.4464288002963479E-5</v>
      </c>
      <c r="IX365" s="223">
        <f t="shared" ca="1" si="848"/>
        <v>-1.1900352425178285E-5</v>
      </c>
      <c r="IY365" s="223">
        <f t="shared" ca="1" si="849"/>
        <v>-9.2218099481442561E-6</v>
      </c>
      <c r="IZ365" s="223">
        <f t="shared" ca="1" si="850"/>
        <v>-6.4544564001554916E-6</v>
      </c>
      <c r="JA365" s="223">
        <f t="shared" ca="1" si="851"/>
        <v>-3.624942908668453E-6</v>
      </c>
      <c r="JB365" s="223">
        <f t="shared" ca="1" si="852"/>
        <v>-7.6051923537557469E-7</v>
      </c>
    </row>
    <row r="366" spans="1:262">
      <c r="B366" s="230">
        <v>5</v>
      </c>
      <c r="C366" s="229">
        <f t="shared" si="853"/>
        <v>9.7656250000000005E-5</v>
      </c>
      <c r="D366" s="226">
        <f t="shared" ca="1" si="597"/>
        <v>279.9952097475396</v>
      </c>
      <c r="E366" s="225">
        <f ca="1">K361</f>
        <v>-4.7902524604096983E-3</v>
      </c>
      <c r="F366" s="224">
        <v>5</v>
      </c>
      <c r="G366" s="223">
        <f t="shared" ca="1" si="854"/>
        <v>-1.0166713475634999E-4</v>
      </c>
      <c r="H366" s="223">
        <f t="shared" ca="1" si="598"/>
        <v>-2.3858622572637436E-4</v>
      </c>
      <c r="I366" s="223">
        <f t="shared" ca="1" si="599"/>
        <v>-3.719167577847995E-4</v>
      </c>
      <c r="J366" s="223">
        <f t="shared" ca="1" si="600"/>
        <v>-4.996533156250637E-4</v>
      </c>
      <c r="K366" s="223">
        <f t="shared" ca="1" si="601"/>
        <v>-6.1987462251973169E-4</v>
      </c>
      <c r="L366" s="223">
        <f t="shared" ca="1" si="602"/>
        <v>-7.3077243811080477E-4</v>
      </c>
      <c r="M366" s="223">
        <f t="shared" ca="1" si="603"/>
        <v>-8.306787560278207E-4</v>
      </c>
      <c r="N366" s="223">
        <f t="shared" ca="1" si="604"/>
        <v>-9.1809089225624902E-4</v>
      </c>
      <c r="O366" s="223">
        <f t="shared" ca="1" si="605"/>
        <v>-9.9169408690377215E-4</v>
      </c>
      <c r="P366" s="223">
        <f t="shared" ca="1" si="606"/>
        <v>-1.0503812794128476E-3</v>
      </c>
      <c r="Q366" s="223">
        <f t="shared" ca="1" si="607"/>
        <v>-1.0932697597819494E-3</v>
      </c>
      <c r="R366" s="223">
        <f t="shared" ca="1" si="608"/>
        <v>-1.1197144453456171E-3</v>
      </c>
      <c r="S366" s="223">
        <f t="shared" ca="1" si="609"/>
        <v>-1.1293175834181928E-3</v>
      </c>
      <c r="T366" s="223">
        <f t="shared" ca="1" si="610"/>
        <v>-1.1219347338644382E-3</v>
      </c>
      <c r="U366" s="223">
        <f t="shared" ca="1" si="611"/>
        <v>-1.0976769416136173E-3</v>
      </c>
      <c r="V366" s="223">
        <f t="shared" ca="1" si="612"/>
        <v>-1.0569090664403987E-3</v>
      </c>
      <c r="W366" s="223">
        <f t="shared" ca="1" si="613"/>
        <v>-1.0002442951342308E-3</v>
      </c>
      <c r="X366" s="223">
        <f t="shared" ca="1" si="614"/>
        <v>-9.2853491859927321E-4</v>
      </c>
      <c r="Y366" s="223">
        <f t="shared" ca="1" si="615"/>
        <v>-8.4285951260588466E-4</v>
      </c>
      <c r="Z366" s="223">
        <f t="shared" ca="1" si="616"/>
        <v>-7.4450671500709479E-4</v>
      </c>
      <c r="AA366" s="223">
        <f t="shared" ca="1" si="617"/>
        <v>-6.3495584342582699E-4</v>
      </c>
      <c r="AB366" s="223">
        <f t="shared" ca="1" si="618"/>
        <v>-5.1585464494089761E-4</v>
      </c>
      <c r="AC366" s="223">
        <f t="shared" ca="1" si="619"/>
        <v>-3.8899451243722263E-4</v>
      </c>
      <c r="AD366" s="223">
        <f t="shared" ca="1" si="620"/>
        <v>-2.5628354038939659E-4</v>
      </c>
      <c r="AE366" s="223">
        <f t="shared" ca="1" si="621"/>
        <v>-1.1971782534473286E-4</v>
      </c>
      <c r="AF366" s="223">
        <f t="shared" ca="1" si="622"/>
        <v>1.8648557226776326E-5</v>
      </c>
      <c r="AG366" s="223">
        <f t="shared" ca="1" si="623"/>
        <v>1.5673444813946961E-4</v>
      </c>
      <c r="AH366" s="223">
        <f t="shared" ca="1" si="624"/>
        <v>2.924629070633165E-4</v>
      </c>
      <c r="AI366" s="223">
        <f t="shared" ca="1" si="625"/>
        <v>4.2379245163970278E-4</v>
      </c>
      <c r="AJ366" s="223">
        <f t="shared" ca="1" si="626"/>
        <v>5.4874776327632044E-4</v>
      </c>
      <c r="AK366" s="223">
        <f t="shared" ca="1" si="627"/>
        <v>6.6544939777742854E-4</v>
      </c>
      <c r="AL366" s="223">
        <f t="shared" ca="1" si="628"/>
        <v>7.7214205393394777E-4</v>
      </c>
      <c r="AM366" s="223">
        <f t="shared" ca="1" si="629"/>
        <v>8.6722097488748403E-4</v>
      </c>
      <c r="AN366" s="223">
        <f t="shared" ca="1" si="630"/>
        <v>9.4925608516719241E-4</v>
      </c>
      <c r="AO366" s="223">
        <f t="shared" ca="1" si="631"/>
        <v>1.0170135003559726E-3</v>
      </c>
      <c r="AP366" s="223">
        <f t="shared" ca="1" si="632"/>
        <v>1.0694740858606091E-3</v>
      </c>
      <c r="AQ366" s="223">
        <f t="shared" ca="1" si="633"/>
        <v>1.1058487856446637E-3</v>
      </c>
      <c r="AR366" s="223">
        <f t="shared" ca="1" si="634"/>
        <v>1.1255904903657197E-3</v>
      </c>
      <c r="AS366" s="223">
        <f t="shared" ca="1" si="635"/>
        <v>1.1284022664091427E-3</v>
      </c>
      <c r="AT366" s="223">
        <f t="shared" ca="1" si="636"/>
        <v>1.1142418220460315E-3</v>
      </c>
      <c r="AU366" s="223">
        <f t="shared" ca="1" si="637"/>
        <v>1.0833221435401854E-3</v>
      </c>
      <c r="AV366" s="223">
        <f t="shared" ca="1" si="638"/>
        <v>1.0361082916364483E-3</v>
      </c>
      <c r="AW366" s="223">
        <f t="shared" ca="1" si="639"/>
        <v>9.7331040661422852E-4</v>
      </c>
      <c r="AX366" s="223">
        <f t="shared" ca="1" si="640"/>
        <v>8.9587302711669251E-4</v>
      </c>
      <c r="AY366" s="223">
        <f t="shared" ca="1" si="641"/>
        <v>8.0496088341039721E-4</v>
      </c>
      <c r="AZ366" s="223">
        <f t="shared" ca="1" si="642"/>
        <v>7.0194137875794166E-4</v>
      </c>
      <c r="BA366" s="223">
        <f t="shared" ca="1" si="643"/>
        <v>5.88364022400121E-4</v>
      </c>
      <c r="BB366" s="223">
        <f t="shared" ca="1" si="644"/>
        <v>4.6593712349465264E-4</v>
      </c>
      <c r="BC366" s="223">
        <f t="shared" ca="1" si="645"/>
        <v>3.3650209655634709E-4</v>
      </c>
      <c r="BD366" s="223">
        <f t="shared" ca="1" si="646"/>
        <v>2.0200576486881542E-4</v>
      </c>
      <c r="BE366" s="223">
        <f t="shared" ca="1" si="647"/>
        <v>6.447107845016863E-5</v>
      </c>
      <c r="BF366" s="223">
        <f t="shared" ca="1" si="648"/>
        <v>-7.4033312998213842E-5</v>
      </c>
      <c r="BG366" s="223">
        <f t="shared" ca="1" si="649"/>
        <v>-2.1142417450870543E-4</v>
      </c>
      <c r="BH366" s="223">
        <f t="shared" ca="1" si="650"/>
        <v>-3.4563501964041804E-4</v>
      </c>
      <c r="BI366" s="223">
        <f t="shared" ca="1" si="651"/>
        <v>-4.7464719235877157E-4</v>
      </c>
      <c r="BJ366" s="223">
        <f t="shared" ca="1" si="652"/>
        <v>-5.965202295012172E-4</v>
      </c>
      <c r="BK366" s="223">
        <f t="shared" ca="1" si="653"/>
        <v>-7.0942104714939659E-4</v>
      </c>
      <c r="BL366" s="223">
        <f t="shared" ca="1" si="654"/>
        <v>-8.1165151191750723E-4</v>
      </c>
      <c r="BM366" s="223">
        <f t="shared" ca="1" si="655"/>
        <v>-9.0167398245905798E-4</v>
      </c>
      <c r="BN366" s="223">
        <f t="shared" ca="1" si="656"/>
        <v>-9.7813443702395465E-4</v>
      </c>
      <c r="BO366" s="223">
        <f t="shared" ca="1" si="657"/>
        <v>-1.0398828392059541E-3</v>
      </c>
      <c r="BP366" s="223">
        <f t="shared" ca="1" si="658"/>
        <v>-1.0859904355606659E-3</v>
      </c>
      <c r="BQ366" s="223">
        <f t="shared" ca="1" si="659"/>
        <v>-1.1157637249218464E-3</v>
      </c>
      <c r="BR366" s="223">
        <f t="shared" ca="1" si="660"/>
        <v>-1.128754889304448E-3</v>
      </c>
      <c r="BS366" s="223">
        <f t="shared" ca="1" si="661"/>
        <v>-1.1247685295039478E-3</v>
      </c>
      <c r="BT366" s="223">
        <f t="shared" ca="1" si="662"/>
        <v>-1.1038646040822594E-3</v>
      </c>
      <c r="BU366" s="223">
        <f t="shared" ca="1" si="663"/>
        <v>-1.0663575275351518E-3</v>
      </c>
      <c r="BV366" s="223">
        <f t="shared" ca="1" si="664"/>
        <v>-1.0128114412055779E-3</v>
      </c>
      <c r="BW366" s="223">
        <f t="shared" ca="1" si="665"/>
        <v>-9.440317280727693E-4</v>
      </c>
      <c r="BX366" s="223">
        <f t="shared" ca="1" si="666"/>
        <v>-8.6105289904257927E-4</v>
      </c>
      <c r="BY366" s="223">
        <f t="shared" ca="1" si="667"/>
        <v>-7.6512303294052773E-4</v>
      </c>
      <c r="BZ366" s="223">
        <f t="shared" ca="1" si="668"/>
        <v>-6.5768500424455748E-4</v>
      </c>
      <c r="CA366" s="223">
        <f t="shared" ca="1" si="669"/>
        <v>-5.403547809098504E-4</v>
      </c>
      <c r="CB366" s="223">
        <f t="shared" ca="1" si="670"/>
        <v>-4.1489711870663654E-4</v>
      </c>
      <c r="CC366" s="223">
        <f t="shared" ca="1" si="671"/>
        <v>-2.8319901765076468E-4</v>
      </c>
      <c r="CD366" s="223">
        <f t="shared" ca="1" si="672"/>
        <v>-1.4724133976704899E-4</v>
      </c>
      <c r="CE366" s="223">
        <f t="shared" ca="1" si="673"/>
        <v>-9.0690150806179109E-6</v>
      </c>
      <c r="CF366" s="223">
        <f t="shared" ca="1" si="674"/>
        <v>1.2923971603408631E-4</v>
      </c>
      <c r="CG366" s="223">
        <f t="shared" ca="1" si="675"/>
        <v>2.6560456152297874E-4</v>
      </c>
      <c r="CH366" s="223">
        <f t="shared" ca="1" si="676"/>
        <v>3.9797446718115443E-4</v>
      </c>
      <c r="CI366" s="223">
        <f t="shared" ca="1" si="677"/>
        <v>5.2435846641726283E-4</v>
      </c>
      <c r="CJ366" s="223">
        <f t="shared" ca="1" si="678"/>
        <v>6.4285562624424408E-4</v>
      </c>
      <c r="CK366" s="223">
        <f t="shared" ca="1" si="679"/>
        <v>7.5168363908083638E-4</v>
      </c>
      <c r="CL366" s="223">
        <f t="shared" ca="1" si="680"/>
        <v>8.4920563031658225E-4</v>
      </c>
      <c r="CM366" s="223">
        <f t="shared" ca="1" si="681"/>
        <v>9.3395477842957381E-4</v>
      </c>
      <c r="CN366" s="223">
        <f t="shared" ca="1" si="682"/>
        <v>1.0046563773474684E-3</v>
      </c>
      <c r="CO366" s="223">
        <f t="shared" ca="1" si="683"/>
        <v>1.0602470092133088E-3</v>
      </c>
      <c r="CP366" s="223">
        <f t="shared" ca="1" si="684"/>
        <v>1.0998905391799295E-3</v>
      </c>
      <c r="CQ366" s="223">
        <f t="shared" ca="1" si="685"/>
        <v>1.122990691656332E-3</v>
      </c>
      <c r="CR366" s="223">
        <f t="shared" ca="1" si="686"/>
        <v>1.1292000188475903E-3</v>
      </c>
      <c r="CS366" s="223">
        <f t="shared" ca="1" si="687"/>
        <v>1.11842512669309E-3</v>
      </c>
      <c r="CT366" s="223">
        <f t="shared" ca="1" si="688"/>
        <v>1.0908280796001323E-3</v>
      </c>
      <c r="CU366" s="223">
        <f t="shared" ca="1" si="689"/>
        <v>1.0468239628443983E-3</v>
      </c>
      <c r="CV366" s="223">
        <f t="shared" ca="1" si="690"/>
        <v>9.8707463930103822E-4</v>
      </c>
      <c r="CW366" s="223">
        <f t="shared" ca="1" si="691"/>
        <v>9.1247879441096961E-4</v>
      </c>
      <c r="CX366" s="223">
        <f t="shared" ca="1" si="692"/>
        <v>8.2415841911534526E-4</v>
      </c>
      <c r="CY366" s="223">
        <f t="shared" ca="1" si="693"/>
        <v>7.2344193406744201E-4</v>
      </c>
      <c r="CZ366" s="223">
        <f t="shared" ca="1" si="694"/>
        <v>6.1184420894954566E-4</v>
      </c>
      <c r="DA366" s="223">
        <f t="shared" ca="1" si="695"/>
        <v>4.9104377742287969E-4</v>
      </c>
      <c r="DB366" s="223">
        <f t="shared" ca="1" si="696"/>
        <v>3.6285759041896064E-4</v>
      </c>
      <c r="DC366" s="223">
        <f t="shared" ca="1" si="697"/>
        <v>2.2921368750635729E-4</v>
      </c>
      <c r="DD366" s="223">
        <f t="shared" ca="1" si="698"/>
        <v>9.2122197380966562E-5</v>
      </c>
      <c r="DE366" s="223">
        <f t="shared" ca="1" si="699"/>
        <v>-4.6354896340612922E-5</v>
      </c>
      <c r="DF366" s="223">
        <f t="shared" ca="1" si="700"/>
        <v>-1.841347692739705E-4</v>
      </c>
      <c r="DG366" s="223">
        <f t="shared" ca="1" si="701"/>
        <v>-3.1914508388433124E-4</v>
      </c>
      <c r="DH366" s="223">
        <f t="shared" ca="1" si="702"/>
        <v>-4.4935515937200412E-4</v>
      </c>
      <c r="DI366" s="223">
        <f t="shared" ca="1" si="703"/>
        <v>-5.7280651500178029E-4</v>
      </c>
      <c r="DJ366" s="223">
        <f t="shared" ca="1" si="704"/>
        <v>-6.8764232747614605E-4</v>
      </c>
      <c r="DK366" s="223">
        <f t="shared" ca="1" si="705"/>
        <v>-7.9213535928601979E-4</v>
      </c>
      <c r="DL366" s="223">
        <f t="shared" ca="1" si="706"/>
        <v>-8.8471393797059537E-4</v>
      </c>
      <c r="DM366" s="223">
        <f t="shared" ca="1" si="707"/>
        <v>-9.6398559553407712E-4</v>
      </c>
      <c r="DN366" s="223">
        <f t="shared" ca="1" si="708"/>
        <v>-1.0287580124604461E-3</v>
      </c>
      <c r="DO366" s="223">
        <f t="shared" ca="1" si="709"/>
        <v>-1.0780569513087989E-3</v>
      </c>
      <c r="DP366" s="223">
        <f t="shared" ca="1" si="710"/>
        <v>-1.1111409101512751E-3</v>
      </c>
      <c r="DQ366" s="223">
        <f t="shared" ca="1" si="711"/>
        <v>-1.1275122754522502E-3</v>
      </c>
      <c r="DR366" s="223">
        <f t="shared" ca="1" si="712"/>
        <v>-1.1269248066390887E-3</v>
      </c>
      <c r="DS366" s="223">
        <f t="shared" ca="1" si="713"/>
        <v>-1.1093873397895577E-3</v>
      </c>
      <c r="DT366" s="223">
        <f t="shared" ca="1" si="714"/>
        <v>-1.0751636547289935E-3</v>
      </c>
      <c r="DU366" s="223">
        <f t="shared" ca="1" si="715"/>
        <v>-1.0247685075362022E-3</v>
      </c>
      <c r="DV366" s="223">
        <f t="shared" ca="1" si="716"/>
        <v>-9.5895988813289503E-4</v>
      </c>
      <c r="DW366" s="223">
        <f t="shared" ca="1" si="717"/>
        <v>-8.7872761940973102E-4</v>
      </c>
      <c r="DX366" s="223">
        <f t="shared" ca="1" si="718"/>
        <v>-7.8527846936870919E-4</v>
      </c>
      <c r="DY366" s="223">
        <f t="shared" ca="1" si="719"/>
        <v>-6.8001800020915822E-4</v>
      </c>
      <c r="DZ366" s="223">
        <f t="shared" ca="1" si="720"/>
        <v>-5.6452942736395101E-4</v>
      </c>
      <c r="EA366" s="223">
        <f t="shared" ca="1" si="721"/>
        <v>-4.4054980646574237E-4</v>
      </c>
      <c r="EB366" s="223">
        <f t="shared" ca="1" si="722"/>
        <v>-3.0994390641339245E-4</v>
      </c>
      <c r="EC366" s="223">
        <f t="shared" ca="1" si="723"/>
        <v>-1.7467616151199927E-4</v>
      </c>
      <c r="ED366" s="223">
        <f t="shared" ca="1" si="724"/>
        <v>-3.6781124552441893E-5</v>
      </c>
      <c r="EE366" s="223">
        <f t="shared" ca="1" si="725"/>
        <v>1.0166713475634982E-4</v>
      </c>
      <c r="EF366" s="223">
        <f t="shared" ca="1" si="726"/>
        <v>2.3858622572637276E-4</v>
      </c>
      <c r="EG366" s="223">
        <f t="shared" ca="1" si="727"/>
        <v>3.7191675778479853E-4</v>
      </c>
      <c r="EH366" s="223">
        <f t="shared" ca="1" si="728"/>
        <v>4.9965331562506143E-4</v>
      </c>
      <c r="EI366" s="223">
        <f t="shared" ca="1" si="729"/>
        <v>6.1987462251973159E-4</v>
      </c>
      <c r="EJ366" s="223">
        <f t="shared" ca="1" si="730"/>
        <v>7.307724381108038E-4</v>
      </c>
      <c r="EK366" s="223">
        <f t="shared" ca="1" si="731"/>
        <v>8.3067875602782146E-4</v>
      </c>
      <c r="EL366" s="223">
        <f t="shared" ca="1" si="732"/>
        <v>9.1809089225624869E-4</v>
      </c>
      <c r="EM366" s="223">
        <f t="shared" ca="1" si="733"/>
        <v>9.9169408690377128E-4</v>
      </c>
      <c r="EN366" s="223">
        <f t="shared" ca="1" si="734"/>
        <v>1.0503812794128479E-3</v>
      </c>
      <c r="EO366" s="223">
        <f t="shared" ca="1" si="735"/>
        <v>1.0932697597819492E-3</v>
      </c>
      <c r="EP366" s="223">
        <f t="shared" ca="1" si="736"/>
        <v>1.1197144453456171E-3</v>
      </c>
      <c r="EQ366" s="223">
        <f t="shared" ca="1" si="737"/>
        <v>1.1293175834181928E-3</v>
      </c>
      <c r="ER366" s="223">
        <f t="shared" ca="1" si="738"/>
        <v>1.1219347338644382E-3</v>
      </c>
      <c r="ES366" s="223">
        <f t="shared" ca="1" si="739"/>
        <v>1.0976769416136173E-3</v>
      </c>
      <c r="ET366" s="223">
        <f t="shared" ca="1" si="740"/>
        <v>1.0569090664403989E-3</v>
      </c>
      <c r="EU366" s="223">
        <f t="shared" ca="1" si="741"/>
        <v>1.0002442951342315E-3</v>
      </c>
      <c r="EV366" s="223">
        <f t="shared" ca="1" si="742"/>
        <v>9.2853491859927267E-4</v>
      </c>
      <c r="EW366" s="223">
        <f t="shared" ca="1" si="743"/>
        <v>8.428595126058851E-4</v>
      </c>
      <c r="EX366" s="223">
        <f t="shared" ca="1" si="744"/>
        <v>7.4450671500709653E-4</v>
      </c>
      <c r="EY366" s="223">
        <f t="shared" ca="1" si="745"/>
        <v>6.3495584342582677E-4</v>
      </c>
      <c r="EZ366" s="223">
        <f t="shared" ca="1" si="746"/>
        <v>5.1585464494089859E-4</v>
      </c>
      <c r="FA366" s="223">
        <f t="shared" ca="1" si="747"/>
        <v>3.8899451243722518E-4</v>
      </c>
      <c r="FB366" s="223">
        <f t="shared" ca="1" si="748"/>
        <v>2.5628354038939626E-4</v>
      </c>
      <c r="FC366" s="223">
        <f t="shared" ca="1" si="749"/>
        <v>1.1971782534473402E-4</v>
      </c>
      <c r="FD366" s="223">
        <f t="shared" ca="1" si="750"/>
        <v>-1.8648557226777641E-5</v>
      </c>
      <c r="FE366" s="223">
        <f t="shared" ca="1" si="751"/>
        <v>-1.5673444813946944E-4</v>
      </c>
      <c r="FF366" s="223">
        <f t="shared" ca="1" si="752"/>
        <v>-2.9246290706331498E-4</v>
      </c>
      <c r="FG366" s="223">
        <f t="shared" ca="1" si="753"/>
        <v>-4.2379245163970348E-4</v>
      </c>
      <c r="FH366" s="223">
        <f t="shared" ca="1" si="754"/>
        <v>-5.487477632763199E-4</v>
      </c>
      <c r="FI366" s="223">
        <f t="shared" ca="1" si="755"/>
        <v>-6.654493977774267E-4</v>
      </c>
      <c r="FJ366" s="223">
        <f t="shared" ca="1" si="756"/>
        <v>-7.7214205393394788E-4</v>
      </c>
      <c r="FK366" s="223">
        <f t="shared" ca="1" si="757"/>
        <v>-8.672209748874836E-4</v>
      </c>
      <c r="FL366" s="223">
        <f t="shared" ca="1" si="758"/>
        <v>-9.49256085167191E-4</v>
      </c>
      <c r="FM366" s="223">
        <f t="shared" ca="1" si="759"/>
        <v>-1.0170135003559726E-3</v>
      </c>
      <c r="FN366" s="223">
        <f t="shared" ca="1" si="760"/>
        <v>-1.0694740858606085E-3</v>
      </c>
      <c r="FO366" s="223">
        <f t="shared" ca="1" si="761"/>
        <v>-1.1058487856446639E-3</v>
      </c>
      <c r="FP366" s="223">
        <f t="shared" ca="1" si="762"/>
        <v>-1.1255904903657195E-3</v>
      </c>
      <c r="FQ366" s="223">
        <f t="shared" ca="1" si="763"/>
        <v>-1.1284022664091429E-3</v>
      </c>
      <c r="FR366" s="223">
        <f t="shared" ca="1" si="764"/>
        <v>-1.1142418220460315E-3</v>
      </c>
      <c r="FS366" s="223">
        <f t="shared" ca="1" si="765"/>
        <v>-1.0833221435401857E-3</v>
      </c>
      <c r="FT366" s="223">
        <f t="shared" ca="1" si="766"/>
        <v>-1.0361082916364496E-3</v>
      </c>
      <c r="FU366" s="223">
        <f t="shared" ca="1" si="767"/>
        <v>-9.7331040661422831E-4</v>
      </c>
      <c r="FV366" s="223">
        <f t="shared" ca="1" si="768"/>
        <v>-8.9587302711669359E-4</v>
      </c>
      <c r="FW366" s="223">
        <f t="shared" ca="1" si="769"/>
        <v>-8.0496088341039623E-4</v>
      </c>
      <c r="FX366" s="223">
        <f t="shared" ca="1" si="770"/>
        <v>-7.019413787579422E-4</v>
      </c>
      <c r="FY366" s="223">
        <f t="shared" ca="1" si="771"/>
        <v>-5.8836402240012241E-4</v>
      </c>
      <c r="FZ366" s="223">
        <f t="shared" ca="1" si="772"/>
        <v>-4.6593712349465144E-4</v>
      </c>
      <c r="GA366" s="223">
        <f t="shared" ca="1" si="773"/>
        <v>-3.3650209655634779E-4</v>
      </c>
      <c r="GB366" s="223">
        <f t="shared" ca="1" si="774"/>
        <v>-2.0200576486881705E-4</v>
      </c>
      <c r="GC366" s="223">
        <f t="shared" ca="1" si="775"/>
        <v>-6.4471078450168318E-5</v>
      </c>
      <c r="GD366" s="223">
        <f t="shared" ca="1" si="776"/>
        <v>7.403331299821315E-5</v>
      </c>
      <c r="GE366" s="223">
        <f t="shared" ca="1" si="777"/>
        <v>2.1142417450870275E-4</v>
      </c>
      <c r="GF366" s="223">
        <f t="shared" ca="1" si="778"/>
        <v>3.4563501964041831E-4</v>
      </c>
      <c r="GG366" s="223">
        <f t="shared" ca="1" si="779"/>
        <v>4.746471923587701E-4</v>
      </c>
      <c r="GH366" s="223">
        <f t="shared" ca="1" si="780"/>
        <v>5.9652022950121817E-4</v>
      </c>
      <c r="GI366" s="223">
        <f t="shared" ca="1" si="781"/>
        <v>7.0942104714939605E-4</v>
      </c>
      <c r="GJ366" s="223">
        <f t="shared" ca="1" si="782"/>
        <v>8.1165151191750615E-4</v>
      </c>
      <c r="GK366" s="223">
        <f t="shared" ca="1" si="783"/>
        <v>9.0167398245905809E-4</v>
      </c>
      <c r="GL366" s="223">
        <f t="shared" ca="1" si="784"/>
        <v>9.7813443702395443E-4</v>
      </c>
      <c r="GM366" s="223">
        <f t="shared" ca="1" si="785"/>
        <v>1.039882839205953E-3</v>
      </c>
      <c r="GN366" s="223">
        <f t="shared" ca="1" si="786"/>
        <v>1.0859904355606659E-3</v>
      </c>
      <c r="GO366" s="223">
        <f t="shared" ca="1" si="787"/>
        <v>1.1157637249218459E-3</v>
      </c>
      <c r="GP366" s="223">
        <f t="shared" ca="1" si="788"/>
        <v>1.128754889304448E-3</v>
      </c>
      <c r="GQ366" s="223">
        <f t="shared" ca="1" si="789"/>
        <v>1.1247685295039478E-3</v>
      </c>
      <c r="GR366" s="223">
        <f t="shared" ca="1" si="790"/>
        <v>1.1038646040822594E-3</v>
      </c>
      <c r="GS366" s="223">
        <f t="shared" ca="1" si="791"/>
        <v>1.0663575275351516E-3</v>
      </c>
      <c r="GT366" s="223">
        <f t="shared" ca="1" si="792"/>
        <v>1.0128114412055781E-3</v>
      </c>
      <c r="GU366" s="223">
        <f t="shared" ca="1" si="793"/>
        <v>9.4403172807277071E-4</v>
      </c>
      <c r="GV366" s="223">
        <f t="shared" ca="1" si="794"/>
        <v>8.610528990425784E-4</v>
      </c>
      <c r="GW366" s="223">
        <f t="shared" ca="1" si="795"/>
        <v>7.6512303294052817E-4</v>
      </c>
      <c r="GX366" s="223">
        <f t="shared" ca="1" si="796"/>
        <v>6.5768500424455965E-4</v>
      </c>
      <c r="GY366" s="223">
        <f t="shared" ca="1" si="797"/>
        <v>5.4035478090985094E-4</v>
      </c>
      <c r="GZ366" s="223">
        <f t="shared" ca="1" si="798"/>
        <v>4.1489711870663725E-4</v>
      </c>
      <c r="HA366" s="223">
        <f t="shared" ca="1" si="799"/>
        <v>2.8319901765076343E-4</v>
      </c>
      <c r="HB366" s="223">
        <f t="shared" ca="1" si="800"/>
        <v>1.4724133976704967E-4</v>
      </c>
      <c r="HC366" s="223">
        <f t="shared" ca="1" si="801"/>
        <v>9.0690150806206079E-6</v>
      </c>
      <c r="HD366" s="223">
        <f t="shared" ca="1" si="802"/>
        <v>-1.2923971603408761E-4</v>
      </c>
      <c r="HE366" s="223">
        <f t="shared" ca="1" si="803"/>
        <v>-2.6560456152297809E-4</v>
      </c>
      <c r="HF366" s="223">
        <f t="shared" ca="1" si="804"/>
        <v>-3.9797446718115189E-4</v>
      </c>
      <c r="HG366" s="223">
        <f t="shared" ca="1" si="805"/>
        <v>-5.2435846641726413E-4</v>
      </c>
      <c r="HH366" s="223">
        <f t="shared" ca="1" si="806"/>
        <v>-6.4285562624424354E-4</v>
      </c>
      <c r="HI366" s="223">
        <f t="shared" ca="1" si="807"/>
        <v>-7.5168363908083443E-4</v>
      </c>
      <c r="HJ366" s="223">
        <f t="shared" ca="1" si="808"/>
        <v>-8.4920563031658171E-4</v>
      </c>
      <c r="HK366" s="223">
        <f t="shared" ca="1" si="809"/>
        <v>-9.3395477842957337E-4</v>
      </c>
      <c r="HL366" s="223">
        <f t="shared" ca="1" si="810"/>
        <v>-1.0046563773474688E-3</v>
      </c>
      <c r="HM366" s="223">
        <f t="shared" ca="1" si="811"/>
        <v>-1.0602470092133086E-3</v>
      </c>
      <c r="HN366" s="223">
        <f t="shared" ca="1" si="812"/>
        <v>-1.0998905391799289E-3</v>
      </c>
      <c r="HO366" s="223">
        <f t="shared" ca="1" si="813"/>
        <v>-1.122990691656332E-3</v>
      </c>
      <c r="HP366" s="223">
        <f t="shared" ca="1" si="814"/>
        <v>-1.1292000188475903E-3</v>
      </c>
      <c r="HQ366" s="223">
        <f t="shared" ca="1" si="815"/>
        <v>-1.1184251266930906E-3</v>
      </c>
      <c r="HR366" s="223">
        <f t="shared" ca="1" si="816"/>
        <v>-1.0908280796001323E-3</v>
      </c>
      <c r="HS366" s="223">
        <f t="shared" ca="1" si="817"/>
        <v>-1.0468239628443983E-3</v>
      </c>
      <c r="HT366" s="223">
        <f t="shared" ca="1" si="818"/>
        <v>-9.8707463930103757E-4</v>
      </c>
      <c r="HU366" s="223">
        <f t="shared" ca="1" si="819"/>
        <v>-9.1247879441097004E-4</v>
      </c>
      <c r="HV366" s="223">
        <f t="shared" ca="1" si="820"/>
        <v>-8.2415841911534569E-4</v>
      </c>
      <c r="HW366" s="223">
        <f t="shared" ca="1" si="821"/>
        <v>-7.2344193406744103E-4</v>
      </c>
      <c r="HX366" s="223">
        <f t="shared" ca="1" si="822"/>
        <v>-6.1184420894954631E-4</v>
      </c>
      <c r="HY366" s="223">
        <f t="shared" ca="1" si="823"/>
        <v>-4.9104377742288218E-4</v>
      </c>
      <c r="HZ366" s="223">
        <f t="shared" ca="1" si="824"/>
        <v>-3.6285759041895945E-4</v>
      </c>
      <c r="IA366" s="223">
        <f t="shared" ca="1" si="825"/>
        <v>-2.29213687506358E-4</v>
      </c>
      <c r="IB366" s="223">
        <f t="shared" ca="1" si="826"/>
        <v>-9.2122197380969259E-5</v>
      </c>
      <c r="IC366" s="223">
        <f t="shared" ca="1" si="827"/>
        <v>4.6354896340612231E-5</v>
      </c>
      <c r="ID366" s="223">
        <f t="shared" ca="1" si="828"/>
        <v>1.8413476927396982E-4</v>
      </c>
      <c r="IE366" s="223">
        <f t="shared" ca="1" si="829"/>
        <v>-9.247745989256729E-4</v>
      </c>
      <c r="IF366" s="223">
        <f t="shared" ca="1" si="830"/>
        <v>4.4935515937200347E-4</v>
      </c>
      <c r="IG366" s="223">
        <f t="shared" ca="1" si="831"/>
        <v>5.7280651500177791E-4</v>
      </c>
      <c r="IH366" s="223">
        <f t="shared" ca="1" si="832"/>
        <v>6.8764232747614725E-4</v>
      </c>
      <c r="II366" s="223">
        <f t="shared" ca="1" si="833"/>
        <v>7.9213535928601936E-4</v>
      </c>
      <c r="IJ366" s="223">
        <f t="shared" ca="1" si="834"/>
        <v>8.8471393797059374E-4</v>
      </c>
      <c r="IK366" s="223">
        <f t="shared" ca="1" si="835"/>
        <v>9.6398559553407691E-4</v>
      </c>
      <c r="IL366" s="223">
        <f t="shared" ca="1" si="836"/>
        <v>1.0287580124604459E-3</v>
      </c>
      <c r="IM366" s="223">
        <f t="shared" ca="1" si="837"/>
        <v>1.0780569513087978E-3</v>
      </c>
      <c r="IN366" s="223">
        <f t="shared" ca="1" si="838"/>
        <v>1.1111409101512749E-3</v>
      </c>
      <c r="IO366" s="223">
        <f t="shared" ca="1" si="839"/>
        <v>1.1275122754522502E-3</v>
      </c>
      <c r="IP366" s="223">
        <f t="shared" ca="1" si="840"/>
        <v>1.1269248066390885E-3</v>
      </c>
      <c r="IQ366" s="223">
        <f t="shared" ca="1" si="841"/>
        <v>1.1093873397895579E-3</v>
      </c>
      <c r="IR366" s="223">
        <f t="shared" ca="1" si="842"/>
        <v>1.0751636547289942E-3</v>
      </c>
      <c r="IS366" s="223">
        <f t="shared" ca="1" si="843"/>
        <v>1.0247685075362018E-3</v>
      </c>
      <c r="IT366" s="223">
        <f t="shared" ca="1" si="844"/>
        <v>9.5895988813289536E-4</v>
      </c>
      <c r="IU366" s="223">
        <f t="shared" ca="1" si="845"/>
        <v>8.7872761940973264E-4</v>
      </c>
      <c r="IV366" s="223">
        <f t="shared" ca="1" si="846"/>
        <v>7.8527846936870974E-4</v>
      </c>
      <c r="IW366" s="223">
        <f t="shared" ca="1" si="847"/>
        <v>6.8001800020915876E-4</v>
      </c>
      <c r="IX366" s="223">
        <f t="shared" ca="1" si="848"/>
        <v>5.6452942736394981E-4</v>
      </c>
      <c r="IY366" s="223">
        <f t="shared" ca="1" si="849"/>
        <v>4.4054980646574297E-4</v>
      </c>
      <c r="IZ366" s="223">
        <f t="shared" ca="1" si="850"/>
        <v>3.0994390641339499E-4</v>
      </c>
      <c r="JA366" s="223">
        <f t="shared" ca="1" si="851"/>
        <v>1.7467616151199797E-4</v>
      </c>
      <c r="JB366" s="223">
        <f t="shared" ca="1" si="852"/>
        <v>3.6781124552442584E-5</v>
      </c>
    </row>
    <row r="367" spans="1:262">
      <c r="B367" s="230">
        <v>6</v>
      </c>
      <c r="C367" s="229">
        <f t="shared" si="853"/>
        <v>1.1718750000000001E-4</v>
      </c>
      <c r="D367" s="226">
        <f t="shared" ca="1" si="597"/>
        <v>279.99672985910865</v>
      </c>
      <c r="E367" s="225">
        <f ca="1">L361</f>
        <v>-3.2701408913260541E-3</v>
      </c>
      <c r="F367" s="224">
        <v>6</v>
      </c>
      <c r="G367" s="223">
        <f t="shared" ca="1" si="854"/>
        <v>4.6727673709373542E-6</v>
      </c>
      <c r="H367" s="223">
        <f t="shared" ca="1" si="598"/>
        <v>1.0965404456859068E-5</v>
      </c>
      <c r="I367" s="223">
        <f t="shared" ca="1" si="599"/>
        <v>1.7020673651038865E-5</v>
      </c>
      <c r="J367" s="223">
        <f t="shared" ca="1" si="600"/>
        <v>2.2707496661909185E-5</v>
      </c>
      <c r="K367" s="223">
        <f t="shared" ca="1" si="601"/>
        <v>2.7902770945089623E-5</v>
      </c>
      <c r="L367" s="223">
        <f t="shared" ca="1" si="602"/>
        <v>3.2494034501711707E-5</v>
      </c>
      <c r="M367" s="223">
        <f t="shared" ca="1" si="603"/>
        <v>3.6381900341067118E-5</v>
      </c>
      <c r="N367" s="223">
        <f t="shared" ca="1" si="604"/>
        <v>3.9482207908814777E-5</v>
      </c>
      <c r="O367" s="223">
        <f t="shared" ca="1" si="605"/>
        <v>4.1727844908823436E-5</v>
      </c>
      <c r="P367" s="223">
        <f t="shared" ca="1" si="606"/>
        <v>4.3070200081708457E-5</v>
      </c>
      <c r="Q367" s="223">
        <f t="shared" ca="1" si="607"/>
        <v>4.3480215491794965E-5</v>
      </c>
      <c r="R367" s="223">
        <f t="shared" ca="1" si="608"/>
        <v>4.294901554367223E-5</v>
      </c>
      <c r="S367" s="223">
        <f t="shared" ca="1" si="609"/>
        <v>4.1488099112030689E-5</v>
      </c>
      <c r="T367" s="223">
        <f t="shared" ca="1" si="610"/>
        <v>3.9129090625750662E-5</v>
      </c>
      <c r="U367" s="223">
        <f t="shared" ca="1" si="611"/>
        <v>3.5923055494520649E-5</v>
      </c>
      <c r="V367" s="223">
        <f t="shared" ca="1" si="612"/>
        <v>3.1939394696931497E-5</v>
      </c>
      <c r="W367" s="223">
        <f t="shared" ca="1" si="613"/>
        <v>2.7264342458876027E-5</v>
      </c>
      <c r="X367" s="223">
        <f t="shared" ca="1" si="614"/>
        <v>2.1999099542979668E-5</v>
      </c>
      <c r="Y367" s="223">
        <f t="shared" ca="1" si="615"/>
        <v>1.6257642557708844E-5</v>
      </c>
      <c r="Z367" s="223">
        <f t="shared" ca="1" si="616"/>
        <v>1.0164256707998989E-5</v>
      </c>
      <c r="AA367" s="223">
        <f t="shared" ca="1" si="617"/>
        <v>3.850845395900247E-6</v>
      </c>
      <c r="AB367" s="223">
        <f t="shared" ca="1" si="618"/>
        <v>-2.5459250897378668E-6</v>
      </c>
      <c r="AC367" s="223">
        <f t="shared" ca="1" si="619"/>
        <v>-8.8875839856975986E-6</v>
      </c>
      <c r="AD367" s="223">
        <f t="shared" ca="1" si="620"/>
        <v>-1.5036853528244591E-5</v>
      </c>
      <c r="AE367" s="223">
        <f t="shared" ca="1" si="621"/>
        <v>-2.0860620602143568E-5</v>
      </c>
      <c r="AF367" s="223">
        <f t="shared" ca="1" si="622"/>
        <v>-2.6232818237610983E-5</v>
      </c>
      <c r="AG367" s="223">
        <f t="shared" ca="1" si="623"/>
        <v>-3.103715457949741E-5</v>
      </c>
      <c r="AH367" s="223">
        <f t="shared" ca="1" si="624"/>
        <v>-3.5169630254758357E-5</v>
      </c>
      <c r="AI367" s="223">
        <f t="shared" ca="1" si="625"/>
        <v>-3.8540789644809854E-5</v>
      </c>
      <c r="AJ367" s="223">
        <f t="shared" ca="1" si="626"/>
        <v>-4.1077657329521231E-5</v>
      </c>
      <c r="AK367" s="223">
        <f t="shared" ca="1" si="627"/>
        <v>-4.2725317784680164E-5</v>
      </c>
      <c r="AL367" s="223">
        <f t="shared" ca="1" si="628"/>
        <v>-4.3448104137251002E-5</v>
      </c>
      <c r="AM367" s="223">
        <f t="shared" ca="1" si="629"/>
        <v>-4.3230370245464439E-5</v>
      </c>
      <c r="AN367" s="223">
        <f t="shared" ca="1" si="630"/>
        <v>-4.2076829390536666E-5</v>
      </c>
      <c r="AO367" s="223">
        <f t="shared" ca="1" si="631"/>
        <v>-4.0012452248364709E-5</v>
      </c>
      <c r="AP367" s="223">
        <f t="shared" ca="1" si="632"/>
        <v>-3.7081926349803058E-5</v>
      </c>
      <c r="AQ367" s="223">
        <f t="shared" ca="1" si="633"/>
        <v>-3.3348688730573746E-5</v>
      </c>
      <c r="AR367" s="223">
        <f t="shared" ca="1" si="634"/>
        <v>-2.88935527110185E-5</v>
      </c>
      <c r="AS367" s="223">
        <f t="shared" ca="1" si="635"/>
        <v>-2.3812958531763648E-5</v>
      </c>
      <c r="AT367" s="223">
        <f t="shared" ca="1" si="636"/>
        <v>-1.8216885713753574E-5</v>
      </c>
      <c r="AU367" s="223">
        <f t="shared" ca="1" si="637"/>
        <v>-1.2226472333752397E-5</v>
      </c>
      <c r="AV367" s="223">
        <f t="shared" ca="1" si="638"/>
        <v>-5.9713927508107167E-6</v>
      </c>
      <c r="AW367" s="223">
        <f t="shared" ca="1" si="639"/>
        <v>4.1294945200048336E-7</v>
      </c>
      <c r="AX367" s="223">
        <f t="shared" ca="1" si="640"/>
        <v>6.7883525462541689E-6</v>
      </c>
      <c r="AY367" s="223">
        <f t="shared" ca="1" si="641"/>
        <v>1.3016808308227946E-5</v>
      </c>
      <c r="AZ367" s="223">
        <f t="shared" ca="1" si="642"/>
        <v>1.8963489480172836E-5</v>
      </c>
      <c r="BA367" s="223">
        <f t="shared" ca="1" si="643"/>
        <v>2.4499668373274431E-5</v>
      </c>
      <c r="BB367" s="223">
        <f t="shared" ca="1" si="644"/>
        <v>2.9505503433367442E-5</v>
      </c>
      <c r="BC367" s="223">
        <f t="shared" ca="1" si="645"/>
        <v>3.3872633448670101E-5</v>
      </c>
      <c r="BD367" s="223">
        <f t="shared" ca="1" si="646"/>
        <v>3.750652324277613E-5</v>
      </c>
      <c r="BE367" s="223">
        <f t="shared" ca="1" si="647"/>
        <v>4.0328510075734381E-5</v>
      </c>
      <c r="BF367" s="223">
        <f t="shared" ca="1" si="648"/>
        <v>4.2277506454812728E-5</v>
      </c>
      <c r="BG367" s="223">
        <f t="shared" ca="1" si="649"/>
        <v>4.3311322494235939E-5</v>
      </c>
      <c r="BH367" s="223">
        <f t="shared" ca="1" si="650"/>
        <v>4.3407579198802106E-5</v>
      </c>
      <c r="BI367" s="223">
        <f t="shared" ca="1" si="651"/>
        <v>4.256419290154586E-5</v>
      </c>
      <c r="BJ367" s="223">
        <f t="shared" ca="1" si="652"/>
        <v>4.0799420368835546E-5</v>
      </c>
      <c r="BK367" s="223">
        <f t="shared" ca="1" si="653"/>
        <v>3.8151463596515636E-5</v>
      </c>
      <c r="BL367" s="223">
        <f t="shared" ca="1" si="654"/>
        <v>3.4677642852063919E-5</v>
      </c>
      <c r="BM367" s="223">
        <f t="shared" ca="1" si="655"/>
        <v>3.0453155863903762E-5</v>
      </c>
      <c r="BN367" s="223">
        <f t="shared" ca="1" si="656"/>
        <v>2.5569450017675782E-5</v>
      </c>
      <c r="BO367" s="223">
        <f t="shared" ca="1" si="657"/>
        <v>2.0132242796503117E-5</v>
      </c>
      <c r="BP367" s="223">
        <f t="shared" ca="1" si="658"/>
        <v>1.4259233316741334E-5</v>
      </c>
      <c r="BQ367" s="223">
        <f t="shared" ca="1" si="659"/>
        <v>8.0775544975522502E-6</v>
      </c>
      <c r="BR367" s="223">
        <f t="shared" ca="1" si="660"/>
        <v>1.7210210171368498E-6</v>
      </c>
      <c r="BS367" s="223">
        <f t="shared" ca="1" si="661"/>
        <v>-4.672767370937316E-6</v>
      </c>
      <c r="BT367" s="223">
        <f t="shared" ca="1" si="662"/>
        <v>-1.0965404456859086E-5</v>
      </c>
      <c r="BU367" s="223">
        <f t="shared" ca="1" si="663"/>
        <v>-1.7020673651038858E-5</v>
      </c>
      <c r="BV367" s="223">
        <f t="shared" ca="1" si="664"/>
        <v>-2.2707496661909168E-5</v>
      </c>
      <c r="BW367" s="223">
        <f t="shared" ca="1" si="665"/>
        <v>-2.7902770945089589E-5</v>
      </c>
      <c r="BX367" s="223">
        <f t="shared" ca="1" si="666"/>
        <v>-3.2494034501711713E-5</v>
      </c>
      <c r="BY367" s="223">
        <f t="shared" ca="1" si="667"/>
        <v>-3.6381900341067111E-5</v>
      </c>
      <c r="BZ367" s="223">
        <f t="shared" ca="1" si="668"/>
        <v>-3.9482207908814763E-5</v>
      </c>
      <c r="CA367" s="223">
        <f t="shared" ca="1" si="669"/>
        <v>-4.1727844908823443E-5</v>
      </c>
      <c r="CB367" s="223">
        <f t="shared" ca="1" si="670"/>
        <v>-4.3070200081708464E-5</v>
      </c>
      <c r="CC367" s="223">
        <f t="shared" ca="1" si="671"/>
        <v>-4.3480215491794965E-5</v>
      </c>
      <c r="CD367" s="223">
        <f t="shared" ca="1" si="672"/>
        <v>-4.2949015543672237E-5</v>
      </c>
      <c r="CE367" s="223">
        <f t="shared" ca="1" si="673"/>
        <v>-4.1488099112030682E-5</v>
      </c>
      <c r="CF367" s="223">
        <f t="shared" ca="1" si="674"/>
        <v>-3.9129090625750669E-5</v>
      </c>
      <c r="CG367" s="223">
        <f t="shared" ca="1" si="675"/>
        <v>-3.5923055494520669E-5</v>
      </c>
      <c r="CH367" s="223">
        <f t="shared" ca="1" si="676"/>
        <v>-3.1939394696931538E-5</v>
      </c>
      <c r="CI367" s="223">
        <f t="shared" ca="1" si="677"/>
        <v>-2.7264342458876024E-5</v>
      </c>
      <c r="CJ367" s="223">
        <f t="shared" ca="1" si="678"/>
        <v>-2.1999099542979681E-5</v>
      </c>
      <c r="CK367" s="223">
        <f t="shared" ca="1" si="679"/>
        <v>-1.6257642557708874E-5</v>
      </c>
      <c r="CL367" s="223">
        <f t="shared" ca="1" si="680"/>
        <v>-1.0164256707998967E-5</v>
      </c>
      <c r="CM367" s="223">
        <f t="shared" ca="1" si="681"/>
        <v>-3.8508453959002631E-6</v>
      </c>
      <c r="CN367" s="223">
        <f t="shared" ca="1" si="682"/>
        <v>2.5459250897378321E-6</v>
      </c>
      <c r="CO367" s="223">
        <f t="shared" ca="1" si="683"/>
        <v>8.8875839856975427E-6</v>
      </c>
      <c r="CP367" s="223">
        <f t="shared" ca="1" si="684"/>
        <v>1.5036853528244591E-5</v>
      </c>
      <c r="CQ367" s="223">
        <f t="shared" ca="1" si="685"/>
        <v>2.0860620602143555E-5</v>
      </c>
      <c r="CR367" s="223">
        <f t="shared" ca="1" si="686"/>
        <v>2.623281823761096E-5</v>
      </c>
      <c r="CS367" s="223">
        <f t="shared" ca="1" si="687"/>
        <v>3.1037154579497424E-5</v>
      </c>
      <c r="CT367" s="223">
        <f t="shared" ca="1" si="688"/>
        <v>3.516963025475835E-5</v>
      </c>
      <c r="CU367" s="223">
        <f t="shared" ca="1" si="689"/>
        <v>3.8540789644809854E-5</v>
      </c>
      <c r="CV367" s="223">
        <f t="shared" ca="1" si="690"/>
        <v>4.1077657329521218E-5</v>
      </c>
      <c r="CW367" s="223">
        <f t="shared" ca="1" si="691"/>
        <v>4.2725317784680171E-5</v>
      </c>
      <c r="CX367" s="223">
        <f t="shared" ca="1" si="692"/>
        <v>4.3448104137251002E-5</v>
      </c>
      <c r="CY367" s="223">
        <f t="shared" ca="1" si="693"/>
        <v>4.3230370245464453E-5</v>
      </c>
      <c r="CZ367" s="223">
        <f t="shared" ca="1" si="694"/>
        <v>4.2076829390536659E-5</v>
      </c>
      <c r="DA367" s="223">
        <f t="shared" ca="1" si="695"/>
        <v>4.0012452248364716E-5</v>
      </c>
      <c r="DB367" s="223">
        <f t="shared" ca="1" si="696"/>
        <v>3.7081926349803065E-5</v>
      </c>
      <c r="DC367" s="223">
        <f t="shared" ca="1" si="697"/>
        <v>3.3348688730573786E-5</v>
      </c>
      <c r="DD367" s="223">
        <f t="shared" ca="1" si="698"/>
        <v>2.889355271101848E-5</v>
      </c>
      <c r="DE367" s="223">
        <f t="shared" ca="1" si="699"/>
        <v>2.3812958531763661E-5</v>
      </c>
      <c r="DF367" s="223">
        <f t="shared" ca="1" si="700"/>
        <v>1.8216885713753588E-5</v>
      </c>
      <c r="DG367" s="223">
        <f t="shared" ca="1" si="701"/>
        <v>1.2226472333752375E-5</v>
      </c>
      <c r="DH367" s="223">
        <f t="shared" ca="1" si="702"/>
        <v>5.9713927508107328E-6</v>
      </c>
      <c r="DI367" s="223">
        <f t="shared" ca="1" si="703"/>
        <v>-4.1294945200046727E-7</v>
      </c>
      <c r="DJ367" s="223">
        <f t="shared" ca="1" si="704"/>
        <v>-6.7883525462541147E-6</v>
      </c>
      <c r="DK367" s="223">
        <f t="shared" ca="1" si="705"/>
        <v>-1.3016808308227968E-5</v>
      </c>
      <c r="DL367" s="223">
        <f t="shared" ca="1" si="706"/>
        <v>-1.8963489480172755E-5</v>
      </c>
      <c r="DM367" s="223">
        <f t="shared" ca="1" si="707"/>
        <v>-2.4499668373274414E-5</v>
      </c>
      <c r="DN367" s="223">
        <f t="shared" ca="1" si="708"/>
        <v>-2.9505503433367455E-5</v>
      </c>
      <c r="DO367" s="223">
        <f t="shared" ca="1" si="709"/>
        <v>-3.3872633448670047E-5</v>
      </c>
      <c r="DP367" s="223">
        <f t="shared" ca="1" si="710"/>
        <v>-3.7506523242776123E-5</v>
      </c>
      <c r="DQ367" s="223">
        <f t="shared" ca="1" si="711"/>
        <v>-4.0328510075734387E-5</v>
      </c>
      <c r="DR367" s="223">
        <f t="shared" ca="1" si="712"/>
        <v>-4.2277506454812714E-5</v>
      </c>
      <c r="DS367" s="223">
        <f t="shared" ca="1" si="713"/>
        <v>-4.3311322494235939E-5</v>
      </c>
      <c r="DT367" s="223">
        <f t="shared" ca="1" si="714"/>
        <v>-4.3407579198802112E-5</v>
      </c>
      <c r="DU367" s="223">
        <f t="shared" ca="1" si="715"/>
        <v>-4.256419290154586E-5</v>
      </c>
      <c r="DV367" s="223">
        <f t="shared" ca="1" si="716"/>
        <v>-4.0799420368835546E-5</v>
      </c>
      <c r="DW367" s="223">
        <f t="shared" ca="1" si="717"/>
        <v>-3.8151463596515609E-5</v>
      </c>
      <c r="DX367" s="223">
        <f t="shared" ca="1" si="718"/>
        <v>-3.4677642852063926E-5</v>
      </c>
      <c r="DY367" s="223">
        <f t="shared" ca="1" si="719"/>
        <v>-3.0453155863903775E-5</v>
      </c>
      <c r="DZ367" s="223">
        <f t="shared" ca="1" si="720"/>
        <v>-2.5569450017675856E-5</v>
      </c>
      <c r="EA367" s="223">
        <f t="shared" ca="1" si="721"/>
        <v>-2.0132242796503131E-5</v>
      </c>
      <c r="EB367" s="223">
        <f t="shared" ca="1" si="722"/>
        <v>-1.4259233316741277E-5</v>
      </c>
      <c r="EC367" s="223">
        <f t="shared" ca="1" si="723"/>
        <v>-8.0775544975523417E-6</v>
      </c>
      <c r="ED367" s="223">
        <f t="shared" ca="1" si="724"/>
        <v>-1.7210210171368659E-6</v>
      </c>
      <c r="EE367" s="223">
        <f t="shared" ca="1" si="725"/>
        <v>4.6727673709373779E-6</v>
      </c>
      <c r="EF367" s="223">
        <f t="shared" ca="1" si="726"/>
        <v>1.0965404456858997E-5</v>
      </c>
      <c r="EG367" s="223">
        <f t="shared" ca="1" si="727"/>
        <v>1.7020673651038841E-5</v>
      </c>
      <c r="EH367" s="223">
        <f t="shared" ca="1" si="728"/>
        <v>2.2707496661909216E-5</v>
      </c>
      <c r="EI367" s="223">
        <f t="shared" ca="1" si="729"/>
        <v>2.7902770945089579E-5</v>
      </c>
      <c r="EJ367" s="223">
        <f t="shared" ca="1" si="730"/>
        <v>3.24940345017117E-5</v>
      </c>
      <c r="EK367" s="223">
        <f t="shared" ca="1" si="731"/>
        <v>3.6381900341067057E-5</v>
      </c>
      <c r="EL367" s="223">
        <f t="shared" ca="1" si="732"/>
        <v>3.9482207908814757E-5</v>
      </c>
      <c r="EM367" s="223">
        <f t="shared" ca="1" si="733"/>
        <v>4.1727844908823436E-5</v>
      </c>
      <c r="EN367" s="223">
        <f t="shared" ca="1" si="734"/>
        <v>4.307020008170845E-5</v>
      </c>
      <c r="EO367" s="223">
        <f t="shared" ca="1" si="735"/>
        <v>4.3480215491794965E-5</v>
      </c>
      <c r="EP367" s="223">
        <f t="shared" ca="1" si="736"/>
        <v>4.294901554367223E-5</v>
      </c>
      <c r="EQ367" s="223">
        <f t="shared" ca="1" si="737"/>
        <v>4.1488099112030716E-5</v>
      </c>
      <c r="ER367" s="223">
        <f t="shared" ca="1" si="738"/>
        <v>3.9129090625750676E-5</v>
      </c>
      <c r="ES367" s="223">
        <f t="shared" ca="1" si="739"/>
        <v>3.5923055494520635E-5</v>
      </c>
      <c r="ET367" s="223">
        <f t="shared" ca="1" si="740"/>
        <v>3.1939394696931545E-5</v>
      </c>
      <c r="EU367" s="223">
        <f t="shared" ca="1" si="741"/>
        <v>2.7264342458876038E-5</v>
      </c>
      <c r="EV367" s="223">
        <f t="shared" ca="1" si="742"/>
        <v>2.1999099542979627E-5</v>
      </c>
      <c r="EW367" s="223">
        <f t="shared" ca="1" si="743"/>
        <v>1.6257642557708891E-5</v>
      </c>
      <c r="EX367" s="223">
        <f t="shared" ca="1" si="744"/>
        <v>1.0164256707998982E-5</v>
      </c>
      <c r="EY367" s="223">
        <f t="shared" ca="1" si="745"/>
        <v>3.8508453959003563E-6</v>
      </c>
      <c r="EZ367" s="223">
        <f t="shared" ca="1" si="746"/>
        <v>-2.545925089737816E-6</v>
      </c>
      <c r="FA367" s="223">
        <f t="shared" ca="1" si="747"/>
        <v>-8.8875839856976037E-6</v>
      </c>
      <c r="FB367" s="223">
        <f t="shared" ca="1" si="748"/>
        <v>-1.5036853528244504E-5</v>
      </c>
      <c r="FC367" s="223">
        <f t="shared" ca="1" si="749"/>
        <v>-2.0860620602143541E-5</v>
      </c>
      <c r="FD367" s="223">
        <f t="shared" ca="1" si="750"/>
        <v>-2.6232818237611004E-5</v>
      </c>
      <c r="FE367" s="223">
        <f t="shared" ca="1" si="751"/>
        <v>-3.1037154579497363E-5</v>
      </c>
      <c r="FF367" s="223">
        <f t="shared" ca="1" si="752"/>
        <v>-3.5169630254758344E-5</v>
      </c>
      <c r="FG367" s="223">
        <f t="shared" ca="1" si="753"/>
        <v>-3.8540789644809881E-5</v>
      </c>
      <c r="FH367" s="223">
        <f t="shared" ca="1" si="754"/>
        <v>-4.1077657329521211E-5</v>
      </c>
      <c r="FI367" s="223">
        <f t="shared" ca="1" si="755"/>
        <v>-4.2725317784680164E-5</v>
      </c>
      <c r="FJ367" s="223">
        <f t="shared" ca="1" si="756"/>
        <v>-4.3448104137250995E-5</v>
      </c>
      <c r="FK367" s="223">
        <f t="shared" ca="1" si="757"/>
        <v>-4.3230370245464459E-5</v>
      </c>
      <c r="FL367" s="223">
        <f t="shared" ca="1" si="758"/>
        <v>-4.2076829390536666E-5</v>
      </c>
      <c r="FM367" s="223">
        <f t="shared" ca="1" si="759"/>
        <v>-4.0012452248364743E-5</v>
      </c>
      <c r="FN367" s="223">
        <f t="shared" ca="1" si="760"/>
        <v>-3.7081926349803078E-5</v>
      </c>
      <c r="FO367" s="223">
        <f t="shared" ca="1" si="761"/>
        <v>-3.3348688730573746E-5</v>
      </c>
      <c r="FP367" s="223">
        <f t="shared" ca="1" si="762"/>
        <v>-2.8893552711018547E-5</v>
      </c>
      <c r="FQ367" s="223">
        <f t="shared" ca="1" si="763"/>
        <v>-2.3812958531763675E-5</v>
      </c>
      <c r="FR367" s="223">
        <f t="shared" ca="1" si="764"/>
        <v>-1.8216885713753537E-5</v>
      </c>
      <c r="FS367" s="223">
        <f t="shared" ca="1" si="765"/>
        <v>-1.2226472333752464E-5</v>
      </c>
      <c r="FT367" s="223">
        <f t="shared" ca="1" si="766"/>
        <v>-5.971392750810748E-6</v>
      </c>
      <c r="FU367" s="223">
        <f t="shared" ca="1" si="767"/>
        <v>4.1294945200052868E-7</v>
      </c>
      <c r="FV367" s="223">
        <f t="shared" ca="1" si="768"/>
        <v>6.7883525462540994E-6</v>
      </c>
      <c r="FW367" s="223">
        <f t="shared" ca="1" si="769"/>
        <v>1.3016808308227951E-5</v>
      </c>
      <c r="FX367" s="223">
        <f t="shared" ca="1" si="770"/>
        <v>1.8963489480172738E-5</v>
      </c>
      <c r="FY367" s="223">
        <f t="shared" ca="1" si="771"/>
        <v>2.44996683732744E-5</v>
      </c>
      <c r="FZ367" s="223">
        <f t="shared" ca="1" si="772"/>
        <v>2.9505503433367449E-5</v>
      </c>
      <c r="GA367" s="223">
        <f t="shared" ca="1" si="773"/>
        <v>3.387263344867004E-5</v>
      </c>
      <c r="GB367" s="223">
        <f t="shared" ca="1" si="774"/>
        <v>3.7506523242776109E-5</v>
      </c>
      <c r="GC367" s="223">
        <f t="shared" ca="1" si="775"/>
        <v>4.0328510075734381E-5</v>
      </c>
      <c r="GD367" s="223">
        <f t="shared" ca="1" si="776"/>
        <v>4.2277506454812707E-5</v>
      </c>
      <c r="GE367" s="223">
        <f t="shared" ca="1" si="777"/>
        <v>4.3311322494235939E-5</v>
      </c>
      <c r="GF367" s="223">
        <f t="shared" ca="1" si="778"/>
        <v>4.3407579198802112E-5</v>
      </c>
      <c r="GG367" s="223">
        <f t="shared" ca="1" si="779"/>
        <v>4.2564192901545866E-5</v>
      </c>
      <c r="GH367" s="223">
        <f t="shared" ca="1" si="780"/>
        <v>4.0799420368835546E-5</v>
      </c>
      <c r="GI367" s="223">
        <f t="shared" ca="1" si="781"/>
        <v>3.8151463596515615E-5</v>
      </c>
      <c r="GJ367" s="223">
        <f t="shared" ca="1" si="782"/>
        <v>3.467764285206394E-5</v>
      </c>
      <c r="GK367" s="223">
        <f t="shared" ca="1" si="783"/>
        <v>3.0453155863903786E-5</v>
      </c>
      <c r="GL367" s="223">
        <f t="shared" ca="1" si="784"/>
        <v>2.556945001767587E-5</v>
      </c>
      <c r="GM367" s="223">
        <f t="shared" ca="1" si="785"/>
        <v>2.0132242796503144E-5</v>
      </c>
      <c r="GN367" s="223">
        <f t="shared" ca="1" si="786"/>
        <v>1.4259233316741292E-5</v>
      </c>
      <c r="GO367" s="223">
        <f t="shared" ca="1" si="787"/>
        <v>8.0775544975523586E-6</v>
      </c>
      <c r="GP367" s="223">
        <f t="shared" ca="1" si="788"/>
        <v>1.7210210171368818E-6</v>
      </c>
      <c r="GQ367" s="223">
        <f t="shared" ca="1" si="789"/>
        <v>-4.6727673709373618E-6</v>
      </c>
      <c r="GR367" s="223">
        <f t="shared" ca="1" si="790"/>
        <v>-1.0965404456858978E-5</v>
      </c>
      <c r="GS367" s="223">
        <f t="shared" ca="1" si="791"/>
        <v>-1.7020673651038828E-5</v>
      </c>
      <c r="GT367" s="223">
        <f t="shared" ca="1" si="792"/>
        <v>-2.2707496661909206E-5</v>
      </c>
      <c r="GU367" s="223">
        <f t="shared" ca="1" si="793"/>
        <v>-2.7902770945089565E-5</v>
      </c>
      <c r="GV367" s="223">
        <f t="shared" ca="1" si="794"/>
        <v>-3.2494034501711693E-5</v>
      </c>
      <c r="GW367" s="223">
        <f t="shared" ca="1" si="795"/>
        <v>-3.6381900341067044E-5</v>
      </c>
      <c r="GX367" s="223">
        <f t="shared" ca="1" si="796"/>
        <v>-3.948220790881475E-5</v>
      </c>
      <c r="GY367" s="223">
        <f t="shared" ca="1" si="797"/>
        <v>-4.1727844908823429E-5</v>
      </c>
      <c r="GZ367" s="223">
        <f t="shared" ca="1" si="798"/>
        <v>-4.3070200081708443E-5</v>
      </c>
      <c r="HA367" s="223">
        <f t="shared" ca="1" si="799"/>
        <v>-4.3480215491794965E-5</v>
      </c>
      <c r="HB367" s="223">
        <f t="shared" ca="1" si="800"/>
        <v>-4.294901554367223E-5</v>
      </c>
      <c r="HC367" s="223">
        <f t="shared" ca="1" si="801"/>
        <v>-4.1488099112030723E-5</v>
      </c>
      <c r="HD367" s="223">
        <f t="shared" ca="1" si="802"/>
        <v>-3.9129090625750683E-5</v>
      </c>
      <c r="HE367" s="223">
        <f t="shared" ca="1" si="803"/>
        <v>-3.5923055494520642E-5</v>
      </c>
      <c r="HF367" s="223">
        <f t="shared" ca="1" si="804"/>
        <v>-3.1939394696931565E-5</v>
      </c>
      <c r="HG367" s="223">
        <f t="shared" ca="1" si="805"/>
        <v>-2.7264342458876051E-5</v>
      </c>
      <c r="HH367" s="223">
        <f t="shared" ca="1" si="806"/>
        <v>-2.199909954297964E-5</v>
      </c>
      <c r="HI367" s="223">
        <f t="shared" ca="1" si="807"/>
        <v>-1.6257642557708905E-5</v>
      </c>
      <c r="HJ367" s="223">
        <f t="shared" ca="1" si="808"/>
        <v>-1.0164256707998997E-5</v>
      </c>
      <c r="HK367" s="223">
        <f t="shared" ca="1" si="809"/>
        <v>-3.8508453959003724E-6</v>
      </c>
      <c r="HL367" s="223">
        <f t="shared" ca="1" si="810"/>
        <v>2.5459250897377999E-6</v>
      </c>
      <c r="HM367" s="223">
        <f t="shared" ca="1" si="811"/>
        <v>8.8875839856975902E-6</v>
      </c>
      <c r="HN367" s="223">
        <f t="shared" ca="1" si="812"/>
        <v>1.5036853528244488E-5</v>
      </c>
      <c r="HO367" s="223">
        <f t="shared" ca="1" si="813"/>
        <v>2.0860620602143531E-5</v>
      </c>
      <c r="HP367" s="223">
        <f t="shared" ca="1" si="814"/>
        <v>2.6232818237610993E-5</v>
      </c>
      <c r="HQ367" s="223">
        <f t="shared" ca="1" si="815"/>
        <v>3.1037154579497451E-5</v>
      </c>
      <c r="HR367" s="223">
        <f t="shared" ca="1" si="816"/>
        <v>3.5169630254758242E-5</v>
      </c>
      <c r="HS367" s="223">
        <f t="shared" ca="1" si="817"/>
        <v>3.8540789644809806E-5</v>
      </c>
      <c r="HT367" s="223">
        <f t="shared" ca="1" si="818"/>
        <v>4.1077657329521204E-5</v>
      </c>
      <c r="HU367" s="223">
        <f t="shared" ca="1" si="819"/>
        <v>4.2725317784680164E-5</v>
      </c>
      <c r="HV367" s="223">
        <f t="shared" ca="1" si="820"/>
        <v>4.3448104137251002E-5</v>
      </c>
      <c r="HW367" s="223">
        <f t="shared" ca="1" si="821"/>
        <v>4.3230370245464432E-5</v>
      </c>
      <c r="HX367" s="223">
        <f t="shared" ca="1" si="822"/>
        <v>4.2076829390536706E-5</v>
      </c>
      <c r="HY367" s="223">
        <f t="shared" ca="1" si="823"/>
        <v>4.0012452248364757E-5</v>
      </c>
      <c r="HZ367" s="223">
        <f t="shared" ca="1" si="824"/>
        <v>3.7081926349803085E-5</v>
      </c>
      <c r="IA367" s="223">
        <f t="shared" ca="1" si="825"/>
        <v>3.3348688730573752E-5</v>
      </c>
      <c r="IB367" s="223">
        <f t="shared" ca="1" si="826"/>
        <v>2.8893552711018446E-5</v>
      </c>
      <c r="IC367" s="223">
        <f t="shared" ca="1" si="827"/>
        <v>2.3812958531763817E-5</v>
      </c>
      <c r="ID367" s="223">
        <f t="shared" ca="1" si="828"/>
        <v>1.8216885713753689E-5</v>
      </c>
      <c r="IE367" s="223">
        <f t="shared" ca="1" si="829"/>
        <v>4.4647288189099695E-5</v>
      </c>
      <c r="IF367" s="223">
        <f t="shared" ca="1" si="830"/>
        <v>5.9713927508107633E-6</v>
      </c>
      <c r="IG367" s="223">
        <f t="shared" ca="1" si="831"/>
        <v>-4.1294945200051259E-7</v>
      </c>
      <c r="IH367" s="223">
        <f t="shared" ca="1" si="832"/>
        <v>-6.7883525462542358E-6</v>
      </c>
      <c r="II367" s="223">
        <f t="shared" ca="1" si="833"/>
        <v>-1.3016808308227789E-5</v>
      </c>
      <c r="IJ367" s="223">
        <f t="shared" ca="1" si="834"/>
        <v>-1.8963489480172721E-5</v>
      </c>
      <c r="IK367" s="223">
        <f t="shared" ca="1" si="835"/>
        <v>-2.4499668373274387E-5</v>
      </c>
      <c r="IL367" s="223">
        <f t="shared" ca="1" si="836"/>
        <v>-2.9505503433367428E-5</v>
      </c>
      <c r="IM367" s="223">
        <f t="shared" ca="1" si="837"/>
        <v>-3.3872633448670122E-5</v>
      </c>
      <c r="IN367" s="223">
        <f t="shared" ca="1" si="838"/>
        <v>-3.7506523242776177E-5</v>
      </c>
      <c r="IO367" s="223">
        <f t="shared" ca="1" si="839"/>
        <v>-4.0328510075734313E-5</v>
      </c>
      <c r="IP367" s="223">
        <f t="shared" ca="1" si="840"/>
        <v>-4.2277506454812707E-5</v>
      </c>
      <c r="IQ367" s="223">
        <f t="shared" ca="1" si="841"/>
        <v>-4.3311322494235939E-5</v>
      </c>
      <c r="IR367" s="223">
        <f t="shared" ca="1" si="842"/>
        <v>-4.3407579198802106E-5</v>
      </c>
      <c r="IS367" s="223">
        <f t="shared" ca="1" si="843"/>
        <v>-4.2564192901545832E-5</v>
      </c>
      <c r="IT367" s="223">
        <f t="shared" ca="1" si="844"/>
        <v>-4.0799420368835607E-5</v>
      </c>
      <c r="IU367" s="223">
        <f t="shared" ca="1" si="845"/>
        <v>-3.8151463596515697E-5</v>
      </c>
      <c r="IV367" s="223">
        <f t="shared" ca="1" si="846"/>
        <v>-3.4677642852063947E-5</v>
      </c>
      <c r="IW367" s="223">
        <f t="shared" ca="1" si="847"/>
        <v>-3.0453155863903792E-5</v>
      </c>
      <c r="IX367" s="223">
        <f t="shared" ca="1" si="848"/>
        <v>-2.5569450017675758E-5</v>
      </c>
      <c r="IY367" s="223">
        <f t="shared" ca="1" si="849"/>
        <v>-2.0132242796503022E-5</v>
      </c>
      <c r="IZ367" s="223">
        <f t="shared" ca="1" si="850"/>
        <v>-1.4259233316741453E-5</v>
      </c>
      <c r="JA367" s="223">
        <f t="shared" ca="1" si="851"/>
        <v>-8.0775544975523739E-6</v>
      </c>
      <c r="JB367" s="223">
        <f t="shared" ca="1" si="852"/>
        <v>-1.7210210171368979E-6</v>
      </c>
    </row>
    <row r="368" spans="1:262">
      <c r="B368" s="230">
        <v>7</v>
      </c>
      <c r="C368" s="229">
        <f t="shared" si="853"/>
        <v>1.3671875000000001E-4</v>
      </c>
      <c r="D368" s="226">
        <f t="shared" ca="1" si="597"/>
        <v>280.0015432801186</v>
      </c>
      <c r="E368" s="225">
        <f ca="1">M361</f>
        <v>1.5432801185700483E-3</v>
      </c>
      <c r="F368" s="224">
        <v>7</v>
      </c>
      <c r="G368" s="223">
        <f t="shared" ca="1" si="854"/>
        <v>1.5203823009471147E-4</v>
      </c>
      <c r="H368" s="223">
        <f t="shared" ca="1" si="598"/>
        <v>3.5618547225613488E-4</v>
      </c>
      <c r="I368" s="223">
        <f t="shared" ca="1" si="599"/>
        <v>5.4984493462072084E-4</v>
      </c>
      <c r="J368" s="223">
        <f t="shared" ca="1" si="600"/>
        <v>7.2731436946907595E-4</v>
      </c>
      <c r="K368" s="223">
        <f t="shared" ca="1" si="601"/>
        <v>8.8336823983145997E-4</v>
      </c>
      <c r="L368" s="223">
        <f t="shared" ca="1" si="602"/>
        <v>1.0134115839357438E-3</v>
      </c>
      <c r="M368" s="223">
        <f t="shared" ca="1" si="603"/>
        <v>1.1136153125482443E-3</v>
      </c>
      <c r="N368" s="223">
        <f t="shared" ca="1" si="604"/>
        <v>1.1810289554157725E-3</v>
      </c>
      <c r="O368" s="223">
        <f t="shared" ca="1" si="605"/>
        <v>1.2136675370220085E-3</v>
      </c>
      <c r="P368" s="223">
        <f t="shared" ca="1" si="606"/>
        <v>1.2105700236263025E-3</v>
      </c>
      <c r="Q368" s="223">
        <f t="shared" ca="1" si="607"/>
        <v>1.1718276206284879E-3</v>
      </c>
      <c r="R368" s="223">
        <f t="shared" ca="1" si="608"/>
        <v>1.0985810870518561E-3</v>
      </c>
      <c r="S368" s="223">
        <f t="shared" ca="1" si="609"/>
        <v>9.9298714621857812E-4</v>
      </c>
      <c r="T368" s="223">
        <f t="shared" ca="1" si="610"/>
        <v>8.5815498164567086E-4</v>
      </c>
      <c r="U368" s="223">
        <f t="shared" ca="1" si="611"/>
        <v>6.9805468802176503E-4</v>
      </c>
      <c r="V368" s="223">
        <f t="shared" ca="1" si="612"/>
        <v>5.1740037289959488E-4</v>
      </c>
      <c r="W368" s="223">
        <f t="shared" ca="1" si="613"/>
        <v>3.2151135114157862E-4</v>
      </c>
      <c r="X368" s="223">
        <f t="shared" ca="1" si="614"/>
        <v>1.1615551920851977E-4</v>
      </c>
      <c r="Y368" s="223">
        <f t="shared" ca="1" si="615"/>
        <v>-9.2620478909110574E-5</v>
      </c>
      <c r="Z368" s="223">
        <f t="shared" ca="1" si="616"/>
        <v>-2.9866929340152594E-4</v>
      </c>
      <c r="AA368" s="223">
        <f t="shared" ca="1" si="617"/>
        <v>-4.959238756041429E-4</v>
      </c>
      <c r="AB368" s="223">
        <f t="shared" ca="1" si="618"/>
        <v>-6.7857612051774657E-4</v>
      </c>
      <c r="AC368" s="223">
        <f t="shared" ca="1" si="619"/>
        <v>-8.4124788480617596E-4</v>
      </c>
      <c r="AD368" s="223">
        <f t="shared" ca="1" si="620"/>
        <v>-9.7914934469527895E-4</v>
      </c>
      <c r="AE368" s="223">
        <f t="shared" ca="1" si="621"/>
        <v>-1.0882200309699061E-3</v>
      </c>
      <c r="AF368" s="223">
        <f t="shared" ca="1" si="622"/>
        <v>-1.1652483883336211E-3</v>
      </c>
      <c r="AG368" s="223">
        <f t="shared" ca="1" si="623"/>
        <v>-1.2079663387398207E-3</v>
      </c>
      <c r="AH368" s="223">
        <f t="shared" ca="1" si="624"/>
        <v>-1.2151160643039225E-3</v>
      </c>
      <c r="AI368" s="223">
        <f t="shared" ca="1" si="625"/>
        <v>-1.1864870433927752E-3</v>
      </c>
      <c r="AJ368" s="223">
        <f t="shared" ca="1" si="626"/>
        <v>-1.1229222493741953E-3</v>
      </c>
      <c r="AK368" s="223">
        <f t="shared" ca="1" si="627"/>
        <v>-1.0262933295062129E-3</v>
      </c>
      <c r="AL368" s="223">
        <f t="shared" ca="1" si="628"/>
        <v>-8.9944549481656079E-4</v>
      </c>
      <c r="AM368" s="223">
        <f t="shared" ca="1" si="629"/>
        <v>-7.4611374367421841E-4</v>
      </c>
      <c r="AN368" s="223">
        <f t="shared" ca="1" si="630"/>
        <v>-5.7081288582608151E-4</v>
      </c>
      <c r="AO368" s="223">
        <f t="shared" ca="1" si="631"/>
        <v>-3.7870460510967975E-4</v>
      </c>
      <c r="AP368" s="223">
        <f t="shared" ca="1" si="632"/>
        <v>-1.7544547514251896E-4</v>
      </c>
      <c r="AQ368" s="223">
        <f t="shared" ca="1" si="633"/>
        <v>3.2979596877221379E-5</v>
      </c>
      <c r="AR368" s="223">
        <f t="shared" ca="1" si="634"/>
        <v>2.4043359405877276E-4</v>
      </c>
      <c r="AS368" s="223">
        <f t="shared" ca="1" si="635"/>
        <v>4.4080809253343333E-4</v>
      </c>
      <c r="AT368" s="223">
        <f t="shared" ca="1" si="636"/>
        <v>6.2820312225584122E-4</v>
      </c>
      <c r="AU368" s="223">
        <f t="shared" ca="1" si="637"/>
        <v>7.9710088994178175E-4</v>
      </c>
      <c r="AV368" s="223">
        <f t="shared" ca="1" si="638"/>
        <v>9.4252824892008982E-4</v>
      </c>
      <c r="AW368" s="223">
        <f t="shared" ca="1" si="639"/>
        <v>1.0602031320201442E-3</v>
      </c>
      <c r="AX368" s="223">
        <f t="shared" ca="1" si="640"/>
        <v>1.1466606358202691E-3</v>
      </c>
      <c r="AY368" s="223">
        <f t="shared" ca="1" si="641"/>
        <v>1.1993550437422538E-3</v>
      </c>
      <c r="AZ368" s="223">
        <f t="shared" ca="1" si="642"/>
        <v>1.2167347839510375E-3</v>
      </c>
      <c r="BA368" s="223">
        <f t="shared" ca="1" si="643"/>
        <v>1.1982881149455382E-3</v>
      </c>
      <c r="BB368" s="223">
        <f t="shared" ca="1" si="644"/>
        <v>1.1445581936414193E-3</v>
      </c>
      <c r="BC368" s="223">
        <f t="shared" ca="1" si="645"/>
        <v>1.0571270822703877E-3</v>
      </c>
      <c r="BD368" s="223">
        <f t="shared" ca="1" si="646"/>
        <v>9.3856916500831744E-4</v>
      </c>
      <c r="BE368" s="223">
        <f t="shared" ca="1" si="647"/>
        <v>7.9237534596631582E-4</v>
      </c>
      <c r="BF368" s="223">
        <f t="shared" ca="1" si="648"/>
        <v>6.2285026051330894E-4</v>
      </c>
      <c r="BG368" s="223">
        <f t="shared" ca="1" si="649"/>
        <v>4.34985526513466E-4</v>
      </c>
      <c r="BH368" s="223">
        <f t="shared" ca="1" si="650"/>
        <v>2.3431276755969113E-4</v>
      </c>
      <c r="BI368" s="223">
        <f t="shared" ca="1" si="651"/>
        <v>2.6740735892214923E-5</v>
      </c>
      <c r="BJ368" s="223">
        <f t="shared" ca="1" si="652"/>
        <v>-1.8161866912843526E-4</v>
      </c>
      <c r="BK368" s="223">
        <f t="shared" ca="1" si="653"/>
        <v>-3.8463036415758083E-4</v>
      </c>
      <c r="BL368" s="223">
        <f t="shared" ca="1" si="654"/>
        <v>-5.7631672764832712E-4</v>
      </c>
      <c r="BM368" s="223">
        <f t="shared" ca="1" si="655"/>
        <v>-7.5103360921572552E-4</v>
      </c>
      <c r="BN368" s="223">
        <f t="shared" ca="1" si="656"/>
        <v>-9.0363652003752788E-4</v>
      </c>
      <c r="BO368" s="223">
        <f t="shared" ca="1" si="657"/>
        <v>-1.0296321108625198E-3</v>
      </c>
      <c r="BP368" s="223">
        <f t="shared" ca="1" si="658"/>
        <v>-1.1253104773996162E-3</v>
      </c>
      <c r="BQ368" s="223">
        <f t="shared" ca="1" si="659"/>
        <v>-1.1878543973932168E-3</v>
      </c>
      <c r="BR368" s="223">
        <f t="shared" ca="1" si="660"/>
        <v>-1.215422282930234E-3</v>
      </c>
      <c r="BS368" s="223">
        <f t="shared" ca="1" si="661"/>
        <v>-1.2072024054717544E-3</v>
      </c>
      <c r="BT368" s="223">
        <f t="shared" ca="1" si="662"/>
        <v>-1.1634367969687036E-3</v>
      </c>
      <c r="BU368" s="223">
        <f t="shared" ca="1" si="663"/>
        <v>-1.0854141232999775E-3</v>
      </c>
      <c r="BV368" s="223">
        <f t="shared" ca="1" si="664"/>
        <v>-9.7543173987261881E-4</v>
      </c>
      <c r="BW368" s="223">
        <f t="shared" ca="1" si="665"/>
        <v>-8.3672804664609596E-4</v>
      </c>
      <c r="BX368" s="223">
        <f t="shared" ca="1" si="666"/>
        <v>-6.7338713436772019E-4</v>
      </c>
      <c r="BY368" s="223">
        <f t="shared" ca="1" si="667"/>
        <v>-4.9021852968364899E-4</v>
      </c>
      <c r="BZ368" s="223">
        <f t="shared" ca="1" si="668"/>
        <v>-2.9261557999643746E-4</v>
      </c>
      <c r="CA368" s="223">
        <f t="shared" ca="1" si="669"/>
        <v>-8.6396647886678284E-5</v>
      </c>
      <c r="CB368" s="223">
        <f t="shared" ca="1" si="670"/>
        <v>1.2236620891625184E-4</v>
      </c>
      <c r="CC368" s="223">
        <f t="shared" ca="1" si="671"/>
        <v>3.2752602754483276E-4</v>
      </c>
      <c r="CD368" s="223">
        <f t="shared" ca="1" si="672"/>
        <v>5.2304193556452464E-4</v>
      </c>
      <c r="CE368" s="223">
        <f t="shared" ca="1" si="673"/>
        <v>7.0315702274229388E-4</v>
      </c>
      <c r="CF368" s="223">
        <f t="shared" ca="1" si="674"/>
        <v>8.6256785162898419E-4</v>
      </c>
      <c r="CG368" s="223">
        <f t="shared" ca="1" si="675"/>
        <v>9.9658061576470393E-4</v>
      </c>
      <c r="CH368" s="223">
        <f t="shared" ca="1" si="676"/>
        <v>1.1012493474733512E-3</v>
      </c>
      <c r="CI368" s="223">
        <f t="shared" ca="1" si="677"/>
        <v>1.1734921057571024E-3</v>
      </c>
      <c r="CJ368" s="223">
        <f t="shared" ca="1" si="678"/>
        <v>1.2111817231714329E-3</v>
      </c>
      <c r="CK368" s="223">
        <f t="shared" ca="1" si="679"/>
        <v>1.2132084396647468E-3</v>
      </c>
      <c r="CL368" s="223">
        <f t="shared" ca="1" si="680"/>
        <v>1.1795125791470625E-3</v>
      </c>
      <c r="CM368" s="223">
        <f t="shared" ca="1" si="681"/>
        <v>1.1110863066354883E-3</v>
      </c>
      <c r="CN368" s="223">
        <f t="shared" ca="1" si="682"/>
        <v>1.0099444142378374E-3</v>
      </c>
      <c r="CO368" s="223">
        <f t="shared" ca="1" si="683"/>
        <v>8.7906499617278482E-4</v>
      </c>
      <c r="CP368" s="223">
        <f t="shared" ca="1" si="684"/>
        <v>7.223017596336926E-4</v>
      </c>
      <c r="CQ368" s="223">
        <f t="shared" ca="1" si="685"/>
        <v>5.4427055347775193E-4</v>
      </c>
      <c r="CR368" s="223">
        <f t="shared" ca="1" si="686"/>
        <v>3.5021345587087462E-4</v>
      </c>
      <c r="CS368" s="223">
        <f t="shared" ca="1" si="687"/>
        <v>1.4584442278892787E-4</v>
      </c>
      <c r="CT368" s="223">
        <f t="shared" ca="1" si="688"/>
        <v>-6.2818957788775097E-5</v>
      </c>
      <c r="CU368" s="223">
        <f t="shared" ca="1" si="689"/>
        <v>-2.6963265204383734E-4</v>
      </c>
      <c r="CV368" s="223">
        <f t="shared" ca="1" si="690"/>
        <v>-4.685070896448844E-4</v>
      </c>
      <c r="CW368" s="223">
        <f t="shared" ca="1" si="691"/>
        <v>-6.5358646941179486E-4</v>
      </c>
      <c r="CX368" s="223">
        <f t="shared" ca="1" si="692"/>
        <v>-8.1942118171384566E-4</v>
      </c>
      <c r="CY368" s="223">
        <f t="shared" ca="1" si="693"/>
        <v>-9.6112827067336122E-4</v>
      </c>
      <c r="CZ368" s="223">
        <f t="shared" ca="1" si="694"/>
        <v>-1.0745352114109731E-3</v>
      </c>
      <c r="DA368" s="223">
        <f t="shared" ca="1" si="695"/>
        <v>-1.1563027688524499E-3</v>
      </c>
      <c r="DB368" s="223">
        <f t="shared" ca="1" si="696"/>
        <v>-1.204023320554522E-3</v>
      </c>
      <c r="DC368" s="223">
        <f t="shared" ca="1" si="697"/>
        <v>-1.2162917484620779E-3</v>
      </c>
      <c r="DD368" s="223">
        <f t="shared" ca="1" si="698"/>
        <v>-1.1927468122091562E-3</v>
      </c>
      <c r="DE368" s="223">
        <f t="shared" ca="1" si="699"/>
        <v>-1.1340817857386476E-3</v>
      </c>
      <c r="DF368" s="223">
        <f t="shared" ca="1" si="700"/>
        <v>-1.042024044048474E-3</v>
      </c>
      <c r="DG368" s="223">
        <f t="shared" ca="1" si="701"/>
        <v>-9.1928420112669335E-4</v>
      </c>
      <c r="DH368" s="223">
        <f t="shared" ca="1" si="702"/>
        <v>-7.6947629669454551E-4</v>
      </c>
      <c r="DI368" s="223">
        <f t="shared" ca="1" si="703"/>
        <v>-5.9701138183605707E-4</v>
      </c>
      <c r="DJ368" s="223">
        <f t="shared" ca="1" si="704"/>
        <v>-4.0696763685504303E-4</v>
      </c>
      <c r="DK368" s="223">
        <f t="shared" ca="1" si="705"/>
        <v>-2.0494084570221407E-4</v>
      </c>
      <c r="DL368" s="223">
        <f t="shared" ca="1" si="706"/>
        <v>3.1203702896965058E-6</v>
      </c>
      <c r="DM368" s="223">
        <f t="shared" ca="1" si="707"/>
        <v>2.110897078670352E-4</v>
      </c>
      <c r="DN368" s="223">
        <f t="shared" ca="1" si="708"/>
        <v>4.1284356910991331E-4</v>
      </c>
      <c r="DO368" s="223">
        <f t="shared" ca="1" si="709"/>
        <v>6.024413690290674E-4</v>
      </c>
      <c r="DP368" s="223">
        <f t="shared" ca="1" si="710"/>
        <v>7.7430045439913801E-4</v>
      </c>
      <c r="DQ368" s="223">
        <f t="shared" ca="1" si="711"/>
        <v>9.2336048339306963E-4</v>
      </c>
      <c r="DR368" s="223">
        <f t="shared" ca="1" si="712"/>
        <v>1.0452324259061356E-3</v>
      </c>
      <c r="DS368" s="223">
        <f t="shared" ca="1" si="713"/>
        <v>1.1363277972974719E-3</v>
      </c>
      <c r="DT368" s="223">
        <f t="shared" ca="1" si="714"/>
        <v>1.1939643202984083E-3</v>
      </c>
      <c r="DU368" s="223">
        <f t="shared" ca="1" si="715"/>
        <v>1.2164449039027889E-3</v>
      </c>
      <c r="DV368" s="223">
        <f t="shared" ca="1" si="716"/>
        <v>1.2031076137283554E-3</v>
      </c>
      <c r="DW368" s="223">
        <f t="shared" ca="1" si="717"/>
        <v>1.1543451624861291E-3</v>
      </c>
      <c r="DX368" s="223">
        <f t="shared" ca="1" si="718"/>
        <v>1.0715933466664696E-3</v>
      </c>
      <c r="DY368" s="223">
        <f t="shared" ca="1" si="719"/>
        <v>9.572887699203029E-4</v>
      </c>
      <c r="DZ368" s="223">
        <f t="shared" ca="1" si="720"/>
        <v>8.147970979584993E-4</v>
      </c>
      <c r="EA368" s="223">
        <f t="shared" ca="1" si="721"/>
        <v>6.4831395748349979E-4</v>
      </c>
      <c r="EB368" s="223">
        <f t="shared" ca="1" si="722"/>
        <v>4.6274139715587467E-4</v>
      </c>
      <c r="EC368" s="223">
        <f t="shared" ca="1" si="723"/>
        <v>2.635435481675099E-4</v>
      </c>
      <c r="ED368" s="223">
        <f t="shared" ca="1" si="724"/>
        <v>5.6585734454726442E-5</v>
      </c>
      <c r="EE368" s="223">
        <f t="shared" ca="1" si="725"/>
        <v>-1.5203823009471082E-4</v>
      </c>
      <c r="EF368" s="223">
        <f t="shared" ca="1" si="726"/>
        <v>-3.5618547225613455E-4</v>
      </c>
      <c r="EG368" s="223">
        <f t="shared" ca="1" si="727"/>
        <v>-5.4984493462072095E-4</v>
      </c>
      <c r="EH368" s="223">
        <f t="shared" ca="1" si="728"/>
        <v>-7.2731436946907627E-4</v>
      </c>
      <c r="EI368" s="223">
        <f t="shared" ca="1" si="729"/>
        <v>-8.8336823983146062E-4</v>
      </c>
      <c r="EJ368" s="223">
        <f t="shared" ca="1" si="730"/>
        <v>-1.0134115839357421E-3</v>
      </c>
      <c r="EK368" s="223">
        <f t="shared" ca="1" si="731"/>
        <v>-1.1136153125482432E-3</v>
      </c>
      <c r="EL368" s="223">
        <f t="shared" ca="1" si="732"/>
        <v>-1.1810289554157719E-3</v>
      </c>
      <c r="EM368" s="223">
        <f t="shared" ca="1" si="733"/>
        <v>-1.2136675370220081E-3</v>
      </c>
      <c r="EN368" s="223">
        <f t="shared" ca="1" si="734"/>
        <v>-1.2105700236263025E-3</v>
      </c>
      <c r="EO368" s="223">
        <f t="shared" ca="1" si="735"/>
        <v>-1.1718276206284883E-3</v>
      </c>
      <c r="EP368" s="223">
        <f t="shared" ca="1" si="736"/>
        <v>-1.0985810870518563E-3</v>
      </c>
      <c r="EQ368" s="223">
        <f t="shared" ca="1" si="737"/>
        <v>-9.9298714621857834E-4</v>
      </c>
      <c r="ER368" s="223">
        <f t="shared" ca="1" si="738"/>
        <v>-8.5815498164567086E-4</v>
      </c>
      <c r="ES368" s="223">
        <f t="shared" ca="1" si="739"/>
        <v>-6.9805468802176503E-4</v>
      </c>
      <c r="ET368" s="223">
        <f t="shared" ca="1" si="740"/>
        <v>-5.1740037289959434E-4</v>
      </c>
      <c r="EU368" s="223">
        <f t="shared" ca="1" si="741"/>
        <v>-3.2151135114157753E-4</v>
      </c>
      <c r="EV368" s="223">
        <f t="shared" ca="1" si="742"/>
        <v>-1.1615551920852297E-4</v>
      </c>
      <c r="EW368" s="223">
        <f t="shared" ca="1" si="743"/>
        <v>9.2620478909107891E-5</v>
      </c>
      <c r="EX368" s="223">
        <f t="shared" ca="1" si="744"/>
        <v>2.9866929340152388E-4</v>
      </c>
      <c r="EY368" s="223">
        <f t="shared" ca="1" si="745"/>
        <v>4.9592387560414106E-4</v>
      </c>
      <c r="EZ368" s="223">
        <f t="shared" ca="1" si="746"/>
        <v>6.7857612051774527E-4</v>
      </c>
      <c r="FA368" s="223">
        <f t="shared" ca="1" si="747"/>
        <v>8.412478848061751E-4</v>
      </c>
      <c r="FB368" s="223">
        <f t="shared" ca="1" si="748"/>
        <v>9.791493446952783E-4</v>
      </c>
      <c r="FC368" s="223">
        <f t="shared" ca="1" si="749"/>
        <v>1.0882200309699061E-3</v>
      </c>
      <c r="FD368" s="223">
        <f t="shared" ca="1" si="750"/>
        <v>1.1652483883336211E-3</v>
      </c>
      <c r="FE368" s="223">
        <f t="shared" ca="1" si="751"/>
        <v>1.2079663387398207E-3</v>
      </c>
      <c r="FF368" s="223">
        <f t="shared" ca="1" si="752"/>
        <v>1.2151160643039225E-3</v>
      </c>
      <c r="FG368" s="223">
        <f t="shared" ca="1" si="753"/>
        <v>1.186487043392775E-3</v>
      </c>
      <c r="FH368" s="223">
        <f t="shared" ca="1" si="754"/>
        <v>1.1229222493741966E-3</v>
      </c>
      <c r="FI368" s="223">
        <f t="shared" ca="1" si="755"/>
        <v>1.0262933295062142E-3</v>
      </c>
      <c r="FJ368" s="223">
        <f t="shared" ca="1" si="756"/>
        <v>8.9944549481656231E-4</v>
      </c>
      <c r="FK368" s="223">
        <f t="shared" ca="1" si="757"/>
        <v>7.4611374367422015E-4</v>
      </c>
      <c r="FL368" s="223">
        <f t="shared" ca="1" si="758"/>
        <v>5.7081288582608249E-4</v>
      </c>
      <c r="FM368" s="223">
        <f t="shared" ca="1" si="759"/>
        <v>3.7870460510968078E-4</v>
      </c>
      <c r="FN368" s="223">
        <f t="shared" ca="1" si="760"/>
        <v>1.7544547514251999E-4</v>
      </c>
      <c r="FO368" s="223">
        <f t="shared" ca="1" si="761"/>
        <v>-3.2979596877221419E-5</v>
      </c>
      <c r="FP368" s="223">
        <f t="shared" ca="1" si="762"/>
        <v>-2.4043359405877282E-4</v>
      </c>
      <c r="FQ368" s="223">
        <f t="shared" ca="1" si="763"/>
        <v>-4.4080809253343333E-4</v>
      </c>
      <c r="FR368" s="223">
        <f t="shared" ca="1" si="764"/>
        <v>-6.282031222558422E-4</v>
      </c>
      <c r="FS368" s="223">
        <f t="shared" ca="1" si="765"/>
        <v>-7.9710088994177915E-4</v>
      </c>
      <c r="FT368" s="223">
        <f t="shared" ca="1" si="766"/>
        <v>-9.4252824892008776E-4</v>
      </c>
      <c r="FU368" s="223">
        <f t="shared" ca="1" si="767"/>
        <v>-1.0602031320201433E-3</v>
      </c>
      <c r="FV368" s="223">
        <f t="shared" ca="1" si="768"/>
        <v>-1.1466606358202685E-3</v>
      </c>
      <c r="FW368" s="223">
        <f t="shared" ca="1" si="769"/>
        <v>-1.1993550437422536E-3</v>
      </c>
      <c r="FX368" s="223">
        <f t="shared" ca="1" si="770"/>
        <v>-1.2167347839510372E-3</v>
      </c>
      <c r="FY368" s="223">
        <f t="shared" ca="1" si="771"/>
        <v>-1.1982881149455384E-3</v>
      </c>
      <c r="FZ368" s="223">
        <f t="shared" ca="1" si="772"/>
        <v>-1.1445581936414197E-3</v>
      </c>
      <c r="GA368" s="223">
        <f t="shared" ca="1" si="773"/>
        <v>-1.0571270822703881E-3</v>
      </c>
      <c r="GB368" s="223">
        <f t="shared" ca="1" si="774"/>
        <v>-9.385691650083169E-4</v>
      </c>
      <c r="GC368" s="223">
        <f t="shared" ca="1" si="775"/>
        <v>-7.9237534596631495E-4</v>
      </c>
      <c r="GD368" s="223">
        <f t="shared" ca="1" si="776"/>
        <v>-6.2285026051330796E-4</v>
      </c>
      <c r="GE368" s="223">
        <f t="shared" ca="1" si="777"/>
        <v>-4.3498552651346898E-4</v>
      </c>
      <c r="GF368" s="223">
        <f t="shared" ca="1" si="778"/>
        <v>-2.3431276755969427E-4</v>
      </c>
      <c r="GG368" s="223">
        <f t="shared" ca="1" si="779"/>
        <v>-2.6740735892218125E-5</v>
      </c>
      <c r="GH368" s="223">
        <f t="shared" ca="1" si="780"/>
        <v>1.8161866912843426E-4</v>
      </c>
      <c r="GI368" s="223">
        <f t="shared" ca="1" si="781"/>
        <v>3.8463036415757986E-4</v>
      </c>
      <c r="GJ368" s="223">
        <f t="shared" ca="1" si="782"/>
        <v>5.7631672764832625E-4</v>
      </c>
      <c r="GK368" s="223">
        <f t="shared" ca="1" si="783"/>
        <v>7.510336092157214E-4</v>
      </c>
      <c r="GL368" s="223">
        <f t="shared" ca="1" si="784"/>
        <v>9.0363652003752723E-4</v>
      </c>
      <c r="GM368" s="223">
        <f t="shared" ca="1" si="785"/>
        <v>1.0296321108625168E-3</v>
      </c>
      <c r="GN368" s="223">
        <f t="shared" ca="1" si="786"/>
        <v>1.1253104773996164E-3</v>
      </c>
      <c r="GO368" s="223">
        <f t="shared" ca="1" si="787"/>
        <v>1.1878543973932161E-3</v>
      </c>
      <c r="GP368" s="223">
        <f t="shared" ca="1" si="788"/>
        <v>1.215422282930234E-3</v>
      </c>
      <c r="GQ368" s="223">
        <f t="shared" ca="1" si="789"/>
        <v>1.2072024054717548E-3</v>
      </c>
      <c r="GR368" s="223">
        <f t="shared" ca="1" si="790"/>
        <v>1.1634367969687032E-3</v>
      </c>
      <c r="GS368" s="223">
        <f t="shared" ca="1" si="791"/>
        <v>1.0854141232999781E-3</v>
      </c>
      <c r="GT368" s="223">
        <f t="shared" ca="1" si="792"/>
        <v>9.7543173987261697E-4</v>
      </c>
      <c r="GU368" s="223">
        <f t="shared" ca="1" si="793"/>
        <v>8.3672804664609683E-4</v>
      </c>
      <c r="GV368" s="223">
        <f t="shared" ca="1" si="794"/>
        <v>6.7338713436772475E-4</v>
      </c>
      <c r="GW368" s="223">
        <f t="shared" ca="1" si="795"/>
        <v>4.9021852968364986E-4</v>
      </c>
      <c r="GX368" s="223">
        <f t="shared" ca="1" si="796"/>
        <v>2.9261557999644267E-4</v>
      </c>
      <c r="GY368" s="223">
        <f t="shared" ca="1" si="797"/>
        <v>8.6396647886677173E-5</v>
      </c>
      <c r="GZ368" s="223">
        <f t="shared" ca="1" si="798"/>
        <v>-1.2236620891624867E-4</v>
      </c>
      <c r="HA368" s="223">
        <f t="shared" ca="1" si="799"/>
        <v>-3.2752602754483384E-4</v>
      </c>
      <c r="HB368" s="223">
        <f t="shared" ca="1" si="800"/>
        <v>-5.2304193556452171E-4</v>
      </c>
      <c r="HC368" s="223">
        <f t="shared" ca="1" si="801"/>
        <v>-7.0315702274229485E-4</v>
      </c>
      <c r="HD368" s="223">
        <f t="shared" ca="1" si="802"/>
        <v>-8.6256785162898192E-4</v>
      </c>
      <c r="HE368" s="223">
        <f t="shared" ca="1" si="803"/>
        <v>-9.965806157647061E-4</v>
      </c>
      <c r="HF368" s="223">
        <f t="shared" ca="1" si="804"/>
        <v>-1.1012493474733505E-3</v>
      </c>
      <c r="HG368" s="223">
        <f t="shared" ca="1" si="805"/>
        <v>-1.1734921057571033E-3</v>
      </c>
      <c r="HH368" s="223">
        <f t="shared" ca="1" si="806"/>
        <v>-1.2111817231714329E-3</v>
      </c>
      <c r="HI368" s="223">
        <f t="shared" ca="1" si="807"/>
        <v>-1.2132084396647472E-3</v>
      </c>
      <c r="HJ368" s="223">
        <f t="shared" ca="1" si="808"/>
        <v>-1.1795125791470627E-3</v>
      </c>
      <c r="HK368" s="223">
        <f t="shared" ca="1" si="809"/>
        <v>-1.1110863066354898E-3</v>
      </c>
      <c r="HL368" s="223">
        <f t="shared" ca="1" si="810"/>
        <v>-1.0099444142378368E-3</v>
      </c>
      <c r="HM368" s="223">
        <f t="shared" ca="1" si="811"/>
        <v>-8.7906499617278699E-4</v>
      </c>
      <c r="HN368" s="223">
        <f t="shared" ca="1" si="812"/>
        <v>-7.2230175963369173E-4</v>
      </c>
      <c r="HO368" s="223">
        <f t="shared" ca="1" si="813"/>
        <v>-5.4427055347775497E-4</v>
      </c>
      <c r="HP368" s="223">
        <f t="shared" ca="1" si="814"/>
        <v>-3.5021345587087365E-4</v>
      </c>
      <c r="HQ368" s="223">
        <f t="shared" ca="1" si="815"/>
        <v>-1.458444227889289E-4</v>
      </c>
      <c r="HR368" s="223">
        <f t="shared" ca="1" si="816"/>
        <v>6.2818957788778363E-5</v>
      </c>
      <c r="HS368" s="223">
        <f t="shared" ca="1" si="817"/>
        <v>2.6963265204383631E-4</v>
      </c>
      <c r="HT368" s="223">
        <f t="shared" ca="1" si="818"/>
        <v>4.6850708964487952E-4</v>
      </c>
      <c r="HU368" s="223">
        <f t="shared" ca="1" si="819"/>
        <v>6.5358646941179399E-4</v>
      </c>
      <c r="HV368" s="223">
        <f t="shared" ca="1" si="820"/>
        <v>8.1942118171384165E-4</v>
      </c>
      <c r="HW368" s="223">
        <f t="shared" ca="1" si="821"/>
        <v>9.6112827067336047E-4</v>
      </c>
      <c r="HX368" s="223">
        <f t="shared" ca="1" si="822"/>
        <v>1.0745352114109707E-3</v>
      </c>
      <c r="HY368" s="223">
        <f t="shared" ca="1" si="823"/>
        <v>1.1563027688524508E-3</v>
      </c>
      <c r="HZ368" s="223">
        <f t="shared" ca="1" si="824"/>
        <v>1.204023320554522E-3</v>
      </c>
      <c r="IA368" s="223">
        <f t="shared" ca="1" si="825"/>
        <v>1.2162917484620777E-3</v>
      </c>
      <c r="IB368" s="223">
        <f t="shared" ca="1" si="826"/>
        <v>1.1927468122091567E-3</v>
      </c>
      <c r="IC368" s="223">
        <f t="shared" ca="1" si="827"/>
        <v>1.1340817857386463E-3</v>
      </c>
      <c r="ID368" s="223">
        <f t="shared" ca="1" si="828"/>
        <v>1.0420240440484742E-3</v>
      </c>
      <c r="IE368" s="223">
        <f t="shared" ca="1" si="829"/>
        <v>7.3886826470326392E-4</v>
      </c>
      <c r="IF368" s="223">
        <f t="shared" ca="1" si="830"/>
        <v>7.6947629669454627E-4</v>
      </c>
      <c r="IG368" s="223">
        <f t="shared" ca="1" si="831"/>
        <v>5.9701138183606173E-4</v>
      </c>
      <c r="IH368" s="223">
        <f t="shared" ca="1" si="832"/>
        <v>4.0696763685504406E-4</v>
      </c>
      <c r="II368" s="223">
        <f t="shared" ca="1" si="833"/>
        <v>2.0494084570221938E-4</v>
      </c>
      <c r="IJ368" s="223">
        <f t="shared" ca="1" si="834"/>
        <v>-3.1203702896954555E-6</v>
      </c>
      <c r="IK368" s="223">
        <f t="shared" ca="1" si="835"/>
        <v>-2.1108970786703414E-4</v>
      </c>
      <c r="IL368" s="223">
        <f t="shared" ca="1" si="836"/>
        <v>-4.128435691099164E-4</v>
      </c>
      <c r="IM368" s="223">
        <f t="shared" ca="1" si="837"/>
        <v>-6.0244136902906653E-4</v>
      </c>
      <c r="IN368" s="223">
        <f t="shared" ca="1" si="838"/>
        <v>-7.743004543991405E-4</v>
      </c>
      <c r="IO368" s="223">
        <f t="shared" ca="1" si="839"/>
        <v>-9.2336048339306898E-4</v>
      </c>
      <c r="IP368" s="223">
        <f t="shared" ca="1" si="840"/>
        <v>-1.0452324259061371E-3</v>
      </c>
      <c r="IQ368" s="223">
        <f t="shared" ca="1" si="841"/>
        <v>-1.1363277972974717E-3</v>
      </c>
      <c r="IR368" s="223">
        <f t="shared" ca="1" si="842"/>
        <v>-1.1939643202984074E-3</v>
      </c>
      <c r="IS368" s="223">
        <f t="shared" ca="1" si="843"/>
        <v>-1.2164449039027889E-3</v>
      </c>
      <c r="IT368" s="223">
        <f t="shared" ca="1" si="844"/>
        <v>-1.2031076137283562E-3</v>
      </c>
      <c r="IU368" s="223">
        <f t="shared" ca="1" si="845"/>
        <v>-1.1543451624861296E-3</v>
      </c>
      <c r="IV368" s="223">
        <f t="shared" ca="1" si="846"/>
        <v>-1.0715933466664725E-3</v>
      </c>
      <c r="IW368" s="223">
        <f t="shared" ca="1" si="847"/>
        <v>-9.5728876992030084E-4</v>
      </c>
      <c r="IX368" s="223">
        <f t="shared" ca="1" si="848"/>
        <v>-8.1479709795849995E-4</v>
      </c>
      <c r="IY368" s="223">
        <f t="shared" ca="1" si="849"/>
        <v>-6.4831395748349697E-4</v>
      </c>
      <c r="IZ368" s="223">
        <f t="shared" ca="1" si="850"/>
        <v>-4.6274139715587564E-4</v>
      </c>
      <c r="JA368" s="223">
        <f t="shared" ca="1" si="851"/>
        <v>-2.635435481675067E-4</v>
      </c>
      <c r="JB368" s="223">
        <f t="shared" ca="1" si="852"/>
        <v>-5.6585734454727485E-5</v>
      </c>
    </row>
    <row r="369" spans="2:262">
      <c r="B369" s="230">
        <v>8</v>
      </c>
      <c r="C369" s="229">
        <f t="shared" si="853"/>
        <v>1.5625E-4</v>
      </c>
      <c r="D369" s="226">
        <f t="shared" ca="1" si="597"/>
        <v>279.99918331055687</v>
      </c>
      <c r="E369" s="225">
        <f ca="1">N361</f>
        <v>-8.166894431487061E-4</v>
      </c>
      <c r="F369" s="224">
        <v>8</v>
      </c>
      <c r="G369" s="223">
        <f t="shared" ca="1" si="854"/>
        <v>8.438277174044319E-6</v>
      </c>
      <c r="H369" s="223">
        <f t="shared" ca="1" si="598"/>
        <v>1.9765352256218052E-5</v>
      </c>
      <c r="I369" s="223">
        <f t="shared" ca="1" si="599"/>
        <v>3.0332855935722575E-5</v>
      </c>
      <c r="J369" s="223">
        <f t="shared" ca="1" si="600"/>
        <v>3.9734684972478859E-5</v>
      </c>
      <c r="K369" s="223">
        <f t="shared" ca="1" si="601"/>
        <v>4.760953234921084E-5</v>
      </c>
      <c r="L369" s="223">
        <f t="shared" ca="1" si="602"/>
        <v>5.3654772097495996E-5</v>
      </c>
      <c r="M369" s="223">
        <f t="shared" ca="1" si="603"/>
        <v>5.7638089044017222E-5</v>
      </c>
      <c r="N369" s="223">
        <f t="shared" ca="1" si="604"/>
        <v>5.94064065523896E-5</v>
      </c>
      <c r="O369" s="223">
        <f t="shared" ca="1" si="605"/>
        <v>5.8891769172450256E-5</v>
      </c>
      <c r="P369" s="223">
        <f t="shared" ca="1" si="606"/>
        <v>5.6113954130098297E-5</v>
      </c>
      <c r="Q369" s="223">
        <f t="shared" ca="1" si="607"/>
        <v>5.1179711299594697E-5</v>
      </c>
      <c r="R369" s="223">
        <f t="shared" ca="1" si="608"/>
        <v>4.4278660865760416E-5</v>
      </c>
      <c r="S369" s="223">
        <f t="shared" ca="1" si="609"/>
        <v>3.5676006326614053E-5</v>
      </c>
      <c r="T369" s="223">
        <f t="shared" ca="1" si="610"/>
        <v>2.5702342871670775E-5</v>
      </c>
      <c r="U369" s="223">
        <f t="shared" ca="1" si="611"/>
        <v>1.4740952794209139E-5</v>
      </c>
      <c r="V369" s="223">
        <f t="shared" ca="1" si="612"/>
        <v>3.2130761676875873E-6</v>
      </c>
      <c r="W369" s="223">
        <f t="shared" ca="1" si="613"/>
        <v>-8.4382771740443258E-6</v>
      </c>
      <c r="X369" s="223">
        <f t="shared" ca="1" si="614"/>
        <v>-1.9765352256218048E-5</v>
      </c>
      <c r="Y369" s="223">
        <f t="shared" ca="1" si="615"/>
        <v>-3.0332855935722561E-5</v>
      </c>
      <c r="Z369" s="223">
        <f t="shared" ca="1" si="616"/>
        <v>-3.9734684972478859E-5</v>
      </c>
      <c r="AA369" s="223">
        <f t="shared" ca="1" si="617"/>
        <v>-4.760953234921084E-5</v>
      </c>
      <c r="AB369" s="223">
        <f t="shared" ca="1" si="618"/>
        <v>-5.3654772097495976E-5</v>
      </c>
      <c r="AC369" s="223">
        <f t="shared" ca="1" si="619"/>
        <v>-5.7638089044017215E-5</v>
      </c>
      <c r="AD369" s="223">
        <f t="shared" ca="1" si="620"/>
        <v>-5.94064065523896E-5</v>
      </c>
      <c r="AE369" s="223">
        <f t="shared" ca="1" si="621"/>
        <v>-5.8891769172450256E-5</v>
      </c>
      <c r="AF369" s="223">
        <f t="shared" ca="1" si="622"/>
        <v>-5.611395413009829E-5</v>
      </c>
      <c r="AG369" s="223">
        <f t="shared" ca="1" si="623"/>
        <v>-5.117971129959469E-5</v>
      </c>
      <c r="AH369" s="223">
        <f t="shared" ca="1" si="624"/>
        <v>-4.4278660865760416E-5</v>
      </c>
      <c r="AI369" s="223">
        <f t="shared" ca="1" si="625"/>
        <v>-3.5676006326614053E-5</v>
      </c>
      <c r="AJ369" s="223">
        <f t="shared" ca="1" si="626"/>
        <v>-2.5702342871670806E-5</v>
      </c>
      <c r="AK369" s="223">
        <f t="shared" ca="1" si="627"/>
        <v>-1.4740952794209146E-5</v>
      </c>
      <c r="AL369" s="223">
        <f t="shared" ca="1" si="628"/>
        <v>-3.2130761676875945E-6</v>
      </c>
      <c r="AM369" s="223">
        <f t="shared" ca="1" si="629"/>
        <v>8.438277174044319E-6</v>
      </c>
      <c r="AN369" s="223">
        <f t="shared" ca="1" si="630"/>
        <v>1.9765352256218062E-5</v>
      </c>
      <c r="AO369" s="223">
        <f t="shared" ca="1" si="631"/>
        <v>3.0332855935722554E-5</v>
      </c>
      <c r="AP369" s="223">
        <f t="shared" ca="1" si="632"/>
        <v>3.9734684972478852E-5</v>
      </c>
      <c r="AQ369" s="223">
        <f t="shared" ca="1" si="633"/>
        <v>4.760953234921084E-5</v>
      </c>
      <c r="AR369" s="223">
        <f t="shared" ca="1" si="634"/>
        <v>5.3654772097495976E-5</v>
      </c>
      <c r="AS369" s="223">
        <f t="shared" ca="1" si="635"/>
        <v>5.7638089044017215E-5</v>
      </c>
      <c r="AT369" s="223">
        <f t="shared" ca="1" si="636"/>
        <v>5.94064065523896E-5</v>
      </c>
      <c r="AU369" s="223">
        <f t="shared" ca="1" si="637"/>
        <v>5.889176917245027E-5</v>
      </c>
      <c r="AV369" s="223">
        <f t="shared" ca="1" si="638"/>
        <v>5.6113954130098297E-5</v>
      </c>
      <c r="AW369" s="223">
        <f t="shared" ca="1" si="639"/>
        <v>5.1179711299594697E-5</v>
      </c>
      <c r="AX369" s="223">
        <f t="shared" ca="1" si="640"/>
        <v>4.427866086576045E-5</v>
      </c>
      <c r="AY369" s="223">
        <f t="shared" ca="1" si="641"/>
        <v>3.567600632661406E-5</v>
      </c>
      <c r="AZ369" s="223">
        <f t="shared" ca="1" si="642"/>
        <v>2.5702342871670813E-5</v>
      </c>
      <c r="BA369" s="223">
        <f t="shared" ca="1" si="643"/>
        <v>1.4740952794209102E-5</v>
      </c>
      <c r="BB369" s="223">
        <f t="shared" ca="1" si="644"/>
        <v>3.2130761676876021E-6</v>
      </c>
      <c r="BC369" s="223">
        <f t="shared" ca="1" si="645"/>
        <v>-8.4382771740442581E-6</v>
      </c>
      <c r="BD369" s="223">
        <f t="shared" ca="1" si="646"/>
        <v>-1.9765352256218055E-5</v>
      </c>
      <c r="BE369" s="223">
        <f t="shared" ca="1" si="647"/>
        <v>-3.0332855935722544E-5</v>
      </c>
      <c r="BF369" s="223">
        <f t="shared" ca="1" si="648"/>
        <v>-3.9734684972478893E-5</v>
      </c>
      <c r="BG369" s="223">
        <f t="shared" ca="1" si="649"/>
        <v>-4.7609532349210833E-5</v>
      </c>
      <c r="BH369" s="223">
        <f t="shared" ca="1" si="650"/>
        <v>-5.3654772097495969E-5</v>
      </c>
      <c r="BI369" s="223">
        <f t="shared" ca="1" si="651"/>
        <v>-5.7638089044017229E-5</v>
      </c>
      <c r="BJ369" s="223">
        <f t="shared" ca="1" si="652"/>
        <v>-5.94064065523896E-5</v>
      </c>
      <c r="BK369" s="223">
        <f t="shared" ca="1" si="653"/>
        <v>-5.889176917245027E-5</v>
      </c>
      <c r="BL369" s="223">
        <f t="shared" ca="1" si="654"/>
        <v>-5.6113954130098297E-5</v>
      </c>
      <c r="BM369" s="223">
        <f t="shared" ca="1" si="655"/>
        <v>-5.1179711299594697E-5</v>
      </c>
      <c r="BN369" s="223">
        <f t="shared" ca="1" si="656"/>
        <v>-4.4278660865760457E-5</v>
      </c>
      <c r="BO369" s="223">
        <f t="shared" ca="1" si="657"/>
        <v>-3.5676006326614066E-5</v>
      </c>
      <c r="BP369" s="223">
        <f t="shared" ca="1" si="658"/>
        <v>-2.5702342871670819E-5</v>
      </c>
      <c r="BQ369" s="223">
        <f t="shared" ca="1" si="659"/>
        <v>-1.4740952794209108E-5</v>
      </c>
      <c r="BR369" s="223">
        <f t="shared" ca="1" si="660"/>
        <v>-3.2130761676876093E-6</v>
      </c>
      <c r="BS369" s="223">
        <f t="shared" ca="1" si="661"/>
        <v>8.4382771740442513E-6</v>
      </c>
      <c r="BT369" s="223">
        <f t="shared" ca="1" si="662"/>
        <v>1.9765352256218052E-5</v>
      </c>
      <c r="BU369" s="223">
        <f t="shared" ca="1" si="663"/>
        <v>3.0332855935722537E-5</v>
      </c>
      <c r="BV369" s="223">
        <f t="shared" ca="1" si="664"/>
        <v>3.973468497247888E-5</v>
      </c>
      <c r="BW369" s="223">
        <f t="shared" ca="1" si="665"/>
        <v>4.7609532349210826E-5</v>
      </c>
      <c r="BX369" s="223">
        <f t="shared" ca="1" si="666"/>
        <v>5.3654772097495969E-5</v>
      </c>
      <c r="BY369" s="223">
        <f t="shared" ca="1" si="667"/>
        <v>5.7638089044017222E-5</v>
      </c>
      <c r="BZ369" s="223">
        <f t="shared" ca="1" si="668"/>
        <v>5.94064065523896E-5</v>
      </c>
      <c r="CA369" s="223">
        <f t="shared" ca="1" si="669"/>
        <v>5.8891769172450263E-5</v>
      </c>
      <c r="CB369" s="223">
        <f t="shared" ca="1" si="670"/>
        <v>5.6113954130098304E-5</v>
      </c>
      <c r="CC369" s="223">
        <f t="shared" ca="1" si="671"/>
        <v>5.1179711299594704E-5</v>
      </c>
      <c r="CD369" s="223">
        <f t="shared" ca="1" si="672"/>
        <v>4.4278660865760464E-5</v>
      </c>
      <c r="CE369" s="223">
        <f t="shared" ca="1" si="673"/>
        <v>3.5676006326614073E-5</v>
      </c>
      <c r="CF369" s="223">
        <f t="shared" ca="1" si="674"/>
        <v>2.5702342871670826E-5</v>
      </c>
      <c r="CG369" s="223">
        <f t="shared" ca="1" si="675"/>
        <v>1.4740952794209117E-5</v>
      </c>
      <c r="CH369" s="223">
        <f t="shared" ca="1" si="676"/>
        <v>3.2130761676876165E-6</v>
      </c>
      <c r="CI369" s="223">
        <f t="shared" ca="1" si="677"/>
        <v>-8.4382771740442428E-6</v>
      </c>
      <c r="CJ369" s="223">
        <f t="shared" ca="1" si="678"/>
        <v>-1.976535225621794E-5</v>
      </c>
      <c r="CK369" s="223">
        <f t="shared" ca="1" si="679"/>
        <v>-3.0332855935722615E-5</v>
      </c>
      <c r="CL369" s="223">
        <f t="shared" ca="1" si="680"/>
        <v>-3.973468497247888E-5</v>
      </c>
      <c r="CM369" s="223">
        <f t="shared" ca="1" si="681"/>
        <v>-4.7609532349210826E-5</v>
      </c>
      <c r="CN369" s="223">
        <f t="shared" ca="1" si="682"/>
        <v>-5.3654772097495962E-5</v>
      </c>
      <c r="CO369" s="223">
        <f t="shared" ca="1" si="683"/>
        <v>-5.7638089044017195E-5</v>
      </c>
      <c r="CP369" s="223">
        <f t="shared" ca="1" si="684"/>
        <v>-5.9406406552389593E-5</v>
      </c>
      <c r="CQ369" s="223">
        <f t="shared" ca="1" si="685"/>
        <v>-5.8891769172450249E-5</v>
      </c>
      <c r="CR369" s="223">
        <f t="shared" ca="1" si="686"/>
        <v>-5.6113954130098304E-5</v>
      </c>
      <c r="CS369" s="223">
        <f t="shared" ca="1" si="687"/>
        <v>-5.117971129959471E-5</v>
      </c>
      <c r="CT369" s="223">
        <f t="shared" ca="1" si="688"/>
        <v>-4.427866086576047E-5</v>
      </c>
      <c r="CU369" s="223">
        <f t="shared" ca="1" si="689"/>
        <v>-3.5676006326614161E-5</v>
      </c>
      <c r="CV369" s="223">
        <f t="shared" ca="1" si="690"/>
        <v>-2.5702342871670738E-5</v>
      </c>
      <c r="CW369" s="223">
        <f t="shared" ca="1" si="691"/>
        <v>-1.4740952794209124E-5</v>
      </c>
      <c r="CX369" s="223">
        <f t="shared" ca="1" si="692"/>
        <v>-3.2130761676876237E-6</v>
      </c>
      <c r="CY369" s="223">
        <f t="shared" ca="1" si="693"/>
        <v>8.438277174044236E-6</v>
      </c>
      <c r="CZ369" s="223">
        <f t="shared" ca="1" si="694"/>
        <v>1.9765352256217933E-5</v>
      </c>
      <c r="DA369" s="223">
        <f t="shared" ca="1" si="695"/>
        <v>3.0332855935722615E-5</v>
      </c>
      <c r="DB369" s="223">
        <f t="shared" ca="1" si="696"/>
        <v>3.9734684972478866E-5</v>
      </c>
      <c r="DC369" s="223">
        <f t="shared" ca="1" si="697"/>
        <v>4.760953234921082E-5</v>
      </c>
      <c r="DD369" s="223">
        <f t="shared" ca="1" si="698"/>
        <v>5.3654772097495962E-5</v>
      </c>
      <c r="DE369" s="223">
        <f t="shared" ca="1" si="699"/>
        <v>5.7638089044017195E-5</v>
      </c>
      <c r="DF369" s="223">
        <f t="shared" ca="1" si="700"/>
        <v>5.94064065523896E-5</v>
      </c>
      <c r="DG369" s="223">
        <f t="shared" ca="1" si="701"/>
        <v>5.8891769172450256E-5</v>
      </c>
      <c r="DH369" s="223">
        <f t="shared" ca="1" si="702"/>
        <v>5.6113954130098304E-5</v>
      </c>
      <c r="DI369" s="223">
        <f t="shared" ca="1" si="703"/>
        <v>5.117971129959471E-5</v>
      </c>
      <c r="DJ369" s="223">
        <f t="shared" ca="1" si="704"/>
        <v>4.427866086576047E-5</v>
      </c>
      <c r="DK369" s="223">
        <f t="shared" ca="1" si="705"/>
        <v>3.5676006326614161E-5</v>
      </c>
      <c r="DL369" s="223">
        <f t="shared" ca="1" si="706"/>
        <v>2.5702342871670745E-5</v>
      </c>
      <c r="DM369" s="223">
        <f t="shared" ca="1" si="707"/>
        <v>1.4740952794209129E-5</v>
      </c>
      <c r="DN369" s="223">
        <f t="shared" ca="1" si="708"/>
        <v>3.2130761676876309E-6</v>
      </c>
      <c r="DO369" s="223">
        <f t="shared" ca="1" si="709"/>
        <v>-8.4382771740442293E-6</v>
      </c>
      <c r="DP369" s="223">
        <f t="shared" ca="1" si="710"/>
        <v>-1.9765352256217926E-5</v>
      </c>
      <c r="DQ369" s="223">
        <f t="shared" ca="1" si="711"/>
        <v>-3.0332855935722609E-5</v>
      </c>
      <c r="DR369" s="223">
        <f t="shared" ca="1" si="712"/>
        <v>-3.9734684972478866E-5</v>
      </c>
      <c r="DS369" s="223">
        <f t="shared" ca="1" si="713"/>
        <v>-4.760953234921082E-5</v>
      </c>
      <c r="DT369" s="223">
        <f t="shared" ca="1" si="714"/>
        <v>-5.3654772097495962E-5</v>
      </c>
      <c r="DU369" s="223">
        <f t="shared" ca="1" si="715"/>
        <v>-5.7638089044017195E-5</v>
      </c>
      <c r="DV369" s="223">
        <f t="shared" ca="1" si="716"/>
        <v>-5.9406406552389593E-5</v>
      </c>
      <c r="DW369" s="223">
        <f t="shared" ca="1" si="717"/>
        <v>-5.8891769172450256E-5</v>
      </c>
      <c r="DX369" s="223">
        <f t="shared" ca="1" si="718"/>
        <v>-5.611395413009831E-5</v>
      </c>
      <c r="DY369" s="223">
        <f t="shared" ca="1" si="719"/>
        <v>-5.1179711299594717E-5</v>
      </c>
      <c r="DZ369" s="223">
        <f t="shared" ca="1" si="720"/>
        <v>-4.4278660865760477E-5</v>
      </c>
      <c r="EA369" s="223">
        <f t="shared" ca="1" si="721"/>
        <v>-3.5676006326614168E-5</v>
      </c>
      <c r="EB369" s="223">
        <f t="shared" ca="1" si="722"/>
        <v>-2.5702342871670752E-5</v>
      </c>
      <c r="EC369" s="223">
        <f t="shared" ca="1" si="723"/>
        <v>-1.4740952794209137E-5</v>
      </c>
      <c r="ED369" s="223">
        <f t="shared" ca="1" si="724"/>
        <v>-3.2130761676876381E-6</v>
      </c>
      <c r="EE369" s="223">
        <f t="shared" ca="1" si="725"/>
        <v>8.4382771740442208E-6</v>
      </c>
      <c r="EF369" s="223">
        <f t="shared" ca="1" si="726"/>
        <v>1.9765352256217923E-5</v>
      </c>
      <c r="EG369" s="223">
        <f t="shared" ca="1" si="727"/>
        <v>3.0332855935722609E-5</v>
      </c>
      <c r="EH369" s="223">
        <f t="shared" ca="1" si="728"/>
        <v>3.9734684972478859E-5</v>
      </c>
      <c r="EI369" s="223">
        <f t="shared" ca="1" si="729"/>
        <v>4.7609532349210813E-5</v>
      </c>
      <c r="EJ369" s="223">
        <f t="shared" ca="1" si="730"/>
        <v>5.3654772097495955E-5</v>
      </c>
      <c r="EK369" s="223">
        <f t="shared" ca="1" si="731"/>
        <v>5.7638089044017188E-5</v>
      </c>
      <c r="EL369" s="223">
        <f t="shared" ca="1" si="732"/>
        <v>5.94064065523896E-5</v>
      </c>
      <c r="EM369" s="223">
        <f t="shared" ca="1" si="733"/>
        <v>5.8891769172450256E-5</v>
      </c>
      <c r="EN369" s="223">
        <f t="shared" ca="1" si="734"/>
        <v>5.611395413009831E-5</v>
      </c>
      <c r="EO369" s="223">
        <f t="shared" ca="1" si="735"/>
        <v>5.1179711299594717E-5</v>
      </c>
      <c r="EP369" s="223">
        <f t="shared" ca="1" si="736"/>
        <v>4.4278660865760484E-5</v>
      </c>
      <c r="EQ369" s="223">
        <f t="shared" ca="1" si="737"/>
        <v>3.5676006326614175E-5</v>
      </c>
      <c r="ER369" s="223">
        <f t="shared" ca="1" si="738"/>
        <v>2.5702342871670758E-5</v>
      </c>
      <c r="ES369" s="223">
        <f t="shared" ca="1" si="739"/>
        <v>1.4740952794209144E-5</v>
      </c>
      <c r="ET369" s="223">
        <f t="shared" ca="1" si="740"/>
        <v>3.2130761676876457E-6</v>
      </c>
      <c r="EU369" s="223">
        <f t="shared" ca="1" si="741"/>
        <v>-8.438277174044214E-6</v>
      </c>
      <c r="EV369" s="223">
        <f t="shared" ca="1" si="742"/>
        <v>-1.9765352256217916E-5</v>
      </c>
      <c r="EW369" s="223">
        <f t="shared" ca="1" si="743"/>
        <v>-3.0332855935722602E-5</v>
      </c>
      <c r="EX369" s="223">
        <f t="shared" ca="1" si="744"/>
        <v>-3.9734684972478852E-5</v>
      </c>
      <c r="EY369" s="223">
        <f t="shared" ca="1" si="745"/>
        <v>-4.7609532349210806E-5</v>
      </c>
      <c r="EZ369" s="223">
        <f t="shared" ca="1" si="746"/>
        <v>-5.3654772097495955E-5</v>
      </c>
      <c r="FA369" s="223">
        <f t="shared" ca="1" si="747"/>
        <v>-5.7638089044017188E-5</v>
      </c>
      <c r="FB369" s="223">
        <f t="shared" ca="1" si="748"/>
        <v>-5.9406406552389593E-5</v>
      </c>
      <c r="FC369" s="223">
        <f t="shared" ca="1" si="749"/>
        <v>-5.8891769172450256E-5</v>
      </c>
      <c r="FD369" s="223">
        <f t="shared" ca="1" si="750"/>
        <v>-5.6113954130098317E-5</v>
      </c>
      <c r="FE369" s="223">
        <f t="shared" ca="1" si="751"/>
        <v>-5.1179711299594724E-5</v>
      </c>
      <c r="FF369" s="223">
        <f t="shared" ca="1" si="752"/>
        <v>-4.4278660865760491E-5</v>
      </c>
      <c r="FG369" s="223">
        <f t="shared" ca="1" si="753"/>
        <v>-3.5676006326614182E-5</v>
      </c>
      <c r="FH369" s="223">
        <f t="shared" ca="1" si="754"/>
        <v>-2.5702342871670765E-5</v>
      </c>
      <c r="FI369" s="223">
        <f t="shared" ca="1" si="755"/>
        <v>-1.4740952794209151E-5</v>
      </c>
      <c r="FJ369" s="223">
        <f t="shared" ca="1" si="756"/>
        <v>-3.2130761676876529E-6</v>
      </c>
      <c r="FK369" s="223">
        <f t="shared" ca="1" si="757"/>
        <v>8.4382771740442072E-6</v>
      </c>
      <c r="FL369" s="223">
        <f t="shared" ca="1" si="758"/>
        <v>1.976535225621791E-5</v>
      </c>
      <c r="FM369" s="223">
        <f t="shared" ca="1" si="759"/>
        <v>3.0332855935722405E-5</v>
      </c>
      <c r="FN369" s="223">
        <f t="shared" ca="1" si="760"/>
        <v>3.973468497247869E-5</v>
      </c>
      <c r="FO369" s="223">
        <f t="shared" ca="1" si="761"/>
        <v>4.7609532349210684E-5</v>
      </c>
      <c r="FP369" s="223">
        <f t="shared" ca="1" si="762"/>
        <v>5.3654772097496044E-5</v>
      </c>
      <c r="FQ369" s="223">
        <f t="shared" ca="1" si="763"/>
        <v>5.7638089044017236E-5</v>
      </c>
      <c r="FR369" s="223">
        <f t="shared" ca="1" si="764"/>
        <v>5.94064065523896E-5</v>
      </c>
      <c r="FS369" s="223">
        <f t="shared" ca="1" si="765"/>
        <v>5.8891769172450256E-5</v>
      </c>
      <c r="FT369" s="223">
        <f t="shared" ca="1" si="766"/>
        <v>5.6113954130098317E-5</v>
      </c>
      <c r="FU369" s="223">
        <f t="shared" ca="1" si="767"/>
        <v>5.1179711299594731E-5</v>
      </c>
      <c r="FV369" s="223">
        <f t="shared" ca="1" si="768"/>
        <v>4.4278660865760497E-5</v>
      </c>
      <c r="FW369" s="223">
        <f t="shared" ca="1" si="769"/>
        <v>3.5676006326614188E-5</v>
      </c>
      <c r="FX369" s="223">
        <f t="shared" ca="1" si="770"/>
        <v>2.5702342871670962E-5</v>
      </c>
      <c r="FY369" s="223">
        <f t="shared" ca="1" si="771"/>
        <v>1.4740952794209364E-5</v>
      </c>
      <c r="FZ369" s="223">
        <f t="shared" ca="1" si="772"/>
        <v>3.2130761676878711E-6</v>
      </c>
      <c r="GA369" s="223">
        <f t="shared" ca="1" si="773"/>
        <v>-8.4382771740444088E-6</v>
      </c>
      <c r="GB369" s="223">
        <f t="shared" ca="1" si="774"/>
        <v>-1.9765352256218099E-5</v>
      </c>
      <c r="GC369" s="223">
        <f t="shared" ca="1" si="775"/>
        <v>-3.0332855935722588E-5</v>
      </c>
      <c r="GD369" s="223">
        <f t="shared" ca="1" si="776"/>
        <v>-3.9734684972478839E-5</v>
      </c>
      <c r="GE369" s="223">
        <f t="shared" ca="1" si="777"/>
        <v>-4.7609532349210799E-5</v>
      </c>
      <c r="GF369" s="223">
        <f t="shared" ca="1" si="778"/>
        <v>-5.3654772097495949E-5</v>
      </c>
      <c r="GG369" s="223">
        <f t="shared" ca="1" si="779"/>
        <v>-5.7638089044017188E-5</v>
      </c>
      <c r="GH369" s="223">
        <f t="shared" ca="1" si="780"/>
        <v>-5.9406406552389586E-5</v>
      </c>
      <c r="GI369" s="223">
        <f t="shared" ca="1" si="781"/>
        <v>-5.889176917245029E-5</v>
      </c>
      <c r="GJ369" s="223">
        <f t="shared" ca="1" si="782"/>
        <v>-5.6113954130098385E-5</v>
      </c>
      <c r="GK369" s="223">
        <f t="shared" ca="1" si="783"/>
        <v>-5.1179711299594622E-5</v>
      </c>
      <c r="GL369" s="223">
        <f t="shared" ca="1" si="784"/>
        <v>-4.4278660865760362E-5</v>
      </c>
      <c r="GM369" s="223">
        <f t="shared" ca="1" si="785"/>
        <v>-3.5676006326614026E-5</v>
      </c>
      <c r="GN369" s="223">
        <f t="shared" ca="1" si="786"/>
        <v>-2.5702342871670775E-5</v>
      </c>
      <c r="GO369" s="223">
        <f t="shared" ca="1" si="787"/>
        <v>-1.4740952794209166E-5</v>
      </c>
      <c r="GP369" s="223">
        <f t="shared" ca="1" si="788"/>
        <v>-3.2130761676876673E-6</v>
      </c>
      <c r="GQ369" s="223">
        <f t="shared" ca="1" si="789"/>
        <v>8.4382771740441937E-6</v>
      </c>
      <c r="GR369" s="223">
        <f t="shared" ca="1" si="790"/>
        <v>1.9765352256217896E-5</v>
      </c>
      <c r="GS369" s="223">
        <f t="shared" ca="1" si="791"/>
        <v>3.0332855935722392E-5</v>
      </c>
      <c r="GT369" s="223">
        <f t="shared" ca="1" si="792"/>
        <v>3.9734684972478676E-5</v>
      </c>
      <c r="GU369" s="223">
        <f t="shared" ca="1" si="793"/>
        <v>4.7609532349210671E-5</v>
      </c>
      <c r="GV369" s="223">
        <f t="shared" ca="1" si="794"/>
        <v>5.3654772097496037E-5</v>
      </c>
      <c r="GW369" s="223">
        <f t="shared" ca="1" si="795"/>
        <v>5.7638089044017236E-5</v>
      </c>
      <c r="GX369" s="223">
        <f t="shared" ca="1" si="796"/>
        <v>5.94064065523896E-5</v>
      </c>
      <c r="GY369" s="223">
        <f t="shared" ca="1" si="797"/>
        <v>5.8891769172450263E-5</v>
      </c>
      <c r="GZ369" s="223">
        <f t="shared" ca="1" si="798"/>
        <v>5.6113954130098324E-5</v>
      </c>
      <c r="HA369" s="223">
        <f t="shared" ca="1" si="799"/>
        <v>5.1179711299594738E-5</v>
      </c>
      <c r="HB369" s="223">
        <f t="shared" ca="1" si="800"/>
        <v>4.4278660865760504E-5</v>
      </c>
      <c r="HC369" s="223">
        <f t="shared" ca="1" si="801"/>
        <v>3.5676006326614202E-5</v>
      </c>
      <c r="HD369" s="223">
        <f t="shared" ca="1" si="802"/>
        <v>2.5702342871670975E-5</v>
      </c>
      <c r="HE369" s="223">
        <f t="shared" ca="1" si="803"/>
        <v>1.4740952794209378E-5</v>
      </c>
      <c r="HF369" s="223">
        <f t="shared" ca="1" si="804"/>
        <v>3.2130761676874636E-6</v>
      </c>
      <c r="HG369" s="223">
        <f t="shared" ca="1" si="805"/>
        <v>-8.4382771740443936E-6</v>
      </c>
      <c r="HH369" s="223">
        <f t="shared" ca="1" si="806"/>
        <v>-1.9765352256218086E-5</v>
      </c>
      <c r="HI369" s="223">
        <f t="shared" ca="1" si="807"/>
        <v>-3.0332855935722575E-5</v>
      </c>
      <c r="HJ369" s="223">
        <f t="shared" ca="1" si="808"/>
        <v>-3.9734684972478832E-5</v>
      </c>
      <c r="HK369" s="223">
        <f t="shared" ca="1" si="809"/>
        <v>-4.7609532349210793E-5</v>
      </c>
      <c r="HL369" s="223">
        <f t="shared" ca="1" si="810"/>
        <v>-5.3654772097495942E-5</v>
      </c>
      <c r="HM369" s="223">
        <f t="shared" ca="1" si="811"/>
        <v>-5.7638089044017181E-5</v>
      </c>
      <c r="HN369" s="223">
        <f t="shared" ca="1" si="812"/>
        <v>-5.9406406552389586E-5</v>
      </c>
      <c r="HO369" s="223">
        <f t="shared" ca="1" si="813"/>
        <v>-5.889176917245029E-5</v>
      </c>
      <c r="HP369" s="223">
        <f t="shared" ca="1" si="814"/>
        <v>-5.6113954130098392E-5</v>
      </c>
      <c r="HQ369" s="223">
        <f t="shared" ca="1" si="815"/>
        <v>-5.1179711299594629E-5</v>
      </c>
      <c r="HR369" s="223">
        <f t="shared" ca="1" si="816"/>
        <v>-4.4278660865760369E-5</v>
      </c>
      <c r="HS369" s="223">
        <f t="shared" ca="1" si="817"/>
        <v>-3.5676006326614039E-5</v>
      </c>
      <c r="HT369" s="223">
        <f t="shared" ca="1" si="818"/>
        <v>-2.5702342871670789E-5</v>
      </c>
      <c r="HU369" s="223">
        <f t="shared" ca="1" si="819"/>
        <v>-1.4740952794209181E-5</v>
      </c>
      <c r="HV369" s="223">
        <f t="shared" ca="1" si="820"/>
        <v>-3.2130761676876822E-6</v>
      </c>
      <c r="HW369" s="223">
        <f t="shared" ca="1" si="821"/>
        <v>8.4382771740441784E-6</v>
      </c>
      <c r="HX369" s="223">
        <f t="shared" ca="1" si="822"/>
        <v>1.9765352256217882E-5</v>
      </c>
      <c r="HY369" s="223">
        <f t="shared" ca="1" si="823"/>
        <v>3.0332855935722378E-5</v>
      </c>
      <c r="HZ369" s="223">
        <f t="shared" ca="1" si="824"/>
        <v>3.9734684972478663E-5</v>
      </c>
      <c r="IA369" s="223">
        <f t="shared" ca="1" si="825"/>
        <v>4.7609532349210664E-5</v>
      </c>
      <c r="IB369" s="223">
        <f t="shared" ca="1" si="826"/>
        <v>5.365477209749603E-5</v>
      </c>
      <c r="IC369" s="223">
        <f t="shared" ca="1" si="827"/>
        <v>5.7638089044017229E-5</v>
      </c>
      <c r="ID369" s="223">
        <f t="shared" ca="1" si="828"/>
        <v>5.94064065523896E-5</v>
      </c>
      <c r="IE369" s="223">
        <f t="shared" ca="1" si="829"/>
        <v>-1.0962774919910266E-5</v>
      </c>
      <c r="IF369" s="223">
        <f t="shared" ca="1" si="830"/>
        <v>5.6113954130098331E-5</v>
      </c>
      <c r="IG369" s="223">
        <f t="shared" ca="1" si="831"/>
        <v>5.1179711299594744E-5</v>
      </c>
      <c r="IH369" s="223">
        <f t="shared" ca="1" si="832"/>
        <v>4.4278660865760518E-5</v>
      </c>
      <c r="II369" s="223">
        <f t="shared" ca="1" si="833"/>
        <v>3.5676006326614216E-5</v>
      </c>
      <c r="IJ369" s="223">
        <f t="shared" ca="1" si="834"/>
        <v>2.5702342871670989E-5</v>
      </c>
      <c r="IK369" s="223">
        <f t="shared" ca="1" si="835"/>
        <v>1.4740952794209391E-5</v>
      </c>
      <c r="IL369" s="223">
        <f t="shared" ca="1" si="836"/>
        <v>3.2130761676879003E-6</v>
      </c>
      <c r="IM369" s="223">
        <f t="shared" ca="1" si="837"/>
        <v>-8.4382771740443817E-6</v>
      </c>
      <c r="IN369" s="223">
        <f t="shared" ca="1" si="838"/>
        <v>-1.9765352256218072E-5</v>
      </c>
      <c r="IO369" s="223">
        <f t="shared" ca="1" si="839"/>
        <v>-3.0332855935722561E-5</v>
      </c>
      <c r="IP369" s="223">
        <f t="shared" ca="1" si="840"/>
        <v>-3.9734684972478819E-5</v>
      </c>
      <c r="IQ369" s="223">
        <f t="shared" ca="1" si="841"/>
        <v>-4.7609532349210786E-5</v>
      </c>
      <c r="IR369" s="223">
        <f t="shared" ca="1" si="842"/>
        <v>-5.3654772097495935E-5</v>
      </c>
      <c r="IS369" s="223">
        <f t="shared" ca="1" si="843"/>
        <v>-5.7638089044017181E-5</v>
      </c>
      <c r="IT369" s="223">
        <f t="shared" ca="1" si="844"/>
        <v>-5.9406406552389586E-5</v>
      </c>
      <c r="IU369" s="223">
        <f t="shared" ca="1" si="845"/>
        <v>-5.8891769172450297E-5</v>
      </c>
      <c r="IV369" s="223">
        <f t="shared" ca="1" si="846"/>
        <v>-5.6113954130098392E-5</v>
      </c>
      <c r="IW369" s="223">
        <f t="shared" ca="1" si="847"/>
        <v>-5.1179711299594636E-5</v>
      </c>
      <c r="IX369" s="223">
        <f t="shared" ca="1" si="848"/>
        <v>-4.4278660865760382E-5</v>
      </c>
      <c r="IY369" s="223">
        <f t="shared" ca="1" si="849"/>
        <v>-3.5676006326614053E-5</v>
      </c>
      <c r="IZ369" s="223">
        <f t="shared" ca="1" si="850"/>
        <v>-2.5702342871670802E-5</v>
      </c>
      <c r="JA369" s="223">
        <f t="shared" ca="1" si="851"/>
        <v>-1.4740952794209193E-5</v>
      </c>
      <c r="JB369" s="223">
        <f t="shared" ca="1" si="852"/>
        <v>-3.2130761676876966E-6</v>
      </c>
    </row>
    <row r="370" spans="2:262">
      <c r="B370" s="230">
        <v>9</v>
      </c>
      <c r="C370" s="229">
        <f t="shared" si="853"/>
        <v>1.7578124999999999E-4</v>
      </c>
      <c r="D370" s="226">
        <f t="shared" ca="1" si="597"/>
        <v>280.00089979997205</v>
      </c>
      <c r="E370" s="225">
        <f ca="1">O361</f>
        <v>8.9979997205726092E-4</v>
      </c>
      <c r="F370" s="224">
        <v>9</v>
      </c>
      <c r="G370" s="223">
        <f t="shared" ca="1" si="854"/>
        <v>-1.7491195461569989E-4</v>
      </c>
      <c r="H370" s="223">
        <f t="shared" ca="1" si="598"/>
        <v>-4.0885186168589522E-4</v>
      </c>
      <c r="I370" s="223">
        <f t="shared" ca="1" si="599"/>
        <v>-6.229233100185918E-4</v>
      </c>
      <c r="J370" s="223">
        <f t="shared" ca="1" si="600"/>
        <v>-8.0672333918568612E-4</v>
      </c>
      <c r="K370" s="223">
        <f t="shared" ca="1" si="601"/>
        <v>-9.5132005077194488E-4</v>
      </c>
      <c r="L370" s="223">
        <f t="shared" ca="1" si="602"/>
        <v>-1.0496866605874092E-3</v>
      </c>
      <c r="M370" s="223">
        <f t="shared" ca="1" si="603"/>
        <v>-1.0970429704443856E-3</v>
      </c>
      <c r="N370" s="223">
        <f t="shared" ca="1" si="604"/>
        <v>-1.0910876654253534E-3</v>
      </c>
      <c r="O370" s="223">
        <f t="shared" ca="1" si="605"/>
        <v>-1.0321101479841802E-3</v>
      </c>
      <c r="P370" s="223">
        <f t="shared" ca="1" si="606"/>
        <v>-9.2297647421973753E-4</v>
      </c>
      <c r="Q370" s="223">
        <f t="shared" ca="1" si="607"/>
        <v>-7.6899007575911751E-4</v>
      </c>
      <c r="R370" s="223">
        <f t="shared" ca="1" si="608"/>
        <v>-5.7763403557358373E-4</v>
      </c>
      <c r="S370" s="223">
        <f t="shared" ca="1" si="609"/>
        <v>-3.5820744202467574E-4</v>
      </c>
      <c r="T370" s="223">
        <f t="shared" ca="1" si="610"/>
        <v>-1.2137349278467388E-4</v>
      </c>
      <c r="U370" s="223">
        <f t="shared" ca="1" si="611"/>
        <v>1.2135869114423066E-4</v>
      </c>
      <c r="V370" s="223">
        <f t="shared" ca="1" si="612"/>
        <v>3.5819335968090196E-4</v>
      </c>
      <c r="W370" s="223">
        <f t="shared" ca="1" si="613"/>
        <v>5.7762135686839492E-4</v>
      </c>
      <c r="X370" s="223">
        <f t="shared" ca="1" si="614"/>
        <v>7.6897941682357363E-4</v>
      </c>
      <c r="Y370" s="223">
        <f t="shared" ca="1" si="615"/>
        <v>9.2296835303269794E-4</v>
      </c>
      <c r="Z370" s="223">
        <f t="shared" ca="1" si="616"/>
        <v>1.0321049592007382E-3</v>
      </c>
      <c r="AA370" s="223">
        <f t="shared" ca="1" si="617"/>
        <v>1.0910856611982798E-3</v>
      </c>
      <c r="AB370" s="223">
        <f t="shared" ca="1" si="618"/>
        <v>1.0970442481705778E-3</v>
      </c>
      <c r="AC370" s="223">
        <f t="shared" ca="1" si="619"/>
        <v>1.0496911581748178E-3</v>
      </c>
      <c r="AD370" s="223">
        <f t="shared" ca="1" si="620"/>
        <v>9.5132754965698168E-4</v>
      </c>
      <c r="AE370" s="223">
        <f t="shared" ca="1" si="621"/>
        <v>8.0673347495448418E-4</v>
      </c>
      <c r="AF370" s="223">
        <f t="shared" ca="1" si="622"/>
        <v>6.2293559011596653E-4</v>
      </c>
      <c r="AG370" s="223">
        <f t="shared" ca="1" si="623"/>
        <v>4.0886568935142843E-4</v>
      </c>
      <c r="AH370" s="223">
        <f t="shared" ca="1" si="624"/>
        <v>1.7492665788375352E-4</v>
      </c>
      <c r="AI370" s="223">
        <f t="shared" ca="1" si="625"/>
        <v>-6.7513063956028938E-5</v>
      </c>
      <c r="AJ370" s="223">
        <f t="shared" ca="1" si="626"/>
        <v>-3.0667193849840416E-4</v>
      </c>
      <c r="AK370" s="223">
        <f t="shared" ca="1" si="627"/>
        <v>-5.3092786327584615E-4</v>
      </c>
      <c r="AL370" s="223">
        <f t="shared" ca="1" si="628"/>
        <v>-7.2938295569169136E-4</v>
      </c>
      <c r="AM370" s="223">
        <f t="shared" ca="1" si="629"/>
        <v>-8.9239314368851563E-4</v>
      </c>
      <c r="AN370" s="223">
        <f t="shared" ca="1" si="630"/>
        <v>-1.0120368265656354E-3</v>
      </c>
      <c r="AO370" s="223">
        <f t="shared" ca="1" si="631"/>
        <v>-1.0824998310265308E-3</v>
      </c>
      <c r="AP370" s="223">
        <f t="shared" ca="1" si="632"/>
        <v>-1.1003579552322316E-3</v>
      </c>
      <c r="AQ370" s="223">
        <f t="shared" ca="1" si="633"/>
        <v>-1.0647433704233254E-3</v>
      </c>
      <c r="AR370" s="223">
        <f t="shared" ca="1" si="634"/>
        <v>-9.773867937006497E-4</v>
      </c>
      <c r="AS370" s="223">
        <f t="shared" ca="1" si="635"/>
        <v>-8.425333825471782E-4</v>
      </c>
      <c r="AT370" s="223">
        <f t="shared" ca="1" si="636"/>
        <v>-6.6673643825904637E-4</v>
      </c>
      <c r="AU370" s="223">
        <f t="shared" ca="1" si="637"/>
        <v>-4.5853894342012884E-4</v>
      </c>
      <c r="AV370" s="223">
        <f t="shared" ca="1" si="638"/>
        <v>-2.2805840934222554E-4</v>
      </c>
      <c r="AW370" s="223">
        <f t="shared" ca="1" si="639"/>
        <v>1.3504791883312583E-5</v>
      </c>
      <c r="AX370" s="223">
        <f t="shared" ca="1" si="640"/>
        <v>2.5441171775477582E-4</v>
      </c>
      <c r="AY370" s="223">
        <f t="shared" ca="1" si="641"/>
        <v>4.8295531795687695E-4</v>
      </c>
      <c r="AZ370" s="223">
        <f t="shared" ca="1" si="642"/>
        <v>6.8802934713314541E-4</v>
      </c>
      <c r="BA370" s="223">
        <f t="shared" ca="1" si="643"/>
        <v>8.5966808109677931E-4</v>
      </c>
      <c r="BB370" s="223">
        <f t="shared" ca="1" si="644"/>
        <v>9.8953060857137859E-4</v>
      </c>
      <c r="BC370" s="223">
        <f t="shared" ca="1" si="645"/>
        <v>1.0713061639460518E-3</v>
      </c>
      <c r="BD370" s="223">
        <f t="shared" ca="1" si="646"/>
        <v>1.1010208035997569E-3</v>
      </c>
      <c r="BE370" s="223">
        <f t="shared" ca="1" si="647"/>
        <v>1.0772305226319785E-3</v>
      </c>
      <c r="BF370" s="223">
        <f t="shared" ca="1" si="648"/>
        <v>1.0010914273493208E-3</v>
      </c>
      <c r="BG370" s="223">
        <f t="shared" ca="1" si="649"/>
        <v>8.7630355342410747E-4</v>
      </c>
      <c r="BH370" s="223">
        <f t="shared" ca="1" si="650"/>
        <v>7.0893105992314554E-4</v>
      </c>
      <c r="BI370" s="223">
        <f t="shared" ca="1" si="651"/>
        <v>5.0710753701086212E-4</v>
      </c>
      <c r="BJ370" s="223">
        <f t="shared" ca="1" si="652"/>
        <v>2.8064074811703465E-4</v>
      </c>
      <c r="BK370" s="223">
        <f t="shared" ca="1" si="653"/>
        <v>4.0536014415931684E-5</v>
      </c>
      <c r="BL370" s="223">
        <f t="shared" ca="1" si="654"/>
        <v>-2.0153859689923866E-4</v>
      </c>
      <c r="BM370" s="223">
        <f t="shared" ca="1" si="655"/>
        <v>-4.3381929097506078E-4</v>
      </c>
      <c r="BN370" s="223">
        <f t="shared" ca="1" si="656"/>
        <v>-6.4501821561310335E-4</v>
      </c>
      <c r="BO370" s="223">
        <f t="shared" ca="1" si="657"/>
        <v>-8.2487200279965063E-4</v>
      </c>
      <c r="BP370" s="223">
        <f t="shared" ca="1" si="658"/>
        <v>-9.6464052466842915E-4</v>
      </c>
      <c r="BQ370" s="223">
        <f t="shared" ca="1" si="659"/>
        <v>-1.0575316264812894E-3</v>
      </c>
      <c r="BR370" s="223">
        <f t="shared" ca="1" si="660"/>
        <v>-1.0990311964133781E-3</v>
      </c>
      <c r="BS370" s="223">
        <f t="shared" ca="1" si="661"/>
        <v>-1.0871225321573612E-3</v>
      </c>
      <c r="BT370" s="223">
        <f t="shared" ca="1" si="662"/>
        <v>-1.0223843440642542E-3</v>
      </c>
      <c r="BU370" s="223">
        <f t="shared" ca="1" si="663"/>
        <v>-9.0796263228571197E-4</v>
      </c>
      <c r="BV370" s="223">
        <f t="shared" ca="1" si="664"/>
        <v>-7.4941780456886254E-4</v>
      </c>
      <c r="BW370" s="223">
        <f t="shared" ca="1" si="665"/>
        <v>-5.5445446412756203E-4</v>
      </c>
      <c r="BX370" s="223">
        <f t="shared" ca="1" si="666"/>
        <v>-3.3254699874840356E-4</v>
      </c>
      <c r="BY370" s="223">
        <f t="shared" ca="1" si="667"/>
        <v>-9.4479165905914401E-5</v>
      </c>
      <c r="BZ370" s="223">
        <f t="shared" ca="1" si="668"/>
        <v>1.48179951911077E-4</v>
      </c>
      <c r="CA370" s="223">
        <f t="shared" ca="1" si="669"/>
        <v>3.8363815532320531E-4</v>
      </c>
      <c r="CB370" s="223">
        <f t="shared" ca="1" si="670"/>
        <v>6.0045317871472599E-4</v>
      </c>
      <c r="CC370" s="223">
        <f t="shared" ca="1" si="671"/>
        <v>7.8808873559752467E-4</v>
      </c>
      <c r="CD370" s="223">
        <f t="shared" ca="1" si="672"/>
        <v>9.3742653724902239E-4</v>
      </c>
      <c r="CE370" s="223">
        <f t="shared" ca="1" si="673"/>
        <v>1.0412094026995022E-3</v>
      </c>
      <c r="CF370" s="223">
        <f t="shared" ca="1" si="674"/>
        <v>1.0943939268110757E-3</v>
      </c>
      <c r="CG370" s="223">
        <f t="shared" ca="1" si="675"/>
        <v>1.0943955682820895E-3</v>
      </c>
      <c r="CH370" s="223">
        <f t="shared" ca="1" si="676"/>
        <v>1.0412142473440449E-3</v>
      </c>
      <c r="CI370" s="223">
        <f t="shared" ca="1" si="677"/>
        <v>9.3743434963800747E-4</v>
      </c>
      <c r="CJ370" s="223">
        <f t="shared" ca="1" si="678"/>
        <v>7.8809913608212637E-4</v>
      </c>
      <c r="CK370" s="223">
        <f t="shared" ca="1" si="679"/>
        <v>6.0046566187570486E-4</v>
      </c>
      <c r="CL370" s="223">
        <f t="shared" ca="1" si="680"/>
        <v>3.8365211453211053E-4</v>
      </c>
      <c r="CM370" s="223">
        <f t="shared" ca="1" si="681"/>
        <v>1.4819470880983026E-4</v>
      </c>
      <c r="CN370" s="223">
        <f t="shared" ca="1" si="682"/>
        <v>-9.4464328439732573E-5</v>
      </c>
      <c r="CO370" s="223">
        <f t="shared" ca="1" si="683"/>
        <v>-3.3253280175243893E-4</v>
      </c>
      <c r="CP370" s="223">
        <f t="shared" ca="1" si="684"/>
        <v>-5.5444159751533975E-4</v>
      </c>
      <c r="CQ370" s="223">
        <f t="shared" ca="1" si="685"/>
        <v>-7.4940689360292092E-4</v>
      </c>
      <c r="CR370" s="223">
        <f t="shared" ca="1" si="686"/>
        <v>-9.0795420719251444E-4</v>
      </c>
      <c r="CS370" s="223">
        <f t="shared" ca="1" si="687"/>
        <v>-1.0223788142674408E-3</v>
      </c>
      <c r="CT370" s="223">
        <f t="shared" ca="1" si="688"/>
        <v>-1.0871201663814984E-3</v>
      </c>
      <c r="CU370" s="223">
        <f t="shared" ca="1" si="689"/>
        <v>-1.099032109625095E-3</v>
      </c>
      <c r="CV370" s="223">
        <f t="shared" ca="1" si="690"/>
        <v>-1.057535774302387E-3</v>
      </c>
      <c r="CW370" s="223">
        <f t="shared" ca="1" si="691"/>
        <v>-9.6464770553247132E-4</v>
      </c>
      <c r="CX370" s="223">
        <f t="shared" ca="1" si="692"/>
        <v>-8.2488186774723775E-4</v>
      </c>
      <c r="CY370" s="223">
        <f t="shared" ca="1" si="693"/>
        <v>-6.4503028524980543E-4</v>
      </c>
      <c r="CZ370" s="223">
        <f t="shared" ca="1" si="694"/>
        <v>-4.3383297876795502E-4</v>
      </c>
      <c r="DA370" s="223">
        <f t="shared" ca="1" si="695"/>
        <v>-2.0155323767989788E-4</v>
      </c>
      <c r="DB370" s="223">
        <f t="shared" ca="1" si="696"/>
        <v>4.0521132127074974E-5</v>
      </c>
      <c r="DC370" s="223">
        <f t="shared" ca="1" si="697"/>
        <v>2.8062634753582105E-4</v>
      </c>
      <c r="DD370" s="223">
        <f t="shared" ca="1" si="698"/>
        <v>5.0709431794418729E-4</v>
      </c>
      <c r="DE370" s="223">
        <f t="shared" ca="1" si="699"/>
        <v>7.0891966476133617E-4</v>
      </c>
      <c r="DF370" s="223">
        <f t="shared" ca="1" si="700"/>
        <v>8.7629453592348605E-4</v>
      </c>
      <c r="DG370" s="223">
        <f t="shared" ca="1" si="701"/>
        <v>1.0010852257219998E-3</v>
      </c>
      <c r="DH370" s="223">
        <f t="shared" ca="1" si="702"/>
        <v>1.0772274382506283E-3</v>
      </c>
      <c r="DI370" s="223">
        <f t="shared" ca="1" si="703"/>
        <v>1.1010209863521704E-3</v>
      </c>
      <c r="DJ370" s="223">
        <f t="shared" ca="1" si="704"/>
        <v>1.0713096049512403E-3</v>
      </c>
      <c r="DK370" s="223">
        <f t="shared" ca="1" si="705"/>
        <v>9.8953714061114965E-4</v>
      </c>
      <c r="DL370" s="223">
        <f t="shared" ca="1" si="706"/>
        <v>8.5967738674182519E-4</v>
      </c>
      <c r="DM370" s="223">
        <f t="shared" ca="1" si="707"/>
        <v>6.8804097416876237E-4</v>
      </c>
      <c r="DN370" s="223">
        <f t="shared" ca="1" si="708"/>
        <v>4.8296870135866289E-4</v>
      </c>
      <c r="DO370" s="223">
        <f t="shared" ca="1" si="709"/>
        <v>2.5442620714641984E-4</v>
      </c>
      <c r="DP370" s="223">
        <f t="shared" ca="1" si="710"/>
        <v>1.3519683142104826E-5</v>
      </c>
      <c r="DQ370" s="223">
        <f t="shared" ca="1" si="711"/>
        <v>-2.2804383986802074E-4</v>
      </c>
      <c r="DR370" s="223">
        <f t="shared" ca="1" si="712"/>
        <v>-4.5852540374489081E-4</v>
      </c>
      <c r="DS370" s="223">
        <f t="shared" ca="1" si="713"/>
        <v>-6.6672458635331534E-4</v>
      </c>
      <c r="DT370" s="223">
        <f t="shared" ca="1" si="714"/>
        <v>-8.4252379436307919E-4</v>
      </c>
      <c r="DU370" s="223">
        <f t="shared" ca="1" si="715"/>
        <v>-9.7737993518308658E-4</v>
      </c>
      <c r="DV370" s="223">
        <f t="shared" ca="1" si="716"/>
        <v>-1.0647395748670317E-3</v>
      </c>
      <c r="DW370" s="223">
        <f t="shared" ca="1" si="717"/>
        <v>-1.1003574070850748E-3</v>
      </c>
      <c r="DX370" s="223">
        <f t="shared" ca="1" si="718"/>
        <v>-1.0825025569261276E-3</v>
      </c>
      <c r="DY370" s="223">
        <f t="shared" ca="1" si="719"/>
        <v>-1.0120426940448768E-3</v>
      </c>
      <c r="DZ370" s="223">
        <f t="shared" ca="1" si="720"/>
        <v>-8.9240186761290819E-4</v>
      </c>
      <c r="EA370" s="223">
        <f t="shared" ca="1" si="721"/>
        <v>-7.2939411211567185E-4</v>
      </c>
      <c r="EB370" s="223">
        <f t="shared" ca="1" si="722"/>
        <v>-5.3094091004473926E-4</v>
      </c>
      <c r="EC370" s="223">
        <f t="shared" ca="1" si="723"/>
        <v>-3.066862415948185E-4</v>
      </c>
      <c r="ED370" s="223">
        <f t="shared" ca="1" si="724"/>
        <v>-6.7527928310414805E-5</v>
      </c>
      <c r="EE370" s="223">
        <f t="shared" ca="1" si="725"/>
        <v>1.7491195461569691E-4</v>
      </c>
      <c r="EF370" s="223">
        <f t="shared" ca="1" si="726"/>
        <v>4.088518616858943E-4</v>
      </c>
      <c r="EG370" s="223">
        <f t="shared" ca="1" si="727"/>
        <v>6.2292331001858963E-4</v>
      </c>
      <c r="EH370" s="223">
        <f t="shared" ca="1" si="728"/>
        <v>8.0672333918568558E-4</v>
      </c>
      <c r="EI370" s="223">
        <f t="shared" ca="1" si="729"/>
        <v>9.5132005077194358E-4</v>
      </c>
      <c r="EJ370" s="223">
        <f t="shared" ca="1" si="730"/>
        <v>1.049686660587409E-3</v>
      </c>
      <c r="EK370" s="223">
        <f t="shared" ca="1" si="731"/>
        <v>1.0970429704443851E-3</v>
      </c>
      <c r="EL370" s="223">
        <f t="shared" ca="1" si="732"/>
        <v>1.0910876654253534E-3</v>
      </c>
      <c r="EM370" s="223">
        <f t="shared" ca="1" si="733"/>
        <v>1.0321101479841808E-3</v>
      </c>
      <c r="EN370" s="223">
        <f t="shared" ca="1" si="734"/>
        <v>9.2297647421973742E-4</v>
      </c>
      <c r="EO370" s="223">
        <f t="shared" ca="1" si="735"/>
        <v>7.689900757591187E-4</v>
      </c>
      <c r="EP370" s="223">
        <f t="shared" ca="1" si="736"/>
        <v>5.7763403557358319E-4</v>
      </c>
      <c r="EQ370" s="223">
        <f t="shared" ca="1" si="737"/>
        <v>3.5820744202467688E-4</v>
      </c>
      <c r="ER370" s="223">
        <f t="shared" ca="1" si="738"/>
        <v>1.2137349278467706E-4</v>
      </c>
      <c r="ES370" s="223">
        <f t="shared" ca="1" si="739"/>
        <v>-1.2135869114422993E-4</v>
      </c>
      <c r="ET370" s="223">
        <f t="shared" ca="1" si="740"/>
        <v>-3.5819335968089941E-4</v>
      </c>
      <c r="EU370" s="223">
        <f t="shared" ca="1" si="741"/>
        <v>-5.7762135686839438E-4</v>
      </c>
      <c r="EV370" s="223">
        <f t="shared" ca="1" si="742"/>
        <v>-7.6897941682357472E-4</v>
      </c>
      <c r="EW370" s="223">
        <f t="shared" ca="1" si="743"/>
        <v>-9.2296835303269566E-4</v>
      </c>
      <c r="EX370" s="223">
        <f t="shared" ca="1" si="744"/>
        <v>-1.0321049592007376E-3</v>
      </c>
      <c r="EY370" s="223">
        <f t="shared" ca="1" si="745"/>
        <v>-1.0910856611982798E-3</v>
      </c>
      <c r="EZ370" s="223">
        <f t="shared" ca="1" si="746"/>
        <v>-1.0970442481705773E-3</v>
      </c>
      <c r="FA370" s="223">
        <f t="shared" ca="1" si="747"/>
        <v>-1.0496911581748187E-3</v>
      </c>
      <c r="FB370" s="223">
        <f t="shared" ca="1" si="748"/>
        <v>-9.5132754965698222E-4</v>
      </c>
      <c r="FC370" s="223">
        <f t="shared" ca="1" si="749"/>
        <v>-8.0673347495448353E-4</v>
      </c>
      <c r="FD370" s="223">
        <f t="shared" ca="1" si="750"/>
        <v>-6.2293559011597076E-4</v>
      </c>
      <c r="FE370" s="223">
        <f t="shared" ca="1" si="751"/>
        <v>-4.0886568935143142E-4</v>
      </c>
      <c r="FF370" s="223">
        <f t="shared" ca="1" si="752"/>
        <v>-1.7492665788375474E-4</v>
      </c>
      <c r="FG370" s="223">
        <f t="shared" ca="1" si="753"/>
        <v>6.7513063956030659E-5</v>
      </c>
      <c r="FH370" s="223">
        <f t="shared" ca="1" si="754"/>
        <v>3.066719384984002E-4</v>
      </c>
      <c r="FI370" s="223">
        <f t="shared" ca="1" si="755"/>
        <v>5.309278632758442E-4</v>
      </c>
      <c r="FJ370" s="223">
        <f t="shared" ca="1" si="756"/>
        <v>7.2938295569169103E-4</v>
      </c>
      <c r="FK370" s="223">
        <f t="shared" ca="1" si="757"/>
        <v>8.923931436885166E-4</v>
      </c>
      <c r="FL370" s="223">
        <f t="shared" ca="1" si="758"/>
        <v>1.0120368265656337E-3</v>
      </c>
      <c r="FM370" s="223">
        <f t="shared" ca="1" si="759"/>
        <v>1.0824998310265304E-3</v>
      </c>
      <c r="FN370" s="223">
        <f t="shared" ca="1" si="760"/>
        <v>1.1003579552322316E-3</v>
      </c>
      <c r="FO370" s="223">
        <f t="shared" ca="1" si="761"/>
        <v>1.0647433704233248E-3</v>
      </c>
      <c r="FP370" s="223">
        <f t="shared" ca="1" si="762"/>
        <v>9.7738679370065122E-4</v>
      </c>
      <c r="FQ370" s="223">
        <f t="shared" ca="1" si="763"/>
        <v>8.4253338254717896E-4</v>
      </c>
      <c r="FR370" s="223">
        <f t="shared" ca="1" si="764"/>
        <v>6.6673643825904572E-4</v>
      </c>
      <c r="FS370" s="223">
        <f t="shared" ca="1" si="765"/>
        <v>4.585389434201335E-4</v>
      </c>
      <c r="FT370" s="223">
        <f t="shared" ca="1" si="766"/>
        <v>2.2805840934222863E-4</v>
      </c>
      <c r="FU370" s="223">
        <f t="shared" ca="1" si="767"/>
        <v>-1.3504791883311391E-5</v>
      </c>
      <c r="FV370" s="223">
        <f t="shared" ca="1" si="768"/>
        <v>-2.5441171775477647E-4</v>
      </c>
      <c r="FW370" s="223">
        <f t="shared" ca="1" si="769"/>
        <v>-4.8295531795687418E-4</v>
      </c>
      <c r="FX370" s="223">
        <f t="shared" ca="1" si="770"/>
        <v>-6.8802934713314454E-4</v>
      </c>
      <c r="FY370" s="223">
        <f t="shared" ca="1" si="771"/>
        <v>-8.5966808109677985E-4</v>
      </c>
      <c r="FZ370" s="223">
        <f t="shared" ca="1" si="772"/>
        <v>-9.8953060857137989E-4</v>
      </c>
      <c r="GA370" s="223">
        <f t="shared" ca="1" si="773"/>
        <v>-1.0713061639460513E-3</v>
      </c>
      <c r="GB370" s="223">
        <f t="shared" ca="1" si="774"/>
        <v>-1.1010208035997571E-3</v>
      </c>
      <c r="GC370" s="223">
        <f t="shared" ca="1" si="775"/>
        <v>-1.0772305226319785E-3</v>
      </c>
      <c r="GD370" s="223">
        <f t="shared" ca="1" si="776"/>
        <v>-1.0010914273493228E-3</v>
      </c>
      <c r="GE370" s="223">
        <f t="shared" ca="1" si="777"/>
        <v>-8.7630355342410943E-4</v>
      </c>
      <c r="GF370" s="223">
        <f t="shared" ca="1" si="778"/>
        <v>-7.0893105992314641E-4</v>
      </c>
      <c r="GG370" s="223">
        <f t="shared" ca="1" si="779"/>
        <v>-5.0710753701086147E-4</v>
      </c>
      <c r="GH370" s="223">
        <f t="shared" ca="1" si="780"/>
        <v>-2.8064074811703964E-4</v>
      </c>
      <c r="GI370" s="223">
        <f t="shared" ca="1" si="781"/>
        <v>-4.0536014415934842E-5</v>
      </c>
      <c r="GJ370" s="223">
        <f t="shared" ca="1" si="782"/>
        <v>2.0153859689923942E-4</v>
      </c>
      <c r="GK370" s="223">
        <f t="shared" ca="1" si="783"/>
        <v>4.3381929097506322E-4</v>
      </c>
      <c r="GL370" s="223">
        <f t="shared" ca="1" si="784"/>
        <v>6.4501821561310075E-4</v>
      </c>
      <c r="GM370" s="223">
        <f t="shared" ca="1" si="785"/>
        <v>8.2487200279964987E-4</v>
      </c>
      <c r="GN370" s="223">
        <f t="shared" ca="1" si="786"/>
        <v>9.6464052466842948E-4</v>
      </c>
      <c r="GO370" s="223">
        <f t="shared" ca="1" si="787"/>
        <v>1.05753162648129E-3</v>
      </c>
      <c r="GP370" s="223">
        <f t="shared" ca="1" si="788"/>
        <v>1.0990311964133778E-3</v>
      </c>
      <c r="GQ370" s="223">
        <f t="shared" ca="1" si="789"/>
        <v>1.0871225321573614E-3</v>
      </c>
      <c r="GR370" s="223">
        <f t="shared" ca="1" si="790"/>
        <v>1.0223843440642537E-3</v>
      </c>
      <c r="GS370" s="223">
        <f t="shared" ca="1" si="791"/>
        <v>9.07962632285715E-4</v>
      </c>
      <c r="GT370" s="223">
        <f t="shared" ca="1" si="792"/>
        <v>7.4941780456886493E-4</v>
      </c>
      <c r="GU370" s="223">
        <f t="shared" ca="1" si="793"/>
        <v>5.54454464127563E-4</v>
      </c>
      <c r="GV370" s="223">
        <f t="shared" ca="1" si="794"/>
        <v>3.3254699874840285E-4</v>
      </c>
      <c r="GW370" s="223">
        <f t="shared" ca="1" si="795"/>
        <v>9.4479165905917572E-5</v>
      </c>
      <c r="GX370" s="223">
        <f t="shared" ca="1" si="796"/>
        <v>-1.4817995191107581E-4</v>
      </c>
      <c r="GY370" s="223">
        <f t="shared" ca="1" si="797"/>
        <v>-3.8363815532320422E-4</v>
      </c>
      <c r="GZ370" s="223">
        <f t="shared" ca="1" si="798"/>
        <v>-6.0045317871472827E-4</v>
      </c>
      <c r="HA370" s="223">
        <f t="shared" ca="1" si="799"/>
        <v>-7.880887355975212E-4</v>
      </c>
      <c r="HB370" s="223">
        <f t="shared" ca="1" si="800"/>
        <v>-9.3742653724902185E-4</v>
      </c>
      <c r="HC370" s="223">
        <f t="shared" ca="1" si="801"/>
        <v>-1.0412094026995033E-3</v>
      </c>
      <c r="HD370" s="223">
        <f t="shared" ca="1" si="802"/>
        <v>-1.0943939268110751E-3</v>
      </c>
      <c r="HE370" s="223">
        <f t="shared" ca="1" si="803"/>
        <v>-1.0943955682820893E-3</v>
      </c>
      <c r="HF370" s="223">
        <f t="shared" ca="1" si="804"/>
        <v>-1.0412142473440451E-3</v>
      </c>
      <c r="HG370" s="223">
        <f t="shared" ca="1" si="805"/>
        <v>-9.3743434963800595E-4</v>
      </c>
      <c r="HH370" s="223">
        <f t="shared" ca="1" si="806"/>
        <v>-7.8809913608212994E-4</v>
      </c>
      <c r="HI370" s="223">
        <f t="shared" ca="1" si="807"/>
        <v>-6.0046566187570583E-4</v>
      </c>
      <c r="HJ370" s="223">
        <f t="shared" ca="1" si="808"/>
        <v>-3.8365211453211172E-4</v>
      </c>
      <c r="HK370" s="223">
        <f t="shared" ca="1" si="809"/>
        <v>-1.4819470880982758E-4</v>
      </c>
      <c r="HL370" s="223">
        <f t="shared" ca="1" si="810"/>
        <v>9.4464328439727464E-5</v>
      </c>
      <c r="HM370" s="223">
        <f t="shared" ca="1" si="811"/>
        <v>3.3253280175243768E-4</v>
      </c>
      <c r="HN370" s="223">
        <f t="shared" ca="1" si="812"/>
        <v>5.5444159751533877E-4</v>
      </c>
      <c r="HO370" s="223">
        <f t="shared" ca="1" si="813"/>
        <v>7.4940689360292287E-4</v>
      </c>
      <c r="HP370" s="223">
        <f t="shared" ca="1" si="814"/>
        <v>9.0795420719251368E-4</v>
      </c>
      <c r="HQ370" s="223">
        <f t="shared" ca="1" si="815"/>
        <v>1.0223788142674404E-3</v>
      </c>
      <c r="HR370" s="223">
        <f t="shared" ca="1" si="816"/>
        <v>1.0871201663814989E-3</v>
      </c>
      <c r="HS370" s="223">
        <f t="shared" ca="1" si="817"/>
        <v>1.0990321096250952E-3</v>
      </c>
      <c r="HT370" s="223">
        <f t="shared" ca="1" si="818"/>
        <v>1.0575357743023875E-3</v>
      </c>
      <c r="HU370" s="223">
        <f t="shared" ca="1" si="819"/>
        <v>9.6464770553247197E-4</v>
      </c>
      <c r="HV370" s="223">
        <f t="shared" ca="1" si="820"/>
        <v>8.2488186774723601E-4</v>
      </c>
      <c r="HW370" s="223">
        <f t="shared" ca="1" si="821"/>
        <v>6.4503028524980966E-4</v>
      </c>
      <c r="HX370" s="223">
        <f t="shared" ca="1" si="822"/>
        <v>4.3383297876795616E-4</v>
      </c>
      <c r="HY370" s="223">
        <f t="shared" ca="1" si="823"/>
        <v>2.0155323767989908E-4</v>
      </c>
      <c r="HZ370" s="223">
        <f t="shared" ca="1" si="824"/>
        <v>-4.0521132127077671E-5</v>
      </c>
      <c r="IA370" s="223">
        <f t="shared" ca="1" si="825"/>
        <v>-2.8062634753581617E-4</v>
      </c>
      <c r="IB370" s="223">
        <f t="shared" ca="1" si="826"/>
        <v>-5.070943179441862E-4</v>
      </c>
      <c r="IC370" s="223">
        <f t="shared" ca="1" si="827"/>
        <v>-7.0891966476133823E-4</v>
      </c>
      <c r="ID370" s="223">
        <f t="shared" ca="1" si="828"/>
        <v>-8.7629453592348279E-4</v>
      </c>
      <c r="IE370" s="223">
        <f t="shared" ca="1" si="829"/>
        <v>9.5282339083690277E-4</v>
      </c>
      <c r="IF370" s="223">
        <f t="shared" ca="1" si="830"/>
        <v>-1.0772274382506281E-3</v>
      </c>
      <c r="IG370" s="223">
        <f t="shared" ca="1" si="831"/>
        <v>-1.1010209863521702E-3</v>
      </c>
      <c r="IH370" s="223">
        <f t="shared" ca="1" si="832"/>
        <v>-1.0713096049512411E-3</v>
      </c>
      <c r="II370" s="223">
        <f t="shared" ca="1" si="833"/>
        <v>-9.8953714061115008E-4</v>
      </c>
      <c r="IJ370" s="223">
        <f t="shared" ca="1" si="834"/>
        <v>-8.5967738674182605E-4</v>
      </c>
      <c r="IK370" s="223">
        <f t="shared" ca="1" si="835"/>
        <v>-6.8804097416876021E-4</v>
      </c>
      <c r="IL370" s="223">
        <f t="shared" ca="1" si="836"/>
        <v>-4.829687013586675E-4</v>
      </c>
      <c r="IM370" s="223">
        <f t="shared" ca="1" si="837"/>
        <v>-2.5442620714642104E-4</v>
      </c>
      <c r="IN370" s="223">
        <f t="shared" ca="1" si="838"/>
        <v>-1.3519683142106032E-5</v>
      </c>
      <c r="IO370" s="223">
        <f t="shared" ca="1" si="839"/>
        <v>2.2804383986802334E-4</v>
      </c>
      <c r="IP370" s="223">
        <f t="shared" ca="1" si="840"/>
        <v>4.5852540374488967E-4</v>
      </c>
      <c r="IQ370" s="223">
        <f t="shared" ca="1" si="841"/>
        <v>6.6672458635331426E-4</v>
      </c>
      <c r="IR370" s="223">
        <f t="shared" ca="1" si="842"/>
        <v>8.4252379436308093E-4</v>
      </c>
      <c r="IS370" s="223">
        <f t="shared" ca="1" si="843"/>
        <v>9.7737993518308398E-4</v>
      </c>
      <c r="IT370" s="223">
        <f t="shared" ca="1" si="844"/>
        <v>1.0647395748670312E-3</v>
      </c>
      <c r="IU370" s="223">
        <f t="shared" ca="1" si="845"/>
        <v>1.1003574070850748E-3</v>
      </c>
      <c r="IV370" s="223">
        <f t="shared" ca="1" si="846"/>
        <v>1.0825025569261269E-3</v>
      </c>
      <c r="IW370" s="223">
        <f t="shared" ca="1" si="847"/>
        <v>1.0120426940448787E-3</v>
      </c>
      <c r="IX370" s="223">
        <f t="shared" ca="1" si="848"/>
        <v>8.9240186761290873E-4</v>
      </c>
      <c r="IY370" s="223">
        <f t="shared" ca="1" si="849"/>
        <v>7.2939411211567272E-4</v>
      </c>
      <c r="IZ370" s="223">
        <f t="shared" ca="1" si="850"/>
        <v>5.3094091004473687E-4</v>
      </c>
      <c r="JA370" s="223">
        <f t="shared" ca="1" si="851"/>
        <v>3.0668624159482349E-4</v>
      </c>
      <c r="JB370" s="223">
        <f t="shared" ca="1" si="852"/>
        <v>6.7527928310416024E-5</v>
      </c>
    </row>
    <row r="371" spans="2:262">
      <c r="B371" s="230">
        <v>10</v>
      </c>
      <c r="C371" s="229">
        <f t="shared" si="853"/>
        <v>1.9531249999999998E-4</v>
      </c>
      <c r="D371" s="226">
        <f t="shared" ca="1" si="597"/>
        <v>279.99908866719835</v>
      </c>
      <c r="E371" s="225">
        <f ca="1">P361</f>
        <v>-9.113328016766999E-4</v>
      </c>
      <c r="F371" s="224">
        <v>10</v>
      </c>
      <c r="G371" s="223">
        <f t="shared" ca="1" si="854"/>
        <v>1.2959955080885448E-5</v>
      </c>
      <c r="H371" s="223">
        <f t="shared" ca="1" si="598"/>
        <v>3.0285270737157237E-5</v>
      </c>
      <c r="I371" s="223">
        <f t="shared" ca="1" si="599"/>
        <v>4.579536317211592E-5</v>
      </c>
      <c r="J371" s="223">
        <f t="shared" ca="1" si="600"/>
        <v>5.8560596319536517E-5</v>
      </c>
      <c r="K371" s="223">
        <f t="shared" ca="1" si="601"/>
        <v>6.7815854099203689E-5</v>
      </c>
      <c r="L371" s="223">
        <f t="shared" ca="1" si="602"/>
        <v>7.3006399557081294E-5</v>
      </c>
      <c r="M371" s="223">
        <f t="shared" ca="1" si="603"/>
        <v>7.3821124407950681E-5</v>
      </c>
      <c r="N371" s="223">
        <f t="shared" ca="1" si="604"/>
        <v>7.0211196086268149E-5</v>
      </c>
      <c r="O371" s="223">
        <f t="shared" ca="1" si="605"/>
        <v>6.2392984647750442E-5</v>
      </c>
      <c r="P371" s="223">
        <f t="shared" ca="1" si="606"/>
        <v>5.0835094090542456E-5</v>
      </c>
      <c r="Q371" s="223">
        <f t="shared" ca="1" si="607"/>
        <v>3.623027540607247E-5</v>
      </c>
      <c r="R371" s="223">
        <f t="shared" ca="1" si="608"/>
        <v>1.9453904820929463E-5</v>
      </c>
      <c r="S371" s="223">
        <f t="shared" ca="1" si="609"/>
        <v>1.5115159398746782E-6</v>
      </c>
      <c r="T371" s="223">
        <f t="shared" ca="1" si="610"/>
        <v>-1.6521469418169134E-5</v>
      </c>
      <c r="U371" s="223">
        <f t="shared" ca="1" si="611"/>
        <v>-3.3564199308518568E-5</v>
      </c>
      <c r="V371" s="223">
        <f t="shared" ca="1" si="612"/>
        <v>-4.8595175217258283E-5</v>
      </c>
      <c r="W371" s="223">
        <f t="shared" ca="1" si="613"/>
        <v>-6.0713478121892419E-5</v>
      </c>
      <c r="X371" s="223">
        <f t="shared" ca="1" si="614"/>
        <v>-6.91927673194994E-5</v>
      </c>
      <c r="Y371" s="223">
        <f t="shared" ca="1" si="615"/>
        <v>-7.3524815467972549E-5</v>
      </c>
      <c r="Z371" s="223">
        <f t="shared" ca="1" si="616"/>
        <v>-7.3449970459090605E-5</v>
      </c>
      <c r="AA371" s="223">
        <f t="shared" ca="1" si="617"/>
        <v>-6.8972718315095247E-5</v>
      </c>
      <c r="AB371" s="223">
        <f t="shared" ca="1" si="618"/>
        <v>-6.0361414307761635E-5</v>
      </c>
      <c r="AC371" s="223">
        <f t="shared" ca="1" si="619"/>
        <v>-4.8132198416010936E-5</v>
      </c>
      <c r="AD371" s="223">
        <f t="shared" ca="1" si="620"/>
        <v>-3.3018059189221498E-5</v>
      </c>
      <c r="AE371" s="223">
        <f t="shared" ca="1" si="621"/>
        <v>-1.5924900250733327E-5</v>
      </c>
      <c r="AF371" s="223">
        <f t="shared" ca="1" si="622"/>
        <v>2.1227572947875828E-6</v>
      </c>
      <c r="AG371" s="223">
        <f t="shared" ca="1" si="623"/>
        <v>2.0043182088514644E-5</v>
      </c>
      <c r="AH371" s="223">
        <f t="shared" ca="1" si="624"/>
        <v>3.6762268783869021E-5</v>
      </c>
      <c r="AI371" s="223">
        <f t="shared" ca="1" si="625"/>
        <v>5.1277917228867603E-5</v>
      </c>
      <c r="AJ371" s="223">
        <f t="shared" ca="1" si="626"/>
        <v>6.2720095837580069E-5</v>
      </c>
      <c r="AK371" s="223">
        <f t="shared" ca="1" si="627"/>
        <v>7.0402989102751778E-5</v>
      </c>
      <c r="AL371" s="223">
        <f t="shared" ca="1" si="628"/>
        <v>7.3866103658388202E-5</v>
      </c>
      <c r="AM371" s="223">
        <f t="shared" ca="1" si="629"/>
        <v>7.2901869097937022E-5</v>
      </c>
      <c r="AN371" s="223">
        <f t="shared" ca="1" si="630"/>
        <v>6.7568079224204685E-5</v>
      </c>
      <c r="AO371" s="223">
        <f t="shared" ca="1" si="631"/>
        <v>5.8184428033670015E-5</v>
      </c>
      <c r="AP371" s="223">
        <f t="shared" ca="1" si="632"/>
        <v>4.531334805961261E-5</v>
      </c>
      <c r="AQ371" s="223">
        <f t="shared" ca="1" si="633"/>
        <v>2.9726299575743244E-5</v>
      </c>
      <c r="AR371" s="223">
        <f t="shared" ca="1" si="634"/>
        <v>1.2357531200976588E-5</v>
      </c>
      <c r="AS371" s="223">
        <f t="shared" ca="1" si="635"/>
        <v>-5.75191662119512E-6</v>
      </c>
      <c r="AT371" s="223">
        <f t="shared" ca="1" si="636"/>
        <v>-2.3516608977633576E-5</v>
      </c>
      <c r="AU371" s="223">
        <f t="shared" ca="1" si="637"/>
        <v>-3.9871774733724675E-5</v>
      </c>
      <c r="AV371" s="223">
        <f t="shared" ca="1" si="638"/>
        <v>-5.3837126246457549E-5</v>
      </c>
      <c r="AW371" s="223">
        <f t="shared" ca="1" si="639"/>
        <v>-6.457561534876341E-5</v>
      </c>
      <c r="AX371" s="223">
        <f t="shared" ca="1" si="640"/>
        <v>-7.1443603918682126E-5</v>
      </c>
      <c r="AY371" s="223">
        <f t="shared" ca="1" si="641"/>
        <v>-7.4029441935184254E-5</v>
      </c>
      <c r="AZ371" s="223">
        <f t="shared" ca="1" si="642"/>
        <v>-7.2178140748676886E-5</v>
      </c>
      <c r="BA371" s="223">
        <f t="shared" ca="1" si="643"/>
        <v>-6.6000662712198247E-5</v>
      </c>
      <c r="BB371" s="223">
        <f t="shared" ca="1" si="644"/>
        <v>-5.5867270376091266E-5</v>
      </c>
      <c r="BC371" s="223">
        <f t="shared" ca="1" si="645"/>
        <v>-4.2385333878758152E-5</v>
      </c>
      <c r="BD371" s="223">
        <f t="shared" ca="1" si="646"/>
        <v>-2.6362926702870693E-5</v>
      </c>
      <c r="BE371" s="223">
        <f t="shared" ca="1" si="647"/>
        <v>-8.7603917761648655E-6</v>
      </c>
      <c r="BF371" s="223">
        <f t="shared" ca="1" si="648"/>
        <v>9.3672190766538061E-6</v>
      </c>
      <c r="BG371" s="223">
        <f t="shared" ca="1" si="649"/>
        <v>2.6933382295913646E-5</v>
      </c>
      <c r="BH371" s="223">
        <f t="shared" ca="1" si="650"/>
        <v>4.2885226085891809E-5</v>
      </c>
      <c r="BI371" s="223">
        <f t="shared" ca="1" si="651"/>
        <v>5.6266636911344398E-5</v>
      </c>
      <c r="BJ371" s="223">
        <f t="shared" ca="1" si="652"/>
        <v>6.6275566546415696E-5</v>
      </c>
      <c r="BK371" s="223">
        <f t="shared" ca="1" si="653"/>
        <v>7.2312104835051699E-5</v>
      </c>
      <c r="BL371" s="223">
        <f t="shared" ca="1" si="654"/>
        <v>7.401443680214514E-5</v>
      </c>
      <c r="BM371" s="223">
        <f t="shared" ca="1" si="655"/>
        <v>7.128052893629477E-5</v>
      </c>
      <c r="BN371" s="223">
        <f t="shared" ca="1" si="656"/>
        <v>6.4274244822742823E-5</v>
      </c>
      <c r="BO371" s="223">
        <f t="shared" ca="1" si="657"/>
        <v>5.3415523570781473E-5</v>
      </c>
      <c r="BP371" s="223">
        <f t="shared" ca="1" si="658"/>
        <v>3.9355209716072977E-5</v>
      </c>
      <c r="BQ371" s="223">
        <f t="shared" ca="1" si="659"/>
        <v>2.2936043230451146E-5</v>
      </c>
      <c r="BR371" s="223">
        <f t="shared" ca="1" si="660"/>
        <v>5.1421478002446647E-6</v>
      </c>
      <c r="BS371" s="223">
        <f t="shared" ca="1" si="661"/>
        <v>-1.2959955080885344E-5</v>
      </c>
      <c r="BT371" s="223">
        <f t="shared" ca="1" si="662"/>
        <v>-3.0285270737157084E-5</v>
      </c>
      <c r="BU371" s="223">
        <f t="shared" ca="1" si="663"/>
        <v>-4.5795363172115852E-5</v>
      </c>
      <c r="BV371" s="223">
        <f t="shared" ca="1" si="664"/>
        <v>-5.8560596319536497E-5</v>
      </c>
      <c r="BW371" s="223">
        <f t="shared" ca="1" si="665"/>
        <v>-6.7815854099203702E-5</v>
      </c>
      <c r="BX371" s="223">
        <f t="shared" ca="1" si="666"/>
        <v>-7.3006399557081294E-5</v>
      </c>
      <c r="BY371" s="223">
        <f t="shared" ca="1" si="667"/>
        <v>-7.3821124407950667E-5</v>
      </c>
      <c r="BZ371" s="223">
        <f t="shared" ca="1" si="668"/>
        <v>-7.0211196086268149E-5</v>
      </c>
      <c r="CA371" s="223">
        <f t="shared" ca="1" si="669"/>
        <v>-6.2392984647750415E-5</v>
      </c>
      <c r="CB371" s="223">
        <f t="shared" ca="1" si="670"/>
        <v>-5.0835094090542564E-5</v>
      </c>
      <c r="CC371" s="223">
        <f t="shared" ca="1" si="671"/>
        <v>-3.6230275406072538E-5</v>
      </c>
      <c r="CD371" s="223">
        <f t="shared" ca="1" si="672"/>
        <v>-1.9453904820929443E-5</v>
      </c>
      <c r="CE371" s="223">
        <f t="shared" ca="1" si="673"/>
        <v>-1.5115159398745918E-6</v>
      </c>
      <c r="CF371" s="223">
        <f t="shared" ca="1" si="674"/>
        <v>1.6521469418169032E-5</v>
      </c>
      <c r="CG371" s="223">
        <f t="shared" ca="1" si="675"/>
        <v>3.3564199308518514E-5</v>
      </c>
      <c r="CH371" s="223">
        <f t="shared" ca="1" si="676"/>
        <v>4.859517521725829E-5</v>
      </c>
      <c r="CI371" s="223">
        <f t="shared" ca="1" si="677"/>
        <v>6.0713478121892317E-5</v>
      </c>
      <c r="CJ371" s="223">
        <f t="shared" ca="1" si="678"/>
        <v>6.9192767319499346E-5</v>
      </c>
      <c r="CK371" s="223">
        <f t="shared" ca="1" si="679"/>
        <v>7.3524815467972549E-5</v>
      </c>
      <c r="CL371" s="223">
        <f t="shared" ca="1" si="680"/>
        <v>7.3449970459090605E-5</v>
      </c>
      <c r="CM371" s="223">
        <f t="shared" ca="1" si="681"/>
        <v>6.8972718315095301E-5</v>
      </c>
      <c r="CN371" s="223">
        <f t="shared" ca="1" si="682"/>
        <v>6.0361414307761703E-5</v>
      </c>
      <c r="CO371" s="223">
        <f t="shared" ca="1" si="683"/>
        <v>4.813219841601097E-5</v>
      </c>
      <c r="CP371" s="223">
        <f t="shared" ca="1" si="684"/>
        <v>3.3018059189221424E-5</v>
      </c>
      <c r="CQ371" s="223">
        <f t="shared" ca="1" si="685"/>
        <v>1.5924900250733435E-5</v>
      </c>
      <c r="CR371" s="223">
        <f t="shared" ca="1" si="686"/>
        <v>-2.1227572947875371E-6</v>
      </c>
      <c r="CS371" s="223">
        <f t="shared" ca="1" si="687"/>
        <v>-2.0043182088514664E-5</v>
      </c>
      <c r="CT371" s="223">
        <f t="shared" ca="1" si="688"/>
        <v>-3.6762268783869088E-5</v>
      </c>
      <c r="CU371" s="223">
        <f t="shared" ca="1" si="689"/>
        <v>-5.1277917228867522E-5</v>
      </c>
      <c r="CV371" s="223">
        <f t="shared" ca="1" si="690"/>
        <v>-6.2720095837580055E-5</v>
      </c>
      <c r="CW371" s="223">
        <f t="shared" ca="1" si="691"/>
        <v>-7.0402989102751778E-5</v>
      </c>
      <c r="CX371" s="223">
        <f t="shared" ca="1" si="692"/>
        <v>-7.3866103658388189E-5</v>
      </c>
      <c r="CY371" s="223">
        <f t="shared" ca="1" si="693"/>
        <v>-7.2901869097937035E-5</v>
      </c>
      <c r="CZ371" s="223">
        <f t="shared" ca="1" si="694"/>
        <v>-6.7568079224204699E-5</v>
      </c>
      <c r="DA371" s="223">
        <f t="shared" ca="1" si="695"/>
        <v>-5.8184428033669961E-5</v>
      </c>
      <c r="DB371" s="223">
        <f t="shared" ca="1" si="696"/>
        <v>-4.5313348059612752E-5</v>
      </c>
      <c r="DC371" s="223">
        <f t="shared" ca="1" si="697"/>
        <v>-2.9726299575743288E-5</v>
      </c>
      <c r="DD371" s="223">
        <f t="shared" ca="1" si="698"/>
        <v>-1.2357531200976632E-5</v>
      </c>
      <c r="DE371" s="223">
        <f t="shared" ca="1" si="699"/>
        <v>5.751916621195208E-6</v>
      </c>
      <c r="DF371" s="223">
        <f t="shared" ca="1" si="700"/>
        <v>2.351660897763341E-5</v>
      </c>
      <c r="DG371" s="223">
        <f t="shared" ca="1" si="701"/>
        <v>3.9871774733724641E-5</v>
      </c>
      <c r="DH371" s="223">
        <f t="shared" ca="1" si="702"/>
        <v>5.3837126246457515E-5</v>
      </c>
      <c r="DI371" s="223">
        <f t="shared" ca="1" si="703"/>
        <v>6.4575615348763451E-5</v>
      </c>
      <c r="DJ371" s="223">
        <f t="shared" ca="1" si="704"/>
        <v>7.1443603918682071E-5</v>
      </c>
      <c r="DK371" s="223">
        <f t="shared" ca="1" si="705"/>
        <v>7.4029441935184254E-5</v>
      </c>
      <c r="DL371" s="223">
        <f t="shared" ca="1" si="706"/>
        <v>7.21781407486769E-5</v>
      </c>
      <c r="DM371" s="223">
        <f t="shared" ca="1" si="707"/>
        <v>6.6000662712198207E-5</v>
      </c>
      <c r="DN371" s="223">
        <f t="shared" ca="1" si="708"/>
        <v>5.58672703760913E-5</v>
      </c>
      <c r="DO371" s="223">
        <f t="shared" ca="1" si="709"/>
        <v>4.2385333878758193E-5</v>
      </c>
      <c r="DP371" s="223">
        <f t="shared" ca="1" si="710"/>
        <v>2.6362926702870612E-5</v>
      </c>
      <c r="DQ371" s="223">
        <f t="shared" ca="1" si="711"/>
        <v>8.7603917761650417E-6</v>
      </c>
      <c r="DR371" s="223">
        <f t="shared" ca="1" si="712"/>
        <v>-9.3672190766537604E-6</v>
      </c>
      <c r="DS371" s="223">
        <f t="shared" ca="1" si="713"/>
        <v>-2.6933382295913602E-5</v>
      </c>
      <c r="DT371" s="223">
        <f t="shared" ca="1" si="714"/>
        <v>-4.288522608589187E-5</v>
      </c>
      <c r="DU371" s="223">
        <f t="shared" ca="1" si="715"/>
        <v>-5.6266636911344282E-5</v>
      </c>
      <c r="DV371" s="223">
        <f t="shared" ca="1" si="716"/>
        <v>-6.6275566546415682E-5</v>
      </c>
      <c r="DW371" s="223">
        <f t="shared" ca="1" si="717"/>
        <v>-7.2312104835051686E-5</v>
      </c>
      <c r="DX371" s="223">
        <f t="shared" ca="1" si="718"/>
        <v>-7.401443680214514E-5</v>
      </c>
      <c r="DY371" s="223">
        <f t="shared" ca="1" si="719"/>
        <v>-7.1280528936294824E-5</v>
      </c>
      <c r="DZ371" s="223">
        <f t="shared" ca="1" si="720"/>
        <v>-6.427424482274285E-5</v>
      </c>
      <c r="EA371" s="223">
        <f t="shared" ca="1" si="721"/>
        <v>-5.3415523570781507E-5</v>
      </c>
      <c r="EB371" s="223">
        <f t="shared" ca="1" si="722"/>
        <v>-3.9355209716072909E-5</v>
      </c>
      <c r="EC371" s="223">
        <f t="shared" ca="1" si="723"/>
        <v>-2.2936043230451312E-5</v>
      </c>
      <c r="ED371" s="223">
        <f t="shared" ca="1" si="724"/>
        <v>-5.1421478002447104E-6</v>
      </c>
      <c r="EE371" s="223">
        <f t="shared" ca="1" si="725"/>
        <v>1.2959955080885427E-5</v>
      </c>
      <c r="EF371" s="223">
        <f t="shared" ca="1" si="726"/>
        <v>3.028527073715704E-5</v>
      </c>
      <c r="EG371" s="223">
        <f t="shared" ca="1" si="727"/>
        <v>4.5795363172115812E-5</v>
      </c>
      <c r="EH371" s="223">
        <f t="shared" ca="1" si="728"/>
        <v>5.8560596319536307E-5</v>
      </c>
      <c r="EI371" s="223">
        <f t="shared" ca="1" si="729"/>
        <v>6.7815854099203689E-5</v>
      </c>
      <c r="EJ371" s="223">
        <f t="shared" ca="1" si="730"/>
        <v>7.3006399557081267E-5</v>
      </c>
      <c r="EK371" s="223">
        <f t="shared" ca="1" si="731"/>
        <v>7.3821124407950654E-5</v>
      </c>
      <c r="EL371" s="223">
        <f t="shared" ca="1" si="732"/>
        <v>7.0211196086268163E-5</v>
      </c>
      <c r="EM371" s="223">
        <f t="shared" ca="1" si="733"/>
        <v>6.2392984647750577E-5</v>
      </c>
      <c r="EN371" s="223">
        <f t="shared" ca="1" si="734"/>
        <v>5.0835094090542402E-5</v>
      </c>
      <c r="EO371" s="223">
        <f t="shared" ca="1" si="735"/>
        <v>3.6230275406072578E-5</v>
      </c>
      <c r="EP371" s="223">
        <f t="shared" ca="1" si="736"/>
        <v>1.9453904820929741E-5</v>
      </c>
      <c r="EQ371" s="223">
        <f t="shared" ca="1" si="737"/>
        <v>1.5115159398746375E-6</v>
      </c>
      <c r="ER371" s="223">
        <f t="shared" ca="1" si="738"/>
        <v>-1.6521469418168985E-5</v>
      </c>
      <c r="ES371" s="223">
        <f t="shared" ca="1" si="739"/>
        <v>-3.356419930851871E-5</v>
      </c>
      <c r="ET371" s="223">
        <f t="shared" ca="1" si="740"/>
        <v>-4.8595175217258256E-5</v>
      </c>
      <c r="EU371" s="223">
        <f t="shared" ca="1" si="741"/>
        <v>-6.0713478121892297E-5</v>
      </c>
      <c r="EV371" s="223">
        <f t="shared" ca="1" si="742"/>
        <v>-6.9192767319499427E-5</v>
      </c>
      <c r="EW371" s="223">
        <f t="shared" ca="1" si="743"/>
        <v>-7.3524815467972536E-5</v>
      </c>
      <c r="EX371" s="223">
        <f t="shared" ca="1" si="744"/>
        <v>-7.3449970459090646E-5</v>
      </c>
      <c r="EY371" s="223">
        <f t="shared" ca="1" si="745"/>
        <v>-6.8972718315095234E-5</v>
      </c>
      <c r="EZ371" s="223">
        <f t="shared" ca="1" si="746"/>
        <v>-6.0361414307761716E-5</v>
      </c>
      <c r="FA371" s="223">
        <f t="shared" ca="1" si="747"/>
        <v>-4.81321984160112E-5</v>
      </c>
      <c r="FB371" s="223">
        <f t="shared" ca="1" si="748"/>
        <v>-3.3018059189221464E-5</v>
      </c>
      <c r="FC371" s="223">
        <f t="shared" ca="1" si="749"/>
        <v>-1.5924900250733479E-5</v>
      </c>
      <c r="FD371" s="223">
        <f t="shared" ca="1" si="750"/>
        <v>2.1227572947877547E-6</v>
      </c>
      <c r="FE371" s="223">
        <f t="shared" ca="1" si="751"/>
        <v>2.004318208851462E-5</v>
      </c>
      <c r="FF371" s="223">
        <f t="shared" ca="1" si="752"/>
        <v>3.6762268783868817E-5</v>
      </c>
      <c r="FG371" s="223">
        <f t="shared" ca="1" si="753"/>
        <v>5.1277917228867678E-5</v>
      </c>
      <c r="FH371" s="223">
        <f t="shared" ca="1" si="754"/>
        <v>6.2720095837580015E-5</v>
      </c>
      <c r="FI371" s="223">
        <f t="shared" ca="1" si="755"/>
        <v>7.0402989102751696E-5</v>
      </c>
      <c r="FJ371" s="223">
        <f t="shared" ca="1" si="756"/>
        <v>7.3866103658388202E-5</v>
      </c>
      <c r="FK371" s="223">
        <f t="shared" ca="1" si="757"/>
        <v>7.2901869097937035E-5</v>
      </c>
      <c r="FL371" s="223">
        <f t="shared" ca="1" si="758"/>
        <v>6.756807922420482E-5</v>
      </c>
      <c r="FM371" s="223">
        <f t="shared" ca="1" si="759"/>
        <v>5.8184428033669995E-5</v>
      </c>
      <c r="FN371" s="223">
        <f t="shared" ca="1" si="760"/>
        <v>4.5313348059612793E-5</v>
      </c>
      <c r="FO371" s="223">
        <f t="shared" ca="1" si="761"/>
        <v>2.9726299575743084E-5</v>
      </c>
      <c r="FP371" s="223">
        <f t="shared" ca="1" si="762"/>
        <v>1.2357531200976679E-5</v>
      </c>
      <c r="FQ371" s="223">
        <f t="shared" ca="1" si="763"/>
        <v>-5.751916621194898E-6</v>
      </c>
      <c r="FR371" s="223">
        <f t="shared" ca="1" si="764"/>
        <v>-2.3516608977633616E-5</v>
      </c>
      <c r="FS371" s="223">
        <f t="shared" ca="1" si="765"/>
        <v>-3.98717747337246E-5</v>
      </c>
      <c r="FT371" s="223">
        <f t="shared" ca="1" si="766"/>
        <v>-5.3837126246457305E-5</v>
      </c>
      <c r="FU371" s="223">
        <f t="shared" ca="1" si="767"/>
        <v>-6.4575615348763424E-5</v>
      </c>
      <c r="FV371" s="223">
        <f t="shared" ca="1" si="768"/>
        <v>-7.1443603918682058E-5</v>
      </c>
      <c r="FW371" s="223">
        <f t="shared" ca="1" si="769"/>
        <v>-7.4029441935184254E-5</v>
      </c>
      <c r="FX371" s="223">
        <f t="shared" ca="1" si="770"/>
        <v>-7.2178140748676913E-5</v>
      </c>
      <c r="FY371" s="223">
        <f t="shared" ca="1" si="771"/>
        <v>-6.6000662712198342E-5</v>
      </c>
      <c r="FZ371" s="223">
        <f t="shared" ca="1" si="772"/>
        <v>-5.5867270376091157E-5</v>
      </c>
      <c r="GA371" s="223">
        <f t="shared" ca="1" si="773"/>
        <v>-4.238533387875822E-5</v>
      </c>
      <c r="GB371" s="223">
        <f t="shared" ca="1" si="774"/>
        <v>-2.6362926702870903E-5</v>
      </c>
      <c r="GC371" s="223">
        <f t="shared" ca="1" si="775"/>
        <v>-8.7603917761648248E-6</v>
      </c>
      <c r="GD371" s="223">
        <f t="shared" ca="1" si="776"/>
        <v>9.3672190766537163E-6</v>
      </c>
      <c r="GE371" s="223">
        <f t="shared" ca="1" si="777"/>
        <v>2.6933382295913324E-5</v>
      </c>
      <c r="GF371" s="223">
        <f t="shared" ca="1" si="778"/>
        <v>4.2885226085891829E-5</v>
      </c>
      <c r="GG371" s="223">
        <f t="shared" ca="1" si="779"/>
        <v>5.6266636911344255E-5</v>
      </c>
      <c r="GH371" s="223">
        <f t="shared" ca="1" si="780"/>
        <v>6.6275566546415777E-5</v>
      </c>
      <c r="GI371" s="223">
        <f t="shared" ca="1" si="781"/>
        <v>7.2312104835051672E-5</v>
      </c>
      <c r="GJ371" s="223">
        <f t="shared" ca="1" si="782"/>
        <v>7.4014436802145154E-5</v>
      </c>
      <c r="GK371" s="223">
        <f t="shared" ca="1" si="783"/>
        <v>7.1280528936294756E-5</v>
      </c>
      <c r="GL371" s="223">
        <f t="shared" ca="1" si="784"/>
        <v>6.4274244822742864E-5</v>
      </c>
      <c r="GM371" s="223">
        <f t="shared" ca="1" si="785"/>
        <v>5.3415523570781723E-5</v>
      </c>
      <c r="GN371" s="223">
        <f t="shared" ca="1" si="786"/>
        <v>3.9355209716072943E-5</v>
      </c>
      <c r="GO371" s="223">
        <f t="shared" ca="1" si="787"/>
        <v>2.2936043230451356E-5</v>
      </c>
      <c r="GP371" s="223">
        <f t="shared" ca="1" si="788"/>
        <v>5.1421478002450179E-6</v>
      </c>
      <c r="GQ371" s="223">
        <f t="shared" ca="1" si="789"/>
        <v>-1.2959955080885382E-5</v>
      </c>
      <c r="GR371" s="223">
        <f t="shared" ca="1" si="790"/>
        <v>-3.0285270737156996E-5</v>
      </c>
      <c r="GS371" s="223">
        <f t="shared" ca="1" si="791"/>
        <v>-4.5795363172115981E-5</v>
      </c>
      <c r="GT371" s="223">
        <f t="shared" ca="1" si="792"/>
        <v>-5.8560596319536442E-5</v>
      </c>
      <c r="GU371" s="223">
        <f t="shared" ca="1" si="793"/>
        <v>-6.7815854099203567E-5</v>
      </c>
      <c r="GV371" s="223">
        <f t="shared" ca="1" si="794"/>
        <v>-7.3006399557081308E-5</v>
      </c>
      <c r="GW371" s="223">
        <f t="shared" ca="1" si="795"/>
        <v>-7.3821124407950681E-5</v>
      </c>
      <c r="GX371" s="223">
        <f t="shared" ca="1" si="796"/>
        <v>-7.0211196086268271E-5</v>
      </c>
      <c r="GY371" s="223">
        <f t="shared" ca="1" si="797"/>
        <v>-6.2392984647750469E-5</v>
      </c>
      <c r="GZ371" s="223">
        <f t="shared" ca="1" si="798"/>
        <v>-5.0835094090542625E-5</v>
      </c>
      <c r="HA371" s="223">
        <f t="shared" ca="1" si="799"/>
        <v>-3.6230275406072388E-5</v>
      </c>
      <c r="HB371" s="223">
        <f t="shared" ca="1" si="800"/>
        <v>-1.9453904820929531E-5</v>
      </c>
      <c r="HC371" s="223">
        <f t="shared" ca="1" si="801"/>
        <v>-1.5115159398749454E-6</v>
      </c>
      <c r="HD371" s="223">
        <f t="shared" ca="1" si="802"/>
        <v>1.6521469418169198E-5</v>
      </c>
      <c r="HE371" s="223">
        <f t="shared" ca="1" si="803"/>
        <v>3.3564199308518446E-5</v>
      </c>
      <c r="HF371" s="223">
        <f t="shared" ca="1" si="804"/>
        <v>4.8595175217258025E-5</v>
      </c>
      <c r="HG371" s="223">
        <f t="shared" ca="1" si="805"/>
        <v>6.0713478121892419E-5</v>
      </c>
      <c r="HH371" s="223">
        <f t="shared" ca="1" si="806"/>
        <v>6.9192767319499319E-5</v>
      </c>
      <c r="HI371" s="223">
        <f t="shared" ca="1" si="807"/>
        <v>7.3524815467972509E-5</v>
      </c>
      <c r="HJ371" s="223">
        <f t="shared" ca="1" si="808"/>
        <v>7.3449970459090618E-5</v>
      </c>
      <c r="HK371" s="223">
        <f t="shared" ca="1" si="809"/>
        <v>6.8972718315095356E-5</v>
      </c>
      <c r="HL371" s="223">
        <f t="shared" ca="1" si="810"/>
        <v>6.0361414307761594E-5</v>
      </c>
      <c r="HM371" s="223">
        <f t="shared" ca="1" si="811"/>
        <v>4.8132198416011044E-5</v>
      </c>
      <c r="HN371" s="223">
        <f t="shared" ca="1" si="812"/>
        <v>3.3018059189221735E-5</v>
      </c>
      <c r="HO371" s="223">
        <f t="shared" ca="1" si="813"/>
        <v>1.5924900250733266E-5</v>
      </c>
      <c r="HP371" s="223">
        <f t="shared" ca="1" si="814"/>
        <v>-2.1227572947874464E-6</v>
      </c>
      <c r="HQ371" s="223">
        <f t="shared" ca="1" si="815"/>
        <v>-2.0043182088514325E-5</v>
      </c>
      <c r="HR371" s="223">
        <f t="shared" ca="1" si="816"/>
        <v>-3.6762268783869007E-5</v>
      </c>
      <c r="HS371" s="223">
        <f t="shared" ca="1" si="817"/>
        <v>-5.1277917228867461E-5</v>
      </c>
      <c r="HT371" s="223">
        <f t="shared" ca="1" si="818"/>
        <v>-6.2720095837580123E-5</v>
      </c>
      <c r="HU371" s="223">
        <f t="shared" ca="1" si="819"/>
        <v>-7.0402989102751751E-5</v>
      </c>
      <c r="HV371" s="223">
        <f t="shared" ca="1" si="820"/>
        <v>-7.3866103658388189E-5</v>
      </c>
      <c r="HW371" s="223">
        <f t="shared" ca="1" si="821"/>
        <v>-7.2901869097937008E-5</v>
      </c>
      <c r="HX371" s="223">
        <f t="shared" ca="1" si="822"/>
        <v>-6.7568079224204739E-5</v>
      </c>
      <c r="HY371" s="223">
        <f t="shared" ca="1" si="823"/>
        <v>-5.8184428033670184E-5</v>
      </c>
      <c r="HZ371" s="223">
        <f t="shared" ca="1" si="824"/>
        <v>-4.5313348059612617E-5</v>
      </c>
      <c r="IA371" s="223">
        <f t="shared" ca="1" si="825"/>
        <v>-2.9726299575743369E-5</v>
      </c>
      <c r="IB371" s="223">
        <f t="shared" ca="1" si="826"/>
        <v>-1.2357531200976984E-5</v>
      </c>
      <c r="IC371" s="223">
        <f t="shared" ca="1" si="827"/>
        <v>5.7519166211951166E-6</v>
      </c>
      <c r="ID371" s="223">
        <f t="shared" ca="1" si="828"/>
        <v>2.3516608977633322E-5</v>
      </c>
      <c r="IE371" s="223">
        <f t="shared" ca="1" si="829"/>
        <v>-7.578264094148748E-5</v>
      </c>
      <c r="IF371" s="223">
        <f t="shared" ca="1" si="830"/>
        <v>5.3837126246457454E-5</v>
      </c>
      <c r="IG371" s="223">
        <f t="shared" ca="1" si="831"/>
        <v>6.4575615348763275E-5</v>
      </c>
      <c r="IH371" s="223">
        <f t="shared" ca="1" si="832"/>
        <v>7.1443603918682112E-5</v>
      </c>
      <c r="II371" s="223">
        <f t="shared" ca="1" si="833"/>
        <v>7.4029441935184241E-5</v>
      </c>
      <c r="IJ371" s="223">
        <f t="shared" ca="1" si="834"/>
        <v>7.2178140748676981E-5</v>
      </c>
      <c r="IK371" s="223">
        <f t="shared" ca="1" si="835"/>
        <v>6.6000662712198247E-5</v>
      </c>
      <c r="IL371" s="223">
        <f t="shared" ca="1" si="836"/>
        <v>5.5867270376091361E-5</v>
      </c>
      <c r="IM371" s="223">
        <f t="shared" ca="1" si="837"/>
        <v>4.2385333878758471E-5</v>
      </c>
      <c r="IN371" s="223">
        <f t="shared" ca="1" si="838"/>
        <v>2.6362926702870697E-5</v>
      </c>
      <c r="IO371" s="223">
        <f t="shared" ca="1" si="839"/>
        <v>8.7603917761651297E-6</v>
      </c>
      <c r="IP371" s="223">
        <f t="shared" ca="1" si="840"/>
        <v>-9.3672190766539315E-6</v>
      </c>
      <c r="IQ371" s="223">
        <f t="shared" ca="1" si="841"/>
        <v>-2.6933382295913528E-5</v>
      </c>
      <c r="IR371" s="223">
        <f t="shared" ca="1" si="842"/>
        <v>-4.2885226085891579E-5</v>
      </c>
      <c r="IS371" s="223">
        <f t="shared" ca="1" si="843"/>
        <v>-5.6266636911344398E-5</v>
      </c>
      <c r="IT371" s="223">
        <f t="shared" ca="1" si="844"/>
        <v>-6.6275566546415628E-5</v>
      </c>
      <c r="IU371" s="223">
        <f t="shared" ca="1" si="845"/>
        <v>-7.2312104835051605E-5</v>
      </c>
      <c r="IV371" s="223">
        <f t="shared" ca="1" si="846"/>
        <v>-7.401443680214514E-5</v>
      </c>
      <c r="IW371" s="223">
        <f t="shared" ca="1" si="847"/>
        <v>-7.1280528936294837E-5</v>
      </c>
      <c r="IX371" s="223">
        <f t="shared" ca="1" si="848"/>
        <v>-6.4274244822742755E-5</v>
      </c>
      <c r="IY371" s="223">
        <f t="shared" ca="1" si="849"/>
        <v>-5.3415523570781568E-5</v>
      </c>
      <c r="IZ371" s="223">
        <f t="shared" ca="1" si="850"/>
        <v>-3.9355209716073207E-5</v>
      </c>
      <c r="JA371" s="223">
        <f t="shared" ca="1" si="851"/>
        <v>-2.2936043230451149E-5</v>
      </c>
      <c r="JB371" s="223">
        <f t="shared" ca="1" si="852"/>
        <v>-5.142147800244801E-6</v>
      </c>
    </row>
    <row r="372" spans="2:262">
      <c r="B372" s="230">
        <v>11</v>
      </c>
      <c r="C372" s="229">
        <f t="shared" si="853"/>
        <v>2.1484374999999997E-4</v>
      </c>
      <c r="D372" s="226">
        <f t="shared" ca="1" si="597"/>
        <v>280.00184451513832</v>
      </c>
      <c r="E372" s="225">
        <f ca="1">Q361</f>
        <v>1.8445151383026529E-3</v>
      </c>
      <c r="F372" s="224">
        <v>11</v>
      </c>
      <c r="G372" s="223">
        <f t="shared" ca="1" si="854"/>
        <v>2.4027372467257764E-4</v>
      </c>
      <c r="H372" s="223">
        <f t="shared" ca="1" si="598"/>
        <v>5.6036702300989053E-4</v>
      </c>
      <c r="I372" s="223">
        <f t="shared" ca="1" si="599"/>
        <v>8.3986292500337254E-4</v>
      </c>
      <c r="J372" s="223">
        <f t="shared" ca="1" si="600"/>
        <v>1.0585125483245112E-3</v>
      </c>
      <c r="K372" s="223">
        <f t="shared" ca="1" si="601"/>
        <v>1.2004751938352333E-3</v>
      </c>
      <c r="L372" s="223">
        <f t="shared" ca="1" si="602"/>
        <v>1.2554659704745671E-3</v>
      </c>
      <c r="M372" s="223">
        <f t="shared" ca="1" si="603"/>
        <v>1.2195009136928313E-3</v>
      </c>
      <c r="N372" s="223">
        <f t="shared" ca="1" si="604"/>
        <v>1.0951856151910752E-3</v>
      </c>
      <c r="O372" s="223">
        <f t="shared" ca="1" si="605"/>
        <v>8.9152645335639454E-4</v>
      </c>
      <c r="P372" s="223">
        <f t="shared" ca="1" si="606"/>
        <v>6.232781003457004E-4</v>
      </c>
      <c r="Q372" s="223">
        <f t="shared" ca="1" si="607"/>
        <v>3.0987457753887433E-4</v>
      </c>
      <c r="R372" s="223">
        <f t="shared" ca="1" si="608"/>
        <v>-2.5978697884819759E-5</v>
      </c>
      <c r="S372" s="223">
        <f t="shared" ca="1" si="609"/>
        <v>-3.5994987202271411E-4</v>
      </c>
      <c r="T372" s="223">
        <f t="shared" ca="1" si="610"/>
        <v>-6.6784344519842727E-4</v>
      </c>
      <c r="U372" s="223">
        <f t="shared" ca="1" si="611"/>
        <v>-9.2735318433851115E-4</v>
      </c>
      <c r="V372" s="223">
        <f t="shared" ca="1" si="612"/>
        <v>-1.1196781620108603E-3</v>
      </c>
      <c r="W372" s="223">
        <f t="shared" ca="1" si="613"/>
        <v>-1.2308848435412807E-3</v>
      </c>
      <c r="X372" s="223">
        <f t="shared" ca="1" si="614"/>
        <v>-1.2529165419000417E-3</v>
      </c>
      <c r="Y372" s="223">
        <f t="shared" ca="1" si="615"/>
        <v>-1.1841771075036187E-3</v>
      </c>
      <c r="Z372" s="223">
        <f t="shared" ca="1" si="616"/>
        <v>-1.0296465658496809E-3</v>
      </c>
      <c r="AA372" s="223">
        <f t="shared" ca="1" si="617"/>
        <v>-8.0052032528516283E-4</v>
      </c>
      <c r="AB372" s="223">
        <f t="shared" ca="1" si="618"/>
        <v>-5.1339809353555916E-4</v>
      </c>
      <c r="AC372" s="223">
        <f t="shared" ca="1" si="619"/>
        <v>-1.8908126426399807E-4</v>
      </c>
      <c r="AD372" s="223">
        <f t="shared" ca="1" si="620"/>
        <v>1.4893409955959124E-4</v>
      </c>
      <c r="AE372" s="223">
        <f t="shared" ca="1" si="621"/>
        <v>4.7615950533665651E-4</v>
      </c>
      <c r="AF372" s="223">
        <f t="shared" ca="1" si="622"/>
        <v>7.6888816992933982E-4</v>
      </c>
      <c r="AG372" s="223">
        <f t="shared" ca="1" si="623"/>
        <v>1.0059125255656531E-3</v>
      </c>
      <c r="AH372" s="223">
        <f t="shared" ca="1" si="624"/>
        <v>1.1700606629187001E-3</v>
      </c>
      <c r="AI372" s="223">
        <f t="shared" ca="1" si="625"/>
        <v>1.249440399333925E-3</v>
      </c>
      <c r="AJ372" s="223">
        <f t="shared" ca="1" si="626"/>
        <v>1.2383008421131673E-3</v>
      </c>
      <c r="AK372" s="223">
        <f t="shared" ca="1" si="627"/>
        <v>1.137449028432092E-3</v>
      </c>
      <c r="AL372" s="223">
        <f t="shared" ca="1" si="628"/>
        <v>9.5419145721708663E-4</v>
      </c>
      <c r="AM372" s="223">
        <f t="shared" ca="1" si="629"/>
        <v>7.018047488725113E-4</v>
      </c>
      <c r="AN372" s="223">
        <f t="shared" ca="1" si="630"/>
        <v>3.9857378243272445E-4</v>
      </c>
      <c r="AO372" s="223">
        <f t="shared" ca="1" si="631"/>
        <v>6.6466995051926324E-5</v>
      </c>
      <c r="AP372" s="223">
        <f t="shared" ca="1" si="632"/>
        <v>-2.7045518443994342E-4</v>
      </c>
      <c r="AQ372" s="223">
        <f t="shared" ca="1" si="633"/>
        <v>-5.877834623189438E-4</v>
      </c>
      <c r="AR372" s="223">
        <f t="shared" ca="1" si="634"/>
        <v>-8.6252808126680426E-4</v>
      </c>
      <c r="AS372" s="223">
        <f t="shared" ca="1" si="635"/>
        <v>-1.0747843792838763E-3</v>
      </c>
      <c r="AT372" s="223">
        <f t="shared" ca="1" si="636"/>
        <v>-1.209174840022412E-3</v>
      </c>
      <c r="AU372" s="223">
        <f t="shared" ca="1" si="637"/>
        <v>-1.2559631610673853E-3</v>
      </c>
      <c r="AV372" s="223">
        <f t="shared" ca="1" si="638"/>
        <v>-1.2117596282926457E-3</v>
      </c>
      <c r="AW372" s="223">
        <f t="shared" ca="1" si="639"/>
        <v>-1.0797666934238761E-3</v>
      </c>
      <c r="AX372" s="223">
        <f t="shared" ca="1" si="640"/>
        <v>-8.6954696323738245E-4</v>
      </c>
      <c r="AY372" s="223">
        <f t="shared" ca="1" si="641"/>
        <v>-5.9633040908271709E-4</v>
      </c>
      <c r="AZ372" s="223">
        <f t="shared" ca="1" si="642"/>
        <v>-2.7991098792247004E-4</v>
      </c>
      <c r="BA372" s="223">
        <f t="shared" ca="1" si="643"/>
        <v>5.6787387657050934E-5</v>
      </c>
      <c r="BB372" s="223">
        <f t="shared" ca="1" si="644"/>
        <v>3.8937163804829612E-4</v>
      </c>
      <c r="BC372" s="223">
        <f t="shared" ca="1" si="645"/>
        <v>6.937467432439748E-4</v>
      </c>
      <c r="BD372" s="223">
        <f t="shared" ca="1" si="646"/>
        <v>9.4786137567585819E-4</v>
      </c>
      <c r="BE372" s="223">
        <f t="shared" ca="1" si="647"/>
        <v>1.1333054718926895E-3</v>
      </c>
      <c r="BF372" s="223">
        <f t="shared" ca="1" si="648"/>
        <v>1.2366440024145031E-3</v>
      </c>
      <c r="BG372" s="223">
        <f t="shared" ca="1" si="649"/>
        <v>1.250390310980463E-3</v>
      </c>
      <c r="BH372" s="223">
        <f t="shared" ca="1" si="650"/>
        <v>1.1735485068364716E-3</v>
      </c>
      <c r="BI372" s="223">
        <f t="shared" ca="1" si="651"/>
        <v>1.0116856148974719E-3</v>
      </c>
      <c r="BJ372" s="223">
        <f t="shared" ca="1" si="652"/>
        <v>7.7652825665897995E-4</v>
      </c>
      <c r="BK372" s="223">
        <f t="shared" ca="1" si="653"/>
        <v>4.8511308146609501E-4</v>
      </c>
      <c r="BL372" s="223">
        <f t="shared" ca="1" si="654"/>
        <v>1.5855249758361145E-4</v>
      </c>
      <c r="BM372" s="223">
        <f t="shared" ca="1" si="655"/>
        <v>-1.7949487677974694E-4</v>
      </c>
      <c r="BN372" s="223">
        <f t="shared" ca="1" si="656"/>
        <v>-5.0453822993005494E-4</v>
      </c>
      <c r="BO372" s="223">
        <f t="shared" ca="1" si="657"/>
        <v>-7.9302886379102003E-4</v>
      </c>
      <c r="BP372" s="223">
        <f t="shared" ca="1" si="658"/>
        <v>-1.024066246883419E-3</v>
      </c>
      <c r="BQ372" s="223">
        <f t="shared" ca="1" si="659"/>
        <v>-1.1809122132793864E-3</v>
      </c>
      <c r="BR372" s="223">
        <f t="shared" ca="1" si="660"/>
        <v>-1.2522036070449659E-3</v>
      </c>
      <c r="BS372" s="223">
        <f t="shared" ca="1" si="661"/>
        <v>-1.2327755186659257E-3</v>
      </c>
      <c r="BT372" s="223">
        <f t="shared" ca="1" si="662"/>
        <v>-1.124035471732592E-3</v>
      </c>
      <c r="BU372" s="223">
        <f t="shared" ca="1" si="663"/>
        <v>-9.3386145085599199E-4</v>
      </c>
      <c r="BV372" s="223">
        <f t="shared" ca="1" si="664"/>
        <v>-6.7603115847542691E-4</v>
      </c>
      <c r="BW372" s="223">
        <f t="shared" ca="1" si="665"/>
        <v>-3.6922384968516886E-4</v>
      </c>
      <c r="BX372" s="223">
        <f t="shared" ca="1" si="666"/>
        <v>-3.5667060019411014E-5</v>
      </c>
      <c r="BY372" s="223">
        <f t="shared" ca="1" si="667"/>
        <v>3.0047373211717336E-4</v>
      </c>
      <c r="BZ372" s="223">
        <f t="shared" ca="1" si="668"/>
        <v>6.1484584284893543E-4</v>
      </c>
      <c r="CA372" s="223">
        <f t="shared" ca="1" si="669"/>
        <v>8.8467368286608322E-4</v>
      </c>
      <c r="CB372" s="223">
        <f t="shared" ca="1" si="670"/>
        <v>1.0904088003219374E-3</v>
      </c>
      <c r="CC372" s="223">
        <f t="shared" ca="1" si="671"/>
        <v>1.2171461244999211E-3</v>
      </c>
      <c r="CD372" s="223">
        <f t="shared" ca="1" si="672"/>
        <v>1.2557038064154636E-3</v>
      </c>
      <c r="CE372" s="223">
        <f t="shared" ca="1" si="673"/>
        <v>1.2032884242029875E-3</v>
      </c>
      <c r="CF372" s="223">
        <f t="shared" ca="1" si="674"/>
        <v>1.0636973605756355E-3</v>
      </c>
      <c r="CG372" s="223">
        <f t="shared" ca="1" si="675"/>
        <v>8.4704369054217153E-4</v>
      </c>
      <c r="CH372" s="223">
        <f t="shared" ca="1" si="676"/>
        <v>5.6902351067953251E-4</v>
      </c>
      <c r="CI372" s="223">
        <f t="shared" ca="1" si="677"/>
        <v>2.4977879039348724E-4</v>
      </c>
      <c r="CJ372" s="223">
        <f t="shared" ca="1" si="678"/>
        <v>-8.7561870830374646E-5</v>
      </c>
      <c r="CK372" s="223">
        <f t="shared" ca="1" si="679"/>
        <v>-4.1855886115866123E-4</v>
      </c>
      <c r="CL372" s="223">
        <f t="shared" ca="1" si="680"/>
        <v>-7.192321541922539E-4</v>
      </c>
      <c r="CM372" s="223">
        <f t="shared" ca="1" si="681"/>
        <v>-9.6779861076331803E-4</v>
      </c>
      <c r="CN372" s="223">
        <f t="shared" ca="1" si="682"/>
        <v>-1.1462501209352717E-3</v>
      </c>
      <c r="CO372" s="223">
        <f t="shared" ca="1" si="683"/>
        <v>-1.241658253181769E-3</v>
      </c>
      <c r="CP372" s="223">
        <f t="shared" ca="1" si="684"/>
        <v>-1.2471108916926553E-3</v>
      </c>
      <c r="CQ372" s="223">
        <f t="shared" ca="1" si="685"/>
        <v>-1.1622130044306113E-3</v>
      </c>
      <c r="CR372" s="223">
        <f t="shared" ca="1" si="686"/>
        <v>-9.9311526236021031E-4</v>
      </c>
      <c r="CS372" s="223">
        <f t="shared" ca="1" si="687"/>
        <v>-7.5206843644724764E-4</v>
      </c>
      <c r="CT372" s="223">
        <f t="shared" ca="1" si="688"/>
        <v>-4.5653585541590217E-4</v>
      </c>
      <c r="CU372" s="223">
        <f t="shared" ca="1" si="689"/>
        <v>-1.2792822480734025E-4</v>
      </c>
      <c r="CV372" s="223">
        <f t="shared" ca="1" si="690"/>
        <v>2.0994753299787629E-4</v>
      </c>
      <c r="CW372" s="223">
        <f t="shared" ca="1" si="691"/>
        <v>5.3261303955964324E-4</v>
      </c>
      <c r="CX372" s="223">
        <f t="shared" ca="1" si="692"/>
        <v>8.1669186671841148E-4</v>
      </c>
      <c r="CY372" s="223">
        <f t="shared" ca="1" si="693"/>
        <v>1.0416031089863656E-3</v>
      </c>
      <c r="CZ372" s="223">
        <f t="shared" ca="1" si="694"/>
        <v>1.1910524262799449E-3</v>
      </c>
      <c r="DA372" s="223">
        <f t="shared" ca="1" si="695"/>
        <v>1.2542125341260314E-3</v>
      </c>
      <c r="DB372" s="223">
        <f t="shared" ca="1" si="696"/>
        <v>1.226507617342686E-3</v>
      </c>
      <c r="DC372" s="223">
        <f t="shared" ca="1" si="697"/>
        <v>1.1099448380953139E-3</v>
      </c>
      <c r="DD372" s="223">
        <f t="shared" ca="1" si="698"/>
        <v>9.1296892127623044E-4</v>
      </c>
      <c r="DE372" s="223">
        <f t="shared" ca="1" si="699"/>
        <v>6.4985035218691005E-4</v>
      </c>
      <c r="DF372" s="223">
        <f t="shared" ca="1" si="700"/>
        <v>3.3965151029673196E-4</v>
      </c>
      <c r="DG372" s="223">
        <f t="shared" ca="1" si="701"/>
        <v>4.8456404836172857E-6</v>
      </c>
      <c r="DH372" s="223">
        <f t="shared" ca="1" si="702"/>
        <v>-3.3031128565361238E-4</v>
      </c>
      <c r="DI372" s="223">
        <f t="shared" ca="1" si="703"/>
        <v>-6.4153786323376178E-4</v>
      </c>
      <c r="DJ372" s="223">
        <f t="shared" ca="1" si="704"/>
        <v>-9.0628639011888345E-4</v>
      </c>
      <c r="DK372" s="223">
        <f t="shared" ca="1" si="705"/>
        <v>-1.1053763998716958E-3</v>
      </c>
      <c r="DL372" s="223">
        <f t="shared" ca="1" si="706"/>
        <v>-1.2243842456640564E-3</v>
      </c>
      <c r="DM372" s="223">
        <f t="shared" ca="1" si="707"/>
        <v>-1.2546880627443474E-3</v>
      </c>
      <c r="DN372" s="223">
        <f t="shared" ca="1" si="708"/>
        <v>-1.1940924041604418E-3</v>
      </c>
      <c r="DO372" s="223">
        <f t="shared" ca="1" si="709"/>
        <v>-1.0469872962115905E-3</v>
      </c>
      <c r="DP372" s="223">
        <f t="shared" ca="1" si="710"/>
        <v>-8.2403019040078141E-4</v>
      </c>
      <c r="DQ372" s="223">
        <f t="shared" ca="1" si="711"/>
        <v>-5.4137385379067428E-4</v>
      </c>
      <c r="DR372" s="223">
        <f t="shared" ca="1" si="712"/>
        <v>-2.1949613546100197E-4</v>
      </c>
      <c r="DS372" s="223">
        <f t="shared" ca="1" si="713"/>
        <v>1.1828361000685942E-4</v>
      </c>
      <c r="DT372" s="223">
        <f t="shared" ca="1" si="714"/>
        <v>4.4749396006198817E-4</v>
      </c>
      <c r="DU372" s="223">
        <f t="shared" ca="1" si="715"/>
        <v>7.442843265846699E-4</v>
      </c>
      <c r="DV372" s="223">
        <f t="shared" ca="1" si="716"/>
        <v>9.8715288015597462E-4</v>
      </c>
      <c r="DW372" s="223">
        <f t="shared" ca="1" si="717"/>
        <v>1.1585043117660556E-3</v>
      </c>
      <c r="DX372" s="223">
        <f t="shared" ca="1" si="718"/>
        <v>1.2459245754459108E-3</v>
      </c>
      <c r="DY372" s="223">
        <f t="shared" ca="1" si="719"/>
        <v>1.2430802594361715E-3</v>
      </c>
      <c r="DZ372" s="223">
        <f t="shared" ca="1" si="720"/>
        <v>1.1501774283688255E-3</v>
      </c>
      <c r="EA372" s="223">
        <f t="shared" ca="1" si="721"/>
        <v>9.7394669432387449E-4</v>
      </c>
      <c r="EB372" s="223">
        <f t="shared" ca="1" si="722"/>
        <v>7.271555983310498E-4</v>
      </c>
      <c r="EC372" s="223">
        <f t="shared" ca="1" si="723"/>
        <v>4.2768362923738208E-4</v>
      </c>
      <c r="ED372" s="223">
        <f t="shared" ca="1" si="724"/>
        <v>9.7226892851989534E-5</v>
      </c>
      <c r="EE372" s="223">
        <f t="shared" ca="1" si="725"/>
        <v>-2.4027372467257159E-4</v>
      </c>
      <c r="EF372" s="223">
        <f t="shared" ca="1" si="726"/>
        <v>-5.60367023009885E-4</v>
      </c>
      <c r="EG372" s="223">
        <f t="shared" ca="1" si="727"/>
        <v>-8.3986292500336788E-4</v>
      </c>
      <c r="EH372" s="223">
        <f t="shared" ca="1" si="728"/>
        <v>-1.0585125483245079E-3</v>
      </c>
      <c r="EI372" s="223">
        <f t="shared" ca="1" si="729"/>
        <v>-1.2004751938352316E-3</v>
      </c>
      <c r="EJ372" s="223">
        <f t="shared" ca="1" si="730"/>
        <v>-1.2554659704745669E-3</v>
      </c>
      <c r="EK372" s="223">
        <f t="shared" ca="1" si="731"/>
        <v>-1.2195009136928329E-3</v>
      </c>
      <c r="EL372" s="223">
        <f t="shared" ca="1" si="732"/>
        <v>-1.0951856151910782E-3</v>
      </c>
      <c r="EM372" s="223">
        <f t="shared" ca="1" si="733"/>
        <v>-8.9152645335639899E-4</v>
      </c>
      <c r="EN372" s="223">
        <f t="shared" ca="1" si="734"/>
        <v>-6.2327810034570571E-4</v>
      </c>
      <c r="EO372" s="223">
        <f t="shared" ca="1" si="735"/>
        <v>-3.0987457753888029E-4</v>
      </c>
      <c r="EP372" s="223">
        <f t="shared" ca="1" si="736"/>
        <v>2.597869788481362E-5</v>
      </c>
      <c r="EQ372" s="223">
        <f t="shared" ca="1" si="737"/>
        <v>3.5994987202270825E-4</v>
      </c>
      <c r="ER372" s="223">
        <f t="shared" ca="1" si="738"/>
        <v>6.6784344519842218E-4</v>
      </c>
      <c r="ES372" s="223">
        <f t="shared" ca="1" si="739"/>
        <v>9.2735318433850703E-4</v>
      </c>
      <c r="ET372" s="223">
        <f t="shared" ca="1" si="740"/>
        <v>1.1196781620108572E-3</v>
      </c>
      <c r="EU372" s="223">
        <f t="shared" ca="1" si="741"/>
        <v>1.2308848435412794E-3</v>
      </c>
      <c r="EV372" s="223">
        <f t="shared" ca="1" si="742"/>
        <v>1.2529165419000422E-3</v>
      </c>
      <c r="EW372" s="223">
        <f t="shared" ca="1" si="743"/>
        <v>1.1841771075036208E-3</v>
      </c>
      <c r="EX372" s="223">
        <f t="shared" ca="1" si="744"/>
        <v>1.0296465658496843E-3</v>
      </c>
      <c r="EY372" s="223">
        <f t="shared" ca="1" si="745"/>
        <v>8.005203252851676E-4</v>
      </c>
      <c r="EZ372" s="223">
        <f t="shared" ca="1" si="746"/>
        <v>5.1339809353556469E-4</v>
      </c>
      <c r="FA372" s="223">
        <f t="shared" ca="1" si="747"/>
        <v>1.8908126426400414E-4</v>
      </c>
      <c r="FB372" s="223">
        <f t="shared" ca="1" si="748"/>
        <v>-1.4893409955958514E-4</v>
      </c>
      <c r="FC372" s="223">
        <f t="shared" ca="1" si="749"/>
        <v>-4.7615950533665076E-4</v>
      </c>
      <c r="FD372" s="223">
        <f t="shared" ca="1" si="750"/>
        <v>-7.6888816992933494E-4</v>
      </c>
      <c r="FE372" s="223">
        <f t="shared" ca="1" si="751"/>
        <v>-1.0059125255656495E-3</v>
      </c>
      <c r="FF372" s="223">
        <f t="shared" ca="1" si="752"/>
        <v>-1.1700606629186979E-3</v>
      </c>
      <c r="FG372" s="223">
        <f t="shared" ca="1" si="753"/>
        <v>-1.2494403993339243E-3</v>
      </c>
      <c r="FH372" s="223">
        <f t="shared" ca="1" si="754"/>
        <v>-1.2383008421131684E-3</v>
      </c>
      <c r="FI372" s="223">
        <f t="shared" ca="1" si="755"/>
        <v>-1.1374490284320946E-3</v>
      </c>
      <c r="FJ372" s="223">
        <f t="shared" ca="1" si="756"/>
        <v>-9.5419145721709075E-4</v>
      </c>
      <c r="FK372" s="223">
        <f t="shared" ca="1" si="757"/>
        <v>-7.018047488725164E-4</v>
      </c>
      <c r="FL372" s="223">
        <f t="shared" ca="1" si="758"/>
        <v>-3.9857378243273031E-4</v>
      </c>
      <c r="FM372" s="223">
        <f t="shared" ca="1" si="759"/>
        <v>-6.6466995051932476E-5</v>
      </c>
      <c r="FN372" s="223">
        <f t="shared" ca="1" si="760"/>
        <v>2.704551844399374E-4</v>
      </c>
      <c r="FO372" s="223">
        <f t="shared" ca="1" si="761"/>
        <v>5.8778346231893827E-4</v>
      </c>
      <c r="FP372" s="223">
        <f t="shared" ca="1" si="762"/>
        <v>8.6252808126679971E-4</v>
      </c>
      <c r="FQ372" s="223">
        <f t="shared" ca="1" si="763"/>
        <v>1.074784379283873E-3</v>
      </c>
      <c r="FR372" s="223">
        <f t="shared" ca="1" si="764"/>
        <v>1.2091748400224105E-3</v>
      </c>
      <c r="FS372" s="223">
        <f t="shared" ca="1" si="765"/>
        <v>1.2559631610673853E-3</v>
      </c>
      <c r="FT372" s="223">
        <f t="shared" ca="1" si="766"/>
        <v>1.2117596282926473E-3</v>
      </c>
      <c r="FU372" s="223">
        <f t="shared" ca="1" si="767"/>
        <v>1.0797666934238791E-3</v>
      </c>
      <c r="FV372" s="223">
        <f t="shared" ca="1" si="768"/>
        <v>8.69546963237387E-4</v>
      </c>
      <c r="FW372" s="223">
        <f t="shared" ca="1" si="769"/>
        <v>5.963304090827224E-4</v>
      </c>
      <c r="FX372" s="223">
        <f t="shared" ca="1" si="770"/>
        <v>2.7991098792247605E-4</v>
      </c>
      <c r="FY372" s="223">
        <f t="shared" ca="1" si="771"/>
        <v>-5.6787387657044767E-5</v>
      </c>
      <c r="FZ372" s="223">
        <f t="shared" ca="1" si="772"/>
        <v>-3.8937163804829032E-4</v>
      </c>
      <c r="GA372" s="223">
        <f t="shared" ca="1" si="773"/>
        <v>-6.937467432439697E-4</v>
      </c>
      <c r="GB372" s="223">
        <f t="shared" ca="1" si="774"/>
        <v>-9.4786137567585418E-4</v>
      </c>
      <c r="GC372" s="223">
        <f t="shared" ca="1" si="775"/>
        <v>-1.1333054718926869E-3</v>
      </c>
      <c r="GD372" s="223">
        <f t="shared" ca="1" si="776"/>
        <v>-1.236644002414502E-3</v>
      </c>
      <c r="GE372" s="223">
        <f t="shared" ca="1" si="777"/>
        <v>-1.2503903109804637E-3</v>
      </c>
      <c r="GF372" s="223">
        <f t="shared" ca="1" si="778"/>
        <v>-1.1735485068364738E-3</v>
      </c>
      <c r="GG372" s="223">
        <f t="shared" ca="1" si="779"/>
        <v>-1.0116856148974754E-3</v>
      </c>
      <c r="GH372" s="223">
        <f t="shared" ca="1" si="780"/>
        <v>-7.7652825665898493E-4</v>
      </c>
      <c r="GI372" s="223">
        <f t="shared" ca="1" si="781"/>
        <v>-4.8511308146610065E-4</v>
      </c>
      <c r="GJ372" s="223">
        <f t="shared" ca="1" si="782"/>
        <v>-1.5855249758361755E-4</v>
      </c>
      <c r="GK372" s="223">
        <f t="shared" ca="1" si="783"/>
        <v>1.7949487677974081E-4</v>
      </c>
      <c r="GL372" s="223">
        <f t="shared" ca="1" si="784"/>
        <v>5.045382299300493E-4</v>
      </c>
      <c r="GM372" s="223">
        <f t="shared" ca="1" si="785"/>
        <v>7.9302886379101526E-4</v>
      </c>
      <c r="GN372" s="223">
        <f t="shared" ca="1" si="786"/>
        <v>1.0240662468834155E-3</v>
      </c>
      <c r="GO372" s="223">
        <f t="shared" ca="1" si="787"/>
        <v>1.1809122132793843E-3</v>
      </c>
      <c r="GP372" s="223">
        <f t="shared" ca="1" si="788"/>
        <v>1.2522036070449654E-3</v>
      </c>
      <c r="GQ372" s="223">
        <f t="shared" ca="1" si="789"/>
        <v>1.232775518665927E-3</v>
      </c>
      <c r="GR372" s="223">
        <f t="shared" ca="1" si="790"/>
        <v>1.1240354717325948E-3</v>
      </c>
      <c r="GS372" s="223">
        <f t="shared" ca="1" si="791"/>
        <v>9.3386145085599611E-4</v>
      </c>
      <c r="GT372" s="223">
        <f t="shared" ca="1" si="792"/>
        <v>6.7603115847543211E-4</v>
      </c>
      <c r="GU372" s="223">
        <f t="shared" ca="1" si="793"/>
        <v>3.6922384968517477E-4</v>
      </c>
      <c r="GV372" s="223">
        <f t="shared" ca="1" si="794"/>
        <v>3.5667060019417166E-5</v>
      </c>
      <c r="GW372" s="223">
        <f t="shared" ca="1" si="795"/>
        <v>-3.0047373211716734E-4</v>
      </c>
      <c r="GX372" s="223">
        <f t="shared" ca="1" si="796"/>
        <v>-6.1484584284893012E-4</v>
      </c>
      <c r="GY372" s="223">
        <f t="shared" ca="1" si="797"/>
        <v>-8.8467368286607889E-4</v>
      </c>
      <c r="GZ372" s="223">
        <f t="shared" ca="1" si="798"/>
        <v>-1.0904088003219343E-3</v>
      </c>
      <c r="HA372" s="223">
        <f t="shared" ca="1" si="799"/>
        <v>-1.2171461244999196E-3</v>
      </c>
      <c r="HB372" s="223">
        <f t="shared" ca="1" si="800"/>
        <v>-1.2557038064154639E-3</v>
      </c>
      <c r="HC372" s="223">
        <f t="shared" ca="1" si="801"/>
        <v>-1.2032884242029892E-3</v>
      </c>
      <c r="HD372" s="223">
        <f t="shared" ca="1" si="802"/>
        <v>-1.0636973605756387E-3</v>
      </c>
      <c r="HE372" s="223">
        <f t="shared" ca="1" si="803"/>
        <v>-8.4704369054217608E-4</v>
      </c>
      <c r="HF372" s="223">
        <f t="shared" ca="1" si="804"/>
        <v>-5.6902351067953803E-4</v>
      </c>
      <c r="HG372" s="223">
        <f t="shared" ca="1" si="805"/>
        <v>-2.4977879039349326E-4</v>
      </c>
      <c r="HH372" s="223">
        <f t="shared" ca="1" si="806"/>
        <v>8.7561870830368533E-5</v>
      </c>
      <c r="HI372" s="223">
        <f t="shared" ca="1" si="807"/>
        <v>4.1855886115865537E-4</v>
      </c>
      <c r="HJ372" s="223">
        <f t="shared" ca="1" si="808"/>
        <v>7.192321541922488E-4</v>
      </c>
      <c r="HK372" s="223">
        <f t="shared" ca="1" si="809"/>
        <v>9.6779861076331413E-4</v>
      </c>
      <c r="HL372" s="223">
        <f t="shared" ca="1" si="810"/>
        <v>1.1462501209352693E-3</v>
      </c>
      <c r="HM372" s="223">
        <f t="shared" ca="1" si="811"/>
        <v>1.2416582531817682E-3</v>
      </c>
      <c r="HN372" s="223">
        <f t="shared" ca="1" si="812"/>
        <v>1.247110891692656E-3</v>
      </c>
      <c r="HO372" s="223">
        <f t="shared" ca="1" si="813"/>
        <v>1.1622130044306137E-3</v>
      </c>
      <c r="HP372" s="223">
        <f t="shared" ca="1" si="814"/>
        <v>9.9311526236021399E-4</v>
      </c>
      <c r="HQ372" s="223">
        <f t="shared" ca="1" si="815"/>
        <v>7.5206843644725263E-4</v>
      </c>
      <c r="HR372" s="223">
        <f t="shared" ca="1" si="816"/>
        <v>4.5653585541590791E-4</v>
      </c>
      <c r="HS372" s="223">
        <f t="shared" ca="1" si="817"/>
        <v>1.2792822480734638E-4</v>
      </c>
      <c r="HT372" s="223">
        <f t="shared" ca="1" si="818"/>
        <v>-2.0994753299787022E-4</v>
      </c>
      <c r="HU372" s="223">
        <f t="shared" ca="1" si="819"/>
        <v>-5.3261303955963761E-4</v>
      </c>
      <c r="HV372" s="223">
        <f t="shared" ca="1" si="820"/>
        <v>-8.1669186671840693E-4</v>
      </c>
      <c r="HW372" s="223">
        <f t="shared" ca="1" si="821"/>
        <v>-1.0416031089863621E-3</v>
      </c>
      <c r="HX372" s="223">
        <f t="shared" ca="1" si="822"/>
        <v>-1.1910524262799429E-3</v>
      </c>
      <c r="HY372" s="223">
        <f t="shared" ca="1" si="823"/>
        <v>-1.2542125341260312E-3</v>
      </c>
      <c r="HZ372" s="223">
        <f t="shared" ca="1" si="824"/>
        <v>-1.2265076173426873E-3</v>
      </c>
      <c r="IA372" s="223">
        <f t="shared" ca="1" si="825"/>
        <v>-1.109944838095317E-3</v>
      </c>
      <c r="IB372" s="223">
        <f t="shared" ca="1" si="826"/>
        <v>-9.1296892127623456E-4</v>
      </c>
      <c r="IC372" s="223">
        <f t="shared" ca="1" si="827"/>
        <v>-6.4985035218691526E-4</v>
      </c>
      <c r="ID372" s="223">
        <f t="shared" ca="1" si="828"/>
        <v>-3.3965151029673787E-4</v>
      </c>
      <c r="IE372" s="223">
        <f t="shared" ca="1" si="829"/>
        <v>-7.1417234658987399E-4</v>
      </c>
      <c r="IF372" s="223">
        <f t="shared" ca="1" si="830"/>
        <v>3.3031128565360647E-4</v>
      </c>
      <c r="IG372" s="223">
        <f t="shared" ca="1" si="831"/>
        <v>6.4153786323375658E-4</v>
      </c>
      <c r="IH372" s="223">
        <f t="shared" ca="1" si="832"/>
        <v>9.0628639011887922E-4</v>
      </c>
      <c r="II372" s="223">
        <f t="shared" ca="1" si="833"/>
        <v>1.105376399871693E-3</v>
      </c>
      <c r="IJ372" s="223">
        <f t="shared" ca="1" si="834"/>
        <v>1.2243842456640549E-3</v>
      </c>
      <c r="IK372" s="223">
        <f t="shared" ca="1" si="835"/>
        <v>1.2546880627443474E-3</v>
      </c>
      <c r="IL372" s="223">
        <f t="shared" ca="1" si="836"/>
        <v>1.1940924041604435E-3</v>
      </c>
      <c r="IM372" s="223">
        <f t="shared" ca="1" si="837"/>
        <v>1.046987296211594E-3</v>
      </c>
      <c r="IN372" s="223">
        <f t="shared" ca="1" si="838"/>
        <v>8.2403019040078608E-4</v>
      </c>
      <c r="IO372" s="223">
        <f t="shared" ca="1" si="839"/>
        <v>5.4137385379067981E-4</v>
      </c>
      <c r="IP372" s="223">
        <f t="shared" ca="1" si="840"/>
        <v>2.1949613546100804E-4</v>
      </c>
      <c r="IQ372" s="223">
        <f t="shared" ca="1" si="841"/>
        <v>-1.1828361000685329E-4</v>
      </c>
      <c r="IR372" s="223">
        <f t="shared" ca="1" si="842"/>
        <v>-4.4749396006198248E-4</v>
      </c>
      <c r="IS372" s="223">
        <f t="shared" ca="1" si="843"/>
        <v>-7.4428432658466502E-4</v>
      </c>
      <c r="IT372" s="223">
        <f t="shared" ca="1" si="844"/>
        <v>-9.8715288015597115E-4</v>
      </c>
      <c r="IU372" s="223">
        <f t="shared" ca="1" si="845"/>
        <v>-1.1585043117660532E-3</v>
      </c>
      <c r="IV372" s="223">
        <f t="shared" ca="1" si="846"/>
        <v>-1.2459245754459099E-3</v>
      </c>
      <c r="IW372" s="223">
        <f t="shared" ca="1" si="847"/>
        <v>-1.2430802594361723E-3</v>
      </c>
      <c r="IX372" s="223">
        <f t="shared" ca="1" si="848"/>
        <v>-1.1501774283688279E-3</v>
      </c>
      <c r="IY372" s="223">
        <f t="shared" ca="1" si="849"/>
        <v>-9.7394669432387829E-4</v>
      </c>
      <c r="IZ372" s="223">
        <f t="shared" ca="1" si="850"/>
        <v>-7.2715559833105489E-4</v>
      </c>
      <c r="JA372" s="223">
        <f t="shared" ca="1" si="851"/>
        <v>-4.2768362923738788E-4</v>
      </c>
      <c r="JB372" s="223">
        <f t="shared" ca="1" si="852"/>
        <v>-9.7226892851995673E-5</v>
      </c>
    </row>
    <row r="373" spans="2:262">
      <c r="B373" s="230">
        <v>12</v>
      </c>
      <c r="C373" s="229">
        <f t="shared" si="853"/>
        <v>2.3437499999999996E-4</v>
      </c>
      <c r="D373" s="226">
        <f t="shared" ca="1" si="597"/>
        <v>280.0004949718151</v>
      </c>
      <c r="E373" s="225">
        <f ca="1">R361</f>
        <v>4.9497181508712245E-4</v>
      </c>
      <c r="F373" s="224">
        <v>12</v>
      </c>
      <c r="G373" s="223">
        <f t="shared" ca="1" si="854"/>
        <v>1.8940936978528438E-5</v>
      </c>
      <c r="H373" s="223">
        <f t="shared" ca="1" si="598"/>
        <v>4.4161322678987127E-5</v>
      </c>
      <c r="I373" s="223">
        <f t="shared" ca="1" si="599"/>
        <v>6.5578564923088277E-5</v>
      </c>
      <c r="J373" s="223">
        <f t="shared" ca="1" si="600"/>
        <v>8.1348225189685957E-5</v>
      </c>
      <c r="K373" s="223">
        <f t="shared" ca="1" si="601"/>
        <v>9.0112230925386554E-5</v>
      </c>
      <c r="L373" s="223">
        <f t="shared" ca="1" si="602"/>
        <v>9.1115831840949527E-5</v>
      </c>
      <c r="M373" s="223">
        <f t="shared" ca="1" si="603"/>
        <v>8.4272598499408896E-5</v>
      </c>
      <c r="N373" s="223">
        <f t="shared" ca="1" si="604"/>
        <v>7.0171865561150453E-5</v>
      </c>
      <c r="O373" s="223">
        <f t="shared" ca="1" si="605"/>
        <v>5.0027978678676614E-5</v>
      </c>
      <c r="P373" s="223">
        <f t="shared" ca="1" si="606"/>
        <v>2.5575715864402704E-5</v>
      </c>
      <c r="Q373" s="223">
        <f t="shared" ca="1" si="607"/>
        <v>-1.0791104269304469E-6</v>
      </c>
      <c r="R373" s="223">
        <f t="shared" ca="1" si="608"/>
        <v>-2.7641004452880564E-5</v>
      </c>
      <c r="S373" s="223">
        <f t="shared" ca="1" si="609"/>
        <v>-5.1822473735299564E-5</v>
      </c>
      <c r="T373" s="223">
        <f t="shared" ca="1" si="610"/>
        <v>-7.1541026376581744E-5</v>
      </c>
      <c r="U373" s="223">
        <f t="shared" ca="1" si="611"/>
        <v>-8.5098513863566299E-5</v>
      </c>
      <c r="V373" s="223">
        <f t="shared" ca="1" si="612"/>
        <v>-9.1327374477244598E-5</v>
      </c>
      <c r="W373" s="223">
        <f t="shared" ca="1" si="613"/>
        <v>-8.9691182924024919E-5</v>
      </c>
      <c r="X373" s="223">
        <f t="shared" ca="1" si="614"/>
        <v>-8.0330846921826139E-5</v>
      </c>
      <c r="Y373" s="223">
        <f t="shared" ca="1" si="615"/>
        <v>-6.4052472322025054E-5</v>
      </c>
      <c r="Z373" s="223">
        <f t="shared" ca="1" si="616"/>
        <v>-4.2257941814807199E-5</v>
      </c>
      <c r="AA373" s="223">
        <f t="shared" ca="1" si="617"/>
        <v>-1.6824185733202371E-5</v>
      </c>
      <c r="AB373" s="223">
        <f t="shared" ca="1" si="618"/>
        <v>1.0058457926903693E-5</v>
      </c>
      <c r="AC373" s="223">
        <f t="shared" ca="1" si="619"/>
        <v>3.6074873944241411E-5</v>
      </c>
      <c r="AD373" s="223">
        <f t="shared" ca="1" si="620"/>
        <v>5.8984546040495287E-5</v>
      </c>
      <c r="AE373" s="223">
        <f t="shared" ca="1" si="621"/>
        <v>7.6814508637765573E-5</v>
      </c>
      <c r="AF373" s="223">
        <f t="shared" ca="1" si="622"/>
        <v>8.8029257329360803E-5</v>
      </c>
      <c r="AG373" s="223">
        <f t="shared" ca="1" si="623"/>
        <v>9.16629854882655E-5</v>
      </c>
      <c r="AH373" s="223">
        <f t="shared" ca="1" si="624"/>
        <v>8.7402758885353959E-5</v>
      </c>
      <c r="AI373" s="223">
        <f t="shared" ca="1" si="625"/>
        <v>7.5615465375078372E-5</v>
      </c>
      <c r="AJ373" s="223">
        <f t="shared" ca="1" si="626"/>
        <v>5.7316218759795379E-5</v>
      </c>
      <c r="AK373" s="223">
        <f t="shared" ca="1" si="627"/>
        <v>3.4080937870720395E-5</v>
      </c>
      <c r="AL373" s="223">
        <f t="shared" ca="1" si="628"/>
        <v>7.9106294963559346E-6</v>
      </c>
      <c r="AM373" s="223">
        <f t="shared" ca="1" si="629"/>
        <v>-1.8940936978528479E-5</v>
      </c>
      <c r="AN373" s="223">
        <f t="shared" ca="1" si="630"/>
        <v>-4.4161322678987086E-5</v>
      </c>
      <c r="AO373" s="223">
        <f t="shared" ca="1" si="631"/>
        <v>-6.557856492308829E-5</v>
      </c>
      <c r="AP373" s="223">
        <f t="shared" ca="1" si="632"/>
        <v>-8.134822518968593E-5</v>
      </c>
      <c r="AQ373" s="223">
        <f t="shared" ca="1" si="633"/>
        <v>-9.0112230925386554E-5</v>
      </c>
      <c r="AR373" s="223">
        <f t="shared" ca="1" si="634"/>
        <v>-9.111583184094954E-5</v>
      </c>
      <c r="AS373" s="223">
        <f t="shared" ca="1" si="635"/>
        <v>-8.4272598499408909E-5</v>
      </c>
      <c r="AT373" s="223">
        <f t="shared" ca="1" si="636"/>
        <v>-7.0171865561150534E-5</v>
      </c>
      <c r="AU373" s="223">
        <f t="shared" ca="1" si="637"/>
        <v>-5.0027978678676634E-5</v>
      </c>
      <c r="AV373" s="223">
        <f t="shared" ca="1" si="638"/>
        <v>-2.5575715864402653E-5</v>
      </c>
      <c r="AW373" s="223">
        <f t="shared" ca="1" si="639"/>
        <v>1.0791104269303741E-6</v>
      </c>
      <c r="AX373" s="223">
        <f t="shared" ca="1" si="640"/>
        <v>2.7641004452880571E-5</v>
      </c>
      <c r="AY373" s="223">
        <f t="shared" ca="1" si="641"/>
        <v>5.1822473735299503E-5</v>
      </c>
      <c r="AZ373" s="223">
        <f t="shared" ca="1" si="642"/>
        <v>7.154102637658173E-5</v>
      </c>
      <c r="BA373" s="223">
        <f t="shared" ca="1" si="643"/>
        <v>8.5098513863566259E-5</v>
      </c>
      <c r="BB373" s="223">
        <f t="shared" ca="1" si="644"/>
        <v>9.1327374477244598E-5</v>
      </c>
      <c r="BC373" s="223">
        <f t="shared" ca="1" si="645"/>
        <v>8.9691182924024905E-5</v>
      </c>
      <c r="BD373" s="223">
        <f t="shared" ca="1" si="646"/>
        <v>8.0330846921826152E-5</v>
      </c>
      <c r="BE373" s="223">
        <f t="shared" ca="1" si="647"/>
        <v>6.4052472322025013E-5</v>
      </c>
      <c r="BF373" s="223">
        <f t="shared" ca="1" si="648"/>
        <v>4.2257941814807226E-5</v>
      </c>
      <c r="BG373" s="223">
        <f t="shared" ca="1" si="649"/>
        <v>1.6824185733202405E-5</v>
      </c>
      <c r="BH373" s="223">
        <f t="shared" ca="1" si="650"/>
        <v>-1.0058457926903576E-5</v>
      </c>
      <c r="BI373" s="223">
        <f t="shared" ca="1" si="651"/>
        <v>-3.6074873944241229E-5</v>
      </c>
      <c r="BJ373" s="223">
        <f t="shared" ca="1" si="652"/>
        <v>-5.8984546040495314E-5</v>
      </c>
      <c r="BK373" s="223">
        <f t="shared" ca="1" si="653"/>
        <v>-7.6814508637765546E-5</v>
      </c>
      <c r="BL373" s="223">
        <f t="shared" ca="1" si="654"/>
        <v>-8.8029257329360776E-5</v>
      </c>
      <c r="BM373" s="223">
        <f t="shared" ca="1" si="655"/>
        <v>-9.1662985488265514E-5</v>
      </c>
      <c r="BN373" s="223">
        <f t="shared" ca="1" si="656"/>
        <v>-8.7402758885353973E-5</v>
      </c>
      <c r="BO373" s="223">
        <f t="shared" ca="1" si="657"/>
        <v>-7.5615465375078399E-5</v>
      </c>
      <c r="BP373" s="223">
        <f t="shared" ca="1" si="658"/>
        <v>-5.7316218759795534E-5</v>
      </c>
      <c r="BQ373" s="223">
        <f t="shared" ca="1" si="659"/>
        <v>-3.408093787072028E-5</v>
      </c>
      <c r="BR373" s="223">
        <f t="shared" ca="1" si="660"/>
        <v>-7.9106294963559685E-6</v>
      </c>
      <c r="BS373" s="223">
        <f t="shared" ca="1" si="661"/>
        <v>1.8940936978528289E-5</v>
      </c>
      <c r="BT373" s="223">
        <f t="shared" ca="1" si="662"/>
        <v>4.4161322678987195E-5</v>
      </c>
      <c r="BU373" s="223">
        <f t="shared" ca="1" si="663"/>
        <v>6.5578564923088263E-5</v>
      </c>
      <c r="BV373" s="223">
        <f t="shared" ca="1" si="664"/>
        <v>8.1348225189685917E-5</v>
      </c>
      <c r="BW373" s="223">
        <f t="shared" ca="1" si="665"/>
        <v>9.0112230925386527E-5</v>
      </c>
      <c r="BX373" s="223">
        <f t="shared" ca="1" si="666"/>
        <v>9.1115831840949527E-5</v>
      </c>
      <c r="BY373" s="223">
        <f t="shared" ca="1" si="667"/>
        <v>8.4272598499408936E-5</v>
      </c>
      <c r="BZ373" s="223">
        <f t="shared" ca="1" si="668"/>
        <v>7.0171865561150561E-5</v>
      </c>
      <c r="CA373" s="223">
        <f t="shared" ca="1" si="669"/>
        <v>5.0027978678676525E-5</v>
      </c>
      <c r="CB373" s="223">
        <f t="shared" ca="1" si="670"/>
        <v>2.5575715864402687E-5</v>
      </c>
      <c r="CC373" s="223">
        <f t="shared" ca="1" si="671"/>
        <v>-1.0791104269303402E-6</v>
      </c>
      <c r="CD373" s="223">
        <f t="shared" ca="1" si="672"/>
        <v>-2.7641004452880381E-5</v>
      </c>
      <c r="CE373" s="223">
        <f t="shared" ca="1" si="673"/>
        <v>-5.1822473735299605E-5</v>
      </c>
      <c r="CF373" s="223">
        <f t="shared" ca="1" si="674"/>
        <v>-7.1541026376581717E-5</v>
      </c>
      <c r="CG373" s="223">
        <f t="shared" ca="1" si="675"/>
        <v>-8.5098513863566245E-5</v>
      </c>
      <c r="CH373" s="223">
        <f t="shared" ca="1" si="676"/>
        <v>-9.1327374477244571E-5</v>
      </c>
      <c r="CI373" s="223">
        <f t="shared" ca="1" si="677"/>
        <v>-8.9691182924024919E-5</v>
      </c>
      <c r="CJ373" s="223">
        <f t="shared" ca="1" si="678"/>
        <v>-8.0330846921826179E-5</v>
      </c>
      <c r="CK373" s="223">
        <f t="shared" ca="1" si="679"/>
        <v>-6.4052472322025149E-5</v>
      </c>
      <c r="CL373" s="223">
        <f t="shared" ca="1" si="680"/>
        <v>-4.2257941814807118E-5</v>
      </c>
      <c r="CM373" s="223">
        <f t="shared" ca="1" si="681"/>
        <v>-1.6824185733202439E-5</v>
      </c>
      <c r="CN373" s="223">
        <f t="shared" ca="1" si="682"/>
        <v>1.0058457926903542E-5</v>
      </c>
      <c r="CO373" s="223">
        <f t="shared" ca="1" si="683"/>
        <v>3.6074873944241201E-5</v>
      </c>
      <c r="CP373" s="223">
        <f t="shared" ca="1" si="684"/>
        <v>5.89845460404953E-5</v>
      </c>
      <c r="CQ373" s="223">
        <f t="shared" ca="1" si="685"/>
        <v>7.6814508637765533E-5</v>
      </c>
      <c r="CR373" s="223">
        <f t="shared" ca="1" si="686"/>
        <v>8.8029257329360762E-5</v>
      </c>
      <c r="CS373" s="223">
        <f t="shared" ca="1" si="687"/>
        <v>9.1662985488265514E-5</v>
      </c>
      <c r="CT373" s="223">
        <f t="shared" ca="1" si="688"/>
        <v>8.7402758885353973E-5</v>
      </c>
      <c r="CU373" s="223">
        <f t="shared" ca="1" si="689"/>
        <v>7.5615465375078412E-5</v>
      </c>
      <c r="CV373" s="223">
        <f t="shared" ca="1" si="690"/>
        <v>5.7316218759795561E-5</v>
      </c>
      <c r="CW373" s="223">
        <f t="shared" ca="1" si="691"/>
        <v>3.4080937870720307E-5</v>
      </c>
      <c r="CX373" s="223">
        <f t="shared" ca="1" si="692"/>
        <v>7.9106294963560007E-6</v>
      </c>
      <c r="CY373" s="223">
        <f t="shared" ca="1" si="693"/>
        <v>-1.8940936978528252E-5</v>
      </c>
      <c r="CZ373" s="223">
        <f t="shared" ca="1" si="694"/>
        <v>-4.4161322678987174E-5</v>
      </c>
      <c r="DA373" s="223">
        <f t="shared" ca="1" si="695"/>
        <v>-6.5578564923088223E-5</v>
      </c>
      <c r="DB373" s="223">
        <f t="shared" ca="1" si="696"/>
        <v>-8.134822518968589E-5</v>
      </c>
      <c r="DC373" s="223">
        <f t="shared" ca="1" si="697"/>
        <v>-9.0112230925386513E-5</v>
      </c>
      <c r="DD373" s="223">
        <f t="shared" ca="1" si="698"/>
        <v>-9.1115831840949527E-5</v>
      </c>
      <c r="DE373" s="223">
        <f t="shared" ca="1" si="699"/>
        <v>-8.4272598499408936E-5</v>
      </c>
      <c r="DF373" s="223">
        <f t="shared" ca="1" si="700"/>
        <v>-7.0171865561150589E-5</v>
      </c>
      <c r="DG373" s="223">
        <f t="shared" ca="1" si="701"/>
        <v>-5.0027978678676559E-5</v>
      </c>
      <c r="DH373" s="223">
        <f t="shared" ca="1" si="702"/>
        <v>-2.5575715864402721E-5</v>
      </c>
      <c r="DI373" s="223">
        <f t="shared" ca="1" si="703"/>
        <v>1.0791104269303063E-6</v>
      </c>
      <c r="DJ373" s="223">
        <f t="shared" ca="1" si="704"/>
        <v>2.7641004452880347E-5</v>
      </c>
      <c r="DK373" s="223">
        <f t="shared" ca="1" si="705"/>
        <v>5.1822473735299584E-5</v>
      </c>
      <c r="DL373" s="223">
        <f t="shared" ca="1" si="706"/>
        <v>7.1541026376581486E-5</v>
      </c>
      <c r="DM373" s="223">
        <f t="shared" ca="1" si="707"/>
        <v>8.5098513863566232E-5</v>
      </c>
      <c r="DN373" s="223">
        <f t="shared" ca="1" si="708"/>
        <v>9.1327374477244598E-5</v>
      </c>
      <c r="DO373" s="223">
        <f t="shared" ca="1" si="709"/>
        <v>8.9691182924024986E-5</v>
      </c>
      <c r="DP373" s="223">
        <f t="shared" ca="1" si="710"/>
        <v>8.0330846921826179E-5</v>
      </c>
      <c r="DQ373" s="223">
        <f t="shared" ca="1" si="711"/>
        <v>6.4052472322024946E-5</v>
      </c>
      <c r="DR373" s="223">
        <f t="shared" ca="1" si="712"/>
        <v>4.2257941814807429E-5</v>
      </c>
      <c r="DS373" s="223">
        <f t="shared" ca="1" si="713"/>
        <v>1.6824185733202473E-5</v>
      </c>
      <c r="DT373" s="223">
        <f t="shared" ca="1" si="714"/>
        <v>-1.0058457926903835E-5</v>
      </c>
      <c r="DU373" s="223">
        <f t="shared" ca="1" si="715"/>
        <v>-3.6074873944241161E-5</v>
      </c>
      <c r="DV373" s="223">
        <f t="shared" ca="1" si="716"/>
        <v>-5.8984546040495253E-5</v>
      </c>
      <c r="DW373" s="223">
        <f t="shared" ca="1" si="717"/>
        <v>-7.6814508637765695E-5</v>
      </c>
      <c r="DX373" s="223">
        <f t="shared" ca="1" si="718"/>
        <v>-8.8029257329360762E-5</v>
      </c>
      <c r="DY373" s="223">
        <f t="shared" ca="1" si="719"/>
        <v>-9.1662985488265514E-5</v>
      </c>
      <c r="DZ373" s="223">
        <f t="shared" ca="1" si="720"/>
        <v>-8.7402758885354081E-5</v>
      </c>
      <c r="EA373" s="223">
        <f t="shared" ca="1" si="721"/>
        <v>-7.5615465375078426E-5</v>
      </c>
      <c r="EB373" s="223">
        <f t="shared" ca="1" si="722"/>
        <v>-5.7316218759795331E-5</v>
      </c>
      <c r="EC373" s="223">
        <f t="shared" ca="1" si="723"/>
        <v>-3.4080937870720646E-5</v>
      </c>
      <c r="ED373" s="223">
        <f t="shared" ca="1" si="724"/>
        <v>-7.9106294963560346E-6</v>
      </c>
      <c r="EE373" s="223">
        <f t="shared" ca="1" si="725"/>
        <v>1.8940936978528536E-5</v>
      </c>
      <c r="EF373" s="223">
        <f t="shared" ca="1" si="726"/>
        <v>4.4161322678986849E-5</v>
      </c>
      <c r="EG373" s="223">
        <f t="shared" ca="1" si="727"/>
        <v>6.5578564923088209E-5</v>
      </c>
      <c r="EH373" s="223">
        <f t="shared" ca="1" si="728"/>
        <v>8.1348225189686039E-5</v>
      </c>
      <c r="EI373" s="223">
        <f t="shared" ca="1" si="729"/>
        <v>9.01122309253865E-5</v>
      </c>
      <c r="EJ373" s="223">
        <f t="shared" ca="1" si="730"/>
        <v>9.111583184094954E-5</v>
      </c>
      <c r="EK373" s="223">
        <f t="shared" ca="1" si="731"/>
        <v>8.4272598499409085E-5</v>
      </c>
      <c r="EL373" s="223">
        <f t="shared" ca="1" si="732"/>
        <v>7.0171865561150616E-5</v>
      </c>
      <c r="EM373" s="223">
        <f t="shared" ca="1" si="733"/>
        <v>5.0027978678676586E-5</v>
      </c>
      <c r="EN373" s="223">
        <f t="shared" ca="1" si="734"/>
        <v>2.5575715864403066E-5</v>
      </c>
      <c r="EO373" s="223">
        <f t="shared" ca="1" si="735"/>
        <v>-1.0791104269302741E-6</v>
      </c>
      <c r="EP373" s="223">
        <f t="shared" ca="1" si="736"/>
        <v>-2.7641004452880629E-5</v>
      </c>
      <c r="EQ373" s="223">
        <f t="shared" ca="1" si="737"/>
        <v>-5.1822473735299286E-5</v>
      </c>
      <c r="ER373" s="223">
        <f t="shared" ca="1" si="738"/>
        <v>-7.1541026376581663E-5</v>
      </c>
      <c r="ES373" s="223">
        <f t="shared" ca="1" si="739"/>
        <v>-8.509851386356634E-5</v>
      </c>
      <c r="ET373" s="223">
        <f t="shared" ca="1" si="740"/>
        <v>-9.1327374477244571E-5</v>
      </c>
      <c r="EU373" s="223">
        <f t="shared" ca="1" si="741"/>
        <v>-8.9691182924024919E-5</v>
      </c>
      <c r="EV373" s="223">
        <f t="shared" ca="1" si="742"/>
        <v>-8.0330846921826044E-5</v>
      </c>
      <c r="EW373" s="223">
        <f t="shared" ca="1" si="743"/>
        <v>-6.4052472322025203E-5</v>
      </c>
      <c r="EX373" s="223">
        <f t="shared" ca="1" si="744"/>
        <v>-4.2257941814807179E-5</v>
      </c>
      <c r="EY373" s="223">
        <f t="shared" ca="1" si="745"/>
        <v>-1.6824185733202825E-5</v>
      </c>
      <c r="EZ373" s="223">
        <f t="shared" ca="1" si="746"/>
        <v>1.0058457926903476E-5</v>
      </c>
      <c r="FA373" s="223">
        <f t="shared" ca="1" si="747"/>
        <v>3.6074873944241432E-5</v>
      </c>
      <c r="FB373" s="223">
        <f t="shared" ca="1" si="748"/>
        <v>5.8984546040494988E-5</v>
      </c>
      <c r="FC373" s="223">
        <f t="shared" ca="1" si="749"/>
        <v>7.6814508637765492E-5</v>
      </c>
      <c r="FD373" s="223">
        <f t="shared" ca="1" si="750"/>
        <v>8.802925732936083E-5</v>
      </c>
      <c r="FE373" s="223">
        <f t="shared" ca="1" si="751"/>
        <v>9.1662985488265528E-5</v>
      </c>
      <c r="FF373" s="223">
        <f t="shared" ca="1" si="752"/>
        <v>8.7402758885354E-5</v>
      </c>
      <c r="FG373" s="223">
        <f t="shared" ca="1" si="753"/>
        <v>7.5615465375078263E-5</v>
      </c>
      <c r="FH373" s="223">
        <f t="shared" ca="1" si="754"/>
        <v>5.7316218759795616E-5</v>
      </c>
      <c r="FI373" s="223">
        <f t="shared" ca="1" si="755"/>
        <v>3.4080937870720375E-5</v>
      </c>
      <c r="FJ373" s="223">
        <f t="shared" ca="1" si="756"/>
        <v>7.9106294963563937E-6</v>
      </c>
      <c r="FK373" s="223">
        <f t="shared" ca="1" si="757"/>
        <v>-1.8940936978528191E-5</v>
      </c>
      <c r="FL373" s="223">
        <f t="shared" ca="1" si="758"/>
        <v>-4.4161322678987106E-5</v>
      </c>
      <c r="FM373" s="223">
        <f t="shared" ca="1" si="759"/>
        <v>-6.5578564923087952E-5</v>
      </c>
      <c r="FN373" s="223">
        <f t="shared" ca="1" si="760"/>
        <v>-8.1348225189685863E-5</v>
      </c>
      <c r="FO373" s="223">
        <f t="shared" ca="1" si="761"/>
        <v>-9.0112230925386554E-5</v>
      </c>
      <c r="FP373" s="223">
        <f t="shared" ca="1" si="762"/>
        <v>-9.1115831840949581E-5</v>
      </c>
      <c r="FQ373" s="223">
        <f t="shared" ca="1" si="763"/>
        <v>-8.4272598499408964E-5</v>
      </c>
      <c r="FR373" s="223">
        <f t="shared" ca="1" si="764"/>
        <v>-7.0171865561150426E-5</v>
      </c>
      <c r="FS373" s="223">
        <f t="shared" ca="1" si="765"/>
        <v>-5.0027978678676891E-5</v>
      </c>
      <c r="FT373" s="223">
        <f t="shared" ca="1" si="766"/>
        <v>-2.5575715864402782E-5</v>
      </c>
      <c r="FU373" s="223">
        <f t="shared" ca="1" si="767"/>
        <v>1.0791104269305655E-6</v>
      </c>
      <c r="FV373" s="223">
        <f t="shared" ca="1" si="768"/>
        <v>2.7641004452880283E-5</v>
      </c>
      <c r="FW373" s="223">
        <f t="shared" ca="1" si="769"/>
        <v>5.182247373529953E-5</v>
      </c>
      <c r="FX373" s="223">
        <f t="shared" ca="1" si="770"/>
        <v>7.1541026376581432E-5</v>
      </c>
      <c r="FY373" s="223">
        <f t="shared" ca="1" si="771"/>
        <v>8.5098513863566204E-5</v>
      </c>
      <c r="FZ373" s="223">
        <f t="shared" ca="1" si="772"/>
        <v>9.1327374477244598E-5</v>
      </c>
      <c r="GA373" s="223">
        <f t="shared" ca="1" si="773"/>
        <v>8.9691182924025E-5</v>
      </c>
      <c r="GB373" s="223">
        <f t="shared" ca="1" si="774"/>
        <v>8.0330846921826206E-5</v>
      </c>
      <c r="GC373" s="223">
        <f t="shared" ca="1" si="775"/>
        <v>6.4052472322025E-5</v>
      </c>
      <c r="GD373" s="223">
        <f t="shared" ca="1" si="776"/>
        <v>4.225794181480749E-5</v>
      </c>
      <c r="GE373" s="223">
        <f t="shared" ca="1" si="777"/>
        <v>1.682418573320254E-5</v>
      </c>
      <c r="GF373" s="223">
        <f t="shared" ca="1" si="778"/>
        <v>-1.0058457926903769E-5</v>
      </c>
      <c r="GG373" s="223">
        <f t="shared" ca="1" si="779"/>
        <v>-3.60748739442411E-5</v>
      </c>
      <c r="GH373" s="223">
        <f t="shared" ca="1" si="780"/>
        <v>-5.8984546040495212E-5</v>
      </c>
      <c r="GI373" s="223">
        <f t="shared" ca="1" si="781"/>
        <v>-7.6814508637765641E-5</v>
      </c>
      <c r="GJ373" s="223">
        <f t="shared" ca="1" si="782"/>
        <v>-8.8029257329360735E-5</v>
      </c>
      <c r="GK373" s="223">
        <f t="shared" ca="1" si="783"/>
        <v>-9.16629854882655E-5</v>
      </c>
      <c r="GL373" s="223">
        <f t="shared" ca="1" si="784"/>
        <v>-8.7402758885354108E-5</v>
      </c>
      <c r="GM373" s="223">
        <f t="shared" ca="1" si="785"/>
        <v>-7.5615465375078467E-5</v>
      </c>
      <c r="GN373" s="223">
        <f t="shared" ca="1" si="786"/>
        <v>-5.7316218759795385E-5</v>
      </c>
      <c r="GO373" s="223">
        <f t="shared" ca="1" si="787"/>
        <v>-3.40809378707207E-5</v>
      </c>
      <c r="GP373" s="223">
        <f t="shared" ca="1" si="788"/>
        <v>-7.9106294963561024E-6</v>
      </c>
      <c r="GQ373" s="223">
        <f t="shared" ca="1" si="789"/>
        <v>1.8940936978528468E-5</v>
      </c>
      <c r="GR373" s="223">
        <f t="shared" ca="1" si="790"/>
        <v>4.4161322678986801E-5</v>
      </c>
      <c r="GS373" s="223">
        <f t="shared" ca="1" si="791"/>
        <v>6.5578564923088169E-5</v>
      </c>
      <c r="GT373" s="223">
        <f t="shared" ca="1" si="792"/>
        <v>8.1348225189685998E-5</v>
      </c>
      <c r="GU373" s="223">
        <f t="shared" ca="1" si="793"/>
        <v>9.0112230925386486E-5</v>
      </c>
      <c r="GV373" s="223">
        <f t="shared" ca="1" si="794"/>
        <v>9.111583184094954E-5</v>
      </c>
      <c r="GW373" s="223">
        <f t="shared" ca="1" si="795"/>
        <v>8.4272598499409099E-5</v>
      </c>
      <c r="GX373" s="223">
        <f t="shared" ca="1" si="796"/>
        <v>7.0171865561150643E-5</v>
      </c>
      <c r="GY373" s="223">
        <f t="shared" ca="1" si="797"/>
        <v>5.0027978678676634E-5</v>
      </c>
      <c r="GZ373" s="223">
        <f t="shared" ca="1" si="798"/>
        <v>2.5575715864403127E-5</v>
      </c>
      <c r="HA373" s="223">
        <f t="shared" ca="1" si="799"/>
        <v>-1.0791104269302047E-6</v>
      </c>
      <c r="HB373" s="223">
        <f t="shared" ca="1" si="800"/>
        <v>-2.7641004452880564E-5</v>
      </c>
      <c r="HC373" s="223">
        <f t="shared" ca="1" si="801"/>
        <v>-5.1822473735299225E-5</v>
      </c>
      <c r="HD373" s="223">
        <f t="shared" ca="1" si="802"/>
        <v>-7.1541026376581622E-5</v>
      </c>
      <c r="HE373" s="223">
        <f t="shared" ca="1" si="803"/>
        <v>-8.5098513863566313E-5</v>
      </c>
      <c r="HF373" s="223">
        <f t="shared" ca="1" si="804"/>
        <v>-9.1327374477244571E-5</v>
      </c>
      <c r="HG373" s="223">
        <f t="shared" ca="1" si="805"/>
        <v>-8.9691182924024946E-5</v>
      </c>
      <c r="HH373" s="223">
        <f t="shared" ca="1" si="806"/>
        <v>-8.0330846921826071E-5</v>
      </c>
      <c r="HI373" s="223">
        <f t="shared" ca="1" si="807"/>
        <v>-6.4052472322025244E-5</v>
      </c>
      <c r="HJ373" s="223">
        <f t="shared" ca="1" si="808"/>
        <v>-4.2257941814807233E-5</v>
      </c>
      <c r="HK373" s="223">
        <f t="shared" ca="1" si="809"/>
        <v>-1.6824185733202893E-5</v>
      </c>
      <c r="HL373" s="223">
        <f t="shared" ca="1" si="810"/>
        <v>1.005845792690341E-5</v>
      </c>
      <c r="HM373" s="223">
        <f t="shared" ca="1" si="811"/>
        <v>3.6074873944241371E-5</v>
      </c>
      <c r="HN373" s="223">
        <f t="shared" ca="1" si="812"/>
        <v>5.8984546040494948E-5</v>
      </c>
      <c r="HO373" s="223">
        <f t="shared" ca="1" si="813"/>
        <v>7.6814508637765451E-5</v>
      </c>
      <c r="HP373" s="223">
        <f t="shared" ca="1" si="814"/>
        <v>8.8029257329360816E-5</v>
      </c>
      <c r="HQ373" s="223">
        <f t="shared" ca="1" si="815"/>
        <v>9.16629854882655E-5</v>
      </c>
      <c r="HR373" s="223">
        <f t="shared" ca="1" si="816"/>
        <v>8.7402758885354217E-5</v>
      </c>
      <c r="HS373" s="223">
        <f t="shared" ca="1" si="817"/>
        <v>7.561546537507867E-5</v>
      </c>
      <c r="HT373" s="223">
        <f t="shared" ca="1" si="818"/>
        <v>5.7316218759795663E-5</v>
      </c>
      <c r="HU373" s="223">
        <f t="shared" ca="1" si="819"/>
        <v>3.4080937870720436E-5</v>
      </c>
      <c r="HV373" s="223">
        <f t="shared" ca="1" si="820"/>
        <v>7.910629496355811E-6</v>
      </c>
      <c r="HW373" s="223">
        <f t="shared" ca="1" si="821"/>
        <v>-1.8940936978528756E-5</v>
      </c>
      <c r="HX373" s="223">
        <f t="shared" ca="1" si="822"/>
        <v>-4.4161322678986476E-5</v>
      </c>
      <c r="HY373" s="223">
        <f t="shared" ca="1" si="823"/>
        <v>-6.5578564923087911E-5</v>
      </c>
      <c r="HZ373" s="223">
        <f t="shared" ca="1" si="824"/>
        <v>-8.1348225189685849E-5</v>
      </c>
      <c r="IA373" s="223">
        <f t="shared" ca="1" si="825"/>
        <v>-9.0112230925386554E-5</v>
      </c>
      <c r="IB373" s="223">
        <f t="shared" ca="1" si="826"/>
        <v>-9.1115831840949513E-5</v>
      </c>
      <c r="IC373" s="223">
        <f t="shared" ca="1" si="827"/>
        <v>-8.4272598499409248E-5</v>
      </c>
      <c r="ID373" s="223">
        <f t="shared" ca="1" si="828"/>
        <v>-7.0171865561150887E-5</v>
      </c>
      <c r="IE373" s="223">
        <f t="shared" ca="1" si="829"/>
        <v>1.9534385057406939E-5</v>
      </c>
      <c r="IF373" s="223">
        <f t="shared" ca="1" si="830"/>
        <v>-2.5575715864402849E-5</v>
      </c>
      <c r="IG373" s="223">
        <f t="shared" ca="1" si="831"/>
        <v>1.0791104269304978E-6</v>
      </c>
      <c r="IH373" s="223">
        <f t="shared" ca="1" si="832"/>
        <v>2.7641004452880839E-5</v>
      </c>
      <c r="II373" s="223">
        <f t="shared" ca="1" si="833"/>
        <v>5.1822473735298934E-5</v>
      </c>
      <c r="IJ373" s="223">
        <f t="shared" ca="1" si="834"/>
        <v>7.1541026376581405E-5</v>
      </c>
      <c r="IK373" s="223">
        <f t="shared" ca="1" si="835"/>
        <v>8.5098513863566177E-5</v>
      </c>
      <c r="IL373" s="223">
        <f t="shared" ca="1" si="836"/>
        <v>9.1327374477244585E-5</v>
      </c>
      <c r="IM373" s="223">
        <f t="shared" ca="1" si="837"/>
        <v>8.9691182924024878E-5</v>
      </c>
      <c r="IN373" s="223">
        <f t="shared" ca="1" si="838"/>
        <v>8.0330846921825935E-5</v>
      </c>
      <c r="IO373" s="223">
        <f t="shared" ca="1" si="839"/>
        <v>6.4052472322025515E-5</v>
      </c>
      <c r="IP373" s="223">
        <f t="shared" ca="1" si="840"/>
        <v>4.2257941814807551E-5</v>
      </c>
      <c r="IQ373" s="223">
        <f t="shared" ca="1" si="841"/>
        <v>1.6824185733202601E-5</v>
      </c>
      <c r="IR373" s="223">
        <f t="shared" ca="1" si="842"/>
        <v>-1.00584579269037E-5</v>
      </c>
      <c r="IS373" s="223">
        <f t="shared" ca="1" si="843"/>
        <v>-3.6074873944241635E-5</v>
      </c>
      <c r="IT373" s="223">
        <f t="shared" ca="1" si="844"/>
        <v>-5.898454604049467E-5</v>
      </c>
      <c r="IU373" s="223">
        <f t="shared" ca="1" si="845"/>
        <v>-7.6814508637765248E-5</v>
      </c>
      <c r="IV373" s="223">
        <f t="shared" ca="1" si="846"/>
        <v>-8.8029257329360721E-5</v>
      </c>
      <c r="IW373" s="223">
        <f t="shared" ca="1" si="847"/>
        <v>-9.1662985488265514E-5</v>
      </c>
      <c r="IX373" s="223">
        <f t="shared" ca="1" si="848"/>
        <v>-8.7402758885353918E-5</v>
      </c>
      <c r="IY373" s="223">
        <f t="shared" ca="1" si="849"/>
        <v>-7.5615465375078141E-5</v>
      </c>
      <c r="IZ373" s="223">
        <f t="shared" ca="1" si="850"/>
        <v>-5.7316218759795948E-5</v>
      </c>
      <c r="JA373" s="223">
        <f t="shared" ca="1" si="851"/>
        <v>-3.4080937870720768E-5</v>
      </c>
      <c r="JB373" s="223">
        <f t="shared" ca="1" si="852"/>
        <v>-7.9106294963561701E-6</v>
      </c>
    </row>
    <row r="374" spans="2:262">
      <c r="B374" s="230">
        <v>13</v>
      </c>
      <c r="C374" s="229">
        <f t="shared" si="853"/>
        <v>2.5390624999999995E-4</v>
      </c>
      <c r="D374" s="226">
        <f t="shared" ca="1" si="597"/>
        <v>280.00150605338661</v>
      </c>
      <c r="E374" s="225">
        <f ca="1">S361</f>
        <v>1.5060533866133538E-3</v>
      </c>
      <c r="F374" s="224">
        <v>13</v>
      </c>
      <c r="G374" s="223">
        <f t="shared" ca="1" si="854"/>
        <v>-2.4039489129751865E-4</v>
      </c>
      <c r="H374" s="223">
        <f t="shared" ca="1" si="598"/>
        <v>-5.5926291470076678E-4</v>
      </c>
      <c r="I374" s="223">
        <f t="shared" ca="1" si="599"/>
        <v>-8.2167690444043696E-4</v>
      </c>
      <c r="J374" s="223">
        <f t="shared" ca="1" si="600"/>
        <v>-1.0011478375165262E-3</v>
      </c>
      <c r="K374" s="223">
        <f t="shared" ca="1" si="601"/>
        <v>-1.0795592648830035E-3</v>
      </c>
      <c r="L374" s="223">
        <f t="shared" ca="1" si="602"/>
        <v>-1.0489960517369025E-3</v>
      </c>
      <c r="M374" s="223">
        <f t="shared" ca="1" si="603"/>
        <v>-9.1254336002703665E-4</v>
      </c>
      <c r="N374" s="223">
        <f t="shared" ca="1" si="604"/>
        <v>-6.8397522098055479E-4</v>
      </c>
      <c r="O374" s="223">
        <f t="shared" ca="1" si="605"/>
        <v>-3.8636413426973605E-4</v>
      </c>
      <c r="P374" s="223">
        <f t="shared" ca="1" si="606"/>
        <v>-4.9752045938537256E-5</v>
      </c>
      <c r="Q374" s="223">
        <f t="shared" ca="1" si="607"/>
        <v>2.9188219494813514E-4</v>
      </c>
      <c r="R374" s="223">
        <f t="shared" ca="1" si="608"/>
        <v>6.0405278497174635E-4</v>
      </c>
      <c r="S374" s="223">
        <f t="shared" ca="1" si="609"/>
        <v>8.5524808884462314E-4</v>
      </c>
      <c r="T374" s="223">
        <f t="shared" ca="1" si="610"/>
        <v>1.0201115385408679E-3</v>
      </c>
      <c r="U374" s="223">
        <f t="shared" ca="1" si="611"/>
        <v>1.0820012175407237E-3</v>
      </c>
      <c r="V374" s="223">
        <f t="shared" ca="1" si="612"/>
        <v>1.0346697564409197E-3</v>
      </c>
      <c r="W374" s="223">
        <f t="shared" ca="1" si="613"/>
        <v>8.8289496515525049E-4</v>
      </c>
      <c r="X374" s="223">
        <f t="shared" ca="1" si="614"/>
        <v>6.4199754339631519E-4</v>
      </c>
      <c r="Y374" s="223">
        <f t="shared" ca="1" si="615"/>
        <v>3.3629455349735331E-4</v>
      </c>
      <c r="Z374" s="223">
        <f t="shared" ca="1" si="616"/>
        <v>-3.3552323449353625E-6</v>
      </c>
      <c r="AA374" s="223">
        <f t="shared" ca="1" si="617"/>
        <v>-3.4266632882526003E-4</v>
      </c>
      <c r="AB374" s="223">
        <f t="shared" ca="1" si="618"/>
        <v>-6.4738743917495435E-4</v>
      </c>
      <c r="AC374" s="223">
        <f t="shared" ca="1" si="619"/>
        <v>-8.8675890569189808E-4</v>
      </c>
      <c r="AD374" s="223">
        <f t="shared" ca="1" si="620"/>
        <v>-1.0366177015176464E-3</v>
      </c>
      <c r="AE374" s="223">
        <f t="shared" ca="1" si="621"/>
        <v>-1.0818365344932746E-3</v>
      </c>
      <c r="AF374" s="223">
        <f t="shared" ca="1" si="622"/>
        <v>-1.0178508510753036E-3</v>
      </c>
      <c r="AG374" s="223">
        <f t="shared" ca="1" si="623"/>
        <v>-8.5111959897993955E-4</v>
      </c>
      <c r="AH374" s="223">
        <f t="shared" ca="1" si="624"/>
        <v>-5.9847323749768892E-4</v>
      </c>
      <c r="AI374" s="223">
        <f t="shared" ca="1" si="625"/>
        <v>-2.8541480968967143E-4</v>
      </c>
      <c r="AJ374" s="223">
        <f t="shared" ca="1" si="626"/>
        <v>5.6454427579805857E-5</v>
      </c>
      <c r="AK374" s="223">
        <f t="shared" ca="1" si="627"/>
        <v>3.9262494950222023E-4</v>
      </c>
      <c r="AL374" s="223">
        <f t="shared" ca="1" si="628"/>
        <v>6.8916248033274634E-4</v>
      </c>
      <c r="AM374" s="223">
        <f t="shared" ca="1" si="629"/>
        <v>9.1613344266445389E-4</v>
      </c>
      <c r="AN374" s="223">
        <f t="shared" ca="1" si="630"/>
        <v>1.0506265616544819E-3</v>
      </c>
      <c r="AO374" s="223">
        <f t="shared" ca="1" si="631"/>
        <v>1.0790656124765421E-3</v>
      </c>
      <c r="AP374" s="223">
        <f t="shared" ca="1" si="632"/>
        <v>9.9857985385624188E-4</v>
      </c>
      <c r="AQ374" s="223">
        <f t="shared" ca="1" si="633"/>
        <v>8.1729381114141258E-4</v>
      </c>
      <c r="AR374" s="223">
        <f t="shared" ca="1" si="634"/>
        <v>5.5350715714986762E-4</v>
      </c>
      <c r="AS374" s="223">
        <f t="shared" ca="1" si="635"/>
        <v>2.3384747660606321E-4</v>
      </c>
      <c r="AT374" s="223">
        <f t="shared" ca="1" si="636"/>
        <v>-1.0941761915381181E-4</v>
      </c>
      <c r="AU374" s="223">
        <f t="shared" ca="1" si="637"/>
        <v>-4.4163770228594461E-4</v>
      </c>
      <c r="AV374" s="223">
        <f t="shared" ca="1" si="638"/>
        <v>-7.2927726871191282E-4</v>
      </c>
      <c r="AW374" s="223">
        <f t="shared" ca="1" si="639"/>
        <v>-9.4330093392981868E-4</v>
      </c>
      <c r="AX374" s="223">
        <f t="shared" ca="1" si="640"/>
        <v>-1.0621043703802737E-3</v>
      </c>
      <c r="AY374" s="223">
        <f t="shared" ca="1" si="641"/>
        <v>-1.0736951268843686E-3</v>
      </c>
      <c r="AZ374" s="223">
        <f t="shared" ca="1" si="642"/>
        <v>-9.7690319030397472E-4</v>
      </c>
      <c r="BA374" s="223">
        <f t="shared" ca="1" si="643"/>
        <v>-7.8149909092536409E-4</v>
      </c>
      <c r="BB374" s="223">
        <f t="shared" ca="1" si="644"/>
        <v>-5.0720762957897139E-4</v>
      </c>
      <c r="BC374" s="223">
        <f t="shared" ca="1" si="645"/>
        <v>-1.8171678446869118E-4</v>
      </c>
      <c r="BD374" s="223">
        <f t="shared" ca="1" si="646"/>
        <v>1.6211721409942475E-4</v>
      </c>
      <c r="BE374" s="223">
        <f t="shared" ca="1" si="647"/>
        <v>4.8958651116197004E-4</v>
      </c>
      <c r="BF374" s="223">
        <f t="shared" ca="1" si="648"/>
        <v>7.6763516427360776E-4</v>
      </c>
      <c r="BG374" s="223">
        <f t="shared" ca="1" si="649"/>
        <v>9.681959306219438E-4</v>
      </c>
      <c r="BH374" s="223">
        <f t="shared" ca="1" si="650"/>
        <v>1.0710234766484633E-3</v>
      </c>
      <c r="BI374" s="223">
        <f t="shared" ca="1" si="651"/>
        <v>1.0657380156869449E-3</v>
      </c>
      <c r="BJ374" s="223">
        <f t="shared" ca="1" si="652"/>
        <v>9.5287308139965158E-4</v>
      </c>
      <c r="BK374" s="223">
        <f t="shared" ca="1" si="653"/>
        <v>7.4382167094804038E-4</v>
      </c>
      <c r="BL374" s="223">
        <f t="shared" ca="1" si="654"/>
        <v>4.5968619440227624E-4</v>
      </c>
      <c r="BM374" s="223">
        <f t="shared" ca="1" si="655"/>
        <v>1.2914832068102361E-4</v>
      </c>
      <c r="BN374" s="223">
        <f t="shared" ca="1" si="656"/>
        <v>-2.1442625447648308E-4</v>
      </c>
      <c r="BO374" s="223">
        <f t="shared" ca="1" si="657"/>
        <v>-5.3635586324988897E-4</v>
      </c>
      <c r="BP374" s="223">
        <f t="shared" ca="1" si="658"/>
        <v>-8.0414375948766937E-4</v>
      </c>
      <c r="BQ374" s="223">
        <f t="shared" ca="1" si="659"/>
        <v>-9.9075845851325124E-4</v>
      </c>
      <c r="BR374" s="223">
        <f t="shared" ca="1" si="660"/>
        <v>-1.0773623935508301E-3</v>
      </c>
      <c r="BS374" s="223">
        <f t="shared" ca="1" si="661"/>
        <v>-1.0552134482621055E-3</v>
      </c>
      <c r="BT374" s="223">
        <f t="shared" ca="1" si="662"/>
        <v>-9.2654741778041378E-4</v>
      </c>
      <c r="BU374" s="223">
        <f t="shared" ca="1" si="663"/>
        <v>-7.043523194143178E-4</v>
      </c>
      <c r="BV374" s="223">
        <f t="shared" ca="1" si="664"/>
        <v>-4.1105733491951426E-4</v>
      </c>
      <c r="BW374" s="223">
        <f t="shared" ca="1" si="665"/>
        <v>-7.6268727276776612E-5</v>
      </c>
      <c r="BX374" s="223">
        <f t="shared" ca="1" si="666"/>
        <v>2.6621872322498221E-4</v>
      </c>
      <c r="BY374" s="223">
        <f t="shared" ca="1" si="667"/>
        <v>5.8183308708401732E-4</v>
      </c>
      <c r="BZ374" s="223">
        <f t="shared" ca="1" si="668"/>
        <v>8.3871510195044827E-4</v>
      </c>
      <c r="CA374" s="223">
        <f t="shared" ca="1" si="669"/>
        <v>1.0109341624978099E-3</v>
      </c>
      <c r="CB374" s="223">
        <f t="shared" ca="1" si="670"/>
        <v>1.0811058500813323E-3</v>
      </c>
      <c r="CC374" s="223">
        <f t="shared" ca="1" si="671"/>
        <v>1.0421467792146217E-3</v>
      </c>
      <c r="CD374" s="223">
        <f t="shared" ca="1" si="672"/>
        <v>8.9798962027577223E-4</v>
      </c>
      <c r="CE374" s="223">
        <f t="shared" ca="1" si="673"/>
        <v>6.6318612144915213E-4</v>
      </c>
      <c r="CF374" s="223">
        <f t="shared" ca="1" si="674"/>
        <v>3.6143820231255728E-4</v>
      </c>
      <c r="CG374" s="223">
        <f t="shared" ca="1" si="675"/>
        <v>2.3205395828172193E-5</v>
      </c>
      <c r="CH374" s="223">
        <f t="shared" ca="1" si="676"/>
        <v>-3.1736984775122975E-4</v>
      </c>
      <c r="CI374" s="223">
        <f t="shared" ca="1" si="677"/>
        <v>-6.2590862404880037E-4</v>
      </c>
      <c r="CJ374" s="223">
        <f t="shared" ca="1" si="678"/>
        <v>-8.7126590626986414E-4</v>
      </c>
      <c r="CK374" s="223">
        <f t="shared" ca="1" si="679"/>
        <v>-1.0286744375375366E-3</v>
      </c>
      <c r="CL374" s="223">
        <f t="shared" ca="1" si="680"/>
        <v>-1.0822448279252999E-3</v>
      </c>
      <c r="CM374" s="223">
        <f t="shared" ca="1" si="681"/>
        <v>-1.0265694872947314E-3</v>
      </c>
      <c r="CN374" s="223">
        <f t="shared" ca="1" si="682"/>
        <v>-8.6726848712128702E-4</v>
      </c>
      <c r="CO374" s="223">
        <f t="shared" ca="1" si="683"/>
        <v>-6.2042225002916895E-4</v>
      </c>
      <c r="CP374" s="223">
        <f t="shared" ca="1" si="684"/>
        <v>-3.1094833341798188E-4</v>
      </c>
      <c r="CQ374" s="223">
        <f t="shared" ca="1" si="685"/>
        <v>2.9913839451538741E-5</v>
      </c>
      <c r="CR374" s="223">
        <f t="shared" ca="1" si="686"/>
        <v>3.6775640051592913E-4</v>
      </c>
      <c r="CS374" s="223">
        <f t="shared" ca="1" si="687"/>
        <v>6.6847629231512641E-4</v>
      </c>
      <c r="CT374" s="223">
        <f t="shared" ca="1" si="688"/>
        <v>9.0171775470719573E-4</v>
      </c>
      <c r="CU374" s="223">
        <f t="shared" ca="1" si="689"/>
        <v>1.0439365457559949E-3</v>
      </c>
      <c r="CV374" s="223">
        <f t="shared" ca="1" si="690"/>
        <v>1.0807765831853439E-3</v>
      </c>
      <c r="CW374" s="223">
        <f t="shared" ca="1" si="691"/>
        <v>1.008519099563082E-3</v>
      </c>
      <c r="CX374" s="223">
        <f t="shared" ca="1" si="692"/>
        <v>8.3445802821757687E-4</v>
      </c>
      <c r="CY374" s="223">
        <f t="shared" ca="1" si="693"/>
        <v>5.7616372706629419E-4</v>
      </c>
      <c r="CZ374" s="223">
        <f t="shared" ca="1" si="694"/>
        <v>2.5970936275234889E-4</v>
      </c>
      <c r="DA374" s="223">
        <f t="shared" ca="1" si="695"/>
        <v>-8.296100967186805E-5</v>
      </c>
      <c r="DB374" s="223">
        <f t="shared" ca="1" si="696"/>
        <v>-4.1725699590012568E-4</v>
      </c>
      <c r="DC374" s="223">
        <f t="shared" ca="1" si="697"/>
        <v>-7.0943354264165739E-4</v>
      </c>
      <c r="DD374" s="223">
        <f t="shared" ca="1" si="698"/>
        <v>-9.2999728609229016E-4</v>
      </c>
      <c r="DE374" s="223">
        <f t="shared" ca="1" si="699"/>
        <v>-1.0566837193976858E-3</v>
      </c>
      <c r="DF374" s="223">
        <f t="shared" ca="1" si="700"/>
        <v>-1.0767046529916464E-3</v>
      </c>
      <c r="DG374" s="223">
        <f t="shared" ca="1" si="701"/>
        <v>-9.8803910098474229E-4</v>
      </c>
      <c r="DH374" s="223">
        <f t="shared" ca="1" si="702"/>
        <v>-7.9963728683399933E-4</v>
      </c>
      <c r="DI374" s="223">
        <f t="shared" ca="1" si="703"/>
        <v>-5.3051717521893787E-4</v>
      </c>
      <c r="DJ374" s="223">
        <f t="shared" ca="1" si="704"/>
        <v>-2.0784472948399204E-4</v>
      </c>
      <c r="DK374" s="223">
        <f t="shared" ca="1" si="705"/>
        <v>1.3580831955337157E-4</v>
      </c>
      <c r="DL374" s="223">
        <f t="shared" ca="1" si="706"/>
        <v>4.6575238263380598E-4</v>
      </c>
      <c r="DM374" s="223">
        <f t="shared" ca="1" si="707"/>
        <v>7.4868170542492828E-4</v>
      </c>
      <c r="DN374" s="223">
        <f t="shared" ca="1" si="708"/>
        <v>9.5603637255704636E-4</v>
      </c>
      <c r="DO374" s="223">
        <f t="shared" ca="1" si="709"/>
        <v>1.0668852494047853E-3</v>
      </c>
      <c r="DP374" s="223">
        <f t="shared" ca="1" si="710"/>
        <v>1.0700388469807025E-3</v>
      </c>
      <c r="DQ374" s="223">
        <f t="shared" ca="1" si="711"/>
        <v>9.6517882967013069E-4</v>
      </c>
      <c r="DR374" s="223">
        <f t="shared" ca="1" si="712"/>
        <v>7.6289014918648436E-4</v>
      </c>
      <c r="DS374" s="223">
        <f t="shared" ca="1" si="713"/>
        <v>4.8359256102865938E-4</v>
      </c>
      <c r="DT374" s="223">
        <f t="shared" ca="1" si="714"/>
        <v>1.5547938005725629E-4</v>
      </c>
      <c r="DU374" s="223">
        <f t="shared" ca="1" si="715"/>
        <v>-1.8832845529765952E-4</v>
      </c>
      <c r="DV374" s="223">
        <f t="shared" ca="1" si="716"/>
        <v>-5.1312573108263065E-4</v>
      </c>
      <c r="DW374" s="223">
        <f t="shared" ca="1" si="717"/>
        <v>-7.8612622840305781E-4</v>
      </c>
      <c r="DX374" s="223">
        <f t="shared" ca="1" si="718"/>
        <v>-9.7977228366141322E-4</v>
      </c>
      <c r="DY374" s="223">
        <f t="shared" ca="1" si="719"/>
        <v>-1.074516559397957E-3</v>
      </c>
      <c r="DZ374" s="223">
        <f t="shared" ca="1" si="720"/>
        <v>-1.0607952236630482E-3</v>
      </c>
      <c r="EA374" s="223">
        <f t="shared" ca="1" si="721"/>
        <v>-9.3999335801515948E-4</v>
      </c>
      <c r="EB374" s="223">
        <f t="shared" ca="1" si="722"/>
        <v>-7.2430514234829955E-4</v>
      </c>
      <c r="EC374" s="223">
        <f t="shared" ca="1" si="723"/>
        <v>-4.3550293000115713E-4</v>
      </c>
      <c r="ED374" s="223">
        <f t="shared" ca="1" si="724"/>
        <v>-1.0273946718557729E-4</v>
      </c>
      <c r="EE374" s="223">
        <f t="shared" ca="1" si="725"/>
        <v>2.4039489129751859E-4</v>
      </c>
      <c r="EF374" s="223">
        <f t="shared" ca="1" si="726"/>
        <v>5.5926291470077155E-4</v>
      </c>
      <c r="EG374" s="223">
        <f t="shared" ca="1" si="727"/>
        <v>8.2167690444043902E-4</v>
      </c>
      <c r="EH374" s="223">
        <f t="shared" ca="1" si="728"/>
        <v>1.0011478375165264E-3</v>
      </c>
      <c r="EI374" s="223">
        <f t="shared" ca="1" si="729"/>
        <v>1.0795592648830035E-3</v>
      </c>
      <c r="EJ374" s="223">
        <f t="shared" ca="1" si="730"/>
        <v>1.0489960517369016E-3</v>
      </c>
      <c r="EK374" s="223">
        <f t="shared" ca="1" si="731"/>
        <v>9.1254336002703556E-4</v>
      </c>
      <c r="EL374" s="223">
        <f t="shared" ca="1" si="732"/>
        <v>6.8397522098055457E-4</v>
      </c>
      <c r="EM374" s="223">
        <f t="shared" ca="1" si="733"/>
        <v>3.8636413426973047E-4</v>
      </c>
      <c r="EN374" s="223">
        <f t="shared" ca="1" si="734"/>
        <v>4.9752045938533706E-5</v>
      </c>
      <c r="EO374" s="223">
        <f t="shared" ca="1" si="735"/>
        <v>-2.9188219494813623E-4</v>
      </c>
      <c r="EP374" s="223">
        <f t="shared" ca="1" si="736"/>
        <v>-6.0405278497174569E-4</v>
      </c>
      <c r="EQ374" s="223">
        <f t="shared" ca="1" si="737"/>
        <v>-8.5524808884462639E-4</v>
      </c>
      <c r="ER374" s="223">
        <f t="shared" ca="1" si="738"/>
        <v>-1.0201115385408688E-3</v>
      </c>
      <c r="ES374" s="223">
        <f t="shared" ca="1" si="739"/>
        <v>-1.0820012175407237E-3</v>
      </c>
      <c r="ET374" s="223">
        <f t="shared" ca="1" si="740"/>
        <v>-1.0346697564409203E-3</v>
      </c>
      <c r="EU374" s="223">
        <f t="shared" ca="1" si="741"/>
        <v>-8.828949651552481E-4</v>
      </c>
      <c r="EV374" s="223">
        <f t="shared" ca="1" si="742"/>
        <v>-6.4199754339631357E-4</v>
      </c>
      <c r="EW374" s="223">
        <f t="shared" ca="1" si="743"/>
        <v>-3.3629455349735402E-4</v>
      </c>
      <c r="EX374" s="223">
        <f t="shared" ca="1" si="744"/>
        <v>3.3552323449403498E-6</v>
      </c>
      <c r="EY374" s="223">
        <f t="shared" ca="1" si="745"/>
        <v>3.4266632882526296E-4</v>
      </c>
      <c r="EZ374" s="223">
        <f t="shared" ca="1" si="746"/>
        <v>6.4738743917495446E-4</v>
      </c>
      <c r="FA374" s="223">
        <f t="shared" ca="1" si="747"/>
        <v>8.8675890569189721E-4</v>
      </c>
      <c r="FB374" s="223">
        <f t="shared" ca="1" si="748"/>
        <v>1.0366177015176475E-3</v>
      </c>
      <c r="FC374" s="223">
        <f t="shared" ca="1" si="749"/>
        <v>1.0818365344932746E-3</v>
      </c>
      <c r="FD374" s="223">
        <f t="shared" ca="1" si="750"/>
        <v>1.0178508510753036E-3</v>
      </c>
      <c r="FE374" s="223">
        <f t="shared" ca="1" si="751"/>
        <v>8.5111959897993597E-4</v>
      </c>
      <c r="FF374" s="223">
        <f t="shared" ca="1" si="752"/>
        <v>5.9847323749768718E-4</v>
      </c>
      <c r="FG374" s="223">
        <f t="shared" ca="1" si="753"/>
        <v>2.8541480968967122E-4</v>
      </c>
      <c r="FH374" s="223">
        <f t="shared" ca="1" si="754"/>
        <v>-5.6454427579804176E-5</v>
      </c>
      <c r="FI374" s="223">
        <f t="shared" ca="1" si="755"/>
        <v>-3.9262494950222397E-4</v>
      </c>
      <c r="FJ374" s="223">
        <f t="shared" ca="1" si="756"/>
        <v>-6.8916248033274797E-4</v>
      </c>
      <c r="FK374" s="223">
        <f t="shared" ca="1" si="757"/>
        <v>-9.1613344266445399E-4</v>
      </c>
      <c r="FL374" s="223">
        <f t="shared" ca="1" si="758"/>
        <v>-1.0506265616544832E-3</v>
      </c>
      <c r="FM374" s="223">
        <f t="shared" ca="1" si="759"/>
        <v>-1.0790656124765419E-3</v>
      </c>
      <c r="FN374" s="223">
        <f t="shared" ca="1" si="760"/>
        <v>-9.9857985385624123E-4</v>
      </c>
      <c r="FO374" s="223">
        <f t="shared" ca="1" si="761"/>
        <v>-8.1729381114141366E-4</v>
      </c>
      <c r="FP374" s="223">
        <f t="shared" ca="1" si="762"/>
        <v>-5.5350715714986426E-4</v>
      </c>
      <c r="FQ374" s="223">
        <f t="shared" ca="1" si="763"/>
        <v>-2.3384747660606112E-4</v>
      </c>
      <c r="FR374" s="223">
        <f t="shared" ca="1" si="764"/>
        <v>1.0941761915381203E-4</v>
      </c>
      <c r="FS374" s="223">
        <f t="shared" ca="1" si="765"/>
        <v>4.4163770228595014E-4</v>
      </c>
      <c r="FT374" s="223">
        <f t="shared" ca="1" si="766"/>
        <v>7.2927726871191575E-4</v>
      </c>
      <c r="FU374" s="223">
        <f t="shared" ca="1" si="767"/>
        <v>9.4330093392981965E-4</v>
      </c>
      <c r="FV374" s="223">
        <f t="shared" ca="1" si="768"/>
        <v>1.0621043703802735E-3</v>
      </c>
      <c r="FW374" s="223">
        <f t="shared" ca="1" si="769"/>
        <v>1.0736951268843682E-3</v>
      </c>
      <c r="FX374" s="223">
        <f t="shared" ca="1" si="770"/>
        <v>9.7690319030397385E-4</v>
      </c>
      <c r="FY374" s="223">
        <f t="shared" ca="1" si="771"/>
        <v>7.8149909092536387E-4</v>
      </c>
      <c r="FZ374" s="223">
        <f t="shared" ca="1" si="772"/>
        <v>5.0720762957896619E-4</v>
      </c>
      <c r="GA374" s="223">
        <f t="shared" ca="1" si="773"/>
        <v>1.8171678446868717E-4</v>
      </c>
      <c r="GB374" s="223">
        <f t="shared" ca="1" si="774"/>
        <v>-1.6211721409942681E-4</v>
      </c>
      <c r="GC374" s="223">
        <f t="shared" ca="1" si="775"/>
        <v>-4.8958651116196852E-4</v>
      </c>
      <c r="GD374" s="223">
        <f t="shared" ca="1" si="776"/>
        <v>-7.6763516427361198E-4</v>
      </c>
      <c r="GE374" s="223">
        <f t="shared" ca="1" si="777"/>
        <v>-9.6819593062194478E-4</v>
      </c>
      <c r="GF374" s="223">
        <f t="shared" ca="1" si="778"/>
        <v>-1.0710234766484637E-3</v>
      </c>
      <c r="GG374" s="223">
        <f t="shared" ca="1" si="779"/>
        <v>-1.0657380156869451E-3</v>
      </c>
      <c r="GH374" s="223">
        <f t="shared" ca="1" si="780"/>
        <v>-9.5287308139965061E-4</v>
      </c>
      <c r="GI374" s="223">
        <f t="shared" ca="1" si="781"/>
        <v>-7.4382167094803897E-4</v>
      </c>
      <c r="GJ374" s="223">
        <f t="shared" ca="1" si="782"/>
        <v>-4.5968619440227775E-4</v>
      </c>
      <c r="GK374" s="223">
        <f t="shared" ca="1" si="783"/>
        <v>-1.2914832068101767E-4</v>
      </c>
      <c r="GL374" s="223">
        <f t="shared" ca="1" si="784"/>
        <v>2.144262544764852E-4</v>
      </c>
      <c r="GM374" s="223">
        <f t="shared" ca="1" si="785"/>
        <v>5.3635586324989081E-4</v>
      </c>
      <c r="GN374" s="223">
        <f t="shared" ca="1" si="786"/>
        <v>8.041437594876684E-4</v>
      </c>
      <c r="GO374" s="223">
        <f t="shared" ca="1" si="787"/>
        <v>9.9075845851325363E-4</v>
      </c>
      <c r="GP374" s="223">
        <f t="shared" ca="1" si="788"/>
        <v>1.0773623935508303E-3</v>
      </c>
      <c r="GQ374" s="223">
        <f t="shared" ca="1" si="789"/>
        <v>1.0552134482621058E-3</v>
      </c>
      <c r="GR374" s="223">
        <f t="shared" ca="1" si="790"/>
        <v>9.2654741778041064E-4</v>
      </c>
      <c r="GS374" s="223">
        <f t="shared" ca="1" si="791"/>
        <v>7.0435231941431606E-4</v>
      </c>
      <c r="GT374" s="223">
        <f t="shared" ca="1" si="792"/>
        <v>4.1105733491951225E-4</v>
      </c>
      <c r="GU374" s="223">
        <f t="shared" ca="1" si="793"/>
        <v>7.6268727276778347E-5</v>
      </c>
      <c r="GV374" s="223">
        <f t="shared" ca="1" si="794"/>
        <v>-2.662187232249879E-4</v>
      </c>
      <c r="GW374" s="223">
        <f t="shared" ca="1" si="795"/>
        <v>-5.8183308708401895E-4</v>
      </c>
      <c r="GX374" s="223">
        <f t="shared" ca="1" si="796"/>
        <v>-8.3871510195044957E-4</v>
      </c>
      <c r="GY374" s="223">
        <f t="shared" ca="1" si="797"/>
        <v>-1.0109341624978121E-3</v>
      </c>
      <c r="GZ374" s="223">
        <f t="shared" ca="1" si="798"/>
        <v>-1.0811058500813321E-3</v>
      </c>
      <c r="HA374" s="223">
        <f t="shared" ca="1" si="799"/>
        <v>-1.0421467792146209E-3</v>
      </c>
      <c r="HB374" s="223">
        <f t="shared" ca="1" si="800"/>
        <v>-8.9798962027576876E-4</v>
      </c>
      <c r="HC374" s="223">
        <f t="shared" ca="1" si="801"/>
        <v>-6.6318612144915354E-4</v>
      </c>
      <c r="HD374" s="223">
        <f t="shared" ca="1" si="802"/>
        <v>-3.6143820231255533E-4</v>
      </c>
      <c r="HE374" s="223">
        <f t="shared" ca="1" si="803"/>
        <v>-2.3205395828162394E-5</v>
      </c>
      <c r="HF374" s="223">
        <f t="shared" ca="1" si="804"/>
        <v>3.1736984775122817E-4</v>
      </c>
      <c r="HG374" s="223">
        <f t="shared" ca="1" si="805"/>
        <v>6.2590862404880222E-4</v>
      </c>
      <c r="HH374" s="223">
        <f t="shared" ca="1" si="806"/>
        <v>8.712659062698701E-4</v>
      </c>
      <c r="HI374" s="223">
        <f t="shared" ca="1" si="807"/>
        <v>1.028674437537536E-3</v>
      </c>
      <c r="HJ374" s="223">
        <f t="shared" ca="1" si="808"/>
        <v>1.0822448279252997E-3</v>
      </c>
      <c r="HK374" s="223">
        <f t="shared" ca="1" si="809"/>
        <v>1.0265694872947332E-3</v>
      </c>
      <c r="HL374" s="223">
        <f t="shared" ca="1" si="810"/>
        <v>8.6726848712128583E-4</v>
      </c>
      <c r="HM374" s="223">
        <f t="shared" ca="1" si="811"/>
        <v>6.2042225002916396E-4</v>
      </c>
      <c r="HN374" s="223">
        <f t="shared" ca="1" si="812"/>
        <v>3.1094833341798725E-4</v>
      </c>
      <c r="HO374" s="223">
        <f t="shared" ca="1" si="813"/>
        <v>-2.9913839451540855E-5</v>
      </c>
      <c r="HP374" s="223">
        <f t="shared" ca="1" si="814"/>
        <v>-3.6775640051593472E-4</v>
      </c>
      <c r="HQ374" s="223">
        <f t="shared" ca="1" si="815"/>
        <v>-6.68476292315125E-4</v>
      </c>
      <c r="HR374" s="223">
        <f t="shared" ca="1" si="816"/>
        <v>-9.0171775470719682E-4</v>
      </c>
      <c r="HS374" s="223">
        <f t="shared" ca="1" si="817"/>
        <v>-1.0439365457559976E-3</v>
      </c>
      <c r="HT374" s="223">
        <f t="shared" ca="1" si="818"/>
        <v>-1.0807765831853439E-3</v>
      </c>
      <c r="HU374" s="223">
        <f t="shared" ca="1" si="819"/>
        <v>-1.00851909956308E-3</v>
      </c>
      <c r="HV374" s="223">
        <f t="shared" ca="1" si="820"/>
        <v>-8.3445802821757059E-4</v>
      </c>
      <c r="HW374" s="223">
        <f t="shared" ca="1" si="821"/>
        <v>-5.7616372706629571E-4</v>
      </c>
      <c r="HX374" s="223">
        <f t="shared" ca="1" si="822"/>
        <v>-2.5970936275234314E-4</v>
      </c>
      <c r="HY374" s="223">
        <f t="shared" ca="1" si="823"/>
        <v>8.2961009671862494E-5</v>
      </c>
      <c r="HZ374" s="223">
        <f t="shared" ca="1" si="824"/>
        <v>4.1725699590012763E-4</v>
      </c>
      <c r="IA374" s="223">
        <f t="shared" ca="1" si="825"/>
        <v>7.0943354264166477E-4</v>
      </c>
      <c r="IB374" s="223">
        <f t="shared" ca="1" si="826"/>
        <v>9.2999728609228735E-4</v>
      </c>
      <c r="IC374" s="223">
        <f t="shared" ca="1" si="827"/>
        <v>1.0566837193976863E-3</v>
      </c>
      <c r="ID374" s="223">
        <f t="shared" ca="1" si="828"/>
        <v>1.0767046529916455E-3</v>
      </c>
      <c r="IE374" s="223">
        <f t="shared" ca="1" si="829"/>
        <v>-9.1168617346734204E-4</v>
      </c>
      <c r="IF374" s="223">
        <f t="shared" ca="1" si="830"/>
        <v>7.9963728683399792E-4</v>
      </c>
      <c r="IG374" s="223">
        <f t="shared" ca="1" si="831"/>
        <v>5.3051717521892942E-4</v>
      </c>
      <c r="IH374" s="223">
        <f t="shared" ca="1" si="832"/>
        <v>2.0784472948398998E-4</v>
      </c>
      <c r="II374" s="223">
        <f t="shared" ca="1" si="833"/>
        <v>-1.3580831955337368E-4</v>
      </c>
      <c r="IJ374" s="223">
        <f t="shared" ca="1" si="834"/>
        <v>-4.6575238263380094E-4</v>
      </c>
      <c r="IK374" s="223">
        <f t="shared" ca="1" si="835"/>
        <v>-7.486817054249298E-4</v>
      </c>
      <c r="IL374" s="223">
        <f t="shared" ca="1" si="836"/>
        <v>-9.5603637255704745E-4</v>
      </c>
      <c r="IM374" s="223">
        <f t="shared" ca="1" si="837"/>
        <v>-1.0668852494047842E-3</v>
      </c>
      <c r="IN374" s="223">
        <f t="shared" ca="1" si="838"/>
        <v>-1.0700388469807021E-3</v>
      </c>
      <c r="IO374" s="223">
        <f t="shared" ca="1" si="839"/>
        <v>-9.6517882967012613E-4</v>
      </c>
      <c r="IP374" s="223">
        <f t="shared" ca="1" si="840"/>
        <v>-7.6289014918648837E-4</v>
      </c>
      <c r="IQ374" s="223">
        <f t="shared" ca="1" si="841"/>
        <v>-4.8359256102865753E-4</v>
      </c>
      <c r="IR374" s="223">
        <f t="shared" ca="1" si="842"/>
        <v>-1.5547938005724659E-4</v>
      </c>
      <c r="IS374" s="223">
        <f t="shared" ca="1" si="843"/>
        <v>1.8832845529766164E-4</v>
      </c>
      <c r="IT374" s="223">
        <f t="shared" ca="1" si="844"/>
        <v>5.1312573108263249E-4</v>
      </c>
      <c r="IU374" s="223">
        <f t="shared" ca="1" si="845"/>
        <v>7.8612622840306453E-4</v>
      </c>
      <c r="IV374" s="223">
        <f t="shared" ca="1" si="846"/>
        <v>9.797722836614143E-4</v>
      </c>
      <c r="IW374" s="223">
        <f t="shared" ca="1" si="847"/>
        <v>1.0745165593979572E-3</v>
      </c>
      <c r="IX374" s="223">
        <f t="shared" ca="1" si="848"/>
        <v>1.0607952236630492E-3</v>
      </c>
      <c r="IY374" s="223">
        <f t="shared" ca="1" si="849"/>
        <v>9.399933580151585E-4</v>
      </c>
      <c r="IZ374" s="223">
        <f t="shared" ca="1" si="850"/>
        <v>7.2430514234829229E-4</v>
      </c>
      <c r="JA374" s="223">
        <f t="shared" ca="1" si="851"/>
        <v>4.3550293000116223E-4</v>
      </c>
      <c r="JB374" s="223">
        <f t="shared" ca="1" si="852"/>
        <v>1.0273946718557517E-4</v>
      </c>
    </row>
    <row r="375" spans="2:262">
      <c r="B375" s="230">
        <v>14</v>
      </c>
      <c r="C375" s="229">
        <f t="shared" si="853"/>
        <v>2.7343749999999997E-4</v>
      </c>
      <c r="D375" s="226">
        <f t="shared" ca="1" si="597"/>
        <v>279.99924115799462</v>
      </c>
      <c r="E375" s="225">
        <f ca="1">T361</f>
        <v>-7.588420053798691E-4</v>
      </c>
      <c r="F375" s="224">
        <v>14</v>
      </c>
      <c r="G375" s="223">
        <f t="shared" ca="1" si="854"/>
        <v>2.5305586488566936E-5</v>
      </c>
      <c r="H375" s="223">
        <f t="shared" ca="1" si="598"/>
        <v>5.887007728751429E-5</v>
      </c>
      <c r="I375" s="223">
        <f t="shared" ca="1" si="599"/>
        <v>8.5551957285282735E-5</v>
      </c>
      <c r="J375" s="223">
        <f t="shared" ca="1" si="600"/>
        <v>1.0223179800598419E-4</v>
      </c>
      <c r="K375" s="223">
        <f t="shared" ca="1" si="601"/>
        <v>1.0695952808576487E-4</v>
      </c>
      <c r="L375" s="223">
        <f t="shared" ca="1" si="602"/>
        <v>9.9182419761872885E-5</v>
      </c>
      <c r="M375" s="223">
        <f t="shared" ca="1" si="603"/>
        <v>7.9809709308800288E-5</v>
      </c>
      <c r="N375" s="223">
        <f t="shared" ca="1" si="604"/>
        <v>5.1106296525493106E-5</v>
      </c>
      <c r="O375" s="223">
        <f t="shared" ca="1" si="605"/>
        <v>1.6427951065323027E-5</v>
      </c>
      <c r="P375" s="223">
        <f t="shared" ca="1" si="606"/>
        <v>-2.0171016868149093E-5</v>
      </c>
      <c r="Q375" s="223">
        <f t="shared" ca="1" si="607"/>
        <v>-5.4411753507147843E-5</v>
      </c>
      <c r="R375" s="223">
        <f t="shared" ca="1" si="608"/>
        <v>-8.2291110313563814E-5</v>
      </c>
      <c r="S375" s="223">
        <f t="shared" ca="1" si="609"/>
        <v>-1.0054965955896673E-4</v>
      </c>
      <c r="T375" s="223">
        <f t="shared" ca="1" si="610"/>
        <v>-1.0705276011427283E-4</v>
      </c>
      <c r="U375" s="223">
        <f t="shared" ca="1" si="611"/>
        <v>-1.0104012233514361E-4</v>
      </c>
      <c r="V375" s="223">
        <f t="shared" ca="1" si="612"/>
        <v>-8.321469494576892E-5</v>
      </c>
      <c r="W375" s="223">
        <f t="shared" ca="1" si="613"/>
        <v>-5.5660481989264858E-5</v>
      </c>
      <c r="X375" s="223">
        <f t="shared" ca="1" si="614"/>
        <v>-2.1598898018668507E-5</v>
      </c>
      <c r="Y375" s="223">
        <f t="shared" ca="1" si="615"/>
        <v>1.4987853501323503E-5</v>
      </c>
      <c r="Z375" s="223">
        <f t="shared" ca="1" si="616"/>
        <v>4.9822347046675914E-5</v>
      </c>
      <c r="AA375" s="223">
        <f t="shared" ca="1" si="617"/>
        <v>7.8832016849249582E-5</v>
      </c>
      <c r="AB375" s="223">
        <f t="shared" ca="1" si="618"/>
        <v>9.8625288174961702E-5</v>
      </c>
      <c r="AC375" s="223">
        <f t="shared" ca="1" si="619"/>
        <v>1.0688809266695114E-4</v>
      </c>
      <c r="AD375" s="223">
        <f t="shared" ca="1" si="620"/>
        <v>1.0265441040363951E-4</v>
      </c>
      <c r="AE375" s="223">
        <f t="shared" ca="1" si="621"/>
        <v>8.6419209093866774E-5</v>
      </c>
      <c r="AF375" s="223">
        <f t="shared" ca="1" si="622"/>
        <v>6.008057647664201E-5</v>
      </c>
      <c r="AG375" s="223">
        <f t="shared" ca="1" si="623"/>
        <v>2.6717811334846978E-5</v>
      </c>
      <c r="AH375" s="223">
        <f t="shared" ca="1" si="624"/>
        <v>-9.7685830826322061E-6</v>
      </c>
      <c r="AI375" s="223">
        <f t="shared" ca="1" si="625"/>
        <v>-4.5112914188246376E-5</v>
      </c>
      <c r="AJ375" s="223">
        <f t="shared" ca="1" si="626"/>
        <v>-7.5183010151476327E-5</v>
      </c>
      <c r="AK375" s="223">
        <f t="shared" ca="1" si="627"/>
        <v>-9.6463319833188174E-5</v>
      </c>
      <c r="AL375" s="223">
        <f t="shared" ca="1" si="628"/>
        <v>-1.064659224421036E-4</v>
      </c>
      <c r="AM375" s="223">
        <f t="shared" ca="1" si="629"/>
        <v>-1.0402139500600861E-4</v>
      </c>
      <c r="AN375" s="223">
        <f t="shared" ca="1" si="630"/>
        <v>-8.9415531797828725E-5</v>
      </c>
      <c r="AO375" s="223">
        <f t="shared" ca="1" si="631"/>
        <v>-6.4355931592849957E-5</v>
      </c>
      <c r="AP375" s="223">
        <f t="shared" ca="1" si="632"/>
        <v>-3.1772359103315924E-5</v>
      </c>
      <c r="AQ375" s="223">
        <f t="shared" ca="1" si="633"/>
        <v>4.525779291668117E-6</v>
      </c>
      <c r="AR375" s="223">
        <f t="shared" ca="1" si="634"/>
        <v>4.0294800368112766E-5</v>
      </c>
      <c r="AS375" s="223">
        <f t="shared" ca="1" si="635"/>
        <v>7.1352880996994219E-5</v>
      </c>
      <c r="AT375" s="223">
        <f t="shared" ca="1" si="636"/>
        <v>9.4068962904747603E-5</v>
      </c>
      <c r="AU375" s="223">
        <f t="shared" ca="1" si="637"/>
        <v>1.0578726648477956E-4</v>
      </c>
      <c r="AV375" s="223">
        <f t="shared" ca="1" si="638"/>
        <v>1.0513778295661013E-4</v>
      </c>
      <c r="AW375" s="223">
        <f t="shared" ca="1" si="639"/>
        <v>9.2196444653814131E-5</v>
      </c>
      <c r="AX375" s="223">
        <f t="shared" ca="1" si="640"/>
        <v>6.8476247632936861E-5</v>
      </c>
      <c r="AY375" s="223">
        <f t="shared" ca="1" si="641"/>
        <v>3.6750364475774999E-5</v>
      </c>
      <c r="AZ375" s="223">
        <f t="shared" ca="1" si="642"/>
        <v>7.2792749802104862E-7</v>
      </c>
      <c r="BA375" s="223">
        <f t="shared" ca="1" si="643"/>
        <v>-3.5379612844484688E-5</v>
      </c>
      <c r="BB375" s="223">
        <f t="shared" ca="1" si="644"/>
        <v>-6.7350856502416094E-5</v>
      </c>
      <c r="BC375" s="223">
        <f t="shared" ca="1" si="645"/>
        <v>-9.1447985605201559E-5</v>
      </c>
      <c r="BD375" s="223">
        <f t="shared" ca="1" si="646"/>
        <v>-1.0485375973662349E-4</v>
      </c>
      <c r="BE375" s="223">
        <f t="shared" ca="1" si="647"/>
        <v>-1.0600088477908703E-4</v>
      </c>
      <c r="BF375" s="223">
        <f t="shared" ca="1" si="648"/>
        <v>-9.475524819917368E-5</v>
      </c>
      <c r="BG375" s="223">
        <f t="shared" ca="1" si="649"/>
        <v>-7.2431598394665089E-5</v>
      </c>
      <c r="BH375" s="223">
        <f t="shared" ca="1" si="650"/>
        <v>-4.1639835001260178E-5</v>
      </c>
      <c r="BI375" s="223">
        <f t="shared" ca="1" si="651"/>
        <v>-5.9798806466083717E-6</v>
      </c>
      <c r="BJ375" s="223">
        <f t="shared" ca="1" si="652"/>
        <v>3.0379192734625983E-5</v>
      </c>
      <c r="BK375" s="223">
        <f t="shared" ca="1" si="653"/>
        <v>6.3186577895285215E-5</v>
      </c>
      <c r="BL375" s="223">
        <f t="shared" ca="1" si="654"/>
        <v>8.8606702098434877E-5</v>
      </c>
      <c r="BM375" s="223">
        <f t="shared" ca="1" si="655"/>
        <v>1.0366765109715729E-4</v>
      </c>
      <c r="BN375" s="223">
        <f t="shared" ca="1" si="656"/>
        <v>1.0660862118555012E-4</v>
      </c>
      <c r="BO375" s="223">
        <f t="shared" ca="1" si="657"/>
        <v>9.7085778052041804E-5</v>
      </c>
      <c r="BP375" s="223">
        <f t="shared" ca="1" si="658"/>
        <v>7.6212455091601998E-5</v>
      </c>
      <c r="BQ375" s="223">
        <f t="shared" ca="1" si="659"/>
        <v>4.6428991517008712E-5</v>
      </c>
      <c r="BR375" s="223">
        <f t="shared" ca="1" si="660"/>
        <v>1.1217427738942711E-5</v>
      </c>
      <c r="BS375" s="223">
        <f t="shared" ca="1" si="661"/>
        <v>-2.5305586488566909E-5</v>
      </c>
      <c r="BT375" s="223">
        <f t="shared" ca="1" si="662"/>
        <v>-5.8870077287514317E-5</v>
      </c>
      <c r="BU375" s="223">
        <f t="shared" ca="1" si="663"/>
        <v>-8.5551957285282546E-5</v>
      </c>
      <c r="BV375" s="223">
        <f t="shared" ca="1" si="664"/>
        <v>-1.0223179800598415E-4</v>
      </c>
      <c r="BW375" s="223">
        <f t="shared" ca="1" si="665"/>
        <v>-1.0695952808576489E-4</v>
      </c>
      <c r="BX375" s="223">
        <f t="shared" ca="1" si="666"/>
        <v>-9.9182419761872925E-5</v>
      </c>
      <c r="BY375" s="223">
        <f t="shared" ca="1" si="667"/>
        <v>-7.9809709308800288E-5</v>
      </c>
      <c r="BZ375" s="223">
        <f t="shared" ca="1" si="668"/>
        <v>-5.1106296525493058E-5</v>
      </c>
      <c r="CA375" s="223">
        <f t="shared" ca="1" si="669"/>
        <v>-1.6427951065323308E-5</v>
      </c>
      <c r="CB375" s="223">
        <f t="shared" ca="1" si="670"/>
        <v>2.017101686814891E-5</v>
      </c>
      <c r="CC375" s="223">
        <f t="shared" ca="1" si="671"/>
        <v>5.4411753507147727E-5</v>
      </c>
      <c r="CD375" s="223">
        <f t="shared" ca="1" si="672"/>
        <v>8.2291110313563773E-5</v>
      </c>
      <c r="CE375" s="223">
        <f t="shared" ca="1" si="673"/>
        <v>1.0054965955896673E-4</v>
      </c>
      <c r="CF375" s="223">
        <f t="shared" ca="1" si="674"/>
        <v>1.0705276011427283E-4</v>
      </c>
      <c r="CG375" s="223">
        <f t="shared" ca="1" si="675"/>
        <v>1.0104012233514371E-4</v>
      </c>
      <c r="CH375" s="223">
        <f t="shared" ca="1" si="676"/>
        <v>8.3214694945769028E-5</v>
      </c>
      <c r="CI375" s="223">
        <f t="shared" ca="1" si="677"/>
        <v>5.5660481989264939E-5</v>
      </c>
      <c r="CJ375" s="223">
        <f t="shared" ca="1" si="678"/>
        <v>2.1598898018668595E-5</v>
      </c>
      <c r="CK375" s="223">
        <f t="shared" ca="1" si="679"/>
        <v>-1.4987853501323503E-5</v>
      </c>
      <c r="CL375" s="223">
        <f t="shared" ca="1" si="680"/>
        <v>-4.9822347046676002E-5</v>
      </c>
      <c r="CM375" s="223">
        <f t="shared" ca="1" si="681"/>
        <v>-7.8832016849249392E-5</v>
      </c>
      <c r="CN375" s="223">
        <f t="shared" ca="1" si="682"/>
        <v>-9.8625288174961634E-5</v>
      </c>
      <c r="CO375" s="223">
        <f t="shared" ca="1" si="683"/>
        <v>-1.0688809266695112E-4</v>
      </c>
      <c r="CP375" s="223">
        <f t="shared" ca="1" si="684"/>
        <v>-1.0265441040363954E-4</v>
      </c>
      <c r="CQ375" s="223">
        <f t="shared" ca="1" si="685"/>
        <v>-8.6419209093866733E-5</v>
      </c>
      <c r="CR375" s="223">
        <f t="shared" ca="1" si="686"/>
        <v>-6.0080576476641929E-5</v>
      </c>
      <c r="CS375" s="223">
        <f t="shared" ca="1" si="687"/>
        <v>-2.6717811334847249E-5</v>
      </c>
      <c r="CT375" s="223">
        <f t="shared" ca="1" si="688"/>
        <v>9.7685830826321146E-6</v>
      </c>
      <c r="CU375" s="223">
        <f t="shared" ca="1" si="689"/>
        <v>4.5112914188246301E-5</v>
      </c>
      <c r="CV375" s="223">
        <f t="shared" ca="1" si="690"/>
        <v>7.518301015147626E-5</v>
      </c>
      <c r="CW375" s="223">
        <f t="shared" ca="1" si="691"/>
        <v>9.6463319833188215E-5</v>
      </c>
      <c r="CX375" s="223">
        <f t="shared" ca="1" si="692"/>
        <v>1.064659224421036E-4</v>
      </c>
      <c r="CY375" s="223">
        <f t="shared" ca="1" si="693"/>
        <v>1.0402139500600859E-4</v>
      </c>
      <c r="CZ375" s="223">
        <f t="shared" ca="1" si="694"/>
        <v>8.9415531797828576E-5</v>
      </c>
      <c r="DA375" s="223">
        <f t="shared" ca="1" si="695"/>
        <v>6.4355931592850323E-5</v>
      </c>
      <c r="DB375" s="223">
        <f t="shared" ca="1" si="696"/>
        <v>3.1772359103316372E-5</v>
      </c>
      <c r="DC375" s="223">
        <f t="shared" ca="1" si="697"/>
        <v>-4.5257792916678358E-6</v>
      </c>
      <c r="DD375" s="223">
        <f t="shared" ca="1" si="698"/>
        <v>-4.0294800368112502E-5</v>
      </c>
      <c r="DE375" s="223">
        <f t="shared" ca="1" si="699"/>
        <v>-7.1352880996994003E-5</v>
      </c>
      <c r="DF375" s="223">
        <f t="shared" ca="1" si="700"/>
        <v>-9.4068962904747563E-5</v>
      </c>
      <c r="DG375" s="223">
        <f t="shared" ca="1" si="701"/>
        <v>-1.0578726648477956E-4</v>
      </c>
      <c r="DH375" s="223">
        <f t="shared" ca="1" si="702"/>
        <v>-1.0513778295661014E-4</v>
      </c>
      <c r="DI375" s="223">
        <f t="shared" ca="1" si="703"/>
        <v>-9.2196444653814077E-5</v>
      </c>
      <c r="DJ375" s="223">
        <f t="shared" ca="1" si="704"/>
        <v>-6.847624763293678E-5</v>
      </c>
      <c r="DK375" s="223">
        <f t="shared" ca="1" si="705"/>
        <v>-3.6750364475774904E-5</v>
      </c>
      <c r="DL375" s="223">
        <f t="shared" ca="1" si="706"/>
        <v>-7.2792749802076063E-7</v>
      </c>
      <c r="DM375" s="223">
        <f t="shared" ca="1" si="707"/>
        <v>3.5379612844484248E-5</v>
      </c>
      <c r="DN375" s="223">
        <f t="shared" ca="1" si="708"/>
        <v>6.7350856502415728E-5</v>
      </c>
      <c r="DO375" s="223">
        <f t="shared" ca="1" si="709"/>
        <v>9.1447985605201315E-5</v>
      </c>
      <c r="DP375" s="223">
        <f t="shared" ca="1" si="710"/>
        <v>1.0485375973662346E-4</v>
      </c>
      <c r="DQ375" s="223">
        <f t="shared" ca="1" si="711"/>
        <v>1.0600088477908705E-4</v>
      </c>
      <c r="DR375" s="223">
        <f t="shared" ca="1" si="712"/>
        <v>9.4755248199173707E-5</v>
      </c>
      <c r="DS375" s="223">
        <f t="shared" ca="1" si="713"/>
        <v>7.243159839466517E-5</v>
      </c>
      <c r="DT375" s="223">
        <f t="shared" ca="1" si="714"/>
        <v>4.1639835001260266E-5</v>
      </c>
      <c r="DU375" s="223">
        <f t="shared" ca="1" si="715"/>
        <v>5.9798806466084632E-6</v>
      </c>
      <c r="DV375" s="223">
        <f t="shared" ca="1" si="716"/>
        <v>-3.0379192734626258E-5</v>
      </c>
      <c r="DW375" s="223">
        <f t="shared" ca="1" si="717"/>
        <v>-6.3186577895285446E-5</v>
      </c>
      <c r="DX375" s="223">
        <f t="shared" ca="1" si="718"/>
        <v>-8.8606702098435026E-5</v>
      </c>
      <c r="DY375" s="223">
        <f t="shared" ca="1" si="719"/>
        <v>-1.0366765109715717E-4</v>
      </c>
      <c r="DZ375" s="223">
        <f t="shared" ca="1" si="720"/>
        <v>-1.0660862118555016E-4</v>
      </c>
      <c r="EA375" s="223">
        <f t="shared" ca="1" si="721"/>
        <v>-9.7085778052042021E-5</v>
      </c>
      <c r="EB375" s="223">
        <f t="shared" ca="1" si="722"/>
        <v>-7.6212455091602066E-5</v>
      </c>
      <c r="EC375" s="223">
        <f t="shared" ca="1" si="723"/>
        <v>-4.6428991517008793E-5</v>
      </c>
      <c r="ED375" s="223">
        <f t="shared" ca="1" si="724"/>
        <v>-1.1217427738942803E-5</v>
      </c>
      <c r="EE375" s="223">
        <f t="shared" ca="1" si="725"/>
        <v>2.5305586488566821E-5</v>
      </c>
      <c r="EF375" s="223">
        <f t="shared" ca="1" si="726"/>
        <v>5.8870077287514242E-5</v>
      </c>
      <c r="EG375" s="223">
        <f t="shared" ca="1" si="727"/>
        <v>8.5551957285282735E-5</v>
      </c>
      <c r="EH375" s="223">
        <f t="shared" ca="1" si="728"/>
        <v>1.0223179800598421E-4</v>
      </c>
      <c r="EI375" s="223">
        <f t="shared" ca="1" si="729"/>
        <v>1.0695952808576486E-4</v>
      </c>
      <c r="EJ375" s="223">
        <f t="shared" ca="1" si="730"/>
        <v>9.9182419761873088E-5</v>
      </c>
      <c r="EK375" s="223">
        <f t="shared" ca="1" si="731"/>
        <v>7.9809709308800613E-5</v>
      </c>
      <c r="EL375" s="223">
        <f t="shared" ca="1" si="732"/>
        <v>5.1106296525493472E-5</v>
      </c>
      <c r="EM375" s="223">
        <f t="shared" ca="1" si="733"/>
        <v>1.6427951065323396E-5</v>
      </c>
      <c r="EN375" s="223">
        <f t="shared" ca="1" si="734"/>
        <v>-2.0171016868148819E-5</v>
      </c>
      <c r="EO375" s="223">
        <f t="shared" ca="1" si="735"/>
        <v>-5.4411753507147653E-5</v>
      </c>
      <c r="EP375" s="223">
        <f t="shared" ca="1" si="736"/>
        <v>-8.2291110313563706E-5</v>
      </c>
      <c r="EQ375" s="223">
        <f t="shared" ca="1" si="737"/>
        <v>-1.0054965955896669E-4</v>
      </c>
      <c r="ER375" s="223">
        <f t="shared" ca="1" si="738"/>
        <v>-1.0705276011427283E-4</v>
      </c>
      <c r="ES375" s="223">
        <f t="shared" ca="1" si="739"/>
        <v>-1.0104012233514361E-4</v>
      </c>
      <c r="ET375" s="223">
        <f t="shared" ca="1" si="740"/>
        <v>-8.3214694945768852E-5</v>
      </c>
      <c r="EU375" s="223">
        <f t="shared" ca="1" si="741"/>
        <v>-5.5660481989264688E-5</v>
      </c>
      <c r="EV375" s="223">
        <f t="shared" ca="1" si="742"/>
        <v>-2.1598898018669055E-5</v>
      </c>
      <c r="EW375" s="223">
        <f t="shared" ca="1" si="743"/>
        <v>1.4987853501323037E-5</v>
      </c>
      <c r="EX375" s="223">
        <f t="shared" ca="1" si="744"/>
        <v>4.9822347046675582E-5</v>
      </c>
      <c r="EY375" s="223">
        <f t="shared" ca="1" si="745"/>
        <v>7.8832016849249338E-5</v>
      </c>
      <c r="EZ375" s="223">
        <f t="shared" ca="1" si="746"/>
        <v>9.8625288174961594E-5</v>
      </c>
      <c r="FA375" s="223">
        <f t="shared" ca="1" si="747"/>
        <v>1.0688809266695112E-4</v>
      </c>
      <c r="FB375" s="223">
        <f t="shared" ca="1" si="748"/>
        <v>1.0265441040363958E-4</v>
      </c>
      <c r="FC375" s="223">
        <f t="shared" ca="1" si="749"/>
        <v>8.6419209093866774E-5</v>
      </c>
      <c r="FD375" s="223">
        <f t="shared" ca="1" si="750"/>
        <v>6.0080576476641997E-5</v>
      </c>
      <c r="FE375" s="223">
        <f t="shared" ca="1" si="751"/>
        <v>2.6717811334846971E-5</v>
      </c>
      <c r="FF375" s="223">
        <f t="shared" ca="1" si="752"/>
        <v>-9.7685830826323992E-6</v>
      </c>
      <c r="FG375" s="223">
        <f t="shared" ca="1" si="753"/>
        <v>-4.5112914188246552E-5</v>
      </c>
      <c r="FH375" s="223">
        <f t="shared" ca="1" si="754"/>
        <v>-7.5183010151475921E-5</v>
      </c>
      <c r="FI375" s="223">
        <f t="shared" ca="1" si="755"/>
        <v>-9.6463319833188011E-5</v>
      </c>
      <c r="FJ375" s="223">
        <f t="shared" ca="1" si="756"/>
        <v>-1.0646592244210355E-4</v>
      </c>
      <c r="FK375" s="223">
        <f t="shared" ca="1" si="757"/>
        <v>-1.0402139500600872E-4</v>
      </c>
      <c r="FL375" s="223">
        <f t="shared" ca="1" si="758"/>
        <v>-8.9415531797828833E-5</v>
      </c>
      <c r="FM375" s="223">
        <f t="shared" ca="1" si="759"/>
        <v>-6.4355931592850106E-5</v>
      </c>
      <c r="FN375" s="223">
        <f t="shared" ca="1" si="760"/>
        <v>-3.17723591033161E-5</v>
      </c>
      <c r="FO375" s="223">
        <f t="shared" ca="1" si="761"/>
        <v>4.5257792916681238E-6</v>
      </c>
      <c r="FP375" s="223">
        <f t="shared" ca="1" si="762"/>
        <v>4.0294800368112773E-5</v>
      </c>
      <c r="FQ375" s="223">
        <f t="shared" ca="1" si="763"/>
        <v>7.1352880996994219E-5</v>
      </c>
      <c r="FR375" s="223">
        <f t="shared" ca="1" si="764"/>
        <v>9.4068962904747698E-5</v>
      </c>
      <c r="FS375" s="223">
        <f t="shared" ca="1" si="765"/>
        <v>1.0578726648477948E-4</v>
      </c>
      <c r="FT375" s="223">
        <f t="shared" ca="1" si="766"/>
        <v>1.0513778295661025E-4</v>
      </c>
      <c r="FU375" s="223">
        <f t="shared" ca="1" si="767"/>
        <v>9.2196444653814321E-5</v>
      </c>
      <c r="FV375" s="223">
        <f t="shared" ca="1" si="768"/>
        <v>6.8476247632937145E-5</v>
      </c>
      <c r="FW375" s="223">
        <f t="shared" ca="1" si="769"/>
        <v>3.6750364475775352E-5</v>
      </c>
      <c r="FX375" s="223">
        <f t="shared" ca="1" si="770"/>
        <v>7.2792749802123158E-7</v>
      </c>
      <c r="FY375" s="223">
        <f t="shared" ca="1" si="771"/>
        <v>-3.5379612844484525E-5</v>
      </c>
      <c r="FZ375" s="223">
        <f t="shared" ca="1" si="772"/>
        <v>-6.7350856502415958E-5</v>
      </c>
      <c r="GA375" s="223">
        <f t="shared" ca="1" si="773"/>
        <v>-9.1447985605201478E-5</v>
      </c>
      <c r="GB375" s="223">
        <f t="shared" ca="1" si="774"/>
        <v>-1.0485375973662353E-4</v>
      </c>
      <c r="GC375" s="223">
        <f t="shared" ca="1" si="775"/>
        <v>-1.0600088477908701E-4</v>
      </c>
      <c r="GD375" s="223">
        <f t="shared" ca="1" si="776"/>
        <v>-9.4755248199173572E-5</v>
      </c>
      <c r="GE375" s="223">
        <f t="shared" ca="1" si="777"/>
        <v>-7.2431598394665509E-5</v>
      </c>
      <c r="GF375" s="223">
        <f t="shared" ca="1" si="778"/>
        <v>-4.16398350012607E-5</v>
      </c>
      <c r="GG375" s="223">
        <f t="shared" ca="1" si="779"/>
        <v>-5.9798806466089358E-6</v>
      </c>
      <c r="GH375" s="223">
        <f t="shared" ca="1" si="780"/>
        <v>3.0379192734625807E-5</v>
      </c>
      <c r="GI375" s="223">
        <f t="shared" ca="1" si="781"/>
        <v>6.3186577895285066E-5</v>
      </c>
      <c r="GJ375" s="223">
        <f t="shared" ca="1" si="782"/>
        <v>8.8606702098434782E-5</v>
      </c>
      <c r="GK375" s="223">
        <f t="shared" ca="1" si="783"/>
        <v>1.0366765109715706E-4</v>
      </c>
      <c r="GL375" s="223">
        <f t="shared" ca="1" si="784"/>
        <v>1.0660862118555015E-4</v>
      </c>
      <c r="GM375" s="223">
        <f t="shared" ca="1" si="785"/>
        <v>9.708577805204221E-5</v>
      </c>
      <c r="GN375" s="223">
        <f t="shared" ca="1" si="786"/>
        <v>7.6212455091601863E-5</v>
      </c>
      <c r="GO375" s="223">
        <f t="shared" ca="1" si="787"/>
        <v>4.6428991517009213E-5</v>
      </c>
      <c r="GP375" s="223">
        <f t="shared" ca="1" si="788"/>
        <v>1.1217427738942515E-5</v>
      </c>
      <c r="GQ375" s="223">
        <f t="shared" ca="1" si="789"/>
        <v>-2.530558648856636E-5</v>
      </c>
      <c r="GR375" s="223">
        <f t="shared" ca="1" si="790"/>
        <v>-5.8870077287514479E-5</v>
      </c>
      <c r="GS375" s="223">
        <f t="shared" ca="1" si="791"/>
        <v>-8.5551957285282437E-5</v>
      </c>
      <c r="GT375" s="223">
        <f t="shared" ca="1" si="792"/>
        <v>-1.0223179800598431E-4</v>
      </c>
      <c r="GU375" s="223">
        <f t="shared" ca="1" si="793"/>
        <v>-1.069595280857649E-4</v>
      </c>
      <c r="GV375" s="223">
        <f t="shared" ca="1" si="794"/>
        <v>-9.9182419761873278E-5</v>
      </c>
      <c r="GW375" s="223">
        <f t="shared" ca="1" si="795"/>
        <v>-7.9809709308800424E-5</v>
      </c>
      <c r="GX375" s="223">
        <f t="shared" ca="1" si="796"/>
        <v>-5.1106296525493892E-5</v>
      </c>
      <c r="GY375" s="223">
        <f t="shared" ca="1" si="797"/>
        <v>-1.6427951065323112E-5</v>
      </c>
      <c r="GZ375" s="223">
        <f t="shared" ca="1" si="798"/>
        <v>2.0171016868148358E-5</v>
      </c>
      <c r="HA375" s="223">
        <f t="shared" ca="1" si="799"/>
        <v>5.441175350714789E-5</v>
      </c>
      <c r="HB375" s="223">
        <f t="shared" ca="1" si="800"/>
        <v>8.2291110313563408E-5</v>
      </c>
      <c r="HC375" s="223">
        <f t="shared" ca="1" si="801"/>
        <v>1.005496595589668E-4</v>
      </c>
      <c r="HD375" s="223">
        <f t="shared" ca="1" si="802"/>
        <v>1.0705276011427283E-4</v>
      </c>
      <c r="HE375" s="223">
        <f t="shared" ca="1" si="803"/>
        <v>1.0104012233514352E-4</v>
      </c>
      <c r="HF375" s="223">
        <f t="shared" ca="1" si="804"/>
        <v>8.3214694945769137E-5</v>
      </c>
      <c r="HG375" s="223">
        <f t="shared" ca="1" si="805"/>
        <v>5.5660481989264451E-5</v>
      </c>
      <c r="HH375" s="223">
        <f t="shared" ca="1" si="806"/>
        <v>2.1598898018668774E-5</v>
      </c>
      <c r="HI375" s="223">
        <f t="shared" ca="1" si="807"/>
        <v>-1.4987853501322571E-5</v>
      </c>
      <c r="HJ375" s="223">
        <f t="shared" ca="1" si="808"/>
        <v>-4.9822347046675833E-5</v>
      </c>
      <c r="HK375" s="223">
        <f t="shared" ca="1" si="809"/>
        <v>-7.8832016849249013E-5</v>
      </c>
      <c r="HL375" s="223">
        <f t="shared" ca="1" si="810"/>
        <v>-9.8625288174961702E-5</v>
      </c>
      <c r="HM375" s="223">
        <f t="shared" ca="1" si="811"/>
        <v>-1.0688809266695111E-4</v>
      </c>
      <c r="HN375" s="223">
        <f t="shared" ca="1" si="812"/>
        <v>-1.0265441040363948E-4</v>
      </c>
      <c r="HO375" s="223">
        <f t="shared" ca="1" si="813"/>
        <v>-8.6419209093867058E-5</v>
      </c>
      <c r="HP375" s="223">
        <f t="shared" ca="1" si="814"/>
        <v>-6.0080576476641773E-5</v>
      </c>
      <c r="HQ375" s="223">
        <f t="shared" ca="1" si="815"/>
        <v>-2.6717811334847425E-5</v>
      </c>
      <c r="HR375" s="223">
        <f t="shared" ca="1" si="816"/>
        <v>9.7685830826326855E-6</v>
      </c>
      <c r="HS375" s="223">
        <f t="shared" ca="1" si="817"/>
        <v>4.5112914188246125E-5</v>
      </c>
      <c r="HT375" s="223">
        <f t="shared" ca="1" si="818"/>
        <v>7.5183010151475582E-5</v>
      </c>
      <c r="HU375" s="223">
        <f t="shared" ca="1" si="819"/>
        <v>9.6463319833188133E-5</v>
      </c>
      <c r="HV375" s="223">
        <f t="shared" ca="1" si="820"/>
        <v>1.064659224421035E-4</v>
      </c>
      <c r="HW375" s="223">
        <f t="shared" ca="1" si="821"/>
        <v>1.0402139500600865E-4</v>
      </c>
      <c r="HX375" s="223">
        <f t="shared" ca="1" si="822"/>
        <v>8.9415531797829091E-5</v>
      </c>
      <c r="HY375" s="223">
        <f t="shared" ca="1" si="823"/>
        <v>6.4355931592849862E-5</v>
      </c>
      <c r="HZ375" s="223">
        <f t="shared" ca="1" si="824"/>
        <v>3.1772359103316548E-5</v>
      </c>
      <c r="IA375" s="223">
        <f t="shared" ca="1" si="825"/>
        <v>-4.5257792916684101E-6</v>
      </c>
      <c r="IB375" s="223">
        <f t="shared" ca="1" si="826"/>
        <v>-4.0294800368112332E-5</v>
      </c>
      <c r="IC375" s="223">
        <f t="shared" ca="1" si="827"/>
        <v>-7.1352880996994436E-5</v>
      </c>
      <c r="ID375" s="223">
        <f t="shared" ca="1" si="828"/>
        <v>-9.4068962904747468E-5</v>
      </c>
      <c r="IE375" s="223">
        <f t="shared" ca="1" si="829"/>
        <v>1.0079277051068425E-4</v>
      </c>
      <c r="IF375" s="223">
        <f t="shared" ca="1" si="830"/>
        <v>-1.0513778295661018E-4</v>
      </c>
      <c r="IG375" s="223">
        <f t="shared" ca="1" si="831"/>
        <v>-9.2196444653814551E-5</v>
      </c>
      <c r="IH375" s="223">
        <f t="shared" ca="1" si="832"/>
        <v>-6.8476247632936929E-5</v>
      </c>
      <c r="II375" s="223">
        <f t="shared" ca="1" si="833"/>
        <v>-3.6750364475775792E-5</v>
      </c>
      <c r="IJ375" s="223">
        <f t="shared" ca="1" si="834"/>
        <v>-7.2792749802094528E-7</v>
      </c>
      <c r="IK375" s="223">
        <f t="shared" ca="1" si="835"/>
        <v>3.5379612844484078E-5</v>
      </c>
      <c r="IL375" s="223">
        <f t="shared" ca="1" si="836"/>
        <v>6.7350856502416175E-5</v>
      </c>
      <c r="IM375" s="223">
        <f t="shared" ca="1" si="837"/>
        <v>9.1447985605201234E-5</v>
      </c>
      <c r="IN375" s="223">
        <f t="shared" ca="1" si="838"/>
        <v>1.048537597366236E-4</v>
      </c>
      <c r="IO375" s="223">
        <f t="shared" ca="1" si="839"/>
        <v>1.0600088477908707E-4</v>
      </c>
      <c r="IP375" s="223">
        <f t="shared" ca="1" si="840"/>
        <v>9.475524819917345E-5</v>
      </c>
      <c r="IQ375" s="223">
        <f t="shared" ca="1" si="841"/>
        <v>7.2431598394665306E-5</v>
      </c>
      <c r="IR375" s="223">
        <f t="shared" ca="1" si="842"/>
        <v>4.163983500126114E-5</v>
      </c>
      <c r="IS375" s="223">
        <f t="shared" ca="1" si="843"/>
        <v>5.9798806466086478E-6</v>
      </c>
      <c r="IT375" s="223">
        <f t="shared" ca="1" si="844"/>
        <v>-3.0379192734625353E-5</v>
      </c>
      <c r="IU375" s="223">
        <f t="shared" ca="1" si="845"/>
        <v>-6.3186577895285297E-5</v>
      </c>
      <c r="IV375" s="223">
        <f t="shared" ca="1" si="846"/>
        <v>-8.8606702098434511E-5</v>
      </c>
      <c r="IW375" s="223">
        <f t="shared" ca="1" si="847"/>
        <v>-1.0366765109715732E-4</v>
      </c>
      <c r="IX375" s="223">
        <f t="shared" ca="1" si="848"/>
        <v>-1.0660862118555018E-4</v>
      </c>
      <c r="IY375" s="223">
        <f t="shared" ca="1" si="849"/>
        <v>-9.7085778052041777E-5</v>
      </c>
      <c r="IZ375" s="223">
        <f t="shared" ca="1" si="850"/>
        <v>-7.6212455091602188E-5</v>
      </c>
      <c r="JA375" s="223">
        <f t="shared" ca="1" si="851"/>
        <v>-4.6428991517008265E-5</v>
      </c>
      <c r="JB375" s="223">
        <f t="shared" ca="1" si="852"/>
        <v>-1.1217427738942986E-5</v>
      </c>
    </row>
    <row r="376" spans="2:262">
      <c r="B376" s="230">
        <v>15</v>
      </c>
      <c r="C376" s="229">
        <f t="shared" si="853"/>
        <v>2.9296874999999999E-4</v>
      </c>
      <c r="D376" s="226">
        <f t="shared" ca="1" si="597"/>
        <v>279.99936087876819</v>
      </c>
      <c r="E376" s="225">
        <f ca="1">U361</f>
        <v>-6.3912123180298521E-4</v>
      </c>
      <c r="F376" s="224">
        <v>15</v>
      </c>
      <c r="G376" s="223">
        <f t="shared" ca="1" si="854"/>
        <v>3.2841326721705529E-4</v>
      </c>
      <c r="H376" s="223">
        <f t="shared" ca="1" si="598"/>
        <v>7.6266631941595273E-4</v>
      </c>
      <c r="I376" s="223">
        <f t="shared" ca="1" si="599"/>
        <v>1.0947111006407021E-3</v>
      </c>
      <c r="J376" s="223">
        <f t="shared" ca="1" si="600"/>
        <v>1.2800488279884998E-3</v>
      </c>
      <c r="K376" s="223">
        <f t="shared" ca="1" si="601"/>
        <v>1.2938415766995332E-3</v>
      </c>
      <c r="L376" s="223">
        <f t="shared" ca="1" si="602"/>
        <v>1.1342409197987982E-3</v>
      </c>
      <c r="M376" s="223">
        <f t="shared" ca="1" si="603"/>
        <v>8.2263564393240561E-4</v>
      </c>
      <c r="N376" s="223">
        <f t="shared" ca="1" si="604"/>
        <v>4.0078534390862724E-4</v>
      </c>
      <c r="O376" s="223">
        <f t="shared" ca="1" si="605"/>
        <v>-7.4775964441898781E-5</v>
      </c>
      <c r="P376" s="223">
        <f t="shared" ca="1" si="606"/>
        <v>-5.4031621660905523E-4</v>
      </c>
      <c r="Q376" s="223">
        <f t="shared" ca="1" si="607"/>
        <v>-9.3344631393785986E-4</v>
      </c>
      <c r="R376" s="223">
        <f t="shared" ca="1" si="608"/>
        <v>-1.2014811613966533E-3</v>
      </c>
      <c r="S376" s="223">
        <f t="shared" ca="1" si="609"/>
        <v>-1.3085002290994928E-3</v>
      </c>
      <c r="T376" s="223">
        <f t="shared" ca="1" si="610"/>
        <v>-1.2401614206502126E-3</v>
      </c>
      <c r="U376" s="223">
        <f t="shared" ca="1" si="611"/>
        <v>-1.0056231206191221E-3</v>
      </c>
      <c r="V376" s="223">
        <f t="shared" ca="1" si="612"/>
        <v>-6.3631683910850604E-4</v>
      </c>
      <c r="W376" s="223">
        <f t="shared" ca="1" si="613"/>
        <v>-1.817349367119166E-4</v>
      </c>
      <c r="X376" s="223">
        <f t="shared" ca="1" si="614"/>
        <v>2.9720206461069667E-4</v>
      </c>
      <c r="Y376" s="223">
        <f t="shared" ca="1" si="615"/>
        <v>7.3630970887310918E-4</v>
      </c>
      <c r="Z376" s="223">
        <f t="shared" ca="1" si="616"/>
        <v>1.0767412475707319E-3</v>
      </c>
      <c r="AA376" s="223">
        <f t="shared" ca="1" si="617"/>
        <v>1.2728739515105415E-3</v>
      </c>
      <c r="AB376" s="223">
        <f t="shared" ca="1" si="618"/>
        <v>1.2984232135965761E-3</v>
      </c>
      <c r="AC376" s="223">
        <f t="shared" ca="1" si="619"/>
        <v>1.1499650647403899E-3</v>
      </c>
      <c r="AD376" s="223">
        <f t="shared" ca="1" si="620"/>
        <v>8.4739503503204045E-4</v>
      </c>
      <c r="AE376" s="223">
        <f t="shared" ca="1" si="621"/>
        <v>4.3126186616601809E-4</v>
      </c>
      <c r="AF376" s="223">
        <f t="shared" ca="1" si="622"/>
        <v>-4.2666603942186938E-5</v>
      </c>
      <c r="AG376" s="223">
        <f t="shared" ca="1" si="623"/>
        <v>-5.1087713462360672E-4</v>
      </c>
      <c r="AH376" s="223">
        <f t="shared" ca="1" si="624"/>
        <v>-9.1062277144411403E-4</v>
      </c>
      <c r="AI376" s="223">
        <f t="shared" ca="1" si="625"/>
        <v>-1.1883318418009752E-3</v>
      </c>
      <c r="AJ376" s="223">
        <f t="shared" ca="1" si="626"/>
        <v>-1.3067873306085503E-3</v>
      </c>
      <c r="AK376" s="223">
        <f t="shared" ca="1" si="627"/>
        <v>-1.2501144963315213E-3</v>
      </c>
      <c r="AL376" s="223">
        <f t="shared" ca="1" si="628"/>
        <v>-1.0259083149839021E-3</v>
      </c>
      <c r="AM376" s="223">
        <f t="shared" ca="1" si="629"/>
        <v>-6.6421564395780246E-4</v>
      </c>
      <c r="AN376" s="223">
        <f t="shared" ca="1" si="630"/>
        <v>-2.1350851038811499E-4</v>
      </c>
      <c r="AO376" s="223">
        <f t="shared" ca="1" si="631"/>
        <v>2.6581183859371798E-4</v>
      </c>
      <c r="AP376" s="223">
        <f t="shared" ca="1" si="632"/>
        <v>7.0950957289403439E-4</v>
      </c>
      <c r="AQ376" s="223">
        <f t="shared" ca="1" si="633"/>
        <v>1.0581228058351728E-3</v>
      </c>
      <c r="AR376" s="223">
        <f t="shared" ca="1" si="634"/>
        <v>1.2649323433600156E-3</v>
      </c>
      <c r="AS376" s="223">
        <f t="shared" ca="1" si="635"/>
        <v>1.3022227289009195E-3</v>
      </c>
      <c r="AT376" s="223">
        <f t="shared" ca="1" si="636"/>
        <v>1.164996513726944E-3</v>
      </c>
      <c r="AU376" s="223">
        <f t="shared" ca="1" si="637"/>
        <v>8.7164398704871085E-4</v>
      </c>
      <c r="AV376" s="223">
        <f t="shared" ca="1" si="638"/>
        <v>4.6147861240115152E-4</v>
      </c>
      <c r="AW376" s="223">
        <f t="shared" ca="1" si="639"/>
        <v>-1.0531542675666893E-5</v>
      </c>
      <c r="AX376" s="223">
        <f t="shared" ca="1" si="640"/>
        <v>-4.8113031935518734E-4</v>
      </c>
      <c r="AY376" s="223">
        <f t="shared" ca="1" si="641"/>
        <v>-8.8725070384322916E-4</v>
      </c>
      <c r="AZ376" s="223">
        <f t="shared" ca="1" si="642"/>
        <v>-1.1744667155383858E-3</v>
      </c>
      <c r="BA376" s="223">
        <f t="shared" ca="1" si="643"/>
        <v>-1.3042872722935743E-3</v>
      </c>
      <c r="BB376" s="223">
        <f t="shared" ca="1" si="644"/>
        <v>-1.2593145497850329E-3</v>
      </c>
      <c r="BC376" s="223">
        <f t="shared" ca="1" si="645"/>
        <v>-1.0455755405409171E-3</v>
      </c>
      <c r="BD376" s="223">
        <f t="shared" ca="1" si="646"/>
        <v>-6.9171435013979927E-4</v>
      </c>
      <c r="BE376" s="223">
        <f t="shared" ca="1" si="647"/>
        <v>-2.4515347452125065E-4</v>
      </c>
      <c r="BF376" s="223">
        <f t="shared" ca="1" si="648"/>
        <v>2.3426149746451415E-4</v>
      </c>
      <c r="BG376" s="223">
        <f t="shared" ca="1" si="649"/>
        <v>6.8228205487851892E-4</v>
      </c>
      <c r="BH376" s="223">
        <f t="shared" ca="1" si="650"/>
        <v>1.0388669904871388E-3</v>
      </c>
      <c r="BI376" s="223">
        <f t="shared" ca="1" si="651"/>
        <v>1.2562287872647166E-3</v>
      </c>
      <c r="BJ376" s="223">
        <f t="shared" ca="1" si="652"/>
        <v>1.3052378339266171E-3</v>
      </c>
      <c r="BK376" s="223">
        <f t="shared" ca="1" si="653"/>
        <v>1.1793262123756566E-3</v>
      </c>
      <c r="BL376" s="223">
        <f t="shared" ca="1" si="654"/>
        <v>8.9536789332045471E-4</v>
      </c>
      <c r="BM376" s="223">
        <f t="shared" ca="1" si="655"/>
        <v>4.91417381175969E-4</v>
      </c>
      <c r="BN376" s="223">
        <f t="shared" ca="1" si="656"/>
        <v>2.1609862398358986E-5</v>
      </c>
      <c r="BO376" s="223">
        <f t="shared" ca="1" si="657"/>
        <v>-4.5109368917301191E-4</v>
      </c>
      <c r="BP376" s="223">
        <f t="shared" ca="1" si="658"/>
        <v>-8.6334418959479141E-4</v>
      </c>
      <c r="BQ376" s="223">
        <f t="shared" ca="1" si="659"/>
        <v>-1.1598941344424961E-3</v>
      </c>
      <c r="BR376" s="223">
        <f t="shared" ca="1" si="660"/>
        <v>-1.3010015600962116E-3</v>
      </c>
      <c r="BS376" s="223">
        <f t="shared" ca="1" si="661"/>
        <v>-1.2677560392425566E-3</v>
      </c>
      <c r="BT376" s="223">
        <f t="shared" ca="1" si="662"/>
        <v>-1.0646129504889008E-3</v>
      </c>
      <c r="BU376" s="223">
        <f t="shared" ca="1" si="663"/>
        <v>-7.1879639346214119E-4</v>
      </c>
      <c r="BV376" s="223">
        <f t="shared" ca="1" si="664"/>
        <v>-2.7665076736821815E-4</v>
      </c>
      <c r="BW376" s="223">
        <f t="shared" ca="1" si="665"/>
        <v>2.0257004596883695E-4</v>
      </c>
      <c r="BX376" s="223">
        <f t="shared" ca="1" si="666"/>
        <v>6.5464355566531606E-4</v>
      </c>
      <c r="BY376" s="223">
        <f t="shared" ca="1" si="667"/>
        <v>1.0189854005097755E-3</v>
      </c>
      <c r="BZ376" s="223">
        <f t="shared" ca="1" si="668"/>
        <v>1.2467685259213896E-3</v>
      </c>
      <c r="CA376" s="223">
        <f t="shared" ca="1" si="669"/>
        <v>1.307466712487143E-3</v>
      </c>
      <c r="CB376" s="223">
        <f t="shared" ca="1" si="670"/>
        <v>1.1929455290118796E-3</v>
      </c>
      <c r="CC376" s="223">
        <f t="shared" ca="1" si="671"/>
        <v>9.1855246345322068E-4</v>
      </c>
      <c r="CD376" s="223">
        <f t="shared" ca="1" si="672"/>
        <v>5.210601384956499E-4</v>
      </c>
      <c r="CE376" s="223">
        <f t="shared" ca="1" si="673"/>
        <v>5.3738250499325512E-5</v>
      </c>
      <c r="CF376" s="223">
        <f t="shared" ca="1" si="674"/>
        <v>-4.2078533701995385E-4</v>
      </c>
      <c r="CG376" s="223">
        <f t="shared" ca="1" si="675"/>
        <v>-8.3891762908905689E-4</v>
      </c>
      <c r="CH376" s="223">
        <f t="shared" ca="1" si="676"/>
        <v>-1.1446228764912536E-3</v>
      </c>
      <c r="CI376" s="223">
        <f t="shared" ca="1" si="677"/>
        <v>-1.2969321732066287E-3</v>
      </c>
      <c r="CJ376" s="223">
        <f t="shared" ca="1" si="678"/>
        <v>-1.2754338798664925E-3</v>
      </c>
      <c r="CK376" s="223">
        <f t="shared" ca="1" si="679"/>
        <v>-1.0830090774039494E-3</v>
      </c>
      <c r="CL376" s="223">
        <f t="shared" ca="1" si="680"/>
        <v>-7.4544546071458602E-4</v>
      </c>
      <c r="CM376" s="223">
        <f t="shared" ca="1" si="681"/>
        <v>-3.0798141613755695E-4</v>
      </c>
      <c r="CN376" s="223">
        <f t="shared" ca="1" si="682"/>
        <v>1.707565738520546E-4</v>
      </c>
      <c r="CO376" s="223">
        <f t="shared" ca="1" si="683"/>
        <v>6.2661072365287947E-4</v>
      </c>
      <c r="CP376" s="223">
        <f t="shared" ca="1" si="684"/>
        <v>9.9849001182946025E-4</v>
      </c>
      <c r="CQ376" s="223">
        <f t="shared" ca="1" si="685"/>
        <v>1.2365572578377259E-3</v>
      </c>
      <c r="CR376" s="223">
        <f t="shared" ca="1" si="686"/>
        <v>1.3089080219893965E-3</v>
      </c>
      <c r="CS376" s="223">
        <f t="shared" ca="1" si="687"/>
        <v>1.2058462598685323E-3</v>
      </c>
      <c r="CT376" s="223">
        <f t="shared" ca="1" si="688"/>
        <v>9.4118373192889472E-4</v>
      </c>
      <c r="CU376" s="223">
        <f t="shared" ca="1" si="689"/>
        <v>5.5038902867159015E-4</v>
      </c>
      <c r="CV376" s="223">
        <f t="shared" ca="1" si="690"/>
        <v>8.583426868759384E-5</v>
      </c>
      <c r="CW376" s="223">
        <f t="shared" ca="1" si="691"/>
        <v>-3.9022351951405643E-4</v>
      </c>
      <c r="CX376" s="223">
        <f t="shared" ca="1" si="692"/>
        <v>-8.1398573597270946E-4</v>
      </c>
      <c r="CY376" s="223">
        <f t="shared" ca="1" si="693"/>
        <v>-1.1286621405194167E-3</v>
      </c>
      <c r="CZ376" s="223">
        <f t="shared" ca="1" si="694"/>
        <v>-1.2920815628713236E-3</v>
      </c>
      <c r="DA376" s="223">
        <f t="shared" ca="1" si="695"/>
        <v>-1.282343446812742E-3</v>
      </c>
      <c r="DB376" s="223">
        <f t="shared" ca="1" si="696"/>
        <v>-1.1007528401470875E-3</v>
      </c>
      <c r="DC376" s="223">
        <f t="shared" ca="1" si="697"/>
        <v>-7.7164549949550133E-4</v>
      </c>
      <c r="DD376" s="223">
        <f t="shared" ca="1" si="698"/>
        <v>-3.3912654841798142E-4</v>
      </c>
      <c r="DE376" s="223">
        <f t="shared" ca="1" si="699"/>
        <v>1.3884024436017876E-4</v>
      </c>
      <c r="DF376" s="223">
        <f t="shared" ca="1" si="700"/>
        <v>5.9820044477099446E-4</v>
      </c>
      <c r="DG376" s="223">
        <f t="shared" ca="1" si="701"/>
        <v>9.7739317010196529E-4</v>
      </c>
      <c r="DH376" s="223">
        <f t="shared" ca="1" si="702"/>
        <v>1.2256011338997929E-3</v>
      </c>
      <c r="DI376" s="223">
        <f t="shared" ca="1" si="703"/>
        <v>1.3095608942424264E-3</v>
      </c>
      <c r="DJ376" s="223">
        <f t="shared" ca="1" si="704"/>
        <v>1.2180206340277376E-3</v>
      </c>
      <c r="DK376" s="223">
        <f t="shared" ca="1" si="705"/>
        <v>9.6324806651757475E-4</v>
      </c>
      <c r="DL376" s="223">
        <f t="shared" ca="1" si="706"/>
        <v>5.7938638507703416E-4</v>
      </c>
      <c r="DM376" s="223">
        <f t="shared" ca="1" si="707"/>
        <v>1.1787858352194552E-4</v>
      </c>
      <c r="DN376" s="223">
        <f t="shared" ca="1" si="708"/>
        <v>-3.5942664595139658E-4</v>
      </c>
      <c r="DO376" s="223">
        <f t="shared" ca="1" si="709"/>
        <v>-7.8856352828590649E-4</v>
      </c>
      <c r="DP376" s="223">
        <f t="shared" ca="1" si="710"/>
        <v>-1.1120215406775261E-3</v>
      </c>
      <c r="DQ376" s="223">
        <f t="shared" ca="1" si="711"/>
        <v>-1.2864526509165854E-3</v>
      </c>
      <c r="DR376" s="223">
        <f t="shared" ca="1" si="712"/>
        <v>-1.2884805780165414E-3</v>
      </c>
      <c r="DS376" s="223">
        <f t="shared" ca="1" si="713"/>
        <v>-1.1178335505391236E-3</v>
      </c>
      <c r="DT376" s="223">
        <f t="shared" ca="1" si="714"/>
        <v>-7.9738072788119671E-4</v>
      </c>
      <c r="DU376" s="223">
        <f t="shared" ca="1" si="715"/>
        <v>-3.7006740354640177E-4</v>
      </c>
      <c r="DV376" s="223">
        <f t="shared" ca="1" si="716"/>
        <v>1.0684028269668063E-4</v>
      </c>
      <c r="DW376" s="223">
        <f t="shared" ca="1" si="717"/>
        <v>5.6942983230933472E-4</v>
      </c>
      <c r="DX376" s="223">
        <f t="shared" ca="1" si="718"/>
        <v>9.5570758327589175E-4</v>
      </c>
      <c r="DY376" s="223">
        <f t="shared" ca="1" si="719"/>
        <v>1.2139067536669768E-3</v>
      </c>
      <c r="DZ376" s="223">
        <f t="shared" ca="1" si="720"/>
        <v>1.309424935980401E-3</v>
      </c>
      <c r="EA376" s="223">
        <f t="shared" ca="1" si="721"/>
        <v>1.2294613181017297E-3</v>
      </c>
      <c r="EB376" s="223">
        <f t="shared" ca="1" si="722"/>
        <v>9.8473217648915629E-4</v>
      </c>
      <c r="EC376" s="223">
        <f t="shared" ca="1" si="723"/>
        <v>6.0803474078876022E-4</v>
      </c>
      <c r="ED376" s="223">
        <f t="shared" ca="1" si="724"/>
        <v>1.4985189270535701E-4</v>
      </c>
      <c r="EE376" s="223">
        <f t="shared" ca="1" si="725"/>
        <v>-3.2841326721705247E-4</v>
      </c>
      <c r="EF376" s="223">
        <f t="shared" ca="1" si="726"/>
        <v>-7.6266631941594634E-4</v>
      </c>
      <c r="EG376" s="223">
        <f t="shared" ca="1" si="727"/>
        <v>-1.0947111006407004E-3</v>
      </c>
      <c r="EH376" s="223">
        <f t="shared" ca="1" si="728"/>
        <v>-1.2800488279884983E-3</v>
      </c>
      <c r="EI376" s="223">
        <f t="shared" ca="1" si="729"/>
        <v>-1.293841576699534E-3</v>
      </c>
      <c r="EJ376" s="223">
        <f t="shared" ca="1" si="730"/>
        <v>-1.1342409197988032E-3</v>
      </c>
      <c r="EK376" s="223">
        <f t="shared" ca="1" si="731"/>
        <v>-8.2263564393240973E-4</v>
      </c>
      <c r="EL376" s="223">
        <f t="shared" ca="1" si="732"/>
        <v>-4.0078534390863721E-4</v>
      </c>
      <c r="EM376" s="223">
        <f t="shared" ca="1" si="733"/>
        <v>7.4775964441892303E-5</v>
      </c>
      <c r="EN376" s="223">
        <f t="shared" ca="1" si="734"/>
        <v>5.4031621660904461E-4</v>
      </c>
      <c r="EO376" s="223">
        <f t="shared" ca="1" si="735"/>
        <v>9.3344631393785487E-4</v>
      </c>
      <c r="EP376" s="223">
        <f t="shared" ca="1" si="736"/>
        <v>1.2014811613966522E-3</v>
      </c>
      <c r="EQ376" s="223">
        <f t="shared" ca="1" si="737"/>
        <v>1.3085002290994928E-3</v>
      </c>
      <c r="ER376" s="223">
        <f t="shared" ca="1" si="738"/>
        <v>1.2401614206502137E-3</v>
      </c>
      <c r="ES376" s="223">
        <f t="shared" ca="1" si="739"/>
        <v>1.0056231206191282E-3</v>
      </c>
      <c r="ET376" s="223">
        <f t="shared" ca="1" si="740"/>
        <v>6.3631683910851016E-4</v>
      </c>
      <c r="EU376" s="223">
        <f t="shared" ca="1" si="741"/>
        <v>1.8173493671192593E-4</v>
      </c>
      <c r="EV376" s="223">
        <f t="shared" ca="1" si="742"/>
        <v>-2.9720206461069097E-4</v>
      </c>
      <c r="EW376" s="223">
        <f t="shared" ca="1" si="743"/>
        <v>-7.363097088731004E-4</v>
      </c>
      <c r="EX376" s="223">
        <f t="shared" ca="1" si="744"/>
        <v>-1.0767412475707278E-3</v>
      </c>
      <c r="EY376" s="223">
        <f t="shared" ca="1" si="745"/>
        <v>-1.2728739515105389E-3</v>
      </c>
      <c r="EZ376" s="223">
        <f t="shared" ca="1" si="746"/>
        <v>-1.298423213596577E-3</v>
      </c>
      <c r="FA376" s="223">
        <f t="shared" ca="1" si="747"/>
        <v>-1.1499650647403912E-3</v>
      </c>
      <c r="FB376" s="223">
        <f t="shared" ca="1" si="748"/>
        <v>-8.4739503503204576E-4</v>
      </c>
      <c r="FC376" s="223">
        <f t="shared" ca="1" si="749"/>
        <v>-4.3126186616602254E-4</v>
      </c>
      <c r="FD376" s="223">
        <f t="shared" ca="1" si="750"/>
        <v>4.2666603942177614E-5</v>
      </c>
      <c r="FE376" s="223">
        <f t="shared" ca="1" si="751"/>
        <v>5.1087713462360227E-4</v>
      </c>
      <c r="FF376" s="223">
        <f t="shared" ca="1" si="752"/>
        <v>9.1062277144410731E-4</v>
      </c>
      <c r="FG376" s="223">
        <f t="shared" ca="1" si="753"/>
        <v>1.1883318418009733E-3</v>
      </c>
      <c r="FH376" s="223">
        <f t="shared" ca="1" si="754"/>
        <v>1.3067873306085497E-3</v>
      </c>
      <c r="FI376" s="223">
        <f t="shared" ca="1" si="755"/>
        <v>1.2501144963315237E-3</v>
      </c>
      <c r="FJ376" s="223">
        <f t="shared" ca="1" si="756"/>
        <v>1.0259083149839036E-3</v>
      </c>
      <c r="FK376" s="223">
        <f t="shared" ca="1" si="757"/>
        <v>6.6421564395780842E-4</v>
      </c>
      <c r="FL376" s="223">
        <f t="shared" ca="1" si="758"/>
        <v>2.1350851038811735E-4</v>
      </c>
      <c r="FM376" s="223">
        <f t="shared" ca="1" si="759"/>
        <v>-2.6581183859370882E-4</v>
      </c>
      <c r="FN376" s="223">
        <f t="shared" ca="1" si="760"/>
        <v>-7.0950957289403027E-4</v>
      </c>
      <c r="FO376" s="223">
        <f t="shared" ca="1" si="761"/>
        <v>-1.0581228058351674E-3</v>
      </c>
      <c r="FP376" s="223">
        <f t="shared" ca="1" si="762"/>
        <v>-1.2649323433600145E-3</v>
      </c>
      <c r="FQ376" s="223">
        <f t="shared" ca="1" si="763"/>
        <v>-1.3022227289009205E-3</v>
      </c>
      <c r="FR376" s="223">
        <f t="shared" ca="1" si="764"/>
        <v>-1.1649965137269472E-3</v>
      </c>
      <c r="FS376" s="223">
        <f t="shared" ca="1" si="765"/>
        <v>-8.7164398704871963E-4</v>
      </c>
      <c r="FT376" s="223">
        <f t="shared" ca="1" si="766"/>
        <v>-4.6147861240115808E-4</v>
      </c>
      <c r="FU376" s="223">
        <f t="shared" ca="1" si="767"/>
        <v>1.0531542675664454E-5</v>
      </c>
      <c r="FV376" s="223">
        <f t="shared" ca="1" si="768"/>
        <v>4.8113031935518078E-4</v>
      </c>
      <c r="FW376" s="223">
        <f t="shared" ca="1" si="769"/>
        <v>8.8725070384322743E-4</v>
      </c>
      <c r="FX376" s="223">
        <f t="shared" ca="1" si="770"/>
        <v>1.1744667155383869E-3</v>
      </c>
      <c r="FY376" s="223">
        <f t="shared" ca="1" si="771"/>
        <v>1.3042872722935741E-3</v>
      </c>
      <c r="FZ376" s="223">
        <f t="shared" ca="1" si="772"/>
        <v>1.2593145497850351E-3</v>
      </c>
      <c r="GA376" s="223">
        <f t="shared" ca="1" si="773"/>
        <v>1.0455755405409271E-3</v>
      </c>
      <c r="GB376" s="223">
        <f t="shared" ca="1" si="774"/>
        <v>6.9171435013980122E-4</v>
      </c>
      <c r="GC376" s="223">
        <f t="shared" ca="1" si="775"/>
        <v>2.4515347452125759E-4</v>
      </c>
      <c r="GD376" s="223">
        <f t="shared" ca="1" si="776"/>
        <v>-2.342614974645026E-4</v>
      </c>
      <c r="GE376" s="223">
        <f t="shared" ca="1" si="777"/>
        <v>-6.8228205487850494E-4</v>
      </c>
      <c r="GF376" s="223">
        <f t="shared" ca="1" si="778"/>
        <v>-1.0388669904871372E-3</v>
      </c>
      <c r="GG376" s="223">
        <f t="shared" ca="1" si="779"/>
        <v>-1.2562287872647144E-3</v>
      </c>
      <c r="GH376" s="223">
        <f t="shared" ca="1" si="780"/>
        <v>-1.305237833926618E-3</v>
      </c>
      <c r="GI376" s="223">
        <f t="shared" ca="1" si="781"/>
        <v>-1.1793262123756558E-3</v>
      </c>
      <c r="GJ376" s="223">
        <f t="shared" ca="1" si="782"/>
        <v>-8.9536789332045645E-4</v>
      </c>
      <c r="GK376" s="223">
        <f t="shared" ca="1" si="783"/>
        <v>-4.9141738117597985E-4</v>
      </c>
      <c r="GL376" s="223">
        <f t="shared" ca="1" si="784"/>
        <v>-2.1609862398375357E-5</v>
      </c>
      <c r="GM376" s="223">
        <f t="shared" ca="1" si="785"/>
        <v>4.5109368917300963E-4</v>
      </c>
      <c r="GN376" s="223">
        <f t="shared" ca="1" si="786"/>
        <v>8.633441895947861E-4</v>
      </c>
      <c r="GO376" s="223">
        <f t="shared" ca="1" si="787"/>
        <v>1.1598941344424908E-3</v>
      </c>
      <c r="GP376" s="223">
        <f t="shared" ca="1" si="788"/>
        <v>1.3010015600962098E-3</v>
      </c>
      <c r="GQ376" s="223">
        <f t="shared" ca="1" si="789"/>
        <v>1.2677560392425572E-3</v>
      </c>
      <c r="GR376" s="223">
        <f t="shared" ca="1" si="790"/>
        <v>1.0646129504889048E-3</v>
      </c>
      <c r="GS376" s="223">
        <f t="shared" ca="1" si="791"/>
        <v>7.1879639346215094E-4</v>
      </c>
      <c r="GT376" s="223">
        <f t="shared" ca="1" si="792"/>
        <v>2.7665076736821598E-4</v>
      </c>
      <c r="GU376" s="223">
        <f t="shared" ca="1" si="793"/>
        <v>-2.0257004596883454E-4</v>
      </c>
      <c r="GV376" s="223">
        <f t="shared" ca="1" si="794"/>
        <v>-6.5464355566530587E-4</v>
      </c>
      <c r="GW376" s="223">
        <f t="shared" ca="1" si="795"/>
        <v>-1.0189854005097651E-3</v>
      </c>
      <c r="GX376" s="223">
        <f t="shared" ca="1" si="796"/>
        <v>-1.246768525921389E-3</v>
      </c>
      <c r="GY376" s="223">
        <f t="shared" ca="1" si="797"/>
        <v>-1.3074667124871435E-3</v>
      </c>
      <c r="GZ376" s="223">
        <f t="shared" ca="1" si="798"/>
        <v>-1.1929455290118844E-3</v>
      </c>
      <c r="HA376" s="223">
        <f t="shared" ca="1" si="799"/>
        <v>-9.1855246345321905E-4</v>
      </c>
      <c r="HB376" s="223">
        <f t="shared" ca="1" si="800"/>
        <v>-5.2106013849565207E-4</v>
      </c>
      <c r="HC376" s="223">
        <f t="shared" ca="1" si="801"/>
        <v>-5.373825049933256E-5</v>
      </c>
      <c r="HD376" s="223">
        <f t="shared" ca="1" si="802"/>
        <v>4.2078533701994279E-4</v>
      </c>
      <c r="HE376" s="223">
        <f t="shared" ca="1" si="803"/>
        <v>8.3891762908905852E-4</v>
      </c>
      <c r="HF376" s="223">
        <f t="shared" ca="1" si="804"/>
        <v>1.1446228764912501E-3</v>
      </c>
      <c r="HG376" s="223">
        <f t="shared" ca="1" si="805"/>
        <v>1.2969321732066268E-3</v>
      </c>
      <c r="HH376" s="223">
        <f t="shared" ca="1" si="806"/>
        <v>1.2754338798664959E-3</v>
      </c>
      <c r="HI376" s="223">
        <f t="shared" ca="1" si="807"/>
        <v>1.0830090774039507E-3</v>
      </c>
      <c r="HJ376" s="223">
        <f t="shared" ca="1" si="808"/>
        <v>7.4544546071459187E-4</v>
      </c>
      <c r="HK376" s="223">
        <f t="shared" ca="1" si="809"/>
        <v>3.0798141613756834E-4</v>
      </c>
      <c r="HL376" s="223">
        <f t="shared" ca="1" si="810"/>
        <v>-1.7075657385205682E-4</v>
      </c>
      <c r="HM376" s="223">
        <f t="shared" ca="1" si="811"/>
        <v>-6.2661072365287329E-4</v>
      </c>
      <c r="HN376" s="223">
        <f t="shared" ca="1" si="812"/>
        <v>-9.984900118294557E-4</v>
      </c>
      <c r="HO376" s="223">
        <f t="shared" ca="1" si="813"/>
        <v>-1.2365572578377205E-3</v>
      </c>
      <c r="HP376" s="223">
        <f t="shared" ca="1" si="814"/>
        <v>-1.3089080219893963E-3</v>
      </c>
      <c r="HQ376" s="223">
        <f t="shared" ca="1" si="815"/>
        <v>-1.2058462598685351E-3</v>
      </c>
      <c r="HR376" s="223">
        <f t="shared" ca="1" si="816"/>
        <v>-9.411837319288996E-4</v>
      </c>
      <c r="HS376" s="223">
        <f t="shared" ca="1" si="817"/>
        <v>-5.50389028671605E-4</v>
      </c>
      <c r="HT376" s="223">
        <f t="shared" ca="1" si="818"/>
        <v>-8.5834268687591617E-5</v>
      </c>
      <c r="HU376" s="223">
        <f t="shared" ca="1" si="819"/>
        <v>3.9022351951404971E-4</v>
      </c>
      <c r="HV376" s="223">
        <f t="shared" ca="1" si="820"/>
        <v>8.1398573597270393E-4</v>
      </c>
      <c r="HW376" s="223">
        <f t="shared" ca="1" si="821"/>
        <v>1.1286621405194178E-3</v>
      </c>
      <c r="HX376" s="223">
        <f t="shared" ca="1" si="822"/>
        <v>1.2920815628713223E-3</v>
      </c>
      <c r="HY376" s="223">
        <f t="shared" ca="1" si="823"/>
        <v>1.2823434468127435E-3</v>
      </c>
      <c r="HZ376" s="223">
        <f t="shared" ca="1" si="824"/>
        <v>1.1007528401470964E-3</v>
      </c>
      <c r="IA376" s="223">
        <f t="shared" ca="1" si="825"/>
        <v>7.7164549949549949E-4</v>
      </c>
      <c r="IB376" s="223">
        <f t="shared" ca="1" si="826"/>
        <v>3.3912654841798825E-4</v>
      </c>
      <c r="IC376" s="223">
        <f t="shared" ca="1" si="827"/>
        <v>-1.3884024436017168E-4</v>
      </c>
      <c r="ID376" s="223">
        <f t="shared" ca="1" si="828"/>
        <v>-5.9820044477097993E-4</v>
      </c>
      <c r="IE376" s="223">
        <f t="shared" ca="1" si="829"/>
        <v>6.1350552905512922E-4</v>
      </c>
      <c r="IF376" s="223">
        <f t="shared" ca="1" si="830"/>
        <v>-1.2256011338997903E-3</v>
      </c>
      <c r="IG376" s="223">
        <f t="shared" ca="1" si="831"/>
        <v>-1.3095608942424266E-3</v>
      </c>
      <c r="IH376" s="223">
        <f t="shared" ca="1" si="832"/>
        <v>-1.2180206340277368E-3</v>
      </c>
      <c r="II376" s="223">
        <f t="shared" ca="1" si="833"/>
        <v>-9.6324806651757952E-4</v>
      </c>
      <c r="IJ376" s="223">
        <f t="shared" ca="1" si="834"/>
        <v>-5.7938638507704066E-4</v>
      </c>
      <c r="IK376" s="223">
        <f t="shared" ca="1" si="835"/>
        <v>-1.1787858352196184E-4</v>
      </c>
      <c r="IL376" s="223">
        <f t="shared" ca="1" si="836"/>
        <v>3.5942664595139874E-4</v>
      </c>
      <c r="IM376" s="223">
        <f t="shared" ca="1" si="837"/>
        <v>7.8856352828590086E-4</v>
      </c>
      <c r="IN376" s="223">
        <f t="shared" ca="1" si="838"/>
        <v>1.1120215406775224E-3</v>
      </c>
      <c r="IO376" s="223">
        <f t="shared" ca="1" si="839"/>
        <v>1.2864526509165823E-3</v>
      </c>
      <c r="IP376" s="223">
        <f t="shared" ca="1" si="840"/>
        <v>1.2884805780165409E-3</v>
      </c>
      <c r="IQ376" s="223">
        <f t="shared" ca="1" si="841"/>
        <v>1.1178335505391272E-3</v>
      </c>
      <c r="IR376" s="223">
        <f t="shared" ca="1" si="842"/>
        <v>7.9738072788120983E-4</v>
      </c>
      <c r="IS376" s="223">
        <f t="shared" ca="1" si="843"/>
        <v>3.700674035463996E-4</v>
      </c>
      <c r="IT376" s="223">
        <f t="shared" ca="1" si="844"/>
        <v>-1.0684028269667363E-4</v>
      </c>
      <c r="IU376" s="223">
        <f t="shared" ca="1" si="845"/>
        <v>-5.6942983230932832E-4</v>
      </c>
      <c r="IV376" s="223">
        <f t="shared" ca="1" si="846"/>
        <v>-9.557075832758807E-4</v>
      </c>
      <c r="IW376" s="223">
        <f t="shared" ca="1" si="847"/>
        <v>-1.2139067536669774E-3</v>
      </c>
      <c r="IX376" s="223">
        <f t="shared" ca="1" si="848"/>
        <v>-1.3094249359804008E-3</v>
      </c>
      <c r="IY376" s="223">
        <f t="shared" ca="1" si="849"/>
        <v>-1.2294613181017319E-3</v>
      </c>
      <c r="IZ376" s="223">
        <f t="shared" ca="1" si="850"/>
        <v>-9.8473217648916691E-4</v>
      </c>
      <c r="JA376" s="223">
        <f t="shared" ca="1" si="851"/>
        <v>-6.0803474078875816E-4</v>
      </c>
      <c r="JB376" s="223">
        <f t="shared" ca="1" si="852"/>
        <v>-1.49851892705364E-4</v>
      </c>
    </row>
    <row r="377" spans="2:262">
      <c r="B377" s="230">
        <v>16</v>
      </c>
      <c r="C377" s="229">
        <f t="shared" si="853"/>
        <v>3.1250000000000001E-4</v>
      </c>
      <c r="D377" s="226">
        <f t="shared" ca="1" si="597"/>
        <v>279.99827054769298</v>
      </c>
      <c r="E377" s="225">
        <f ca="1">V361</f>
        <v>-1.7294523070301986E-3</v>
      </c>
      <c r="F377" s="224">
        <v>16</v>
      </c>
      <c r="G377" s="223">
        <f t="shared" ca="1" si="854"/>
        <v>3.3481936078681345E-5</v>
      </c>
      <c r="H377" s="223">
        <f t="shared" ca="1" si="598"/>
        <v>7.7773082542746742E-5</v>
      </c>
      <c r="I377" s="223">
        <f t="shared" ca="1" si="599"/>
        <v>1.1022398220442782E-4</v>
      </c>
      <c r="J377" s="223">
        <f t="shared" ca="1" si="600"/>
        <v>1.2589427975837159E-4</v>
      </c>
      <c r="K377" s="223">
        <f t="shared" ca="1" si="601"/>
        <v>1.2239831445359117E-4</v>
      </c>
      <c r="L377" s="223">
        <f t="shared" ca="1" si="602"/>
        <v>1.0026831531673497E-4</v>
      </c>
      <c r="M377" s="223">
        <f t="shared" ca="1" si="603"/>
        <v>6.287337410744765E-5</v>
      </c>
      <c r="N377" s="223">
        <f t="shared" ca="1" si="604"/>
        <v>1.5906531638856958E-5</v>
      </c>
      <c r="O377" s="223">
        <f t="shared" ca="1" si="605"/>
        <v>-3.3481936078681331E-5</v>
      </c>
      <c r="P377" s="223">
        <f t="shared" ca="1" si="606"/>
        <v>-7.7773082542746742E-5</v>
      </c>
      <c r="Q377" s="223">
        <f t="shared" ca="1" si="607"/>
        <v>-1.1022398220442778E-4</v>
      </c>
      <c r="R377" s="223">
        <f t="shared" ca="1" si="608"/>
        <v>-1.2589427975837159E-4</v>
      </c>
      <c r="S377" s="223">
        <f t="shared" ca="1" si="609"/>
        <v>-1.2239831445359117E-4</v>
      </c>
      <c r="T377" s="223">
        <f t="shared" ca="1" si="610"/>
        <v>-1.0026831531673499E-4</v>
      </c>
      <c r="U377" s="223">
        <f t="shared" ca="1" si="611"/>
        <v>-6.2873374107447704E-5</v>
      </c>
      <c r="V377" s="223">
        <f t="shared" ca="1" si="612"/>
        <v>-1.5906531638856971E-5</v>
      </c>
      <c r="W377" s="223">
        <f t="shared" ca="1" si="613"/>
        <v>3.3481936078681365E-5</v>
      </c>
      <c r="X377" s="223">
        <f t="shared" ca="1" si="614"/>
        <v>7.7773082542746729E-5</v>
      </c>
      <c r="Y377" s="223">
        <f t="shared" ca="1" si="615"/>
        <v>1.1022398220442778E-4</v>
      </c>
      <c r="Z377" s="223">
        <f t="shared" ca="1" si="616"/>
        <v>1.2589427975837159E-4</v>
      </c>
      <c r="AA377" s="223">
        <f t="shared" ca="1" si="617"/>
        <v>1.2239831445359117E-4</v>
      </c>
      <c r="AB377" s="223">
        <f t="shared" ca="1" si="618"/>
        <v>1.0026831531673505E-4</v>
      </c>
      <c r="AC377" s="223">
        <f t="shared" ca="1" si="619"/>
        <v>6.2873374107447717E-5</v>
      </c>
      <c r="AD377" s="223">
        <f t="shared" ca="1" si="620"/>
        <v>1.5906531638856988E-5</v>
      </c>
      <c r="AE377" s="223">
        <f t="shared" ca="1" si="621"/>
        <v>-3.3481936078681352E-5</v>
      </c>
      <c r="AF377" s="223">
        <f t="shared" ca="1" si="622"/>
        <v>-7.7773082542746796E-5</v>
      </c>
      <c r="AG377" s="223">
        <f t="shared" ca="1" si="623"/>
        <v>-1.1022398220442777E-4</v>
      </c>
      <c r="AH377" s="223">
        <f t="shared" ca="1" si="624"/>
        <v>-1.2589427975837159E-4</v>
      </c>
      <c r="AI377" s="223">
        <f t="shared" ca="1" si="625"/>
        <v>-1.2239831445359117E-4</v>
      </c>
      <c r="AJ377" s="223">
        <f t="shared" ca="1" si="626"/>
        <v>-1.0026831531673507E-4</v>
      </c>
      <c r="AK377" s="223">
        <f t="shared" ca="1" si="627"/>
        <v>-6.2873374107447731E-5</v>
      </c>
      <c r="AL377" s="223">
        <f t="shared" ca="1" si="628"/>
        <v>-1.5906531638857002E-5</v>
      </c>
      <c r="AM377" s="223">
        <f t="shared" ca="1" si="629"/>
        <v>3.3481936078681338E-5</v>
      </c>
      <c r="AN377" s="223">
        <f t="shared" ca="1" si="630"/>
        <v>7.7773082542746783E-5</v>
      </c>
      <c r="AO377" s="223">
        <f t="shared" ca="1" si="631"/>
        <v>1.1022398220442777E-4</v>
      </c>
      <c r="AP377" s="223">
        <f t="shared" ca="1" si="632"/>
        <v>1.2589427975837159E-4</v>
      </c>
      <c r="AQ377" s="223">
        <f t="shared" ca="1" si="633"/>
        <v>1.2239831445359117E-4</v>
      </c>
      <c r="AR377" s="223">
        <f t="shared" ca="1" si="634"/>
        <v>1.0026831531673508E-4</v>
      </c>
      <c r="AS377" s="223">
        <f t="shared" ca="1" si="635"/>
        <v>6.2873374107447744E-5</v>
      </c>
      <c r="AT377" s="223">
        <f t="shared" ca="1" si="636"/>
        <v>1.5906531638857018E-5</v>
      </c>
      <c r="AU377" s="223">
        <f t="shared" ca="1" si="637"/>
        <v>-3.3481936078681101E-5</v>
      </c>
      <c r="AV377" s="223">
        <f t="shared" ca="1" si="638"/>
        <v>-7.7773082542746769E-5</v>
      </c>
      <c r="AW377" s="223">
        <f t="shared" ca="1" si="639"/>
        <v>-1.1022398220442775E-4</v>
      </c>
      <c r="AX377" s="223">
        <f t="shared" ca="1" si="640"/>
        <v>-1.2589427975837156E-4</v>
      </c>
      <c r="AY377" s="223">
        <f t="shared" ca="1" si="641"/>
        <v>-1.2239831445359117E-4</v>
      </c>
      <c r="AZ377" s="223">
        <f t="shared" ca="1" si="642"/>
        <v>-1.0026831531673509E-4</v>
      </c>
      <c r="BA377" s="223">
        <f t="shared" ca="1" si="643"/>
        <v>-6.2873374107447568E-5</v>
      </c>
      <c r="BB377" s="223">
        <f t="shared" ca="1" si="644"/>
        <v>-1.5906531638857032E-5</v>
      </c>
      <c r="BC377" s="223">
        <f t="shared" ca="1" si="645"/>
        <v>3.3481936078681088E-5</v>
      </c>
      <c r="BD377" s="223">
        <f t="shared" ca="1" si="646"/>
        <v>7.7773082542746756E-5</v>
      </c>
      <c r="BE377" s="223">
        <f t="shared" ca="1" si="647"/>
        <v>1.1022398220442775E-4</v>
      </c>
      <c r="BF377" s="223">
        <f t="shared" ca="1" si="648"/>
        <v>1.2589427975837162E-4</v>
      </c>
      <c r="BG377" s="223">
        <f t="shared" ca="1" si="649"/>
        <v>1.2239831445359117E-4</v>
      </c>
      <c r="BH377" s="223">
        <f t="shared" ca="1" si="650"/>
        <v>1.0026831531673509E-4</v>
      </c>
      <c r="BI377" s="223">
        <f t="shared" ca="1" si="651"/>
        <v>6.2873374107447582E-5</v>
      </c>
      <c r="BJ377" s="223">
        <f t="shared" ca="1" si="652"/>
        <v>1.5906531638857049E-5</v>
      </c>
      <c r="BK377" s="223">
        <f t="shared" ca="1" si="653"/>
        <v>-3.3481936078681074E-5</v>
      </c>
      <c r="BL377" s="223">
        <f t="shared" ca="1" si="654"/>
        <v>-7.7773082542746756E-5</v>
      </c>
      <c r="BM377" s="223">
        <f t="shared" ca="1" si="655"/>
        <v>-1.1022398220442775E-4</v>
      </c>
      <c r="BN377" s="223">
        <f t="shared" ca="1" si="656"/>
        <v>-1.2589427975837154E-4</v>
      </c>
      <c r="BO377" s="223">
        <f t="shared" ca="1" si="657"/>
        <v>-1.2239831445359119E-4</v>
      </c>
      <c r="BP377" s="223">
        <f t="shared" ca="1" si="658"/>
        <v>-1.0026831531673511E-4</v>
      </c>
      <c r="BQ377" s="223">
        <f t="shared" ca="1" si="659"/>
        <v>-6.2873374107447595E-5</v>
      </c>
      <c r="BR377" s="223">
        <f t="shared" ca="1" si="660"/>
        <v>-1.5906531638857063E-5</v>
      </c>
      <c r="BS377" s="223">
        <f t="shared" ca="1" si="661"/>
        <v>3.348193607868106E-5</v>
      </c>
      <c r="BT377" s="223">
        <f t="shared" ca="1" si="662"/>
        <v>7.7773082542746742E-5</v>
      </c>
      <c r="BU377" s="223">
        <f t="shared" ca="1" si="663"/>
        <v>1.1022398220442774E-4</v>
      </c>
      <c r="BV377" s="223">
        <f t="shared" ca="1" si="664"/>
        <v>1.2589427975837159E-4</v>
      </c>
      <c r="BW377" s="223">
        <f t="shared" ca="1" si="665"/>
        <v>1.2239831445359119E-4</v>
      </c>
      <c r="BX377" s="223">
        <f t="shared" ca="1" si="666"/>
        <v>1.0026831531673513E-4</v>
      </c>
      <c r="BY377" s="223">
        <f t="shared" ca="1" si="667"/>
        <v>6.2873374107447609E-5</v>
      </c>
      <c r="BZ377" s="223">
        <f t="shared" ca="1" si="668"/>
        <v>1.5906531638857079E-5</v>
      </c>
      <c r="CA377" s="223">
        <f t="shared" ca="1" si="669"/>
        <v>-3.3481936078681047E-5</v>
      </c>
      <c r="CB377" s="223">
        <f t="shared" ca="1" si="670"/>
        <v>-7.7773082542746729E-5</v>
      </c>
      <c r="CC377" s="223">
        <f t="shared" ca="1" si="671"/>
        <v>-1.1022398220442773E-4</v>
      </c>
      <c r="CD377" s="223">
        <f t="shared" ca="1" si="672"/>
        <v>-1.2589427975837154E-4</v>
      </c>
      <c r="CE377" s="223">
        <f t="shared" ca="1" si="673"/>
        <v>-1.2239831445359119E-4</v>
      </c>
      <c r="CF377" s="223">
        <f t="shared" ca="1" si="674"/>
        <v>-1.0026831531673513E-4</v>
      </c>
      <c r="CG377" s="223">
        <f t="shared" ca="1" si="675"/>
        <v>-6.2873374107447623E-5</v>
      </c>
      <c r="CH377" s="223">
        <f t="shared" ca="1" si="676"/>
        <v>-1.5906531638857096E-5</v>
      </c>
      <c r="CI377" s="223">
        <f t="shared" ca="1" si="677"/>
        <v>3.3481936078681033E-5</v>
      </c>
      <c r="CJ377" s="223">
        <f t="shared" ca="1" si="678"/>
        <v>7.7773082542746349E-5</v>
      </c>
      <c r="CK377" s="223">
        <f t="shared" ca="1" si="679"/>
        <v>1.1022398220442793E-4</v>
      </c>
      <c r="CL377" s="223">
        <f t="shared" ca="1" si="680"/>
        <v>1.2589427975837159E-4</v>
      </c>
      <c r="CM377" s="223">
        <f t="shared" ca="1" si="681"/>
        <v>1.2239831445359119E-4</v>
      </c>
      <c r="CN377" s="223">
        <f t="shared" ca="1" si="682"/>
        <v>1.0026831531673515E-4</v>
      </c>
      <c r="CO377" s="223">
        <f t="shared" ca="1" si="683"/>
        <v>6.2873374107448016E-5</v>
      </c>
      <c r="CP377" s="223">
        <f t="shared" ca="1" si="684"/>
        <v>1.5906531638857557E-5</v>
      </c>
      <c r="CQ377" s="223">
        <f t="shared" ca="1" si="685"/>
        <v>-3.3481936078681447E-5</v>
      </c>
      <c r="CR377" s="223">
        <f t="shared" ca="1" si="686"/>
        <v>-7.7773082542746688E-5</v>
      </c>
      <c r="CS377" s="223">
        <f t="shared" ca="1" si="687"/>
        <v>-1.1022398220442771E-4</v>
      </c>
      <c r="CT377" s="223">
        <f t="shared" ca="1" si="688"/>
        <v>-1.2589427975837154E-4</v>
      </c>
      <c r="CU377" s="223">
        <f t="shared" ca="1" si="689"/>
        <v>-1.223983144535913E-4</v>
      </c>
      <c r="CV377" s="223">
        <f t="shared" ca="1" si="690"/>
        <v>-1.0026831531673488E-4</v>
      </c>
      <c r="CW377" s="223">
        <f t="shared" ca="1" si="691"/>
        <v>-6.287337410744765E-5</v>
      </c>
      <c r="CX377" s="223">
        <f t="shared" ca="1" si="692"/>
        <v>-1.5906531638857127E-5</v>
      </c>
      <c r="CY377" s="223">
        <f t="shared" ca="1" si="693"/>
        <v>3.3481936078680999E-5</v>
      </c>
      <c r="CZ377" s="223">
        <f t="shared" ca="1" si="694"/>
        <v>7.7773082542746322E-5</v>
      </c>
      <c r="DA377" s="223">
        <f t="shared" ca="1" si="695"/>
        <v>1.1022398220442793E-4</v>
      </c>
      <c r="DB377" s="223">
        <f t="shared" ca="1" si="696"/>
        <v>1.2589427975837159E-4</v>
      </c>
      <c r="DC377" s="223">
        <f t="shared" ca="1" si="697"/>
        <v>1.2239831445359119E-4</v>
      </c>
      <c r="DD377" s="223">
        <f t="shared" ca="1" si="698"/>
        <v>1.0026831531673516E-4</v>
      </c>
      <c r="DE377" s="223">
        <f t="shared" ca="1" si="699"/>
        <v>6.2873374107448043E-5</v>
      </c>
      <c r="DF377" s="223">
        <f t="shared" ca="1" si="700"/>
        <v>1.5906531638856693E-5</v>
      </c>
      <c r="DG377" s="223">
        <f t="shared" ca="1" si="701"/>
        <v>-3.348193607868142E-5</v>
      </c>
      <c r="DH377" s="223">
        <f t="shared" ca="1" si="702"/>
        <v>-7.7773082542746674E-5</v>
      </c>
      <c r="DI377" s="223">
        <f t="shared" ca="1" si="703"/>
        <v>-1.102239822044277E-4</v>
      </c>
      <c r="DJ377" s="223">
        <f t="shared" ca="1" si="704"/>
        <v>-1.2589427975837154E-4</v>
      </c>
      <c r="DK377" s="223">
        <f t="shared" ca="1" si="705"/>
        <v>-1.2239831445359133E-4</v>
      </c>
      <c r="DL377" s="223">
        <f t="shared" ca="1" si="706"/>
        <v>-1.0026831531673489E-4</v>
      </c>
      <c r="DM377" s="223">
        <f t="shared" ca="1" si="707"/>
        <v>-6.2873374107447663E-5</v>
      </c>
      <c r="DN377" s="223">
        <f t="shared" ca="1" si="708"/>
        <v>-1.5906531638857157E-5</v>
      </c>
      <c r="DO377" s="223">
        <f t="shared" ca="1" si="709"/>
        <v>3.3481936078680966E-5</v>
      </c>
      <c r="DP377" s="223">
        <f t="shared" ca="1" si="710"/>
        <v>7.7773082542746295E-5</v>
      </c>
      <c r="DQ377" s="223">
        <f t="shared" ca="1" si="711"/>
        <v>1.1022398220442792E-4</v>
      </c>
      <c r="DR377" s="223">
        <f t="shared" ca="1" si="712"/>
        <v>1.2589427975837159E-4</v>
      </c>
      <c r="DS377" s="223">
        <f t="shared" ca="1" si="713"/>
        <v>1.2239831445359122E-4</v>
      </c>
      <c r="DT377" s="223">
        <f t="shared" ca="1" si="714"/>
        <v>1.0026831531673519E-4</v>
      </c>
      <c r="DU377" s="223">
        <f t="shared" ca="1" si="715"/>
        <v>6.287337410744807E-5</v>
      </c>
      <c r="DV377" s="223">
        <f t="shared" ca="1" si="716"/>
        <v>1.5906531638857618E-5</v>
      </c>
      <c r="DW377" s="223">
        <f t="shared" ca="1" si="717"/>
        <v>-3.3481936078681386E-5</v>
      </c>
      <c r="DX377" s="223">
        <f t="shared" ca="1" si="718"/>
        <v>-7.7773082542746647E-5</v>
      </c>
      <c r="DY377" s="223">
        <f t="shared" ca="1" si="719"/>
        <v>-1.1022398220442769E-4</v>
      </c>
      <c r="DZ377" s="223">
        <f t="shared" ca="1" si="720"/>
        <v>-1.2589427975837154E-4</v>
      </c>
      <c r="EA377" s="223">
        <f t="shared" ca="1" si="721"/>
        <v>-1.2239831445359133E-4</v>
      </c>
      <c r="EB377" s="223">
        <f t="shared" ca="1" si="722"/>
        <v>-1.0026831531673492E-4</v>
      </c>
      <c r="EC377" s="223">
        <f t="shared" ca="1" si="723"/>
        <v>-6.287337410744769E-5</v>
      </c>
      <c r="ED377" s="223">
        <f t="shared" ca="1" si="724"/>
        <v>-1.5906531638857188E-5</v>
      </c>
      <c r="EE377" s="223">
        <f t="shared" ca="1" si="725"/>
        <v>3.3481936078680938E-5</v>
      </c>
      <c r="EF377" s="223">
        <f t="shared" ca="1" si="726"/>
        <v>7.7773082542746281E-5</v>
      </c>
      <c r="EG377" s="223">
        <f t="shared" ca="1" si="727"/>
        <v>1.1022398220442789E-4</v>
      </c>
      <c r="EH377" s="223">
        <f t="shared" ca="1" si="728"/>
        <v>1.2589427975837159E-4</v>
      </c>
      <c r="EI377" s="223">
        <f t="shared" ca="1" si="729"/>
        <v>1.2239831445359122E-4</v>
      </c>
      <c r="EJ377" s="223">
        <f t="shared" ca="1" si="730"/>
        <v>1.002683153167352E-4</v>
      </c>
      <c r="EK377" s="223">
        <f t="shared" ca="1" si="731"/>
        <v>6.2873374107448097E-5</v>
      </c>
      <c r="EL377" s="223">
        <f t="shared" ca="1" si="732"/>
        <v>1.5906531638856754E-5</v>
      </c>
      <c r="EM377" s="223">
        <f t="shared" ca="1" si="733"/>
        <v>-3.3481936078681359E-5</v>
      </c>
      <c r="EN377" s="223">
        <f t="shared" ca="1" si="734"/>
        <v>-7.7773082542746634E-5</v>
      </c>
      <c r="EO377" s="223">
        <f t="shared" ca="1" si="735"/>
        <v>-1.1022398220442766E-4</v>
      </c>
      <c r="EP377" s="223">
        <f t="shared" ca="1" si="736"/>
        <v>-1.2589427975837154E-4</v>
      </c>
      <c r="EQ377" s="223">
        <f t="shared" ca="1" si="737"/>
        <v>-1.2239831445359136E-4</v>
      </c>
      <c r="ER377" s="223">
        <f t="shared" ca="1" si="738"/>
        <v>-1.0026831531673493E-4</v>
      </c>
      <c r="ES377" s="223">
        <f t="shared" ca="1" si="739"/>
        <v>-6.2873374107447717E-5</v>
      </c>
      <c r="ET377" s="223">
        <f t="shared" ca="1" si="740"/>
        <v>-1.5906531638857218E-5</v>
      </c>
      <c r="EU377" s="223">
        <f t="shared" ca="1" si="741"/>
        <v>3.3481936078680911E-5</v>
      </c>
      <c r="EV377" s="223">
        <f t="shared" ca="1" si="742"/>
        <v>7.7773082542746254E-5</v>
      </c>
      <c r="EW377" s="223">
        <f t="shared" ca="1" si="743"/>
        <v>1.1022398220442788E-4</v>
      </c>
      <c r="EX377" s="223">
        <f t="shared" ca="1" si="744"/>
        <v>1.2589427975837159E-4</v>
      </c>
      <c r="EY377" s="223">
        <f t="shared" ca="1" si="745"/>
        <v>1.2239831445359122E-4</v>
      </c>
      <c r="EZ377" s="223">
        <f t="shared" ca="1" si="746"/>
        <v>1.0026831531673522E-4</v>
      </c>
      <c r="FA377" s="223">
        <f t="shared" ca="1" si="747"/>
        <v>6.2873374107448124E-5</v>
      </c>
      <c r="FB377" s="223">
        <f t="shared" ca="1" si="748"/>
        <v>1.5906531638857683E-5</v>
      </c>
      <c r="FC377" s="223">
        <f t="shared" ca="1" si="749"/>
        <v>-3.3481936078681331E-5</v>
      </c>
      <c r="FD377" s="223">
        <f t="shared" ca="1" si="750"/>
        <v>-7.7773082542746607E-5</v>
      </c>
      <c r="FE377" s="223">
        <f t="shared" ca="1" si="751"/>
        <v>-1.1022398220442765E-4</v>
      </c>
      <c r="FF377" s="223">
        <f t="shared" ca="1" si="752"/>
        <v>-1.2589427975837154E-4</v>
      </c>
      <c r="FG377" s="223">
        <f t="shared" ca="1" si="753"/>
        <v>-1.2239831445359136E-4</v>
      </c>
      <c r="FH377" s="223">
        <f t="shared" ca="1" si="754"/>
        <v>-1.0026831531673494E-4</v>
      </c>
      <c r="FI377" s="223">
        <f t="shared" ca="1" si="755"/>
        <v>-6.2873374107447744E-5</v>
      </c>
      <c r="FJ377" s="223">
        <f t="shared" ca="1" si="756"/>
        <v>-1.5906531638857249E-5</v>
      </c>
      <c r="FK377" s="223">
        <f t="shared" ca="1" si="757"/>
        <v>3.3481936078680884E-5</v>
      </c>
      <c r="FL377" s="223">
        <f t="shared" ca="1" si="758"/>
        <v>7.7773082542746241E-5</v>
      </c>
      <c r="FM377" s="223">
        <f t="shared" ca="1" si="759"/>
        <v>1.1022398220442742E-4</v>
      </c>
      <c r="FN377" s="223">
        <f t="shared" ca="1" si="760"/>
        <v>1.2589427975837146E-4</v>
      </c>
      <c r="FO377" s="223">
        <f t="shared" ca="1" si="761"/>
        <v>1.2239831445359146E-4</v>
      </c>
      <c r="FP377" s="223">
        <f t="shared" ca="1" si="762"/>
        <v>1.0026831531673467E-4</v>
      </c>
      <c r="FQ377" s="223">
        <f t="shared" ca="1" si="763"/>
        <v>6.2873374107447379E-5</v>
      </c>
      <c r="FR377" s="223">
        <f t="shared" ca="1" si="764"/>
        <v>1.5906531638856819E-5</v>
      </c>
      <c r="FS377" s="223">
        <f t="shared" ca="1" si="765"/>
        <v>-3.3481936078681304E-5</v>
      </c>
      <c r="FT377" s="223">
        <f t="shared" ca="1" si="766"/>
        <v>-7.7773082542746593E-5</v>
      </c>
      <c r="FU377" s="223">
        <f t="shared" ca="1" si="767"/>
        <v>-1.1022398220442765E-4</v>
      </c>
      <c r="FV377" s="223">
        <f t="shared" ca="1" si="768"/>
        <v>-1.2589427975837151E-4</v>
      </c>
      <c r="FW377" s="223">
        <f t="shared" ca="1" si="769"/>
        <v>-1.2239831445359136E-4</v>
      </c>
      <c r="FX377" s="223">
        <f t="shared" ca="1" si="770"/>
        <v>-1.0026831531673553E-4</v>
      </c>
      <c r="FY377" s="223">
        <f t="shared" ca="1" si="771"/>
        <v>-6.2873374107448558E-5</v>
      </c>
      <c r="FZ377" s="223">
        <f t="shared" ca="1" si="772"/>
        <v>-1.5906531638858174E-5</v>
      </c>
      <c r="GA377" s="223">
        <f t="shared" ca="1" si="773"/>
        <v>3.3481936078681718E-5</v>
      </c>
      <c r="GB377" s="223">
        <f t="shared" ca="1" si="774"/>
        <v>7.7773082542746905E-5</v>
      </c>
      <c r="GC377" s="223">
        <f t="shared" ca="1" si="775"/>
        <v>1.1022398220442785E-4</v>
      </c>
      <c r="GD377" s="223">
        <f t="shared" ca="1" si="776"/>
        <v>1.2589427975837156E-4</v>
      </c>
      <c r="GE377" s="223">
        <f t="shared" ca="1" si="777"/>
        <v>1.2239831445359125E-4</v>
      </c>
      <c r="GF377" s="223">
        <f t="shared" ca="1" si="778"/>
        <v>1.0026831531673526E-4</v>
      </c>
      <c r="GG377" s="223">
        <f t="shared" ca="1" si="779"/>
        <v>6.2873374107448178E-5</v>
      </c>
      <c r="GH377" s="223">
        <f t="shared" ca="1" si="780"/>
        <v>1.5906531638857744E-5</v>
      </c>
      <c r="GI377" s="223">
        <f t="shared" ca="1" si="781"/>
        <v>-3.3481936078680396E-5</v>
      </c>
      <c r="GJ377" s="223">
        <f t="shared" ca="1" si="782"/>
        <v>-7.7773082542745834E-5</v>
      </c>
      <c r="GK377" s="223">
        <f t="shared" ca="1" si="783"/>
        <v>-1.1022398220442805E-4</v>
      </c>
      <c r="GL377" s="223">
        <f t="shared" ca="1" si="784"/>
        <v>-1.2589427975837162E-4</v>
      </c>
      <c r="GM377" s="223">
        <f t="shared" ca="1" si="785"/>
        <v>-1.2239831445359114E-4</v>
      </c>
      <c r="GN377" s="223">
        <f t="shared" ca="1" si="786"/>
        <v>-1.0026831531673499E-4</v>
      </c>
      <c r="GO377" s="223">
        <f t="shared" ca="1" si="787"/>
        <v>-6.2873374107447799E-5</v>
      </c>
      <c r="GP377" s="223">
        <f t="shared" ca="1" si="788"/>
        <v>-1.590653163885731E-5</v>
      </c>
      <c r="GQ377" s="223">
        <f t="shared" ca="1" si="789"/>
        <v>3.3481936078680816E-5</v>
      </c>
      <c r="GR377" s="223">
        <f t="shared" ca="1" si="790"/>
        <v>7.7773082542746186E-5</v>
      </c>
      <c r="GS377" s="223">
        <f t="shared" ca="1" si="791"/>
        <v>1.1022398220442739E-4</v>
      </c>
      <c r="GT377" s="223">
        <f t="shared" ca="1" si="792"/>
        <v>1.2589427975837146E-4</v>
      </c>
      <c r="GU377" s="223">
        <f t="shared" ca="1" si="793"/>
        <v>1.2239831445359149E-4</v>
      </c>
      <c r="GV377" s="223">
        <f t="shared" ca="1" si="794"/>
        <v>1.0026831531673471E-4</v>
      </c>
      <c r="GW377" s="223">
        <f t="shared" ca="1" si="795"/>
        <v>6.2873374107447419E-5</v>
      </c>
      <c r="GX377" s="223">
        <f t="shared" ca="1" si="796"/>
        <v>1.590653163885688E-5</v>
      </c>
      <c r="GY377" s="223">
        <f t="shared" ca="1" si="797"/>
        <v>-3.3481936078681237E-5</v>
      </c>
      <c r="GZ377" s="223">
        <f t="shared" ca="1" si="798"/>
        <v>-7.7773082542746539E-5</v>
      </c>
      <c r="HA377" s="223">
        <f t="shared" ca="1" si="799"/>
        <v>-1.102239822044276E-4</v>
      </c>
      <c r="HB377" s="223">
        <f t="shared" ca="1" si="800"/>
        <v>-1.2589427975837151E-4</v>
      </c>
      <c r="HC377" s="223">
        <f t="shared" ca="1" si="801"/>
        <v>-1.2239831445359138E-4</v>
      </c>
      <c r="HD377" s="223">
        <f t="shared" ca="1" si="802"/>
        <v>-1.0026831531673557E-4</v>
      </c>
      <c r="HE377" s="223">
        <f t="shared" ca="1" si="803"/>
        <v>-6.2873374107448625E-5</v>
      </c>
      <c r="HF377" s="223">
        <f t="shared" ca="1" si="804"/>
        <v>-1.5906531638856446E-5</v>
      </c>
      <c r="HG377" s="223">
        <f t="shared" ca="1" si="805"/>
        <v>3.3481936078681657E-5</v>
      </c>
      <c r="HH377" s="223">
        <f t="shared" ca="1" si="806"/>
        <v>7.7773082542746864E-5</v>
      </c>
      <c r="HI377" s="223">
        <f t="shared" ca="1" si="807"/>
        <v>1.1022398220442782E-4</v>
      </c>
      <c r="HJ377" s="223">
        <f t="shared" ca="1" si="808"/>
        <v>1.2589427975837156E-4</v>
      </c>
      <c r="HK377" s="223">
        <f t="shared" ca="1" si="809"/>
        <v>1.2239831445359125E-4</v>
      </c>
      <c r="HL377" s="223">
        <f t="shared" ca="1" si="810"/>
        <v>1.002683153167353E-4</v>
      </c>
      <c r="HM377" s="223">
        <f t="shared" ca="1" si="811"/>
        <v>6.2873374107448246E-5</v>
      </c>
      <c r="HN377" s="223">
        <f t="shared" ca="1" si="812"/>
        <v>1.5906531638857805E-5</v>
      </c>
      <c r="HO377" s="223">
        <f t="shared" ca="1" si="813"/>
        <v>-3.3481936078680342E-5</v>
      </c>
      <c r="HP377" s="223">
        <f t="shared" ca="1" si="814"/>
        <v>-7.7773082542745793E-5</v>
      </c>
      <c r="HQ377" s="223">
        <f t="shared" ca="1" si="815"/>
        <v>-1.1022398220442804E-4</v>
      </c>
      <c r="HR377" s="223">
        <f t="shared" ca="1" si="816"/>
        <v>-1.2589427975837162E-4</v>
      </c>
      <c r="HS377" s="223">
        <f t="shared" ca="1" si="817"/>
        <v>-1.2239831445359114E-4</v>
      </c>
      <c r="HT377" s="223">
        <f t="shared" ca="1" si="818"/>
        <v>-1.0026831531673503E-4</v>
      </c>
      <c r="HU377" s="223">
        <f t="shared" ca="1" si="819"/>
        <v>-6.2873374107447853E-5</v>
      </c>
      <c r="HV377" s="223">
        <f t="shared" ca="1" si="820"/>
        <v>-1.5906531638857371E-5</v>
      </c>
      <c r="HW377" s="223">
        <f t="shared" ca="1" si="821"/>
        <v>3.3481936078680755E-5</v>
      </c>
      <c r="HX377" s="223">
        <f t="shared" ca="1" si="822"/>
        <v>7.7773082542746146E-5</v>
      </c>
      <c r="HY377" s="223">
        <f t="shared" ca="1" si="823"/>
        <v>1.1022398220442735E-4</v>
      </c>
      <c r="HZ377" s="223">
        <f t="shared" ca="1" si="824"/>
        <v>1.2589427975837146E-4</v>
      </c>
      <c r="IA377" s="223">
        <f t="shared" ca="1" si="825"/>
        <v>1.2239831445359149E-4</v>
      </c>
      <c r="IB377" s="223">
        <f t="shared" ca="1" si="826"/>
        <v>1.0026831531673475E-4</v>
      </c>
      <c r="IC377" s="223">
        <f t="shared" ca="1" si="827"/>
        <v>6.2873374107447473E-5</v>
      </c>
      <c r="ID377" s="223">
        <f t="shared" ca="1" si="828"/>
        <v>1.5906531638856941E-5</v>
      </c>
      <c r="IE377" s="223">
        <f t="shared" ca="1" si="829"/>
        <v>-3.3481936078681575E-5</v>
      </c>
      <c r="IF377" s="223">
        <f t="shared" ca="1" si="830"/>
        <v>-7.7773082542746485E-5</v>
      </c>
      <c r="IG377" s="223">
        <f t="shared" ca="1" si="831"/>
        <v>-1.1022398220442758E-4</v>
      </c>
      <c r="IH377" s="223">
        <f t="shared" ca="1" si="832"/>
        <v>-1.2589427975837151E-4</v>
      </c>
      <c r="II377" s="223">
        <f t="shared" ca="1" si="833"/>
        <v>-1.2239831445359138E-4</v>
      </c>
      <c r="IJ377" s="223">
        <f t="shared" ca="1" si="834"/>
        <v>-1.002683153167356E-4</v>
      </c>
      <c r="IK377" s="223">
        <f t="shared" ca="1" si="835"/>
        <v>-6.2873374107448666E-5</v>
      </c>
      <c r="IL377" s="223">
        <f t="shared" ca="1" si="836"/>
        <v>-1.5906531638858299E-5</v>
      </c>
      <c r="IM377" s="223">
        <f t="shared" ca="1" si="837"/>
        <v>3.3481936078681596E-5</v>
      </c>
      <c r="IN377" s="223">
        <f t="shared" ca="1" si="838"/>
        <v>7.777308254274681E-5</v>
      </c>
      <c r="IO377" s="223">
        <f t="shared" ca="1" si="839"/>
        <v>1.1022398220442778E-4</v>
      </c>
      <c r="IP377" s="223">
        <f t="shared" ca="1" si="840"/>
        <v>1.2589427975837156E-4</v>
      </c>
      <c r="IQ377" s="223">
        <f t="shared" ca="1" si="841"/>
        <v>1.2239831445359127E-4</v>
      </c>
      <c r="IR377" s="223">
        <f t="shared" ca="1" si="842"/>
        <v>1.0026831531673532E-4</v>
      </c>
      <c r="IS377" s="223">
        <f t="shared" ca="1" si="843"/>
        <v>6.2873374107448287E-5</v>
      </c>
      <c r="IT377" s="223">
        <f t="shared" ca="1" si="844"/>
        <v>1.5906531638857866E-5</v>
      </c>
      <c r="IU377" s="223">
        <f t="shared" ca="1" si="845"/>
        <v>-3.3481936078680274E-5</v>
      </c>
      <c r="IV377" s="223">
        <f t="shared" ca="1" si="846"/>
        <v>-7.7773082542745753E-5</v>
      </c>
      <c r="IW377" s="223">
        <f t="shared" ca="1" si="847"/>
        <v>-1.10223982204428E-4</v>
      </c>
      <c r="IX377" s="223">
        <f t="shared" ca="1" si="848"/>
        <v>-1.2589427975837162E-4</v>
      </c>
      <c r="IY377" s="223">
        <f t="shared" ca="1" si="849"/>
        <v>-1.2239831445359117E-4</v>
      </c>
      <c r="IZ377" s="223">
        <f t="shared" ca="1" si="850"/>
        <v>-1.0026831531673505E-4</v>
      </c>
      <c r="JA377" s="223">
        <f t="shared" ca="1" si="851"/>
        <v>-6.2873374107447907E-5</v>
      </c>
      <c r="JB377" s="223">
        <f t="shared" ca="1" si="852"/>
        <v>-1.5906531638857435E-5</v>
      </c>
    </row>
    <row r="378" spans="2:262">
      <c r="B378" s="230">
        <v>17</v>
      </c>
      <c r="C378" s="229">
        <f t="shared" si="853"/>
        <v>3.3203125000000002E-4</v>
      </c>
      <c r="D378" s="226">
        <f t="shared" ca="1" si="597"/>
        <v>279.99923940315711</v>
      </c>
      <c r="E378" s="225">
        <f ca="1">W361</f>
        <v>-7.6059684287363568E-4</v>
      </c>
      <c r="F378" s="224">
        <v>17</v>
      </c>
      <c r="G378" s="223">
        <f t="shared" ca="1" si="854"/>
        <v>-2.9706357426427505E-4</v>
      </c>
      <c r="H378" s="223">
        <f t="shared" ca="1" si="598"/>
        <v>-6.8890465957244576E-4</v>
      </c>
      <c r="I378" s="223">
        <f t="shared" ca="1" si="599"/>
        <v>-9.6254314679722407E-4</v>
      </c>
      <c r="J378" s="223">
        <f t="shared" ca="1" si="600"/>
        <v>-1.0710280106027499E-3</v>
      </c>
      <c r="K378" s="223">
        <f t="shared" ca="1" si="601"/>
        <v>-9.957453650523329E-4</v>
      </c>
      <c r="L378" s="223">
        <f t="shared" ca="1" si="602"/>
        <v>-7.4961224325208219E-4</v>
      </c>
      <c r="M378" s="223">
        <f t="shared" ca="1" si="603"/>
        <v>-3.748602864993907E-4</v>
      </c>
      <c r="N378" s="223">
        <f t="shared" ca="1" si="604"/>
        <v>6.4210381364955224E-5</v>
      </c>
      <c r="O378" s="223">
        <f t="shared" ca="1" si="605"/>
        <v>4.922638006219632E-4</v>
      </c>
      <c r="P378" s="223">
        <f t="shared" ca="1" si="606"/>
        <v>8.3585435645163776E-4</v>
      </c>
      <c r="Q378" s="223">
        <f t="shared" ca="1" si="607"/>
        <v>1.0360286134088045E-3</v>
      </c>
      <c r="R378" s="223">
        <f t="shared" ca="1" si="608"/>
        <v>1.0584405746810232E-3</v>
      </c>
      <c r="S378" s="223">
        <f t="shared" ca="1" si="609"/>
        <v>8.9924478500288127E-4</v>
      </c>
      <c r="T378" s="223">
        <f t="shared" ca="1" si="610"/>
        <v>5.8575613574929255E-4</v>
      </c>
      <c r="U378" s="223">
        <f t="shared" ca="1" si="611"/>
        <v>1.7176316252752937E-4</v>
      </c>
      <c r="V378" s="223">
        <f t="shared" ca="1" si="612"/>
        <v>-2.7170101804297646E-4</v>
      </c>
      <c r="W378" s="223">
        <f t="shared" ca="1" si="613"/>
        <v>-6.6854660518646963E-4</v>
      </c>
      <c r="X378" s="223">
        <f t="shared" ca="1" si="614"/>
        <v>-9.5068263916491718E-4</v>
      </c>
      <c r="Y378" s="223">
        <f t="shared" ca="1" si="615"/>
        <v>-1.0697000814186243E-3</v>
      </c>
      <c r="Z378" s="223">
        <f t="shared" ca="1" si="616"/>
        <v>-1.0051778610546175E-3</v>
      </c>
      <c r="AA378" s="223">
        <f t="shared" ca="1" si="617"/>
        <v>-7.6818673216805353E-4</v>
      </c>
      <c r="AB378" s="223">
        <f t="shared" ca="1" si="618"/>
        <v>-3.993897484454831E-4</v>
      </c>
      <c r="AC378" s="223">
        <f t="shared" ca="1" si="619"/>
        <v>3.7934723454374118E-5</v>
      </c>
      <c r="AD378" s="223">
        <f t="shared" ca="1" si="620"/>
        <v>4.6875033696929338E-4</v>
      </c>
      <c r="AE378" s="223">
        <f t="shared" ca="1" si="621"/>
        <v>8.191375386389151E-4</v>
      </c>
      <c r="AF378" s="223">
        <f t="shared" ca="1" si="622"/>
        <v>1.028976721204055E-3</v>
      </c>
      <c r="AG378" s="223">
        <f t="shared" ca="1" si="623"/>
        <v>1.0622635751942433E-3</v>
      </c>
      <c r="AH378" s="223">
        <f t="shared" ca="1" si="624"/>
        <v>9.1328672593812095E-4</v>
      </c>
      <c r="AI378" s="223">
        <f t="shared" ca="1" si="625"/>
        <v>6.0760769402009142E-4</v>
      </c>
      <c r="AJ378" s="223">
        <f t="shared" ca="1" si="626"/>
        <v>1.9767503708926587E-4</v>
      </c>
      <c r="AK378" s="223">
        <f t="shared" ca="1" si="627"/>
        <v>-2.4617479928796485E-4</v>
      </c>
      <c r="AL378" s="223">
        <f t="shared" ca="1" si="628"/>
        <v>-6.4778584332409622E-4</v>
      </c>
      <c r="AM378" s="223">
        <f t="shared" ca="1" si="629"/>
        <v>-9.3824947585909057E-4</v>
      </c>
      <c r="AN378" s="223">
        <f t="shared" ca="1" si="630"/>
        <v>-1.0677278049041141E-3</v>
      </c>
      <c r="AO378" s="223">
        <f t="shared" ca="1" si="631"/>
        <v>-1.0140048754994236E-3</v>
      </c>
      <c r="AP378" s="223">
        <f t="shared" ca="1" si="632"/>
        <v>-7.8629849412092012E-4</v>
      </c>
      <c r="AQ378" s="223">
        <f t="shared" ca="1" si="633"/>
        <v>-4.2367863294125597E-4</v>
      </c>
      <c r="AR378" s="223">
        <f t="shared" ca="1" si="634"/>
        <v>1.1636215084855696E-5</v>
      </c>
      <c r="AS378" s="223">
        <f t="shared" ca="1" si="635"/>
        <v>4.4495451564133704E-4</v>
      </c>
      <c r="AT378" s="223">
        <f t="shared" ca="1" si="636"/>
        <v>8.0192730300244043E-4</v>
      </c>
      <c r="AU378" s="223">
        <f t="shared" ca="1" si="637"/>
        <v>1.0213050118983702E-3</v>
      </c>
      <c r="AV378" s="223">
        <f t="shared" ca="1" si="638"/>
        <v>1.0654467078503595E-3</v>
      </c>
      <c r="AW378" s="223">
        <f t="shared" ca="1" si="639"/>
        <v>9.2677853709964694E-4</v>
      </c>
      <c r="AX378" s="223">
        <f t="shared" ca="1" si="640"/>
        <v>6.2909325213592667E-4</v>
      </c>
      <c r="AY378" s="223">
        <f t="shared" ca="1" si="641"/>
        <v>2.2346783960020271E-4</v>
      </c>
      <c r="AZ378" s="223">
        <f t="shared" ca="1" si="642"/>
        <v>-2.2050029403892897E-4</v>
      </c>
      <c r="BA378" s="223">
        <f t="shared" ca="1" si="643"/>
        <v>-6.266348794919781E-4</v>
      </c>
      <c r="BB378" s="223">
        <f t="shared" ca="1" si="644"/>
        <v>-9.2525114615241567E-4</v>
      </c>
      <c r="BC378" s="223">
        <f t="shared" ca="1" si="645"/>
        <v>-1.0651123690848441E-3</v>
      </c>
      <c r="BD378" s="223">
        <f t="shared" ca="1" si="646"/>
        <v>-1.0222210913233131E-3</v>
      </c>
      <c r="BE378" s="223">
        <f t="shared" ca="1" si="647"/>
        <v>-8.0393661926252266E-4</v>
      </c>
      <c r="BF378" s="223">
        <f t="shared" ca="1" si="648"/>
        <v>-4.4771230927091141E-4</v>
      </c>
      <c r="BG378" s="223">
        <f t="shared" ca="1" si="649"/>
        <v>-1.4669302505523728E-5</v>
      </c>
      <c r="BH378" s="223">
        <f t="shared" ca="1" si="650"/>
        <v>4.2089067035107575E-4</v>
      </c>
      <c r="BI378" s="223">
        <f t="shared" ca="1" si="651"/>
        <v>7.8423401634463157E-4</v>
      </c>
      <c r="BJ378" s="223">
        <f t="shared" ca="1" si="652"/>
        <v>1.013018106642572E-3</v>
      </c>
      <c r="BK378" s="223">
        <f t="shared" ca="1" si="653"/>
        <v>1.0679880552492858E-3</v>
      </c>
      <c r="BL378" s="223">
        <f t="shared" ca="1" si="654"/>
        <v>9.3971209152490462E-4</v>
      </c>
      <c r="BM378" s="223">
        <f t="shared" ca="1" si="655"/>
        <v>6.5019986799998728E-4</v>
      </c>
      <c r="BN378" s="223">
        <f t="shared" ca="1" si="656"/>
        <v>2.4912603344057075E-4</v>
      </c>
      <c r="BO378" s="223">
        <f t="shared" ca="1" si="657"/>
        <v>-1.9469296765780287E-4</v>
      </c>
      <c r="BP378" s="223">
        <f t="shared" ca="1" si="658"/>
        <v>-6.0510645423984127E-4</v>
      </c>
      <c r="BQ378" s="223">
        <f t="shared" ca="1" si="659"/>
        <v>-9.1169547975266448E-4</v>
      </c>
      <c r="BR378" s="223">
        <f t="shared" ca="1" si="660"/>
        <v>-1.0618553494015539E-3</v>
      </c>
      <c r="BS378" s="223">
        <f t="shared" ca="1" si="661"/>
        <v>-1.0298215593850983E-3</v>
      </c>
      <c r="BT378" s="223">
        <f t="shared" ca="1" si="662"/>
        <v>-8.2109048304580671E-4</v>
      </c>
      <c r="BU378" s="223">
        <f t="shared" ca="1" si="663"/>
        <v>-4.7147630044650174E-4</v>
      </c>
      <c r="BV378" s="223">
        <f t="shared" ca="1" si="664"/>
        <v>-4.0965983856594391E-5</v>
      </c>
      <c r="BW378" s="223">
        <f t="shared" ca="1" si="665"/>
        <v>3.9657329625911435E-4</v>
      </c>
      <c r="BX378" s="223">
        <f t="shared" ca="1" si="666"/>
        <v>7.6606833643977552E-4</v>
      </c>
      <c r="BY378" s="223">
        <f t="shared" ca="1" si="667"/>
        <v>1.0041209971585194E-3</v>
      </c>
      <c r="BZ378" s="223">
        <f t="shared" ca="1" si="668"/>
        <v>1.069886086578375E-3</v>
      </c>
      <c r="CA378" s="223">
        <f t="shared" ca="1" si="669"/>
        <v>9.5207959852432612E-4</v>
      </c>
      <c r="CB378" s="223">
        <f t="shared" ca="1" si="670"/>
        <v>6.7091482777610362E-4</v>
      </c>
      <c r="CC378" s="223">
        <f t="shared" ca="1" si="671"/>
        <v>2.7463416307381286E-4</v>
      </c>
      <c r="CD378" s="223">
        <f t="shared" ca="1" si="672"/>
        <v>-1.6876836551299877E-4</v>
      </c>
      <c r="CE378" s="223">
        <f t="shared" ca="1" si="673"/>
        <v>-5.8321353548605813E-4</v>
      </c>
      <c r="CF378" s="223">
        <f t="shared" ca="1" si="674"/>
        <v>-8.9759064208640399E-4</v>
      </c>
      <c r="CG378" s="223">
        <f t="shared" ca="1" si="675"/>
        <v>-1.0579587077611129E-3</v>
      </c>
      <c r="CH378" s="223">
        <f t="shared" ca="1" si="676"/>
        <v>-1.0368017014470191E-3</v>
      </c>
      <c r="CI378" s="223">
        <f t="shared" ca="1" si="677"/>
        <v>-8.3774975262465459E-4</v>
      </c>
      <c r="CJ378" s="223">
        <f t="shared" ca="1" si="678"/>
        <v>-4.9495629192833758E-4</v>
      </c>
      <c r="CK378" s="223">
        <f t="shared" ca="1" si="679"/>
        <v>-6.7237988830806591E-5</v>
      </c>
      <c r="CL378" s="223">
        <f t="shared" ca="1" si="680"/>
        <v>3.7201704124232074E-4</v>
      </c>
      <c r="CM378" s="223">
        <f t="shared" ca="1" si="681"/>
        <v>7.4744120561418546E-4</v>
      </c>
      <c r="CN378" s="223">
        <f t="shared" ca="1" si="682"/>
        <v>9.9461904273227949E-4</v>
      </c>
      <c r="CO378" s="223">
        <f t="shared" ca="1" si="683"/>
        <v>1.0711396585345271E-3</v>
      </c>
      <c r="CP378" s="223">
        <f t="shared" ca="1" si="684"/>
        <v>9.6387360837414595E-4</v>
      </c>
      <c r="CQ378" s="223">
        <f t="shared" ca="1" si="685"/>
        <v>6.9122565354708902E-4</v>
      </c>
      <c r="CR378" s="223">
        <f t="shared" ca="1" si="686"/>
        <v>2.9997686335644837E-4</v>
      </c>
      <c r="CS378" s="223">
        <f t="shared" ca="1" si="687"/>
        <v>-1.4274210361546149E-4</v>
      </c>
      <c r="CT378" s="223">
        <f t="shared" ca="1" si="688"/>
        <v>-5.6096931070625383E-4</v>
      </c>
      <c r="CU378" s="223">
        <f t="shared" ca="1" si="689"/>
        <v>-8.829451293804225E-4</v>
      </c>
      <c r="CV378" s="223">
        <f t="shared" ca="1" si="690"/>
        <v>-1.053424791354742E-3</v>
      </c>
      <c r="CW378" s="223">
        <f t="shared" ca="1" si="691"/>
        <v>-1.0431573129324992E-3</v>
      </c>
      <c r="CX378" s="223">
        <f t="shared" ca="1" si="692"/>
        <v>-8.5390439307800011E-4</v>
      </c>
      <c r="CY378" s="223">
        <f t="shared" ca="1" si="693"/>
        <v>-5.1813814024752694E-4</v>
      </c>
      <c r="CZ378" s="223">
        <f t="shared" ca="1" si="694"/>
        <v>-9.3469492154741273E-5</v>
      </c>
      <c r="DA378" s="223">
        <f t="shared" ca="1" si="695"/>
        <v>3.4723669707048879E-4</v>
      </c>
      <c r="DB378" s="223">
        <f t="shared" ca="1" si="696"/>
        <v>7.2836384415496586E-4</v>
      </c>
      <c r="DC378" s="223">
        <f t="shared" ca="1" si="697"/>
        <v>9.8451796698590202E-4</v>
      </c>
      <c r="DD378" s="223">
        <f t="shared" ca="1" si="698"/>
        <v>1.0717480160128696E-3</v>
      </c>
      <c r="DE378" s="223">
        <f t="shared" ca="1" si="699"/>
        <v>9.7508701680383818E-4</v>
      </c>
      <c r="DF378" s="223">
        <f t="shared" ca="1" si="700"/>
        <v>7.1112011083097231E-4</v>
      </c>
      <c r="DG378" s="223">
        <f t="shared" ca="1" si="701"/>
        <v>3.2513886879346278E-4</v>
      </c>
      <c r="DH378" s="223">
        <f t="shared" ca="1" si="702"/>
        <v>-1.1662985921218489E-4</v>
      </c>
      <c r="DI378" s="223">
        <f t="shared" ca="1" si="703"/>
        <v>-5.3838717898968005E-4</v>
      </c>
      <c r="DJ378" s="223">
        <f t="shared" ca="1" si="704"/>
        <v>-8.6776776354394701E-4</v>
      </c>
      <c r="DK378" s="223">
        <f t="shared" ca="1" si="705"/>
        <v>-1.0482563312441476E-3</v>
      </c>
      <c r="DL378" s="223">
        <f t="shared" ca="1" si="706"/>
        <v>-1.0488845654588346E-3</v>
      </c>
      <c r="DM378" s="223">
        <f t="shared" ca="1" si="707"/>
        <v>-8.69544673454502E-4</v>
      </c>
      <c r="DN378" s="223">
        <f t="shared" ca="1" si="708"/>
        <v>-5.4100788152545748E-4</v>
      </c>
      <c r="DO378" s="223">
        <f t="shared" ca="1" si="709"/>
        <v>-1.1964469295164381E-4</v>
      </c>
      <c r="DP378" s="223">
        <f t="shared" ca="1" si="710"/>
        <v>3.2224719049635784E-4</v>
      </c>
      <c r="DQ378" s="223">
        <f t="shared" ca="1" si="711"/>
        <v>7.0884774355130004E-4</v>
      </c>
      <c r="DR378" s="223">
        <f t="shared" ca="1" si="712"/>
        <v>9.7382385442970729E-4</v>
      </c>
      <c r="DS378" s="223">
        <f t="shared" ca="1" si="713"/>
        <v>1.0717107925616056E-3</v>
      </c>
      <c r="DT378" s="223">
        <f t="shared" ca="1" si="714"/>
        <v>9.8571306927545694E-4</v>
      </c>
      <c r="DU378" s="223">
        <f t="shared" ca="1" si="715"/>
        <v>7.3058621595057912E-4</v>
      </c>
      <c r="DV378" s="223">
        <f t="shared" ca="1" si="716"/>
        <v>3.5010502273364127E-4</v>
      </c>
      <c r="DW378" s="223">
        <f t="shared" ca="1" si="717"/>
        <v>-9.0447361342782556E-5</v>
      </c>
      <c r="DX378" s="223">
        <f t="shared" ca="1" si="718"/>
        <v>-5.1548074296806957E-4</v>
      </c>
      <c r="DY378" s="223">
        <f t="shared" ca="1" si="719"/>
        <v>-8.5206768685464366E-4</v>
      </c>
      <c r="DZ378" s="223">
        <f t="shared" ca="1" si="720"/>
        <v>-1.0424564407164421E-3</v>
      </c>
      <c r="EA378" s="223">
        <f t="shared" ca="1" si="721"/>
        <v>-1.0539800091432564E-3</v>
      </c>
      <c r="EB378" s="223">
        <f t="shared" ca="1" si="722"/>
        <v>-8.8466117263408424E-4</v>
      </c>
      <c r="EC378" s="223">
        <f t="shared" ca="1" si="723"/>
        <v>-5.6355173988515144E-4</v>
      </c>
      <c r="ED378" s="223">
        <f t="shared" ca="1" si="724"/>
        <v>-1.4574782425932304E-4</v>
      </c>
      <c r="EE378" s="223">
        <f t="shared" ca="1" si="725"/>
        <v>2.9706357426427787E-4</v>
      </c>
      <c r="EF378" s="223">
        <f t="shared" ca="1" si="726"/>
        <v>6.8890465957244902E-4</v>
      </c>
      <c r="EG378" s="223">
        <f t="shared" ca="1" si="727"/>
        <v>9.6254314679722309E-4</v>
      </c>
      <c r="EH378" s="223">
        <f t="shared" ca="1" si="728"/>
        <v>1.0710280106027499E-3</v>
      </c>
      <c r="EI378" s="223">
        <f t="shared" ca="1" si="729"/>
        <v>9.9574536505233268E-4</v>
      </c>
      <c r="EJ378" s="223">
        <f t="shared" ca="1" si="730"/>
        <v>7.49612243252081E-4</v>
      </c>
      <c r="EK378" s="223">
        <f t="shared" ca="1" si="731"/>
        <v>3.7486028649938788E-4</v>
      </c>
      <c r="EL378" s="223">
        <f t="shared" ca="1" si="732"/>
        <v>-6.4210381364959642E-5</v>
      </c>
      <c r="EM378" s="223">
        <f t="shared" ca="1" si="733"/>
        <v>-4.9226380062196168E-4</v>
      </c>
      <c r="EN378" s="223">
        <f t="shared" ca="1" si="734"/>
        <v>-8.3585435645163765E-4</v>
      </c>
      <c r="EO378" s="223">
        <f t="shared" ca="1" si="735"/>
        <v>-1.0360286134088045E-3</v>
      </c>
      <c r="EP378" s="223">
        <f t="shared" ca="1" si="736"/>
        <v>-1.0584405746810227E-3</v>
      </c>
      <c r="EQ378" s="223">
        <f t="shared" ca="1" si="737"/>
        <v>-8.9924478500287921E-4</v>
      </c>
      <c r="ER378" s="223">
        <f t="shared" ca="1" si="738"/>
        <v>-5.8575613574928887E-4</v>
      </c>
      <c r="ES378" s="223">
        <f t="shared" ca="1" si="739"/>
        <v>-1.7176316252753062E-4</v>
      </c>
      <c r="ET378" s="223">
        <f t="shared" ca="1" si="740"/>
        <v>2.7170101804297619E-4</v>
      </c>
      <c r="EU378" s="223">
        <f t="shared" ca="1" si="741"/>
        <v>6.6854660518647006E-4</v>
      </c>
      <c r="EV378" s="223">
        <f t="shared" ca="1" si="742"/>
        <v>9.5068263916491815E-4</v>
      </c>
      <c r="EW378" s="223">
        <f t="shared" ca="1" si="743"/>
        <v>1.0697000814186245E-3</v>
      </c>
      <c r="EX378" s="223">
        <f t="shared" ca="1" si="744"/>
        <v>1.0051778610546155E-3</v>
      </c>
      <c r="EY378" s="223">
        <f t="shared" ca="1" si="745"/>
        <v>7.6818673216805515E-4</v>
      </c>
      <c r="EZ378" s="223">
        <f t="shared" ca="1" si="746"/>
        <v>3.9938974844548343E-4</v>
      </c>
      <c r="FA378" s="223">
        <f t="shared" ca="1" si="747"/>
        <v>-3.7934723454375663E-5</v>
      </c>
      <c r="FB378" s="223">
        <f t="shared" ca="1" si="748"/>
        <v>-4.6875033696929479E-4</v>
      </c>
      <c r="FC378" s="223">
        <f t="shared" ca="1" si="749"/>
        <v>-8.1913753863891727E-4</v>
      </c>
      <c r="FD378" s="223">
        <f t="shared" ca="1" si="750"/>
        <v>-1.0289767212040564E-3</v>
      </c>
      <c r="FE378" s="223">
        <f t="shared" ca="1" si="751"/>
        <v>-1.0622635751942422E-3</v>
      </c>
      <c r="FF378" s="223">
        <f t="shared" ca="1" si="752"/>
        <v>-9.1328672593811715E-4</v>
      </c>
      <c r="FG378" s="223">
        <f t="shared" ca="1" si="753"/>
        <v>-6.0760769402008383E-4</v>
      </c>
      <c r="FH378" s="223">
        <f t="shared" ca="1" si="754"/>
        <v>-1.9767503708926994E-4</v>
      </c>
      <c r="FI378" s="223">
        <f t="shared" ca="1" si="755"/>
        <v>2.4617479928796084E-4</v>
      </c>
      <c r="FJ378" s="223">
        <f t="shared" ca="1" si="756"/>
        <v>6.4778584332409448E-4</v>
      </c>
      <c r="FK378" s="223">
        <f t="shared" ca="1" si="757"/>
        <v>9.3824947585909046E-4</v>
      </c>
      <c r="FL378" s="223">
        <f t="shared" ca="1" si="758"/>
        <v>1.0677278049041141E-3</v>
      </c>
      <c r="FM378" s="223">
        <f t="shared" ca="1" si="759"/>
        <v>1.0140048754994229E-3</v>
      </c>
      <c r="FN378" s="223">
        <f t="shared" ca="1" si="760"/>
        <v>7.8629849412091785E-4</v>
      </c>
      <c r="FO378" s="223">
        <f t="shared" ca="1" si="761"/>
        <v>4.2367863294125277E-4</v>
      </c>
      <c r="FP378" s="223">
        <f t="shared" ca="1" si="762"/>
        <v>-1.1636215084861063E-5</v>
      </c>
      <c r="FQ378" s="223">
        <f t="shared" ca="1" si="763"/>
        <v>-4.4495451564134186E-4</v>
      </c>
      <c r="FR378" s="223">
        <f t="shared" ca="1" si="764"/>
        <v>-8.0192730300244651E-4</v>
      </c>
      <c r="FS378" s="223">
        <f t="shared" ca="1" si="765"/>
        <v>-1.0213050118983683E-3</v>
      </c>
      <c r="FT378" s="223">
        <f t="shared" ca="1" si="766"/>
        <v>-1.0654467078503602E-3</v>
      </c>
      <c r="FU378" s="223">
        <f t="shared" ca="1" si="767"/>
        <v>-9.2677853709964802E-4</v>
      </c>
      <c r="FV378" s="223">
        <f t="shared" ca="1" si="768"/>
        <v>-6.2909325213592851E-4</v>
      </c>
      <c r="FW378" s="223">
        <f t="shared" ca="1" si="769"/>
        <v>-2.2346783960020491E-4</v>
      </c>
      <c r="FX378" s="223">
        <f t="shared" ca="1" si="770"/>
        <v>2.2050029403893051E-4</v>
      </c>
      <c r="FY378" s="223">
        <f t="shared" ca="1" si="771"/>
        <v>6.2663487949197951E-4</v>
      </c>
      <c r="FZ378" s="223">
        <f t="shared" ca="1" si="772"/>
        <v>9.2525114615241654E-4</v>
      </c>
      <c r="GA378" s="223">
        <f t="shared" ca="1" si="773"/>
        <v>1.0651123690848445E-3</v>
      </c>
      <c r="GB378" s="223">
        <f t="shared" ca="1" si="774"/>
        <v>1.0222210913233116E-3</v>
      </c>
      <c r="GC378" s="223">
        <f t="shared" ca="1" si="775"/>
        <v>8.0393661926251659E-4</v>
      </c>
      <c r="GD378" s="223">
        <f t="shared" ca="1" si="776"/>
        <v>4.4771230927090301E-4</v>
      </c>
      <c r="GE378" s="223">
        <f t="shared" ca="1" si="777"/>
        <v>1.4669302505529772E-5</v>
      </c>
      <c r="GF378" s="223">
        <f t="shared" ca="1" si="778"/>
        <v>-4.2089067035107374E-4</v>
      </c>
      <c r="GG378" s="223">
        <f t="shared" ca="1" si="779"/>
        <v>-7.8423401634463016E-4</v>
      </c>
      <c r="GH378" s="223">
        <f t="shared" ca="1" si="780"/>
        <v>-1.0130181066425714E-3</v>
      </c>
      <c r="GI378" s="223">
        <f t="shared" ca="1" si="781"/>
        <v>-1.0679880552492856E-3</v>
      </c>
      <c r="GJ378" s="223">
        <f t="shared" ca="1" si="782"/>
        <v>-9.3971209152490386E-4</v>
      </c>
      <c r="GK378" s="223">
        <f t="shared" ca="1" si="783"/>
        <v>-6.5019986799998597E-4</v>
      </c>
      <c r="GL378" s="223">
        <f t="shared" ca="1" si="784"/>
        <v>-2.4912603344056549E-4</v>
      </c>
      <c r="GM378" s="223">
        <f t="shared" ca="1" si="785"/>
        <v>1.9469296765780821E-4</v>
      </c>
      <c r="GN378" s="223">
        <f t="shared" ca="1" si="786"/>
        <v>6.0510645423984572E-4</v>
      </c>
      <c r="GO378" s="223">
        <f t="shared" ca="1" si="787"/>
        <v>9.1169547975266925E-4</v>
      </c>
      <c r="GP378" s="223">
        <f t="shared" ca="1" si="788"/>
        <v>1.0618553494015552E-3</v>
      </c>
      <c r="GQ378" s="223">
        <f t="shared" ca="1" si="789"/>
        <v>1.0298215593850999E-3</v>
      </c>
      <c r="GR378" s="223">
        <f t="shared" ca="1" si="790"/>
        <v>8.2109048304580823E-4</v>
      </c>
      <c r="GS378" s="223">
        <f t="shared" ca="1" si="791"/>
        <v>4.7147630044650375E-4</v>
      </c>
      <c r="GT378" s="223">
        <f t="shared" ca="1" si="792"/>
        <v>4.0965983856596614E-5</v>
      </c>
      <c r="GU378" s="223">
        <f t="shared" ca="1" si="793"/>
        <v>-3.9657329625911587E-4</v>
      </c>
      <c r="GV378" s="223">
        <f t="shared" ca="1" si="794"/>
        <v>-7.660683364397766E-4</v>
      </c>
      <c r="GW378" s="223">
        <f t="shared" ca="1" si="795"/>
        <v>-1.0041209971585199E-3</v>
      </c>
      <c r="GX378" s="223">
        <f t="shared" ca="1" si="796"/>
        <v>-1.0698860865783746E-3</v>
      </c>
      <c r="GY378" s="223">
        <f t="shared" ca="1" si="797"/>
        <v>-9.5207959852432373E-4</v>
      </c>
      <c r="GZ378" s="223">
        <f t="shared" ca="1" si="798"/>
        <v>-6.709148277760994E-4</v>
      </c>
      <c r="HA378" s="223">
        <f t="shared" ca="1" si="799"/>
        <v>-2.7463416307380397E-4</v>
      </c>
      <c r="HB378" s="223">
        <f t="shared" ca="1" si="800"/>
        <v>1.6876836551299278E-4</v>
      </c>
      <c r="HC378" s="223">
        <f t="shared" ca="1" si="801"/>
        <v>5.8321353548605314E-4</v>
      </c>
      <c r="HD378" s="223">
        <f t="shared" ca="1" si="802"/>
        <v>8.9759064208640073E-4</v>
      </c>
      <c r="HE378" s="223">
        <f t="shared" ca="1" si="803"/>
        <v>1.0579587077611133E-3</v>
      </c>
      <c r="HF378" s="223">
        <f t="shared" ca="1" si="804"/>
        <v>1.0368017014470189E-3</v>
      </c>
      <c r="HG378" s="223">
        <f t="shared" ca="1" si="805"/>
        <v>8.3774975262465373E-4</v>
      </c>
      <c r="HH378" s="223">
        <f t="shared" ca="1" si="806"/>
        <v>4.9495629192833617E-4</v>
      </c>
      <c r="HI378" s="223">
        <f t="shared" ca="1" si="807"/>
        <v>6.7237988830805005E-5</v>
      </c>
      <c r="HJ378" s="223">
        <f t="shared" ca="1" si="808"/>
        <v>-3.7201704124232226E-4</v>
      </c>
      <c r="HK378" s="223">
        <f t="shared" ca="1" si="809"/>
        <v>-7.4744120561419207E-4</v>
      </c>
      <c r="HL378" s="223">
        <f t="shared" ca="1" si="810"/>
        <v>-9.9461904273228296E-4</v>
      </c>
      <c r="HM378" s="223">
        <f t="shared" ca="1" si="811"/>
        <v>-1.0711396585345269E-3</v>
      </c>
      <c r="HN378" s="223">
        <f t="shared" ca="1" si="812"/>
        <v>-9.6387360837414855E-4</v>
      </c>
      <c r="HO378" s="223">
        <f t="shared" ca="1" si="813"/>
        <v>-6.9122565354709368E-4</v>
      </c>
      <c r="HP378" s="223">
        <f t="shared" ca="1" si="814"/>
        <v>-2.9997686335645417E-4</v>
      </c>
      <c r="HQ378" s="223">
        <f t="shared" ca="1" si="815"/>
        <v>1.4274210361546306E-4</v>
      </c>
      <c r="HR378" s="223">
        <f t="shared" ca="1" si="816"/>
        <v>5.6096931070625502E-4</v>
      </c>
      <c r="HS378" s="223">
        <f t="shared" ca="1" si="817"/>
        <v>8.8294512938042347E-4</v>
      </c>
      <c r="HT378" s="223">
        <f t="shared" ca="1" si="818"/>
        <v>1.0534247913547422E-3</v>
      </c>
      <c r="HU378" s="223">
        <f t="shared" ca="1" si="819"/>
        <v>1.0431573129324988E-3</v>
      </c>
      <c r="HV378" s="223">
        <f t="shared" ca="1" si="820"/>
        <v>8.5390439307799924E-4</v>
      </c>
      <c r="HW378" s="223">
        <f t="shared" ca="1" si="821"/>
        <v>5.1813814024751891E-4</v>
      </c>
      <c r="HX378" s="223">
        <f t="shared" ca="1" si="822"/>
        <v>9.3469492154732138E-5</v>
      </c>
      <c r="HY378" s="223">
        <f t="shared" ca="1" si="823"/>
        <v>-3.4723669707048305E-4</v>
      </c>
      <c r="HZ378" s="223">
        <f t="shared" ca="1" si="824"/>
        <v>-7.2836384415496142E-4</v>
      </c>
      <c r="IA378" s="223">
        <f t="shared" ca="1" si="825"/>
        <v>-9.8451796698589963E-4</v>
      </c>
      <c r="IB378" s="223">
        <f t="shared" ca="1" si="826"/>
        <v>-1.0717480160128696E-3</v>
      </c>
      <c r="IC378" s="223">
        <f t="shared" ca="1" si="827"/>
        <v>-9.7508701680383753E-4</v>
      </c>
      <c r="ID378" s="223">
        <f t="shared" ca="1" si="828"/>
        <v>-7.1112011083097112E-4</v>
      </c>
      <c r="IE378" s="223">
        <f t="shared" ca="1" si="829"/>
        <v>8.4710132172624835E-4</v>
      </c>
      <c r="IF378" s="223">
        <f t="shared" ca="1" si="830"/>
        <v>1.1662985921218638E-4</v>
      </c>
      <c r="IG378" s="223">
        <f t="shared" ca="1" si="831"/>
        <v>5.3838717898968135E-4</v>
      </c>
      <c r="IH378" s="223">
        <f t="shared" ca="1" si="832"/>
        <v>8.6776776354395232E-4</v>
      </c>
      <c r="II378" s="223">
        <f t="shared" ca="1" si="833"/>
        <v>1.0482563312441493E-3</v>
      </c>
      <c r="IJ378" s="223">
        <f t="shared" ca="1" si="834"/>
        <v>1.0488845654588329E-3</v>
      </c>
      <c r="IK378" s="223">
        <f t="shared" ca="1" si="835"/>
        <v>8.6954467345450547E-4</v>
      </c>
      <c r="IL378" s="223">
        <f t="shared" ca="1" si="836"/>
        <v>5.4100788152546269E-4</v>
      </c>
      <c r="IM378" s="223">
        <f t="shared" ca="1" si="837"/>
        <v>1.1964469295164982E-4</v>
      </c>
      <c r="IN378" s="223">
        <f t="shared" ca="1" si="838"/>
        <v>-3.2224719049635942E-4</v>
      </c>
      <c r="IO378" s="223">
        <f t="shared" ca="1" si="839"/>
        <v>-7.0884774355130112E-4</v>
      </c>
      <c r="IP378" s="223">
        <f t="shared" ca="1" si="840"/>
        <v>-9.7382385442970794E-4</v>
      </c>
      <c r="IQ378" s="223">
        <f t="shared" ca="1" si="841"/>
        <v>-1.0717107925616056E-3</v>
      </c>
      <c r="IR378" s="223">
        <f t="shared" ca="1" si="842"/>
        <v>-9.8571306927545629E-4</v>
      </c>
      <c r="IS378" s="223">
        <f t="shared" ca="1" si="843"/>
        <v>-7.3058621595057792E-4</v>
      </c>
      <c r="IT378" s="223">
        <f t="shared" ca="1" si="844"/>
        <v>-3.501050227336326E-4</v>
      </c>
      <c r="IU378" s="223">
        <f t="shared" ca="1" si="845"/>
        <v>9.0447361342791717E-5</v>
      </c>
      <c r="IV378" s="223">
        <f t="shared" ca="1" si="846"/>
        <v>5.154807429680776E-4</v>
      </c>
      <c r="IW378" s="223">
        <f t="shared" ca="1" si="847"/>
        <v>8.5206768685463998E-4</v>
      </c>
      <c r="IX378" s="223">
        <f t="shared" ca="1" si="848"/>
        <v>1.0424564407164408E-3</v>
      </c>
      <c r="IY378" s="223">
        <f t="shared" ca="1" si="849"/>
        <v>1.0539800091432577E-3</v>
      </c>
      <c r="IZ378" s="223">
        <f t="shared" ca="1" si="850"/>
        <v>8.8466117263408326E-4</v>
      </c>
      <c r="JA378" s="223">
        <f t="shared" ca="1" si="851"/>
        <v>5.6355173988515013E-4</v>
      </c>
      <c r="JB378" s="223">
        <f t="shared" ca="1" si="852"/>
        <v>1.4574782425932149E-4</v>
      </c>
    </row>
    <row r="379" spans="2:262">
      <c r="B379" s="230">
        <v>18</v>
      </c>
      <c r="C379" s="229">
        <f t="shared" si="853"/>
        <v>3.5156250000000004E-4</v>
      </c>
      <c r="D379" s="226">
        <f t="shared" ca="1" si="597"/>
        <v>279.99973482631555</v>
      </c>
      <c r="E379" s="225">
        <f ca="1">X361</f>
        <v>-2.6517368446837331E-4</v>
      </c>
      <c r="F379" s="224">
        <v>18</v>
      </c>
      <c r="G379" s="223">
        <f t="shared" ca="1" si="854"/>
        <v>4.1480510653907617E-5</v>
      </c>
      <c r="H379" s="223">
        <f t="shared" ca="1" si="598"/>
        <v>9.6297811481340433E-5</v>
      </c>
      <c r="I379" s="223">
        <f t="shared" ca="1" si="599"/>
        <v>1.3262387040679545E-4</v>
      </c>
      <c r="J379" s="223">
        <f t="shared" ca="1" si="600"/>
        <v>1.4348330623932792E-4</v>
      </c>
      <c r="K379" s="223">
        <f t="shared" ca="1" si="601"/>
        <v>1.2679087475781374E-4</v>
      </c>
      <c r="L379" s="223">
        <f t="shared" ca="1" si="602"/>
        <v>8.5751880254310265E-5</v>
      </c>
      <c r="M379" s="223">
        <f t="shared" ca="1" si="603"/>
        <v>2.8246688472386377E-5</v>
      </c>
      <c r="N379" s="223">
        <f t="shared" ca="1" si="604"/>
        <v>-3.4682472363848846E-5</v>
      </c>
      <c r="O379" s="223">
        <f t="shared" ca="1" si="605"/>
        <v>-9.0951855824324525E-5</v>
      </c>
      <c r="P379" s="223">
        <f t="shared" ca="1" si="606"/>
        <v>-1.2975653534594411E-4</v>
      </c>
      <c r="Q379" s="223">
        <f t="shared" ca="1" si="607"/>
        <v>-1.436451815067297E-4</v>
      </c>
      <c r="R379" s="223">
        <f t="shared" ca="1" si="608"/>
        <v>-1.2995087683577046E-4</v>
      </c>
      <c r="S379" s="223">
        <f t="shared" ca="1" si="609"/>
        <v>-9.1303221076349857E-5</v>
      </c>
      <c r="T379" s="223">
        <f t="shared" ca="1" si="610"/>
        <v>-3.5123391725635472E-5</v>
      </c>
      <c r="U379" s="223">
        <f t="shared" ca="1" si="611"/>
        <v>2.7800880960039714E-5</v>
      </c>
      <c r="V379" s="223">
        <f t="shared" ca="1" si="612"/>
        <v>8.5386789180186178E-5</v>
      </c>
      <c r="W379" s="223">
        <f t="shared" ca="1" si="613"/>
        <v>1.2657660542611423E-4</v>
      </c>
      <c r="X379" s="223">
        <f t="shared" ca="1" si="614"/>
        <v>1.4346100295004982E-4</v>
      </c>
      <c r="Y379" s="223">
        <f t="shared" ca="1" si="615"/>
        <v>1.3279781586907728E-4</v>
      </c>
      <c r="Z379" s="223">
        <f t="shared" ca="1" si="616"/>
        <v>9.6634604441598874E-5</v>
      </c>
      <c r="AA379" s="223">
        <f t="shared" ca="1" si="617"/>
        <v>4.1915479651771746E-5</v>
      </c>
      <c r="AB379" s="223">
        <f t="shared" ca="1" si="618"/>
        <v>-2.0852314798928464E-5</v>
      </c>
      <c r="AC379" s="223">
        <f t="shared" ca="1" si="619"/>
        <v>-7.9616018281913233E-5</v>
      </c>
      <c r="AD379" s="223">
        <f t="shared" ca="1" si="620"/>
        <v>-1.2309174137701157E-4</v>
      </c>
      <c r="AE379" s="223">
        <f t="shared" ca="1" si="621"/>
        <v>-1.4293121427156347E-4</v>
      </c>
      <c r="AF379" s="223">
        <f t="shared" ca="1" si="622"/>
        <v>-1.353248333322406E-4</v>
      </c>
      <c r="AG379" s="223">
        <f t="shared" ca="1" si="623"/>
        <v>-1.0173318658055639E-4</v>
      </c>
      <c r="AH379" s="223">
        <f t="shared" ca="1" si="624"/>
        <v>-4.8606589516064479E-5</v>
      </c>
      <c r="AI379" s="223">
        <f t="shared" ca="1" si="625"/>
        <v>1.3853513585019152E-5</v>
      </c>
      <c r="AJ379" s="223">
        <f t="shared" ca="1" si="626"/>
        <v>7.365344542205969E-5</v>
      </c>
      <c r="AK379" s="223">
        <f t="shared" ca="1" si="627"/>
        <v>1.1931033854136852E-4</v>
      </c>
      <c r="AL379" s="223">
        <f t="shared" ca="1" si="628"/>
        <v>1.420570917786012E-4</v>
      </c>
      <c r="AM379" s="223">
        <f t="shared" ca="1" si="629"/>
        <v>1.3752584141885104E-4</v>
      </c>
      <c r="AN379" s="223">
        <f t="shared" ca="1" si="630"/>
        <v>1.0658668456226663E-4</v>
      </c>
      <c r="AO379" s="223">
        <f t="shared" ca="1" si="631"/>
        <v>5.5180601848778609E-5</v>
      </c>
      <c r="AP379" s="223">
        <f t="shared" ca="1" si="632"/>
        <v>-6.821338043459298E-6</v>
      </c>
      <c r="AQ379" s="223">
        <f t="shared" ca="1" si="633"/>
        <v>-6.7513434960904482E-5</v>
      </c>
      <c r="AR379" s="223">
        <f t="shared" ca="1" si="634"/>
        <v>-1.1524150664982792E-4</v>
      </c>
      <c r="AS379" s="223">
        <f t="shared" ca="1" si="635"/>
        <v>-1.4084074130881255E-4</v>
      </c>
      <c r="AT379" s="223">
        <f t="shared" ca="1" si="636"/>
        <v>-1.3939553770764247E-4</v>
      </c>
      <c r="AU379" s="223">
        <f t="shared" ca="1" si="637"/>
        <v>-1.1118340588497542E-4</v>
      </c>
      <c r="AV379" s="223">
        <f t="shared" ca="1" si="638"/>
        <v>-6.1621679278389137E-5</v>
      </c>
      <c r="AW379" s="223">
        <f t="shared" ca="1" si="639"/>
        <v>-2.2727069892563987E-7</v>
      </c>
      <c r="AX379" s="223">
        <f t="shared" ca="1" si="640"/>
        <v>6.1210778721450216E-5</v>
      </c>
      <c r="AY379" s="223">
        <f t="shared" ca="1" si="641"/>
        <v>1.1089504787480387E-4</v>
      </c>
      <c r="AZ379" s="223">
        <f t="shared" ca="1" si="642"/>
        <v>1.3928509315701894E-4</v>
      </c>
      <c r="BA379" s="223">
        <f t="shared" ca="1" si="643"/>
        <v>1.4092941793648911E-4</v>
      </c>
      <c r="BB379" s="223">
        <f t="shared" ca="1" si="644"/>
        <v>1.1551227664439123E-4</v>
      </c>
      <c r="BC379" s="223">
        <f t="shared" ca="1" si="645"/>
        <v>6.7914304685196615E-5</v>
      </c>
      <c r="BD379" s="223">
        <f t="shared" ca="1" si="646"/>
        <v>7.2753319262908123E-6</v>
      </c>
      <c r="BE379" s="223">
        <f t="shared" ca="1" si="647"/>
        <v>-5.4760660354624502E-5</v>
      </c>
      <c r="BF379" s="223">
        <f t="shared" ca="1" si="648"/>
        <v>-1.0628143321619075E-4</v>
      </c>
      <c r="BG379" s="223">
        <f t="shared" ca="1" si="649"/>
        <v>-1.3739389501587693E-4</v>
      </c>
      <c r="BH379" s="223">
        <f t="shared" ca="1" si="650"/>
        <v>-1.4212378685356757E-4</v>
      </c>
      <c r="BI379" s="223">
        <f t="shared" ca="1" si="651"/>
        <v>-1.1956286821168994E-4</v>
      </c>
      <c r="BJ379" s="223">
        <f t="shared" ca="1" si="652"/>
        <v>-7.4043318583426454E-5</v>
      </c>
      <c r="BK379" s="223">
        <f t="shared" ca="1" si="653"/>
        <v>-1.4305866241801227E-5</v>
      </c>
      <c r="BL379" s="223">
        <f t="shared" ca="1" si="654"/>
        <v>4.8178618760537137E-5</v>
      </c>
      <c r="BM379" s="223">
        <f t="shared" ca="1" si="655"/>
        <v>1.0141177727580539E-4</v>
      </c>
      <c r="BN379" s="223">
        <f t="shared" ca="1" si="656"/>
        <v>1.3517170294735759E-4</v>
      </c>
      <c r="BO379" s="223">
        <f t="shared" ca="1" si="657"/>
        <v>1.4297576711954233E-4</v>
      </c>
      <c r="BP379" s="223">
        <f t="shared" ca="1" si="658"/>
        <v>1.2332542235699657E-4</v>
      </c>
      <c r="BQ379" s="223">
        <f t="shared" ca="1" si="659"/>
        <v>7.9993955641760527E-5</v>
      </c>
      <c r="BR379" s="223">
        <f t="shared" ca="1" si="660"/>
        <v>2.1301936472489756E-5</v>
      </c>
      <c r="BS379" s="223">
        <f t="shared" ca="1" si="661"/>
        <v>-4.1480510653907508E-5</v>
      </c>
      <c r="BT379" s="223">
        <f t="shared" ca="1" si="662"/>
        <v>-9.6297811481340365E-5</v>
      </c>
      <c r="BU379" s="223">
        <f t="shared" ca="1" si="663"/>
        <v>-1.3262387040679545E-4</v>
      </c>
      <c r="BV379" s="223">
        <f t="shared" ca="1" si="664"/>
        <v>-1.4348330623932792E-4</v>
      </c>
      <c r="BW379" s="223">
        <f t="shared" ca="1" si="665"/>
        <v>-1.2679087475781374E-4</v>
      </c>
      <c r="BX379" s="223">
        <f t="shared" ca="1" si="666"/>
        <v>-8.575188025431017E-5</v>
      </c>
      <c r="BY379" s="223">
        <f t="shared" ca="1" si="667"/>
        <v>-2.8246688472386787E-5</v>
      </c>
      <c r="BZ379" s="223">
        <f t="shared" ca="1" si="668"/>
        <v>3.4682472363848507E-5</v>
      </c>
      <c r="CA379" s="223">
        <f t="shared" ca="1" si="669"/>
        <v>9.0951855824324701E-5</v>
      </c>
      <c r="CB379" s="223">
        <f t="shared" ca="1" si="670"/>
        <v>1.29756535345944E-4</v>
      </c>
      <c r="CC379" s="223">
        <f t="shared" ca="1" si="671"/>
        <v>1.4364518150672967E-4</v>
      </c>
      <c r="CD379" s="223">
        <f t="shared" ca="1" si="672"/>
        <v>1.2995087683577054E-4</v>
      </c>
      <c r="CE379" s="223">
        <f t="shared" ca="1" si="673"/>
        <v>9.1303221076350372E-5</v>
      </c>
      <c r="CF379" s="223">
        <f t="shared" ca="1" si="674"/>
        <v>3.5123391725635628E-5</v>
      </c>
      <c r="CG379" s="223">
        <f t="shared" ca="1" si="675"/>
        <v>-2.7800880960039186E-5</v>
      </c>
      <c r="CH379" s="223">
        <f t="shared" ca="1" si="676"/>
        <v>-8.5386789180186151E-5</v>
      </c>
      <c r="CI379" s="223">
        <f t="shared" ca="1" si="677"/>
        <v>-1.2657660542611396E-4</v>
      </c>
      <c r="CJ379" s="223">
        <f t="shared" ca="1" si="678"/>
        <v>-1.4346100295004985E-4</v>
      </c>
      <c r="CK379" s="223">
        <f t="shared" ca="1" si="679"/>
        <v>-1.3279781586907744E-4</v>
      </c>
      <c r="CL379" s="223">
        <f t="shared" ca="1" si="680"/>
        <v>-9.6634604441598807E-5</v>
      </c>
      <c r="CM379" s="223">
        <f t="shared" ca="1" si="681"/>
        <v>-4.1915479651772139E-5</v>
      </c>
      <c r="CN379" s="223">
        <f t="shared" ca="1" si="682"/>
        <v>2.0852314798928556E-5</v>
      </c>
      <c r="CO379" s="223">
        <f t="shared" ca="1" si="683"/>
        <v>7.9616018281913111E-5</v>
      </c>
      <c r="CP379" s="223">
        <f t="shared" ca="1" si="684"/>
        <v>1.2309174137701173E-4</v>
      </c>
      <c r="CQ379" s="223">
        <f t="shared" ca="1" si="685"/>
        <v>1.429312142715635E-4</v>
      </c>
      <c r="CR379" s="223">
        <f t="shared" ca="1" si="686"/>
        <v>1.3532483333224081E-4</v>
      </c>
      <c r="CS379" s="223">
        <f t="shared" ca="1" si="687"/>
        <v>1.017331865805565E-4</v>
      </c>
      <c r="CT379" s="223">
        <f t="shared" ca="1" si="688"/>
        <v>4.8606589516065116E-5</v>
      </c>
      <c r="CU379" s="223">
        <f t="shared" ca="1" si="689"/>
        <v>-1.3853513585019247E-5</v>
      </c>
      <c r="CV379" s="223">
        <f t="shared" ca="1" si="690"/>
        <v>-7.3653445422059325E-5</v>
      </c>
      <c r="CW379" s="223">
        <f t="shared" ca="1" si="691"/>
        <v>-1.1931033854136857E-4</v>
      </c>
      <c r="CX379" s="223">
        <f t="shared" ca="1" si="692"/>
        <v>-1.4205709177860112E-4</v>
      </c>
      <c r="CY379" s="223">
        <f t="shared" ca="1" si="693"/>
        <v>-1.3752584141885101E-4</v>
      </c>
      <c r="CZ379" s="223">
        <f t="shared" ca="1" si="694"/>
        <v>-1.065866845622669E-4</v>
      </c>
      <c r="DA379" s="223">
        <f t="shared" ca="1" si="695"/>
        <v>-5.518060184877852E-5</v>
      </c>
      <c r="DB379" s="223">
        <f t="shared" ca="1" si="696"/>
        <v>6.8213380434591353E-6</v>
      </c>
      <c r="DC379" s="223">
        <f t="shared" ca="1" si="697"/>
        <v>6.7513434960904793E-5</v>
      </c>
      <c r="DD379" s="223">
        <f t="shared" ca="1" si="698"/>
        <v>1.1524150664982781E-4</v>
      </c>
      <c r="DE379" s="223">
        <f t="shared" ca="1" si="699"/>
        <v>1.4084074130881242E-4</v>
      </c>
      <c r="DF379" s="223">
        <f t="shared" ca="1" si="700"/>
        <v>1.3939553770764249E-4</v>
      </c>
      <c r="DG379" s="223">
        <f t="shared" ca="1" si="701"/>
        <v>1.1118340588497584E-4</v>
      </c>
      <c r="DH379" s="223">
        <f t="shared" ca="1" si="702"/>
        <v>6.1621679278389273E-5</v>
      </c>
      <c r="DI379" s="223">
        <f t="shared" ca="1" si="703"/>
        <v>2.2727069892631072E-7</v>
      </c>
      <c r="DJ379" s="223">
        <f t="shared" ca="1" si="704"/>
        <v>-6.1210778721450067E-5</v>
      </c>
      <c r="DK379" s="223">
        <f t="shared" ca="1" si="705"/>
        <v>-1.1089504787480377E-4</v>
      </c>
      <c r="DL379" s="223">
        <f t="shared" ca="1" si="706"/>
        <v>-1.3928509315701905E-4</v>
      </c>
      <c r="DM379" s="223">
        <f t="shared" ca="1" si="707"/>
        <v>-1.4092941793648916E-4</v>
      </c>
      <c r="DN379" s="223">
        <f t="shared" ca="1" si="708"/>
        <v>-1.1551227664439103E-4</v>
      </c>
      <c r="DO379" s="223">
        <f t="shared" ca="1" si="709"/>
        <v>-6.7914304685196751E-5</v>
      </c>
      <c r="DP379" s="223">
        <f t="shared" ca="1" si="710"/>
        <v>-7.2753319262904616E-6</v>
      </c>
      <c r="DQ379" s="223">
        <f t="shared" ca="1" si="711"/>
        <v>5.4760660354624366E-5</v>
      </c>
      <c r="DR379" s="223">
        <f t="shared" ca="1" si="712"/>
        <v>1.0628143321619031E-4</v>
      </c>
      <c r="DS379" s="223">
        <f t="shared" ca="1" si="713"/>
        <v>1.3739389501587687E-4</v>
      </c>
      <c r="DT379" s="223">
        <f t="shared" ca="1" si="714"/>
        <v>1.4212378685356765E-4</v>
      </c>
      <c r="DU379" s="223">
        <f t="shared" ca="1" si="715"/>
        <v>1.1956286821169005E-4</v>
      </c>
      <c r="DV379" s="223">
        <f t="shared" ca="1" si="716"/>
        <v>7.4043318583427037E-5</v>
      </c>
      <c r="DW379" s="223">
        <f t="shared" ca="1" si="717"/>
        <v>1.4305866241801382E-5</v>
      </c>
      <c r="DX379" s="223">
        <f t="shared" ca="1" si="718"/>
        <v>-4.8178618760536974E-5</v>
      </c>
      <c r="DY379" s="223">
        <f t="shared" ca="1" si="719"/>
        <v>-1.0141177727580563E-4</v>
      </c>
      <c r="DZ379" s="223">
        <f t="shared" ca="1" si="720"/>
        <v>-1.3517170294735753E-4</v>
      </c>
      <c r="EA379" s="223">
        <f t="shared" ca="1" si="721"/>
        <v>-1.4297576711954231E-4</v>
      </c>
      <c r="EB379" s="223">
        <f t="shared" ca="1" si="722"/>
        <v>-1.2332542235699666E-4</v>
      </c>
      <c r="EC379" s="223">
        <f t="shared" ca="1" si="723"/>
        <v>-7.9993955641760229E-5</v>
      </c>
      <c r="ED379" s="223">
        <f t="shared" ca="1" si="724"/>
        <v>-2.1301936472489911E-5</v>
      </c>
      <c r="EE379" s="223">
        <f t="shared" ca="1" si="725"/>
        <v>4.1480510653906872E-5</v>
      </c>
      <c r="EF379" s="223">
        <f t="shared" ca="1" si="726"/>
        <v>9.6297811481340243E-5</v>
      </c>
      <c r="EG379" s="223">
        <f t="shared" ca="1" si="727"/>
        <v>1.3262387040679518E-4</v>
      </c>
      <c r="EH379" s="223">
        <f t="shared" ca="1" si="728"/>
        <v>1.4348330623932792E-4</v>
      </c>
      <c r="EI379" s="223">
        <f t="shared" ca="1" si="729"/>
        <v>1.2679087475781403E-4</v>
      </c>
      <c r="EJ379" s="223">
        <f t="shared" ca="1" si="730"/>
        <v>8.5751880254310292E-5</v>
      </c>
      <c r="EK379" s="223">
        <f t="shared" ca="1" si="731"/>
        <v>2.824668847238694E-5</v>
      </c>
      <c r="EL379" s="223">
        <f t="shared" ca="1" si="732"/>
        <v>-3.4682472363848846E-5</v>
      </c>
      <c r="EM379" s="223">
        <f t="shared" ca="1" si="733"/>
        <v>-9.0951855824324186E-5</v>
      </c>
      <c r="EN379" s="223">
        <f t="shared" ca="1" si="734"/>
        <v>-1.2975653534594417E-4</v>
      </c>
      <c r="EO379" s="223">
        <f t="shared" ca="1" si="735"/>
        <v>-1.4364518150672967E-4</v>
      </c>
      <c r="EP379" s="223">
        <f t="shared" ca="1" si="736"/>
        <v>-1.2995087683577037E-4</v>
      </c>
      <c r="EQ379" s="223">
        <f t="shared" ca="1" si="737"/>
        <v>-9.1303221076350101E-5</v>
      </c>
      <c r="ER379" s="223">
        <f t="shared" ca="1" si="738"/>
        <v>-3.5123391725636279E-5</v>
      </c>
      <c r="ES379" s="223">
        <f t="shared" ca="1" si="739"/>
        <v>2.7800880960039531E-5</v>
      </c>
      <c r="ET379" s="223">
        <f t="shared" ca="1" si="740"/>
        <v>8.5386789180185623E-5</v>
      </c>
      <c r="EU379" s="223">
        <f t="shared" ca="1" si="741"/>
        <v>1.2657660542611415E-4</v>
      </c>
      <c r="EV379" s="223">
        <f t="shared" ca="1" si="742"/>
        <v>1.4346100295004982E-4</v>
      </c>
      <c r="EW379" s="223">
        <f t="shared" ca="1" si="743"/>
        <v>1.3279781586907768E-4</v>
      </c>
      <c r="EX379" s="223">
        <f t="shared" ca="1" si="744"/>
        <v>9.6634604441599294E-5</v>
      </c>
      <c r="EY379" s="223">
        <f t="shared" ca="1" si="745"/>
        <v>4.19154796517718E-5</v>
      </c>
      <c r="EZ379" s="223">
        <f t="shared" ca="1" si="746"/>
        <v>-2.0852314798928905E-5</v>
      </c>
      <c r="FA379" s="223">
        <f t="shared" ca="1" si="747"/>
        <v>-7.9616018281912555E-5</v>
      </c>
      <c r="FB379" s="223">
        <f t="shared" ca="1" si="748"/>
        <v>-1.2309174137701141E-4</v>
      </c>
      <c r="FC379" s="223">
        <f t="shared" ca="1" si="749"/>
        <v>-1.429312142715635E-4</v>
      </c>
      <c r="FD379" s="223">
        <f t="shared" ca="1" si="750"/>
        <v>-1.3532483333224106E-4</v>
      </c>
      <c r="FE379" s="223">
        <f t="shared" ca="1" si="751"/>
        <v>-1.0173318658055698E-4</v>
      </c>
      <c r="FF379" s="223">
        <f t="shared" ca="1" si="752"/>
        <v>-4.8606589516064784E-5</v>
      </c>
      <c r="FG379" s="223">
        <f t="shared" ca="1" si="753"/>
        <v>1.3853513585019593E-5</v>
      </c>
      <c r="FH379" s="223">
        <f t="shared" ca="1" si="754"/>
        <v>7.3653445422058742E-5</v>
      </c>
      <c r="FI379" s="223">
        <f t="shared" ca="1" si="755"/>
        <v>1.1931033854136819E-4</v>
      </c>
      <c r="FJ379" s="223">
        <f t="shared" ca="1" si="756"/>
        <v>1.4205709177860117E-4</v>
      </c>
      <c r="FK379" s="223">
        <f t="shared" ca="1" si="757"/>
        <v>1.3752584141885093E-4</v>
      </c>
      <c r="FL379" s="223">
        <f t="shared" ca="1" si="758"/>
        <v>1.0658668456226734E-4</v>
      </c>
      <c r="FM379" s="223">
        <f t="shared" ca="1" si="759"/>
        <v>5.5180601848779137E-5</v>
      </c>
      <c r="FN379" s="223">
        <f t="shared" ca="1" si="760"/>
        <v>-6.8213380434594911E-6</v>
      </c>
      <c r="FO379" s="223">
        <f t="shared" ca="1" si="761"/>
        <v>-6.7513434960905105E-5</v>
      </c>
      <c r="FP379" s="223">
        <f t="shared" ca="1" si="762"/>
        <v>-1.1524150664982743E-4</v>
      </c>
      <c r="FQ379" s="223">
        <f t="shared" ca="1" si="763"/>
        <v>-1.408407413088125E-4</v>
      </c>
      <c r="FR379" s="223">
        <f t="shared" ca="1" si="764"/>
        <v>-1.3939553770764241E-4</v>
      </c>
      <c r="FS379" s="223">
        <f t="shared" ca="1" si="765"/>
        <v>-1.1118340588497626E-4</v>
      </c>
      <c r="FT379" s="223">
        <f t="shared" ca="1" si="766"/>
        <v>-6.1621679278389883E-5</v>
      </c>
      <c r="FU379" s="223">
        <f t="shared" ca="1" si="767"/>
        <v>-2.2727069892595835E-7</v>
      </c>
      <c r="FV379" s="223">
        <f t="shared" ca="1" si="768"/>
        <v>6.1210778721450379E-5</v>
      </c>
      <c r="FW379" s="223">
        <f t="shared" ca="1" si="769"/>
        <v>1.1089504787480335E-4</v>
      </c>
      <c r="FX379" s="223">
        <f t="shared" ca="1" si="770"/>
        <v>1.3928509315701886E-4</v>
      </c>
      <c r="FY379" s="223">
        <f t="shared" ca="1" si="771"/>
        <v>1.4092941793648908E-4</v>
      </c>
      <c r="FZ379" s="223">
        <f t="shared" ca="1" si="772"/>
        <v>1.1551227664439081E-4</v>
      </c>
      <c r="GA379" s="223">
        <f t="shared" ca="1" si="773"/>
        <v>6.791430468519732E-5</v>
      </c>
      <c r="GB379" s="223">
        <f t="shared" ca="1" si="774"/>
        <v>7.2753319262911307E-6</v>
      </c>
      <c r="GC379" s="223">
        <f t="shared" ca="1" si="775"/>
        <v>-5.4760660354624692E-5</v>
      </c>
      <c r="GD379" s="223">
        <f t="shared" ca="1" si="776"/>
        <v>-1.0628143321618984E-4</v>
      </c>
      <c r="GE379" s="223">
        <f t="shared" ca="1" si="777"/>
        <v>-1.3739389501587668E-4</v>
      </c>
      <c r="GF379" s="223">
        <f t="shared" ca="1" si="778"/>
        <v>-1.4212378685356759E-4</v>
      </c>
      <c r="GG379" s="223">
        <f t="shared" ca="1" si="779"/>
        <v>-1.1956286821168984E-4</v>
      </c>
      <c r="GH379" s="223">
        <f t="shared" ca="1" si="780"/>
        <v>-7.4043318583427606E-5</v>
      </c>
      <c r="GI379" s="223">
        <f t="shared" ca="1" si="781"/>
        <v>-1.430586624180205E-5</v>
      </c>
      <c r="GJ379" s="223">
        <f t="shared" ca="1" si="782"/>
        <v>4.8178618760537313E-5</v>
      </c>
      <c r="GK379" s="223">
        <f t="shared" ca="1" si="783"/>
        <v>1.0141177727580589E-4</v>
      </c>
      <c r="GL379" s="223">
        <f t="shared" ca="1" si="784"/>
        <v>1.3517170294735734E-4</v>
      </c>
      <c r="GM379" s="223">
        <f t="shared" ca="1" si="785"/>
        <v>1.4297576711954233E-4</v>
      </c>
      <c r="GN379" s="223">
        <f t="shared" ca="1" si="786"/>
        <v>1.2332542235699649E-4</v>
      </c>
      <c r="GO379" s="223">
        <f t="shared" ca="1" si="787"/>
        <v>7.9993955641759944E-5</v>
      </c>
      <c r="GP379" s="223">
        <f t="shared" ca="1" si="788"/>
        <v>2.1301936472490576E-5</v>
      </c>
      <c r="GQ379" s="223">
        <f t="shared" ca="1" si="789"/>
        <v>-4.148051065390721E-5</v>
      </c>
      <c r="GR379" s="223">
        <f t="shared" ca="1" si="790"/>
        <v>-9.6297811481340501E-5</v>
      </c>
      <c r="GS379" s="223">
        <f t="shared" ca="1" si="791"/>
        <v>-1.3262387040679491E-4</v>
      </c>
      <c r="GT379" s="223">
        <f t="shared" ca="1" si="792"/>
        <v>-1.4348330623932797E-4</v>
      </c>
      <c r="GU379" s="223">
        <f t="shared" ca="1" si="793"/>
        <v>-1.2679087475781387E-4</v>
      </c>
      <c r="GV379" s="223">
        <f t="shared" ca="1" si="794"/>
        <v>-8.5751880254310008E-5</v>
      </c>
      <c r="GW379" s="223">
        <f t="shared" ca="1" si="795"/>
        <v>-2.8246688472387597E-5</v>
      </c>
      <c r="GX379" s="223">
        <f t="shared" ca="1" si="796"/>
        <v>3.4682472363848195E-5</v>
      </c>
      <c r="GY379" s="223">
        <f t="shared" ca="1" si="797"/>
        <v>9.0951855824324471E-5</v>
      </c>
      <c r="GZ379" s="223">
        <f t="shared" ca="1" si="798"/>
        <v>1.297565353459443E-4</v>
      </c>
      <c r="HA379" s="223">
        <f t="shared" ca="1" si="799"/>
        <v>1.436451815067297E-4</v>
      </c>
      <c r="HB379" s="223">
        <f t="shared" ca="1" si="800"/>
        <v>1.2995087683577067E-4</v>
      </c>
      <c r="HC379" s="223">
        <f t="shared" ca="1" si="801"/>
        <v>9.130322107634983E-5</v>
      </c>
      <c r="HD379" s="223">
        <f t="shared" ca="1" si="802"/>
        <v>3.5123391725636922E-5</v>
      </c>
      <c r="HE379" s="223">
        <f t="shared" ca="1" si="803"/>
        <v>-2.7800880960038874E-5</v>
      </c>
      <c r="HF379" s="223">
        <f t="shared" ca="1" si="804"/>
        <v>-8.5386789180185894E-5</v>
      </c>
      <c r="HG379" s="223">
        <f t="shared" ca="1" si="805"/>
        <v>-1.2657660542611431E-4</v>
      </c>
      <c r="HH379" s="223">
        <f t="shared" ca="1" si="806"/>
        <v>-1.4346100295004974E-4</v>
      </c>
      <c r="HI379" s="223">
        <f t="shared" ca="1" si="807"/>
        <v>-1.3279781586907755E-4</v>
      </c>
      <c r="HJ379" s="223">
        <f t="shared" ca="1" si="808"/>
        <v>-9.6634604441599051E-5</v>
      </c>
      <c r="HK379" s="223">
        <f t="shared" ca="1" si="809"/>
        <v>-4.1915479651771461E-5</v>
      </c>
      <c r="HL379" s="223">
        <f t="shared" ca="1" si="810"/>
        <v>2.0852314798927238E-5</v>
      </c>
      <c r="HM379" s="223">
        <f t="shared" ca="1" si="811"/>
        <v>7.961601828191284E-5</v>
      </c>
      <c r="HN379" s="223">
        <f t="shared" ca="1" si="812"/>
        <v>1.2309174137701157E-4</v>
      </c>
      <c r="HO379" s="223">
        <f t="shared" ca="1" si="813"/>
        <v>1.4293121427156352E-4</v>
      </c>
      <c r="HP379" s="223">
        <f t="shared" ca="1" si="814"/>
        <v>1.3532483333224092E-4</v>
      </c>
      <c r="HQ379" s="223">
        <f t="shared" ca="1" si="815"/>
        <v>1.0173318658055673E-4</v>
      </c>
      <c r="HR379" s="223">
        <f t="shared" ca="1" si="816"/>
        <v>4.8606589516064452E-5</v>
      </c>
      <c r="HS379" s="223">
        <f t="shared" ca="1" si="817"/>
        <v>-1.3853513585017912E-5</v>
      </c>
      <c r="HT379" s="223">
        <f t="shared" ca="1" si="818"/>
        <v>-7.3653445422059054E-5</v>
      </c>
      <c r="HU379" s="223">
        <f t="shared" ca="1" si="819"/>
        <v>-1.193103385413684E-4</v>
      </c>
      <c r="HV379" s="223">
        <f t="shared" ca="1" si="820"/>
        <v>-1.4205709177860122E-4</v>
      </c>
      <c r="HW379" s="223">
        <f t="shared" ca="1" si="821"/>
        <v>-1.3752584141885139E-4</v>
      </c>
      <c r="HX379" s="223">
        <f t="shared" ca="1" si="822"/>
        <v>-1.0658668456226713E-4</v>
      </c>
      <c r="HY379" s="223">
        <f t="shared" ca="1" si="823"/>
        <v>-5.5180601848778805E-5</v>
      </c>
      <c r="HZ379" s="223">
        <f t="shared" ca="1" si="824"/>
        <v>6.8213380434598401E-6</v>
      </c>
      <c r="IA379" s="223">
        <f t="shared" ca="1" si="825"/>
        <v>6.7513434960903614E-5</v>
      </c>
      <c r="IB379" s="223">
        <f t="shared" ca="1" si="826"/>
        <v>1.1524150664982763E-4</v>
      </c>
      <c r="IC379" s="223">
        <f t="shared" ca="1" si="827"/>
        <v>1.4084074130881255E-4</v>
      </c>
      <c r="ID379" s="223">
        <f t="shared" ca="1" si="828"/>
        <v>1.3939553770764282E-4</v>
      </c>
      <c r="IE379" s="223">
        <f t="shared" ca="1" si="829"/>
        <v>-1.1263439617857876E-4</v>
      </c>
      <c r="IF379" s="223">
        <f t="shared" ca="1" si="830"/>
        <v>6.1621679278389571E-5</v>
      </c>
      <c r="IG379" s="223">
        <f t="shared" ca="1" si="831"/>
        <v>2.272706989256026E-7</v>
      </c>
      <c r="IH379" s="223">
        <f t="shared" ca="1" si="832"/>
        <v>-6.1210778721448861E-5</v>
      </c>
      <c r="II379" s="223">
        <f t="shared" ca="1" si="833"/>
        <v>-1.1089504787480358E-4</v>
      </c>
      <c r="IJ379" s="223">
        <f t="shared" ca="1" si="834"/>
        <v>-1.3928509315701894E-4</v>
      </c>
      <c r="IK379" s="223">
        <f t="shared" ca="1" si="835"/>
        <v>-1.40929417936489E-4</v>
      </c>
      <c r="IL379" s="223">
        <f t="shared" ca="1" si="836"/>
        <v>-1.1551227664439183E-4</v>
      </c>
      <c r="IM379" s="223">
        <f t="shared" ca="1" si="837"/>
        <v>-6.7914304685197022E-5</v>
      </c>
      <c r="IN379" s="223">
        <f t="shared" ca="1" si="838"/>
        <v>-7.2753319262907767E-6</v>
      </c>
      <c r="IO379" s="223">
        <f t="shared" ca="1" si="839"/>
        <v>5.4760660354625017E-5</v>
      </c>
      <c r="IP379" s="223">
        <f t="shared" ca="1" si="840"/>
        <v>1.0628143321619009E-4</v>
      </c>
      <c r="IQ379" s="223">
        <f t="shared" ca="1" si="841"/>
        <v>1.3739389501587679E-4</v>
      </c>
      <c r="IR379" s="223">
        <f t="shared" ca="1" si="842"/>
        <v>1.4212378685356754E-4</v>
      </c>
      <c r="IS379" s="223">
        <f t="shared" ca="1" si="843"/>
        <v>1.1956286821169078E-4</v>
      </c>
      <c r="IT379" s="223">
        <f t="shared" ca="1" si="844"/>
        <v>7.4043318583427308E-5</v>
      </c>
      <c r="IU379" s="223">
        <f t="shared" ca="1" si="845"/>
        <v>1.4305866241801698E-5</v>
      </c>
      <c r="IV379" s="223">
        <f t="shared" ca="1" si="846"/>
        <v>-4.8178618760537652E-5</v>
      </c>
      <c r="IW379" s="223">
        <f t="shared" ca="1" si="847"/>
        <v>-1.0141177727580468E-4</v>
      </c>
      <c r="IX379" s="223">
        <f t="shared" ca="1" si="848"/>
        <v>-1.3517170294735748E-4</v>
      </c>
      <c r="IY379" s="223">
        <f t="shared" ca="1" si="849"/>
        <v>-1.4297576711954233E-4</v>
      </c>
      <c r="IZ379" s="223">
        <f t="shared" ca="1" si="850"/>
        <v>-1.233254223569963E-4</v>
      </c>
      <c r="JA379" s="223">
        <f t="shared" ca="1" si="851"/>
        <v>-7.999395564176134E-5</v>
      </c>
      <c r="JB379" s="223">
        <f t="shared" ca="1" si="852"/>
        <v>-2.1301936472490227E-5</v>
      </c>
    </row>
    <row r="380" spans="2:262">
      <c r="B380" s="230">
        <v>19</v>
      </c>
      <c r="C380" s="229">
        <f t="shared" si="853"/>
        <v>3.7109375000000006E-4</v>
      </c>
      <c r="D380" s="226">
        <f t="shared" ca="1" si="597"/>
        <v>280.00084898552637</v>
      </c>
      <c r="E380" s="225">
        <f ca="1">Y361</f>
        <v>8.4898552636976398E-4</v>
      </c>
      <c r="F380" s="224">
        <v>19</v>
      </c>
      <c r="G380" s="223">
        <f t="shared" ca="1" si="854"/>
        <v>4.1442861783345914E-4</v>
      </c>
      <c r="H380" s="223">
        <f t="shared" ca="1" si="598"/>
        <v>9.6149420887741181E-4</v>
      </c>
      <c r="I380" s="223">
        <f t="shared" ca="1" si="599"/>
        <v>1.3032313678226627E-3</v>
      </c>
      <c r="J380" s="223">
        <f t="shared" ca="1" si="600"/>
        <v>1.3666616467615353E-3</v>
      </c>
      <c r="K380" s="223">
        <f t="shared" ca="1" si="601"/>
        <v>1.1382394209759064E-3</v>
      </c>
      <c r="L380" s="223">
        <f t="shared" ca="1" si="602"/>
        <v>6.6674457602724894E-4</v>
      </c>
      <c r="M380" s="223">
        <f t="shared" ca="1" si="603"/>
        <v>5.2865495019772897E-5</v>
      </c>
      <c r="N380" s="223">
        <f t="shared" ca="1" si="604"/>
        <v>-5.7230308633446629E-4</v>
      </c>
      <c r="O380" s="223">
        <f t="shared" ca="1" si="605"/>
        <v>-1.0752555437460532E-3</v>
      </c>
      <c r="P380" s="223">
        <f t="shared" ca="1" si="606"/>
        <v>-1.3485856770038783E-3</v>
      </c>
      <c r="Q380" s="223">
        <f t="shared" ca="1" si="607"/>
        <v>-1.3339234541420871E-3</v>
      </c>
      <c r="R380" s="223">
        <f t="shared" ca="1" si="608"/>
        <v>-1.034400013344869E-3</v>
      </c>
      <c r="S380" s="223">
        <f t="shared" ca="1" si="609"/>
        <v>-5.1397900401111774E-4</v>
      </c>
      <c r="T380" s="223">
        <f t="shared" ca="1" si="610"/>
        <v>1.1620293997087279E-4</v>
      </c>
      <c r="U380" s="223">
        <f t="shared" ca="1" si="611"/>
        <v>7.2156958371581334E-4</v>
      </c>
      <c r="V380" s="223">
        <f t="shared" ca="1" si="612"/>
        <v>1.1728440343861197E-3</v>
      </c>
      <c r="W380" s="223">
        <f t="shared" ca="1" si="613"/>
        <v>1.3736560023359277E-3</v>
      </c>
      <c r="X380" s="223">
        <f t="shared" ca="1" si="614"/>
        <v>1.2811218111529487E-3</v>
      </c>
      <c r="Y380" s="223">
        <f t="shared" ca="1" si="615"/>
        <v>9.1500226669092395E-4</v>
      </c>
      <c r="Z380" s="223">
        <f t="shared" ca="1" si="616"/>
        <v>3.5348270936167575E-4</v>
      </c>
      <c r="AA380" s="223">
        <f t="shared" ca="1" si="617"/>
        <v>-2.8352357458236133E-4</v>
      </c>
      <c r="AB380" s="223">
        <f t="shared" ca="1" si="618"/>
        <v>-8.5998300291924464E-4</v>
      </c>
      <c r="AC380" s="223">
        <f t="shared" ca="1" si="619"/>
        <v>-1.2527918590627661E-3</v>
      </c>
      <c r="AD380" s="223">
        <f t="shared" ca="1" si="620"/>
        <v>-1.378065262790294E-3</v>
      </c>
      <c r="AE380" s="223">
        <f t="shared" ca="1" si="621"/>
        <v>-1.2090509036525839E-3</v>
      </c>
      <c r="AF380" s="223">
        <f t="shared" ca="1" si="622"/>
        <v>-7.8184203425947572E-4</v>
      </c>
      <c r="AG380" s="223">
        <f t="shared" ca="1" si="623"/>
        <v>-1.8766970574081866E-4</v>
      </c>
      <c r="AH380" s="223">
        <f t="shared" ca="1" si="624"/>
        <v>4.4657975072765431E-4</v>
      </c>
      <c r="AI380" s="223">
        <f t="shared" ca="1" si="625"/>
        <v>9.8546147728437346E-4</v>
      </c>
      <c r="AJ380" s="223">
        <f t="shared" ca="1" si="626"/>
        <v>1.3138965280772134E-3</v>
      </c>
      <c r="AK380" s="223">
        <f t="shared" ca="1" si="627"/>
        <v>1.3617471389855923E-3</v>
      </c>
      <c r="AL380" s="223">
        <f t="shared" ca="1" si="628"/>
        <v>1.1187947451735828E-3</v>
      </c>
      <c r="AM380" s="223">
        <f t="shared" ca="1" si="629"/>
        <v>6.3692216989218468E-4</v>
      </c>
      <c r="AN380" s="223">
        <f t="shared" ca="1" si="630"/>
        <v>1.9033975062171039E-5</v>
      </c>
      <c r="AO380" s="223">
        <f t="shared" ca="1" si="631"/>
        <v>-6.0291895174442354E-4</v>
      </c>
      <c r="AP380" s="223">
        <f t="shared" ca="1" si="632"/>
        <v>-1.0961176937610599E-3</v>
      </c>
      <c r="AQ380" s="223">
        <f t="shared" ca="1" si="633"/>
        <v>-1.3552389703311019E-3</v>
      </c>
      <c r="AR380" s="223">
        <f t="shared" ca="1" si="634"/>
        <v>-1.3249470706927975E-3</v>
      </c>
      <c r="AS380" s="223">
        <f t="shared" ca="1" si="635"/>
        <v>-1.0117108723501375E-3</v>
      </c>
      <c r="AT380" s="223">
        <f t="shared" ca="1" si="636"/>
        <v>-4.8242240324091173E-4</v>
      </c>
      <c r="AU380" s="223">
        <f t="shared" ca="1" si="637"/>
        <v>1.4988804431828481E-4</v>
      </c>
      <c r="AV380" s="223">
        <f t="shared" ca="1" si="638"/>
        <v>7.5018969052843658E-4</v>
      </c>
      <c r="AW380" s="223">
        <f t="shared" ca="1" si="639"/>
        <v>1.1902872798544009E-3</v>
      </c>
      <c r="AX380" s="223">
        <f t="shared" ca="1" si="640"/>
        <v>1.3761973570112804E-3</v>
      </c>
      <c r="AY380" s="223">
        <f t="shared" ca="1" si="641"/>
        <v>1.2682185651926318E-3</v>
      </c>
      <c r="AZ380" s="223">
        <f t="shared" ca="1" si="642"/>
        <v>8.8940992630345231E-4</v>
      </c>
      <c r="BA380" s="223">
        <f t="shared" ca="1" si="643"/>
        <v>3.2066655460488236E-4</v>
      </c>
      <c r="BB380" s="223">
        <f t="shared" ca="1" si="644"/>
        <v>-3.1655560799601285E-4</v>
      </c>
      <c r="BC380" s="223">
        <f t="shared" ca="1" si="645"/>
        <v>-8.8617687808840268E-4</v>
      </c>
      <c r="BD380" s="223">
        <f t="shared" ca="1" si="646"/>
        <v>-1.2665538373362612E-3</v>
      </c>
      <c r="BE380" s="223">
        <f t="shared" ca="1" si="647"/>
        <v>-1.3764564544739588E-3</v>
      </c>
      <c r="BF380" s="223">
        <f t="shared" ca="1" si="648"/>
        <v>-1.1924148720108545E-3</v>
      </c>
      <c r="BG380" s="223">
        <f t="shared" ca="1" si="649"/>
        <v>-7.5373142710011276E-4</v>
      </c>
      <c r="BH380" s="223">
        <f t="shared" ca="1" si="650"/>
        <v>-1.5408758251033935E-4</v>
      </c>
      <c r="BI380" s="223">
        <f t="shared" ca="1" si="651"/>
        <v>4.7846188067870435E-4</v>
      </c>
      <c r="BJ380" s="223">
        <f t="shared" ca="1" si="652"/>
        <v>1.0088351405461949E-3</v>
      </c>
      <c r="BK380" s="223">
        <f t="shared" ca="1" si="653"/>
        <v>1.3237702461930069E-3</v>
      </c>
      <c r="BL380" s="223">
        <f t="shared" ca="1" si="654"/>
        <v>1.3560123656521299E-3</v>
      </c>
      <c r="BM380" s="223">
        <f t="shared" ca="1" si="655"/>
        <v>1.0986761492511969E-3</v>
      </c>
      <c r="BN380" s="223">
        <f t="shared" ca="1" si="656"/>
        <v>6.0671610565803081E-4</v>
      </c>
      <c r="BO380" s="223">
        <f t="shared" ca="1" si="657"/>
        <v>-1.4809010250278477E-5</v>
      </c>
      <c r="BP380" s="223">
        <f t="shared" ca="1" si="658"/>
        <v>-6.3317164132243968E-4</v>
      </c>
      <c r="BQ380" s="223">
        <f t="shared" ca="1" si="659"/>
        <v>-1.1163195834638243E-3</v>
      </c>
      <c r="BR380" s="223">
        <f t="shared" ca="1" si="660"/>
        <v>-1.3610759183782474E-3</v>
      </c>
      <c r="BS380" s="223">
        <f t="shared" ca="1" si="661"/>
        <v>-1.3151725886710853E-3</v>
      </c>
      <c r="BT380" s="223">
        <f t="shared" ca="1" si="662"/>
        <v>-9.8841231455620718E-4</v>
      </c>
      <c r="BU380" s="223">
        <f t="shared" ca="1" si="663"/>
        <v>-4.5057520925393128E-4</v>
      </c>
      <c r="BV380" s="223">
        <f t="shared" ca="1" si="664"/>
        <v>1.83482861712472E-4</v>
      </c>
      <c r="BW380" s="223">
        <f t="shared" ca="1" si="665"/>
        <v>7.7835791112287965E-4</v>
      </c>
      <c r="BX380" s="223">
        <f t="shared" ca="1" si="666"/>
        <v>1.2070135407730085E-3</v>
      </c>
      <c r="BY380" s="223">
        <f t="shared" ca="1" si="667"/>
        <v>1.3779097418581032E-3</v>
      </c>
      <c r="BZ380" s="223">
        <f t="shared" ca="1" si="668"/>
        <v>1.254551391790387E-3</v>
      </c>
      <c r="CA380" s="223">
        <f t="shared" ca="1" si="669"/>
        <v>8.6328183863355651E-4</v>
      </c>
      <c r="CB380" s="223">
        <f t="shared" ca="1" si="670"/>
        <v>2.8765724230608988E-4</v>
      </c>
      <c r="CC380" s="223">
        <f t="shared" ca="1" si="671"/>
        <v>-3.4939696014818402E-4</v>
      </c>
      <c r="CD380" s="223">
        <f t="shared" ca="1" si="672"/>
        <v>-9.1183695344248812E-4</v>
      </c>
      <c r="CE380" s="223">
        <f t="shared" ca="1" si="673"/>
        <v>-1.2795528909376446E-3</v>
      </c>
      <c r="CF380" s="223">
        <f t="shared" ca="1" si="674"/>
        <v>-1.3740185202584709E-3</v>
      </c>
      <c r="CG380" s="223">
        <f t="shared" ca="1" si="675"/>
        <v>-1.1750605742374934E-3</v>
      </c>
      <c r="CH380" s="223">
        <f t="shared" ca="1" si="676"/>
        <v>-7.2516680031289383E-4</v>
      </c>
      <c r="CI380" s="223">
        <f t="shared" ca="1" si="677"/>
        <v>-1.2041264268185677E-4</v>
      </c>
      <c r="CJ380" s="223">
        <f t="shared" ca="1" si="678"/>
        <v>5.1005580308368021E-4</v>
      </c>
      <c r="CK380" s="223">
        <f t="shared" ca="1" si="679"/>
        <v>1.0316011192421323E-3</v>
      </c>
      <c r="CL380" s="223">
        <f t="shared" ca="1" si="680"/>
        <v>1.3328465746114506E-3</v>
      </c>
      <c r="CM380" s="223">
        <f t="shared" ca="1" si="681"/>
        <v>1.349460781174167E-3</v>
      </c>
      <c r="CN380" s="223">
        <f t="shared" ca="1" si="682"/>
        <v>1.0778957518986494E-3</v>
      </c>
      <c r="CO380" s="223">
        <f t="shared" ca="1" si="683"/>
        <v>5.7614457832840503E-4</v>
      </c>
      <c r="CP380" s="223">
        <f t="shared" ca="1" si="684"/>
        <v>-4.8643075168700191E-5</v>
      </c>
      <c r="CQ380" s="223">
        <f t="shared" ca="1" si="685"/>
        <v>-6.6304293197953139E-4</v>
      </c>
      <c r="CR380" s="223">
        <f t="shared" ca="1" si="686"/>
        <v>-1.1358490439913852E-3</v>
      </c>
      <c r="CS380" s="223">
        <f t="shared" ca="1" si="687"/>
        <v>-1.3660930051860693E-3</v>
      </c>
      <c r="CT380" s="223">
        <f t="shared" ca="1" si="688"/>
        <v>-1.3046058958594263E-3</v>
      </c>
      <c r="CU380" s="223">
        <f t="shared" ca="1" si="689"/>
        <v>-9.6451837414310217E-4</v>
      </c>
      <c r="CV380" s="223">
        <f t="shared" ca="1" si="690"/>
        <v>-4.1845660560898851E-4</v>
      </c>
      <c r="CW380" s="223">
        <f t="shared" ca="1" si="691"/>
        <v>2.1696715589162972E-4</v>
      </c>
      <c r="CX380" s="223">
        <f t="shared" ca="1" si="692"/>
        <v>8.0605727801634735E-4</v>
      </c>
      <c r="CY380" s="223">
        <f t="shared" ca="1" si="693"/>
        <v>1.223012741867793E-3</v>
      </c>
      <c r="CZ380" s="223">
        <f t="shared" ca="1" si="694"/>
        <v>1.3787921253997947E-3</v>
      </c>
      <c r="DA380" s="223">
        <f t="shared" ca="1" si="695"/>
        <v>1.2401285235404298E-3</v>
      </c>
      <c r="DB380" s="223">
        <f t="shared" ca="1" si="696"/>
        <v>8.3663374226425888E-4</v>
      </c>
      <c r="DC380" s="223">
        <f t="shared" ca="1" si="697"/>
        <v>2.5447465604073408E-4</v>
      </c>
      <c r="DD380" s="223">
        <f t="shared" ca="1" si="698"/>
        <v>-3.8202784863636057E-4</v>
      </c>
      <c r="DE380" s="223">
        <f t="shared" ca="1" si="699"/>
        <v>-9.3694777231160327E-4</v>
      </c>
      <c r="DF380" s="223">
        <f t="shared" ca="1" si="700"/>
        <v>-1.2917811897230932E-3</v>
      </c>
      <c r="DG380" s="223">
        <f t="shared" ca="1" si="701"/>
        <v>-1.3707529286642404E-3</v>
      </c>
      <c r="DH380" s="223">
        <f t="shared" ca="1" si="702"/>
        <v>-1.156998463912552E-3</v>
      </c>
      <c r="DI380" s="223">
        <f t="shared" ca="1" si="703"/>
        <v>-6.9616536016090793E-4</v>
      </c>
      <c r="DJ380" s="223">
        <f t="shared" ca="1" si="704"/>
        <v>-8.6665170779951119E-5</v>
      </c>
      <c r="DK380" s="223">
        <f t="shared" ca="1" si="705"/>
        <v>5.4134248694508429E-4</v>
      </c>
      <c r="DL380" s="223">
        <f t="shared" ca="1" si="706"/>
        <v>1.053745699997882E-3</v>
      </c>
      <c r="DM380" s="223">
        <f t="shared" ca="1" si="707"/>
        <v>1.3411200460916911E-3</v>
      </c>
      <c r="DN380" s="223">
        <f t="shared" ca="1" si="708"/>
        <v>1.3420963319812147E-3</v>
      </c>
      <c r="DO380" s="223">
        <f t="shared" ca="1" si="709"/>
        <v>1.0564660704502735E-3</v>
      </c>
      <c r="DP380" s="223">
        <f t="shared" ca="1" si="710"/>
        <v>5.4522600304822324E-4</v>
      </c>
      <c r="DQ380" s="223">
        <f t="shared" ca="1" si="711"/>
        <v>-8.2447839317526916E-5</v>
      </c>
      <c r="DR380" s="223">
        <f t="shared" ca="1" si="712"/>
        <v>-6.9251483036717951E-4</v>
      </c>
      <c r="DS380" s="223">
        <f t="shared" ca="1" si="713"/>
        <v>-1.154694311526983E-3</v>
      </c>
      <c r="DT380" s="223">
        <f t="shared" ca="1" si="714"/>
        <v>-1.3702872086490733E-3</v>
      </c>
      <c r="DU380" s="223">
        <f t="shared" ca="1" si="715"/>
        <v>-1.2932533572384615E-3</v>
      </c>
      <c r="DV380" s="223">
        <f t="shared" ca="1" si="716"/>
        <v>-9.4004344392708541E-4</v>
      </c>
      <c r="DW380" s="223">
        <f t="shared" ca="1" si="717"/>
        <v>-3.8608593935193195E-4</v>
      </c>
      <c r="DX380" s="223">
        <f t="shared" ca="1" si="718"/>
        <v>2.5032075716899808E-4</v>
      </c>
      <c r="DY380" s="223">
        <f t="shared" ca="1" si="719"/>
        <v>8.3327110614596117E-4</v>
      </c>
      <c r="DZ380" s="223">
        <f t="shared" ca="1" si="720"/>
        <v>1.2382752458182731E-3</v>
      </c>
      <c r="EA380" s="223">
        <f t="shared" ca="1" si="721"/>
        <v>1.3788439761215038E-3</v>
      </c>
      <c r="EB380" s="223">
        <f t="shared" ca="1" si="722"/>
        <v>1.2249586482392797E-3</v>
      </c>
      <c r="EC380" s="223">
        <f t="shared" ca="1" si="723"/>
        <v>8.0948168901236433E-4</v>
      </c>
      <c r="ED380" s="223">
        <f t="shared" ca="1" si="724"/>
        <v>2.2113878375799E-4</v>
      </c>
      <c r="EE380" s="223">
        <f t="shared" ca="1" si="725"/>
        <v>-4.1442861783345052E-4</v>
      </c>
      <c r="EF380" s="223">
        <f t="shared" ca="1" si="726"/>
        <v>-9.6149420887740465E-4</v>
      </c>
      <c r="EG380" s="223">
        <f t="shared" ca="1" si="727"/>
        <v>-1.3032313678226592E-3</v>
      </c>
      <c r="EH380" s="223">
        <f t="shared" ca="1" si="728"/>
        <v>-1.366661646761537E-3</v>
      </c>
      <c r="EI380" s="223">
        <f t="shared" ca="1" si="729"/>
        <v>-1.1382394209759137E-3</v>
      </c>
      <c r="EJ380" s="223">
        <f t="shared" ca="1" si="730"/>
        <v>-6.667445760272523E-4</v>
      </c>
      <c r="EK380" s="223">
        <f t="shared" ca="1" si="731"/>
        <v>-5.2865495019777288E-5</v>
      </c>
      <c r="EL380" s="223">
        <f t="shared" ca="1" si="732"/>
        <v>5.7230308633446109E-4</v>
      </c>
      <c r="EM380" s="223">
        <f t="shared" ca="1" si="733"/>
        <v>1.0752555437460491E-3</v>
      </c>
      <c r="EN380" s="223">
        <f t="shared" ca="1" si="734"/>
        <v>1.3485856770038744E-3</v>
      </c>
      <c r="EO380" s="223">
        <f t="shared" ca="1" si="735"/>
        <v>1.333923454142089E-3</v>
      </c>
      <c r="EP380" s="223">
        <f t="shared" ca="1" si="736"/>
        <v>1.0344000133448688E-3</v>
      </c>
      <c r="EQ380" s="223">
        <f t="shared" ca="1" si="737"/>
        <v>5.139790040111275E-4</v>
      </c>
      <c r="ER380" s="223">
        <f t="shared" ca="1" si="738"/>
        <v>-1.1620293997087201E-4</v>
      </c>
      <c r="ES380" s="223">
        <f t="shared" ca="1" si="739"/>
        <v>-7.2156958371580337E-4</v>
      </c>
      <c r="ET380" s="223">
        <f t="shared" ca="1" si="740"/>
        <v>-1.172844034386118E-3</v>
      </c>
      <c r="EU380" s="223">
        <f t="shared" ca="1" si="741"/>
        <v>-1.3736560023359264E-3</v>
      </c>
      <c r="EV380" s="223">
        <f t="shared" ca="1" si="742"/>
        <v>-1.2811218111529507E-3</v>
      </c>
      <c r="EW380" s="223">
        <f t="shared" ca="1" si="743"/>
        <v>-9.1500226669093544E-4</v>
      </c>
      <c r="EX380" s="223">
        <f t="shared" ca="1" si="744"/>
        <v>-3.5348270936168356E-4</v>
      </c>
      <c r="EY380" s="223">
        <f t="shared" ca="1" si="745"/>
        <v>2.8352357458234393E-4</v>
      </c>
      <c r="EZ380" s="223">
        <f t="shared" ca="1" si="746"/>
        <v>8.5998300291923802E-4</v>
      </c>
      <c r="FA380" s="223">
        <f t="shared" ca="1" si="747"/>
        <v>1.2527918590627659E-3</v>
      </c>
      <c r="FB380" s="223">
        <f t="shared" ca="1" si="748"/>
        <v>1.3780652627902944E-3</v>
      </c>
      <c r="FC380" s="223">
        <f t="shared" ca="1" si="749"/>
        <v>1.2090509036525843E-3</v>
      </c>
      <c r="FD380" s="223">
        <f t="shared" ca="1" si="750"/>
        <v>7.8184203425948656E-4</v>
      </c>
      <c r="FE380" s="223">
        <f t="shared" ca="1" si="751"/>
        <v>1.8766970574082186E-4</v>
      </c>
      <c r="FF380" s="223">
        <f t="shared" ca="1" si="752"/>
        <v>-4.4657975072764195E-4</v>
      </c>
      <c r="FG380" s="223">
        <f t="shared" ca="1" si="753"/>
        <v>-9.8546147728436955E-4</v>
      </c>
      <c r="FH380" s="223">
        <f t="shared" ca="1" si="754"/>
        <v>-1.3138965280772086E-3</v>
      </c>
      <c r="FI380" s="223">
        <f t="shared" ca="1" si="755"/>
        <v>-1.3617471389855938E-3</v>
      </c>
      <c r="FJ380" s="223">
        <f t="shared" ca="1" si="756"/>
        <v>-1.1187947451735819E-3</v>
      </c>
      <c r="FK380" s="223">
        <f t="shared" ca="1" si="757"/>
        <v>-6.3692216989219195E-4</v>
      </c>
      <c r="FL380" s="223">
        <f t="shared" ca="1" si="758"/>
        <v>-1.903397506217177E-5</v>
      </c>
      <c r="FM380" s="223">
        <f t="shared" ca="1" si="759"/>
        <v>6.0291895174441194E-4</v>
      </c>
      <c r="FN380" s="223">
        <f t="shared" ca="1" si="760"/>
        <v>1.0961176937610579E-3</v>
      </c>
      <c r="FO380" s="223">
        <f t="shared" ca="1" si="761"/>
        <v>1.3552389703310995E-3</v>
      </c>
      <c r="FP380" s="223">
        <f t="shared" ca="1" si="762"/>
        <v>1.3249470706927986E-3</v>
      </c>
      <c r="FQ380" s="223">
        <f t="shared" ca="1" si="763"/>
        <v>1.0117108723501462E-3</v>
      </c>
      <c r="FR380" s="223">
        <f t="shared" ca="1" si="764"/>
        <v>4.8242240324091932E-4</v>
      </c>
      <c r="FS380" s="223">
        <f t="shared" ca="1" si="765"/>
        <v>-1.4988804431826698E-4</v>
      </c>
      <c r="FT380" s="223">
        <f t="shared" ca="1" si="766"/>
        <v>-7.5018969052842964E-4</v>
      </c>
      <c r="FU380" s="223">
        <f t="shared" ca="1" si="767"/>
        <v>-1.1902872798544017E-3</v>
      </c>
      <c r="FV380" s="223">
        <f t="shared" ca="1" si="768"/>
        <v>-1.3761973570112799E-3</v>
      </c>
      <c r="FW380" s="223">
        <f t="shared" ca="1" si="769"/>
        <v>-1.2682185651926312E-3</v>
      </c>
      <c r="FX380" s="223">
        <f t="shared" ca="1" si="770"/>
        <v>-8.8940992630346229E-4</v>
      </c>
      <c r="FY380" s="223">
        <f t="shared" ca="1" si="771"/>
        <v>-3.206665546048855E-4</v>
      </c>
      <c r="FZ380" s="223">
        <f t="shared" ca="1" si="772"/>
        <v>3.1655560799600017E-4</v>
      </c>
      <c r="GA380" s="223">
        <f t="shared" ca="1" si="773"/>
        <v>8.8617687808840008E-4</v>
      </c>
      <c r="GB380" s="223">
        <f t="shared" ca="1" si="774"/>
        <v>1.2665538373362562E-3</v>
      </c>
      <c r="GC380" s="223">
        <f t="shared" ca="1" si="775"/>
        <v>1.3764564544739592E-3</v>
      </c>
      <c r="GD380" s="223">
        <f t="shared" ca="1" si="776"/>
        <v>1.1924148720108634E-3</v>
      </c>
      <c r="GE380" s="223">
        <f t="shared" ca="1" si="777"/>
        <v>7.5373142710011948E-4</v>
      </c>
      <c r="GF380" s="223">
        <f t="shared" ca="1" si="778"/>
        <v>1.5408758251033767E-4</v>
      </c>
      <c r="GG380" s="223">
        <f t="shared" ca="1" si="779"/>
        <v>-4.7846188067869665E-4</v>
      </c>
      <c r="GH380" s="223">
        <f t="shared" ca="1" si="780"/>
        <v>-1.008835140546196E-3</v>
      </c>
      <c r="GI380" s="223">
        <f t="shared" ca="1" si="781"/>
        <v>-1.323770246193003E-3</v>
      </c>
      <c r="GJ380" s="223">
        <f t="shared" ca="1" si="782"/>
        <v>-1.3560123656521307E-3</v>
      </c>
      <c r="GK380" s="223">
        <f t="shared" ca="1" si="783"/>
        <v>-1.0986761492512047E-3</v>
      </c>
      <c r="GL380" s="223">
        <f t="shared" ca="1" si="784"/>
        <v>-6.0671610565803374E-4</v>
      </c>
      <c r="GM380" s="223">
        <f t="shared" ca="1" si="785"/>
        <v>1.4809010250265467E-5</v>
      </c>
      <c r="GN380" s="223">
        <f t="shared" ca="1" si="786"/>
        <v>6.3317164132243242E-4</v>
      </c>
      <c r="GO380" s="223">
        <f t="shared" ca="1" si="787"/>
        <v>1.1163195834638137E-3</v>
      </c>
      <c r="GP380" s="223">
        <f t="shared" ca="1" si="788"/>
        <v>1.3610759183782461E-3</v>
      </c>
      <c r="GQ380" s="223">
        <f t="shared" ca="1" si="789"/>
        <v>1.3151725886710846E-3</v>
      </c>
      <c r="GR380" s="223">
        <f t="shared" ca="1" si="790"/>
        <v>9.8841231455621304E-4</v>
      </c>
      <c r="GS380" s="223">
        <f t="shared" ca="1" si="791"/>
        <v>4.5057520925393426E-4</v>
      </c>
      <c r="GT380" s="223">
        <f t="shared" ca="1" si="792"/>
        <v>-1.8348286171245909E-4</v>
      </c>
      <c r="GU380" s="223">
        <f t="shared" ca="1" si="793"/>
        <v>-7.7835791112288106E-4</v>
      </c>
      <c r="GV380" s="223">
        <f t="shared" ca="1" si="794"/>
        <v>-1.2070135407729998E-3</v>
      </c>
      <c r="GW380" s="223">
        <f t="shared" ca="1" si="795"/>
        <v>-1.377909741858103E-3</v>
      </c>
      <c r="GX380" s="223">
        <f t="shared" ca="1" si="796"/>
        <v>-1.2545513917903944E-3</v>
      </c>
      <c r="GY380" s="223">
        <f t="shared" ca="1" si="797"/>
        <v>-8.632818386335628E-4</v>
      </c>
      <c r="GZ380" s="223">
        <f t="shared" ca="1" si="798"/>
        <v>-2.8765724230610739E-4</v>
      </c>
      <c r="HA380" s="223">
        <f t="shared" ca="1" si="799"/>
        <v>3.4939696014817622E-4</v>
      </c>
      <c r="HB380" s="223">
        <f t="shared" ca="1" si="800"/>
        <v>9.1183695344248942E-4</v>
      </c>
      <c r="HC380" s="223">
        <f t="shared" ca="1" si="801"/>
        <v>1.2795528909376416E-3</v>
      </c>
      <c r="HD380" s="223">
        <f t="shared" ca="1" si="802"/>
        <v>1.3740185202584707E-3</v>
      </c>
      <c r="HE380" s="223">
        <f t="shared" ca="1" si="803"/>
        <v>1.175060574237498E-3</v>
      </c>
      <c r="HF380" s="223">
        <f t="shared" ca="1" si="804"/>
        <v>7.2516680031290076E-4</v>
      </c>
      <c r="HG380" s="223">
        <f t="shared" ca="1" si="805"/>
        <v>1.2041264268187458E-4</v>
      </c>
      <c r="HH380" s="223">
        <f t="shared" ca="1" si="806"/>
        <v>-5.1005580308367262E-4</v>
      </c>
      <c r="HI380" s="223">
        <f t="shared" ca="1" si="807"/>
        <v>-1.0316011192421203E-3</v>
      </c>
      <c r="HJ380" s="223">
        <f t="shared" ca="1" si="808"/>
        <v>-1.3328465746114484E-3</v>
      </c>
      <c r="HK380" s="223">
        <f t="shared" ca="1" si="809"/>
        <v>-1.3494607811741707E-3</v>
      </c>
      <c r="HL380" s="223">
        <f t="shared" ca="1" si="810"/>
        <v>-1.0778957518986546E-3</v>
      </c>
      <c r="HM380" s="223">
        <f t="shared" ca="1" si="811"/>
        <v>-5.7614457832840362E-4</v>
      </c>
      <c r="HN380" s="223">
        <f t="shared" ca="1" si="812"/>
        <v>4.864307516869206E-5</v>
      </c>
      <c r="HO380" s="223">
        <f t="shared" ca="1" si="813"/>
        <v>6.6304293197953302E-4</v>
      </c>
      <c r="HP380" s="223">
        <f t="shared" ca="1" si="814"/>
        <v>1.1358490439913806E-3</v>
      </c>
      <c r="HQ380" s="223">
        <f t="shared" ca="1" si="815"/>
        <v>1.366093005186068E-3</v>
      </c>
      <c r="HR380" s="223">
        <f t="shared" ca="1" si="816"/>
        <v>1.3046058958594321E-3</v>
      </c>
      <c r="HS380" s="223">
        <f t="shared" ca="1" si="817"/>
        <v>9.6451837414310813E-4</v>
      </c>
      <c r="HT380" s="223">
        <f t="shared" ca="1" si="818"/>
        <v>4.1845660560900554E-4</v>
      </c>
      <c r="HU380" s="223">
        <f t="shared" ca="1" si="819"/>
        <v>-2.1696715589162173E-4</v>
      </c>
      <c r="HV380" s="223">
        <f t="shared" ca="1" si="820"/>
        <v>-8.0605727801633304E-4</v>
      </c>
      <c r="HW380" s="223">
        <f t="shared" ca="1" si="821"/>
        <v>-1.2230127418677893E-3</v>
      </c>
      <c r="HX380" s="223">
        <f t="shared" ca="1" si="822"/>
        <v>-1.3787921253997947E-3</v>
      </c>
      <c r="HY380" s="223">
        <f t="shared" ca="1" si="823"/>
        <v>-1.2401285235404333E-3</v>
      </c>
      <c r="HZ380" s="223">
        <f t="shared" ca="1" si="824"/>
        <v>-8.3663374226425758E-4</v>
      </c>
      <c r="IA380" s="223">
        <f t="shared" ca="1" si="825"/>
        <v>-2.5447465604074205E-4</v>
      </c>
      <c r="IB380" s="223">
        <f t="shared" ca="1" si="826"/>
        <v>3.8202784863635277E-4</v>
      </c>
      <c r="IC380" s="223">
        <f t="shared" ca="1" si="827"/>
        <v>9.3694777231159015E-4</v>
      </c>
      <c r="ID380" s="223">
        <f t="shared" ca="1" si="828"/>
        <v>1.2917811897230904E-3</v>
      </c>
      <c r="IE380" s="223">
        <f t="shared" ca="1" si="829"/>
        <v>-3.6796412809116292E-4</v>
      </c>
      <c r="IF380" s="223">
        <f t="shared" ca="1" si="830"/>
        <v>1.1569984639125562E-3</v>
      </c>
      <c r="IG380" s="223">
        <f t="shared" ca="1" si="831"/>
        <v>6.9616536016090652E-4</v>
      </c>
      <c r="IH380" s="223">
        <f t="shared" ca="1" si="832"/>
        <v>8.6665170779959196E-5</v>
      </c>
      <c r="II380" s="223">
        <f t="shared" ca="1" si="833"/>
        <v>-5.4134248694508581E-4</v>
      </c>
      <c r="IJ380" s="223">
        <f t="shared" ca="1" si="834"/>
        <v>-1.053745699997877E-3</v>
      </c>
      <c r="IK380" s="223">
        <f t="shared" ca="1" si="835"/>
        <v>-1.3411200460916913E-3</v>
      </c>
      <c r="IL380" s="223">
        <f t="shared" ca="1" si="836"/>
        <v>-1.3420963319812165E-3</v>
      </c>
      <c r="IM380" s="223">
        <f t="shared" ca="1" si="837"/>
        <v>-1.0564660704502787E-3</v>
      </c>
      <c r="IN380" s="223">
        <f t="shared" ca="1" si="838"/>
        <v>-5.4522600304823961E-4</v>
      </c>
      <c r="IO380" s="223">
        <f t="shared" ca="1" si="839"/>
        <v>8.2447839317518757E-5</v>
      </c>
      <c r="IP380" s="223">
        <f t="shared" ca="1" si="840"/>
        <v>6.92514830367164E-4</v>
      </c>
      <c r="IQ380" s="223">
        <f t="shared" ca="1" si="841"/>
        <v>1.1546943115269786E-3</v>
      </c>
      <c r="IR380" s="223">
        <f t="shared" ca="1" si="842"/>
        <v>1.3702872086490735E-3</v>
      </c>
      <c r="IS380" s="223">
        <f t="shared" ca="1" si="843"/>
        <v>1.2932533572384644E-3</v>
      </c>
      <c r="IT380" s="223">
        <f t="shared" ca="1" si="844"/>
        <v>9.4004344392708422E-4</v>
      </c>
      <c r="IU380" s="223">
        <f t="shared" ca="1" si="845"/>
        <v>3.8608593935193975E-4</v>
      </c>
      <c r="IV380" s="223">
        <f t="shared" ca="1" si="846"/>
        <v>-2.5032075716899976E-4</v>
      </c>
      <c r="IW380" s="223">
        <f t="shared" ca="1" si="847"/>
        <v>-8.3327110614594675E-4</v>
      </c>
      <c r="IX380" s="223">
        <f t="shared" ca="1" si="848"/>
        <v>-1.2382752458182697E-3</v>
      </c>
      <c r="IY380" s="223">
        <f t="shared" ca="1" si="849"/>
        <v>-1.378843976121504E-3</v>
      </c>
      <c r="IZ380" s="223">
        <f t="shared" ca="1" si="850"/>
        <v>-1.2249586482392834E-3</v>
      </c>
      <c r="JA380" s="223">
        <f t="shared" ca="1" si="851"/>
        <v>-8.0948168901237875E-4</v>
      </c>
      <c r="JB380" s="223">
        <f t="shared" ca="1" si="852"/>
        <v>-2.2113878375799802E-4</v>
      </c>
    </row>
    <row r="381" spans="2:262">
      <c r="B381" s="230">
        <v>20</v>
      </c>
      <c r="C381" s="229">
        <f t="shared" si="853"/>
        <v>3.9062500000000008E-4</v>
      </c>
      <c r="D381" s="226">
        <f t="shared" ca="1" si="597"/>
        <v>280.00131761136845</v>
      </c>
      <c r="E381" s="225">
        <f ca="1">Z361</f>
        <v>1.317611368449664E-3</v>
      </c>
      <c r="F381" s="224">
        <v>20</v>
      </c>
      <c r="G381" s="223">
        <f t="shared" ca="1" si="854"/>
        <v>5.1681765484575177E-5</v>
      </c>
      <c r="H381" s="223">
        <f t="shared" ca="1" si="598"/>
        <v>1.2012707772898825E-4</v>
      </c>
      <c r="I381" s="223">
        <f t="shared" ca="1" si="599"/>
        <v>1.6020348306186968E-4</v>
      </c>
      <c r="J381" s="223">
        <f t="shared" ca="1" si="600"/>
        <v>1.6244663894088055E-4</v>
      </c>
      <c r="K381" s="223">
        <f t="shared" ca="1" si="601"/>
        <v>1.2632680734589449E-4</v>
      </c>
      <c r="L381" s="223">
        <f t="shared" ca="1" si="602"/>
        <v>6.0373956370284188E-5</v>
      </c>
      <c r="M381" s="223">
        <f t="shared" ca="1" si="603"/>
        <v>-1.9836655474307638E-5</v>
      </c>
      <c r="N381" s="223">
        <f t="shared" ca="1" si="604"/>
        <v>-9.5362692922972432E-5</v>
      </c>
      <c r="O381" s="223">
        <f t="shared" ca="1" si="605"/>
        <v>-1.4836811795427586E-4</v>
      </c>
      <c r="P381" s="223">
        <f t="shared" ca="1" si="606"/>
        <v>-1.6633530342746928E-4</v>
      </c>
      <c r="Q381" s="223">
        <f t="shared" ca="1" si="607"/>
        <v>-1.4502116425476604E-4</v>
      </c>
      <c r="R381" s="223">
        <f t="shared" ca="1" si="608"/>
        <v>-8.9459193646198345E-5</v>
      </c>
      <c r="S381" s="223">
        <f t="shared" ca="1" si="609"/>
        <v>-1.2770766081313012E-5</v>
      </c>
      <c r="T381" s="223">
        <f t="shared" ca="1" si="610"/>
        <v>6.6933573307941042E-5</v>
      </c>
      <c r="U381" s="223">
        <f t="shared" ca="1" si="611"/>
        <v>1.3083104927949832E-4</v>
      </c>
      <c r="V381" s="223">
        <f t="shared" ca="1" si="612"/>
        <v>1.6383179548525319E-4</v>
      </c>
      <c r="W381" s="223">
        <f t="shared" ca="1" si="613"/>
        <v>1.5814243915013288E-4</v>
      </c>
      <c r="X381" s="223">
        <f t="shared" ca="1" si="614"/>
        <v>1.1510656427958276E-4</v>
      </c>
      <c r="Y381" s="223">
        <f t="shared" ca="1" si="615"/>
        <v>4.488741425835679E-5</v>
      </c>
      <c r="Z381" s="223">
        <f t="shared" ca="1" si="616"/>
        <v>-3.5932234007465987E-5</v>
      </c>
      <c r="AA381" s="223">
        <f t="shared" ca="1" si="617"/>
        <v>-1.0826621675180751E-4</v>
      </c>
      <c r="AB381" s="223">
        <f t="shared" ca="1" si="618"/>
        <v>-1.5503232352046827E-4</v>
      </c>
      <c r="AC381" s="223">
        <f t="shared" ca="1" si="619"/>
        <v>-1.6518638879626165E-4</v>
      </c>
      <c r="AD381" s="223">
        <f t="shared" ca="1" si="620"/>
        <v>-1.3633045420020795E-4</v>
      </c>
      <c r="AE381" s="223">
        <f t="shared" ca="1" si="621"/>
        <v>-7.5279064278604109E-5</v>
      </c>
      <c r="AF381" s="223">
        <f t="shared" ca="1" si="622"/>
        <v>3.5500391051127009E-6</v>
      </c>
      <c r="AG381" s="223">
        <f t="shared" ca="1" si="623"/>
        <v>8.1540774230738313E-5</v>
      </c>
      <c r="AH381" s="223">
        <f t="shared" ca="1" si="624"/>
        <v>1.4027504630592029E-4</v>
      </c>
      <c r="AI381" s="223">
        <f t="shared" ca="1" si="625"/>
        <v>1.658823181585442E-4</v>
      </c>
      <c r="AJ381" s="223">
        <f t="shared" ca="1" si="626"/>
        <v>1.5231524122091852E-4</v>
      </c>
      <c r="AK381" s="223">
        <f t="shared" ca="1" si="627"/>
        <v>1.0277778207561004E-4</v>
      </c>
      <c r="AL381" s="223">
        <f t="shared" ca="1" si="628"/>
        <v>2.8968581809164903E-5</v>
      </c>
      <c r="AM381" s="223">
        <f t="shared" ca="1" si="629"/>
        <v>-5.1681765484574825E-5</v>
      </c>
      <c r="AN381" s="223">
        <f t="shared" ca="1" si="630"/>
        <v>-1.2012707772898819E-4</v>
      </c>
      <c r="AO381" s="223">
        <f t="shared" ca="1" si="631"/>
        <v>-1.602034830618696E-4</v>
      </c>
      <c r="AP381" s="223">
        <f t="shared" ca="1" si="632"/>
        <v>-1.6244663894088055E-4</v>
      </c>
      <c r="AQ381" s="223">
        <f t="shared" ca="1" si="633"/>
        <v>-1.2632680734589471E-4</v>
      </c>
      <c r="AR381" s="223">
        <f t="shared" ca="1" si="634"/>
        <v>-6.0373956370284147E-5</v>
      </c>
      <c r="AS381" s="223">
        <f t="shared" ca="1" si="635"/>
        <v>1.9836655474307394E-5</v>
      </c>
      <c r="AT381" s="223">
        <f t="shared" ca="1" si="636"/>
        <v>9.5362692922972445E-5</v>
      </c>
      <c r="AU381" s="223">
        <f t="shared" ca="1" si="637"/>
        <v>1.4836811795427575E-4</v>
      </c>
      <c r="AV381" s="223">
        <f t="shared" ca="1" si="638"/>
        <v>1.6633530342746928E-4</v>
      </c>
      <c r="AW381" s="223">
        <f t="shared" ca="1" si="639"/>
        <v>1.4502116425476618E-4</v>
      </c>
      <c r="AX381" s="223">
        <f t="shared" ca="1" si="640"/>
        <v>8.9459193646198183E-5</v>
      </c>
      <c r="AY381" s="223">
        <f t="shared" ca="1" si="641"/>
        <v>1.2770766081313113E-5</v>
      </c>
      <c r="AZ381" s="223">
        <f t="shared" ca="1" si="642"/>
        <v>-6.6933573307941191E-5</v>
      </c>
      <c r="BA381" s="223">
        <f t="shared" ca="1" si="643"/>
        <v>-1.3083104927949827E-4</v>
      </c>
      <c r="BB381" s="223">
        <f t="shared" ca="1" si="644"/>
        <v>-1.6383179548525311E-4</v>
      </c>
      <c r="BC381" s="223">
        <f t="shared" ca="1" si="645"/>
        <v>-1.581424391501329E-4</v>
      </c>
      <c r="BD381" s="223">
        <f t="shared" ca="1" si="646"/>
        <v>-1.1510656427958304E-4</v>
      </c>
      <c r="BE381" s="223">
        <f t="shared" ca="1" si="647"/>
        <v>-4.4887414258356885E-5</v>
      </c>
      <c r="BF381" s="223">
        <f t="shared" ca="1" si="648"/>
        <v>3.5932234007465594E-5</v>
      </c>
      <c r="BG381" s="223">
        <f t="shared" ca="1" si="649"/>
        <v>1.0826621675180742E-4</v>
      </c>
      <c r="BH381" s="223">
        <f t="shared" ca="1" si="650"/>
        <v>1.5503232352046808E-4</v>
      </c>
      <c r="BI381" s="223">
        <f t="shared" ca="1" si="651"/>
        <v>1.6518638879626165E-4</v>
      </c>
      <c r="BJ381" s="223">
        <f t="shared" ca="1" si="652"/>
        <v>1.3633045420020801E-4</v>
      </c>
      <c r="BK381" s="223">
        <f t="shared" ca="1" si="653"/>
        <v>7.5279064278603933E-5</v>
      </c>
      <c r="BL381" s="223">
        <f t="shared" ca="1" si="654"/>
        <v>-3.5500391051125992E-6</v>
      </c>
      <c r="BM381" s="223">
        <f t="shared" ca="1" si="655"/>
        <v>-8.1540774230738476E-5</v>
      </c>
      <c r="BN381" s="223">
        <f t="shared" ca="1" si="656"/>
        <v>-1.4027504630592023E-4</v>
      </c>
      <c r="BO381" s="223">
        <f t="shared" ca="1" si="657"/>
        <v>-1.6588231815854422E-4</v>
      </c>
      <c r="BP381" s="223">
        <f t="shared" ca="1" si="658"/>
        <v>-1.5231524122091855E-4</v>
      </c>
      <c r="BQ381" s="223">
        <f t="shared" ca="1" si="659"/>
        <v>-1.0277778207560989E-4</v>
      </c>
      <c r="BR381" s="223">
        <f t="shared" ca="1" si="660"/>
        <v>-2.8968581809165001E-5</v>
      </c>
      <c r="BS381" s="223">
        <f t="shared" ca="1" si="661"/>
        <v>5.168176548457473E-5</v>
      </c>
      <c r="BT381" s="223">
        <f t="shared" ca="1" si="662"/>
        <v>1.2012707772898771E-4</v>
      </c>
      <c r="BU381" s="223">
        <f t="shared" ca="1" si="663"/>
        <v>1.6020348306186954E-4</v>
      </c>
      <c r="BV381" s="223">
        <f t="shared" ca="1" si="664"/>
        <v>1.6244663894088057E-4</v>
      </c>
      <c r="BW381" s="223">
        <f t="shared" ca="1" si="665"/>
        <v>1.2632680734589439E-4</v>
      </c>
      <c r="BX381" s="223">
        <f t="shared" ca="1" si="666"/>
        <v>6.0373956370284791E-5</v>
      </c>
      <c r="BY381" s="223">
        <f t="shared" ca="1" si="667"/>
        <v>-1.9836655474307293E-5</v>
      </c>
      <c r="BZ381" s="223">
        <f t="shared" ca="1" si="668"/>
        <v>-9.5362692922972364E-5</v>
      </c>
      <c r="CA381" s="223">
        <f t="shared" ca="1" si="669"/>
        <v>-1.4836811795427597E-4</v>
      </c>
      <c r="CB381" s="223">
        <f t="shared" ca="1" si="670"/>
        <v>-1.6633530342746928E-4</v>
      </c>
      <c r="CC381" s="223">
        <f t="shared" ca="1" si="671"/>
        <v>-1.4502116425476621E-4</v>
      </c>
      <c r="CD381" s="223">
        <f t="shared" ca="1" si="672"/>
        <v>-8.9459193646198264E-5</v>
      </c>
      <c r="CE381" s="223">
        <f t="shared" ca="1" si="673"/>
        <v>-1.2770766081312625E-5</v>
      </c>
      <c r="CF381" s="223">
        <f t="shared" ca="1" si="674"/>
        <v>6.6933573307940568E-5</v>
      </c>
      <c r="CG381" s="223">
        <f t="shared" ca="1" si="675"/>
        <v>1.3083104927949821E-4</v>
      </c>
      <c r="CH381" s="223">
        <f t="shared" ca="1" si="676"/>
        <v>1.6383179548525319E-4</v>
      </c>
      <c r="CI381" s="223">
        <f t="shared" ca="1" si="677"/>
        <v>1.5814243915013312E-4</v>
      </c>
      <c r="CJ381" s="223">
        <f t="shared" ca="1" si="678"/>
        <v>1.1510656427958313E-4</v>
      </c>
      <c r="CK381" s="223">
        <f t="shared" ca="1" si="679"/>
        <v>4.4887414258356987E-5</v>
      </c>
      <c r="CL381" s="223">
        <f t="shared" ca="1" si="680"/>
        <v>-3.5932234007466068E-5</v>
      </c>
      <c r="CM381" s="223">
        <f t="shared" ca="1" si="681"/>
        <v>-1.0826621675180689E-4</v>
      </c>
      <c r="CN381" s="223">
        <f t="shared" ca="1" si="682"/>
        <v>-1.5503232352046808E-4</v>
      </c>
      <c r="CO381" s="223">
        <f t="shared" ca="1" si="683"/>
        <v>-1.6518638879626171E-4</v>
      </c>
      <c r="CP381" s="223">
        <f t="shared" ca="1" si="684"/>
        <v>-1.3633045420020774E-4</v>
      </c>
      <c r="CQ381" s="223">
        <f t="shared" ca="1" si="685"/>
        <v>-7.5279064278604556E-5</v>
      </c>
      <c r="CR381" s="223">
        <f t="shared" ca="1" si="686"/>
        <v>3.5500391051124942E-6</v>
      </c>
      <c r="CS381" s="223">
        <f t="shared" ca="1" si="687"/>
        <v>8.1540774230738367E-5</v>
      </c>
      <c r="CT381" s="223">
        <f t="shared" ca="1" si="688"/>
        <v>1.4027504630592048E-4</v>
      </c>
      <c r="CU381" s="223">
        <f t="shared" ca="1" si="689"/>
        <v>1.6588231815854414E-4</v>
      </c>
      <c r="CV381" s="223">
        <f t="shared" ca="1" si="690"/>
        <v>1.523152412209186E-4</v>
      </c>
      <c r="CW381" s="223">
        <f t="shared" ca="1" si="691"/>
        <v>1.0277778207560997E-4</v>
      </c>
      <c r="CX381" s="223">
        <f t="shared" ca="1" si="692"/>
        <v>2.8968581809165686E-5</v>
      </c>
      <c r="CY381" s="223">
        <f t="shared" ca="1" si="693"/>
        <v>-5.1681765484574635E-5</v>
      </c>
      <c r="CZ381" s="223">
        <f t="shared" ca="1" si="694"/>
        <v>-1.2012707772898805E-4</v>
      </c>
      <c r="DA381" s="223">
        <f t="shared" ca="1" si="695"/>
        <v>-1.602034830618697E-4</v>
      </c>
      <c r="DB381" s="223">
        <f t="shared" ca="1" si="696"/>
        <v>-1.6244663894088071E-4</v>
      </c>
      <c r="DC381" s="223">
        <f t="shared" ca="1" si="697"/>
        <v>-1.2632680734589485E-4</v>
      </c>
      <c r="DD381" s="223">
        <f t="shared" ca="1" si="698"/>
        <v>-6.0373956370284337E-5</v>
      </c>
      <c r="DE381" s="223">
        <f t="shared" ca="1" si="699"/>
        <v>1.9836655474307781E-5</v>
      </c>
      <c r="DF381" s="223">
        <f t="shared" ca="1" si="700"/>
        <v>9.5362692922971808E-5</v>
      </c>
      <c r="DG381" s="223">
        <f t="shared" ca="1" si="701"/>
        <v>1.4836811795427567E-4</v>
      </c>
      <c r="DH381" s="223">
        <f t="shared" ca="1" si="702"/>
        <v>1.6633530342746925E-4</v>
      </c>
      <c r="DI381" s="223">
        <f t="shared" ca="1" si="703"/>
        <v>1.4502116425476599E-4</v>
      </c>
      <c r="DJ381" s="223">
        <f t="shared" ca="1" si="704"/>
        <v>8.9459193646198847E-5</v>
      </c>
      <c r="DK381" s="223">
        <f t="shared" ca="1" si="705"/>
        <v>1.2770766081313317E-5</v>
      </c>
      <c r="DL381" s="223">
        <f t="shared" ca="1" si="706"/>
        <v>-6.6933573307941015E-5</v>
      </c>
      <c r="DM381" s="223">
        <f t="shared" ca="1" si="707"/>
        <v>-1.3083104927949849E-4</v>
      </c>
      <c r="DN381" s="223">
        <f t="shared" ca="1" si="708"/>
        <v>-1.6383179548525308E-4</v>
      </c>
      <c r="DO381" s="223">
        <f t="shared" ca="1" si="709"/>
        <v>-1.5814243915013298E-4</v>
      </c>
      <c r="DP381" s="223">
        <f t="shared" ca="1" si="710"/>
        <v>-1.1510656427958277E-4</v>
      </c>
      <c r="DQ381" s="223">
        <f t="shared" ca="1" si="711"/>
        <v>-4.4887414258357651E-5</v>
      </c>
      <c r="DR381" s="223">
        <f t="shared" ca="1" si="712"/>
        <v>3.593223400746539E-5</v>
      </c>
      <c r="DS381" s="223">
        <f t="shared" ca="1" si="713"/>
        <v>1.0826621675180725E-4</v>
      </c>
      <c r="DT381" s="223">
        <f t="shared" ca="1" si="714"/>
        <v>1.5503232352046824E-4</v>
      </c>
      <c r="DU381" s="223">
        <f t="shared" ca="1" si="715"/>
        <v>1.6518638879626176E-4</v>
      </c>
      <c r="DV381" s="223">
        <f t="shared" ca="1" si="716"/>
        <v>1.3633045420020814E-4</v>
      </c>
      <c r="DW381" s="223">
        <f t="shared" ca="1" si="717"/>
        <v>7.5279064278604123E-5</v>
      </c>
      <c r="DX381" s="223">
        <f t="shared" ca="1" si="718"/>
        <v>-3.5500391051129821E-6</v>
      </c>
      <c r="DY381" s="223">
        <f t="shared" ca="1" si="719"/>
        <v>-8.1540774230737771E-5</v>
      </c>
      <c r="DZ381" s="223">
        <f t="shared" ca="1" si="720"/>
        <v>-1.402750463059201E-4</v>
      </c>
      <c r="EA381" s="223">
        <f t="shared" ca="1" si="721"/>
        <v>-1.658823181585442E-4</v>
      </c>
      <c r="EB381" s="223">
        <f t="shared" ca="1" si="722"/>
        <v>-1.5231524122091836E-4</v>
      </c>
      <c r="EC381" s="223">
        <f t="shared" ca="1" si="723"/>
        <v>-1.0277778207561051E-4</v>
      </c>
      <c r="ED381" s="223">
        <f t="shared" ca="1" si="724"/>
        <v>-2.8968581809165201E-5</v>
      </c>
      <c r="EE381" s="223">
        <f t="shared" ca="1" si="725"/>
        <v>5.1681765484575096E-5</v>
      </c>
      <c r="EF381" s="223">
        <f t="shared" ca="1" si="726"/>
        <v>1.2012707772898756E-4</v>
      </c>
      <c r="EG381" s="223">
        <f t="shared" ca="1" si="727"/>
        <v>1.6020348306186951E-4</v>
      </c>
      <c r="EH381" s="223">
        <f t="shared" ca="1" si="728"/>
        <v>1.6244663894088087E-4</v>
      </c>
      <c r="EI381" s="223">
        <f t="shared" ca="1" si="729"/>
        <v>1.2632680734589452E-4</v>
      </c>
      <c r="EJ381" s="223">
        <f t="shared" ca="1" si="730"/>
        <v>6.0373956370284981E-5</v>
      </c>
      <c r="EK381" s="223">
        <f t="shared" ca="1" si="731"/>
        <v>-1.9836655474308258E-5</v>
      </c>
      <c r="EL381" s="223">
        <f t="shared" ca="1" si="732"/>
        <v>-9.5362692922972201E-5</v>
      </c>
      <c r="EM381" s="223">
        <f t="shared" ca="1" si="733"/>
        <v>-1.4836811795427532E-4</v>
      </c>
      <c r="EN381" s="223">
        <f t="shared" ca="1" si="734"/>
        <v>-1.6633530342746928E-4</v>
      </c>
      <c r="EO381" s="223">
        <f t="shared" ca="1" si="735"/>
        <v>-1.4502116425476632E-4</v>
      </c>
      <c r="EP381" s="223">
        <f t="shared" ca="1" si="736"/>
        <v>-8.9459193646199429E-5</v>
      </c>
      <c r="EQ381" s="223">
        <f t="shared" ca="1" si="737"/>
        <v>-1.2770766081312829E-5</v>
      </c>
      <c r="ER381" s="223">
        <f t="shared" ca="1" si="738"/>
        <v>6.6933573307940392E-5</v>
      </c>
      <c r="ES381" s="223">
        <f t="shared" ca="1" si="739"/>
        <v>1.3083104927949881E-4</v>
      </c>
      <c r="ET381" s="223">
        <f t="shared" ca="1" si="740"/>
        <v>1.6383179548525316E-4</v>
      </c>
      <c r="EU381" s="223">
        <f t="shared" ca="1" si="741"/>
        <v>1.5814243915013317E-4</v>
      </c>
      <c r="EV381" s="223">
        <f t="shared" ca="1" si="742"/>
        <v>1.1510656427958243E-4</v>
      </c>
      <c r="EW381" s="223">
        <f t="shared" ca="1" si="743"/>
        <v>4.4887414258357183E-5</v>
      </c>
      <c r="EX381" s="223">
        <f t="shared" ca="1" si="744"/>
        <v>-3.5932234007464699E-5</v>
      </c>
      <c r="EY381" s="223">
        <f t="shared" ca="1" si="745"/>
        <v>-1.0826621675180765E-4</v>
      </c>
      <c r="EZ381" s="223">
        <f t="shared" ca="1" si="746"/>
        <v>-1.5503232352046797E-4</v>
      </c>
      <c r="FA381" s="223">
        <f t="shared" ca="1" si="747"/>
        <v>-1.6518638879626184E-4</v>
      </c>
      <c r="FB381" s="223">
        <f t="shared" ca="1" si="748"/>
        <v>-1.3633045420020784E-4</v>
      </c>
      <c r="FC381" s="223">
        <f t="shared" ca="1" si="749"/>
        <v>-7.5279064278604746E-5</v>
      </c>
      <c r="FD381" s="223">
        <f t="shared" ca="1" si="750"/>
        <v>3.5500391051134734E-6</v>
      </c>
      <c r="FE381" s="223">
        <f t="shared" ca="1" si="751"/>
        <v>8.1540774230738205E-5</v>
      </c>
      <c r="FF381" s="223">
        <f t="shared" ca="1" si="752"/>
        <v>1.4027504630591975E-4</v>
      </c>
      <c r="FG381" s="223">
        <f t="shared" ca="1" si="753"/>
        <v>1.6588231815854425E-4</v>
      </c>
      <c r="FH381" s="223">
        <f t="shared" ca="1" si="754"/>
        <v>1.5231524122091868E-4</v>
      </c>
      <c r="FI381" s="223">
        <f t="shared" ca="1" si="755"/>
        <v>1.0277778207561105E-4</v>
      </c>
      <c r="FJ381" s="223">
        <f t="shared" ca="1" si="756"/>
        <v>2.896858180916472E-5</v>
      </c>
      <c r="FK381" s="223">
        <f t="shared" ca="1" si="757"/>
        <v>-5.1681765484574438E-5</v>
      </c>
      <c r="FL381" s="223">
        <f t="shared" ca="1" si="758"/>
        <v>-1.2012707772898709E-4</v>
      </c>
      <c r="FM381" s="223">
        <f t="shared" ca="1" si="759"/>
        <v>-1.6020348306186965E-4</v>
      </c>
      <c r="FN381" s="223">
        <f t="shared" ca="1" si="760"/>
        <v>-1.6244663894088079E-4</v>
      </c>
      <c r="FO381" s="223">
        <f t="shared" ca="1" si="761"/>
        <v>-1.263268073458942E-4</v>
      </c>
      <c r="FP381" s="223">
        <f t="shared" ca="1" si="762"/>
        <v>-6.037395637028452E-5</v>
      </c>
      <c r="FQ381" s="223">
        <f t="shared" ca="1" si="763"/>
        <v>1.9836655474306402E-5</v>
      </c>
      <c r="FR381" s="223">
        <f t="shared" ca="1" si="764"/>
        <v>9.5362692922972594E-5</v>
      </c>
      <c r="FS381" s="223">
        <f t="shared" ca="1" si="765"/>
        <v>1.4836811795427556E-4</v>
      </c>
      <c r="FT381" s="223">
        <f t="shared" ca="1" si="766"/>
        <v>1.6633530342746931E-4</v>
      </c>
      <c r="FU381" s="223">
        <f t="shared" ca="1" si="767"/>
        <v>1.450211642547661E-4</v>
      </c>
      <c r="FV381" s="223">
        <f t="shared" ca="1" si="768"/>
        <v>8.9459193646199036E-5</v>
      </c>
      <c r="FW381" s="223">
        <f t="shared" ca="1" si="769"/>
        <v>1.2770766081312341E-5</v>
      </c>
      <c r="FX381" s="223">
        <f t="shared" ca="1" si="770"/>
        <v>-6.6933573307940839E-5</v>
      </c>
      <c r="FY381" s="223">
        <f t="shared" ca="1" si="771"/>
        <v>-1.3083104927949767E-4</v>
      </c>
      <c r="FZ381" s="223">
        <f t="shared" ca="1" si="772"/>
        <v>-1.6383179548525324E-4</v>
      </c>
      <c r="GA381" s="223">
        <f t="shared" ca="1" si="773"/>
        <v>-1.5814243915013304E-4</v>
      </c>
      <c r="GB381" s="223">
        <f t="shared" ca="1" si="774"/>
        <v>-1.1510656427958377E-4</v>
      </c>
      <c r="GC381" s="223">
        <f t="shared" ca="1" si="775"/>
        <v>-4.4887414258356709E-5</v>
      </c>
      <c r="GD381" s="223">
        <f t="shared" ca="1" si="776"/>
        <v>3.5932234007465187E-5</v>
      </c>
      <c r="GE381" s="223">
        <f t="shared" ca="1" si="777"/>
        <v>1.082662167518062E-4</v>
      </c>
      <c r="GF381" s="223">
        <f t="shared" ca="1" si="778"/>
        <v>1.5503232352046816E-4</v>
      </c>
      <c r="GG381" s="223">
        <f t="shared" ca="1" si="779"/>
        <v>1.6518638879626179E-4</v>
      </c>
      <c r="GH381" s="223">
        <f t="shared" ca="1" si="780"/>
        <v>1.3633045420020757E-4</v>
      </c>
      <c r="GI381" s="223">
        <f t="shared" ca="1" si="781"/>
        <v>7.5279064278604299E-5</v>
      </c>
      <c r="GJ381" s="223">
        <f t="shared" ca="1" si="782"/>
        <v>-3.5500391051115997E-6</v>
      </c>
      <c r="GK381" s="223">
        <f t="shared" ca="1" si="783"/>
        <v>-8.1540774230738625E-5</v>
      </c>
      <c r="GL381" s="223">
        <f t="shared" ca="1" si="784"/>
        <v>-1.4027504630591999E-4</v>
      </c>
      <c r="GM381" s="223">
        <f t="shared" ca="1" si="785"/>
        <v>-1.6588231815854412E-4</v>
      </c>
      <c r="GN381" s="223">
        <f t="shared" ca="1" si="786"/>
        <v>-1.5231524122091846E-4</v>
      </c>
      <c r="GO381" s="223">
        <f t="shared" ca="1" si="787"/>
        <v>-1.0277778207561066E-4</v>
      </c>
      <c r="GP381" s="223">
        <f t="shared" ca="1" si="788"/>
        <v>-2.8968581809166567E-5</v>
      </c>
      <c r="GQ381" s="223">
        <f t="shared" ca="1" si="789"/>
        <v>5.1681765484574899E-5</v>
      </c>
      <c r="GR381" s="223">
        <f t="shared" ca="1" si="790"/>
        <v>1.2012707772898743E-4</v>
      </c>
      <c r="GS381" s="223">
        <f t="shared" ca="1" si="791"/>
        <v>1.6020348306186976E-4</v>
      </c>
      <c r="GT381" s="223">
        <f t="shared" ca="1" si="792"/>
        <v>1.6244663894088068E-4</v>
      </c>
      <c r="GU381" s="223">
        <f t="shared" ca="1" si="793"/>
        <v>1.2632680734589544E-4</v>
      </c>
      <c r="GV381" s="223">
        <f t="shared" ca="1" si="794"/>
        <v>6.0373956370284073E-5</v>
      </c>
      <c r="GW381" s="223">
        <f t="shared" ca="1" si="795"/>
        <v>-1.9836655474306886E-5</v>
      </c>
      <c r="GX381" s="223">
        <f t="shared" ca="1" si="796"/>
        <v>-9.5362692922971076E-5</v>
      </c>
      <c r="GY381" s="223">
        <f t="shared" ca="1" si="797"/>
        <v>-1.4836811795427578E-4</v>
      </c>
      <c r="GZ381" s="223">
        <f t="shared" ca="1" si="798"/>
        <v>-1.6633530342746928E-4</v>
      </c>
      <c r="HA381" s="223">
        <f t="shared" ca="1" si="799"/>
        <v>-1.4502116425476583E-4</v>
      </c>
      <c r="HB381" s="223">
        <f t="shared" ca="1" si="800"/>
        <v>-8.9459193646198616E-5</v>
      </c>
      <c r="HC381" s="223">
        <f t="shared" ca="1" si="801"/>
        <v>-1.2770766081314208E-5</v>
      </c>
      <c r="HD381" s="223">
        <f t="shared" ca="1" si="802"/>
        <v>6.6933573307941286E-5</v>
      </c>
      <c r="HE381" s="223">
        <f t="shared" ca="1" si="803"/>
        <v>1.3083104927949794E-4</v>
      </c>
      <c r="HF381" s="223">
        <f t="shared" ca="1" si="804"/>
        <v>1.6383179548525292E-4</v>
      </c>
      <c r="HG381" s="223">
        <f t="shared" ca="1" si="805"/>
        <v>1.5814243915013288E-4</v>
      </c>
      <c r="HH381" s="223">
        <f t="shared" ca="1" si="806"/>
        <v>1.1510656427958342E-4</v>
      </c>
      <c r="HI381" s="223">
        <f t="shared" ca="1" si="807"/>
        <v>4.4887414258358511E-5</v>
      </c>
      <c r="HJ381" s="223">
        <f t="shared" ca="1" si="808"/>
        <v>-3.5932234007465661E-5</v>
      </c>
      <c r="HK381" s="223">
        <f t="shared" ca="1" si="809"/>
        <v>-1.0826621675180656E-4</v>
      </c>
      <c r="HL381" s="223">
        <f t="shared" ca="1" si="810"/>
        <v>-1.5503232352046838E-4</v>
      </c>
      <c r="HM381" s="223">
        <f t="shared" ca="1" si="811"/>
        <v>-1.6518638879626173E-4</v>
      </c>
      <c r="HN381" s="223">
        <f t="shared" ca="1" si="812"/>
        <v>-1.3633045420020863E-4</v>
      </c>
      <c r="HO381" s="223">
        <f t="shared" ca="1" si="813"/>
        <v>-7.5279064278603865E-5</v>
      </c>
      <c r="HP381" s="223">
        <f t="shared" ca="1" si="814"/>
        <v>3.550039105112091E-6</v>
      </c>
      <c r="HQ381" s="223">
        <f t="shared" ca="1" si="815"/>
        <v>8.1540774230736999E-5</v>
      </c>
      <c r="HR381" s="223">
        <f t="shared" ca="1" si="816"/>
        <v>1.4027504630592026E-4</v>
      </c>
      <c r="HS381" s="223">
        <f t="shared" ca="1" si="817"/>
        <v>1.6588231815854414E-4</v>
      </c>
      <c r="HT381" s="223">
        <f t="shared" ca="1" si="818"/>
        <v>1.5231524122091828E-4</v>
      </c>
      <c r="HU381" s="223">
        <f t="shared" ca="1" si="819"/>
        <v>1.0277778207561028E-4</v>
      </c>
      <c r="HV381" s="223">
        <f t="shared" ca="1" si="820"/>
        <v>2.8968581809166086E-5</v>
      </c>
      <c r="HW381" s="223">
        <f t="shared" ca="1" si="821"/>
        <v>-5.168176548457536E-5</v>
      </c>
      <c r="HX381" s="223">
        <f t="shared" ca="1" si="822"/>
        <v>-1.2012707772898778E-4</v>
      </c>
      <c r="HY381" s="223">
        <f t="shared" ca="1" si="823"/>
        <v>-1.6020348306186924E-4</v>
      </c>
      <c r="HZ381" s="223">
        <f t="shared" ca="1" si="824"/>
        <v>-1.6244663894088055E-4</v>
      </c>
      <c r="IA381" s="223">
        <f t="shared" ca="1" si="825"/>
        <v>-1.2632680734589512E-4</v>
      </c>
      <c r="IB381" s="223">
        <f t="shared" ca="1" si="826"/>
        <v>-6.0373956370285814E-5</v>
      </c>
      <c r="IC381" s="223">
        <f t="shared" ca="1" si="827"/>
        <v>1.9836655474307367E-5</v>
      </c>
      <c r="ID381" s="223">
        <f t="shared" ca="1" si="828"/>
        <v>9.5362692922971456E-5</v>
      </c>
      <c r="IE381" s="223">
        <f t="shared" ca="1" si="829"/>
        <v>6.8820638359100099E-5</v>
      </c>
      <c r="IF381" s="223">
        <f t="shared" ca="1" si="830"/>
        <v>1.6633530342746928E-4</v>
      </c>
      <c r="IG381" s="223">
        <f t="shared" ca="1" si="831"/>
        <v>1.4502116425476678E-4</v>
      </c>
      <c r="IH381" s="223">
        <f t="shared" ca="1" si="832"/>
        <v>8.945919364619821E-5</v>
      </c>
      <c r="II381" s="223">
        <f t="shared" ca="1" si="833"/>
        <v>1.277076608131372E-5</v>
      </c>
      <c r="IJ381" s="223">
        <f t="shared" ca="1" si="834"/>
        <v>-6.6933573307939565E-5</v>
      </c>
      <c r="IK381" s="223">
        <f t="shared" ca="1" si="835"/>
        <v>-1.3083104927949824E-4</v>
      </c>
      <c r="IL381" s="223">
        <f t="shared" ca="1" si="836"/>
        <v>-1.63831795485253E-4</v>
      </c>
      <c r="IM381" s="223">
        <f t="shared" ca="1" si="837"/>
        <v>-1.5814243915013347E-4</v>
      </c>
      <c r="IN381" s="223">
        <f t="shared" ca="1" si="838"/>
        <v>-1.1510656427958307E-4</v>
      </c>
      <c r="IO381" s="223">
        <f t="shared" ca="1" si="839"/>
        <v>-4.4887414258358044E-5</v>
      </c>
      <c r="IP381" s="223">
        <f t="shared" ca="1" si="840"/>
        <v>3.5932234007466149E-5</v>
      </c>
      <c r="IQ381" s="223">
        <f t="shared" ca="1" si="841"/>
        <v>1.0826621675180696E-4</v>
      </c>
      <c r="IR381" s="223">
        <f t="shared" ca="1" si="842"/>
        <v>1.5503232352046767E-4</v>
      </c>
      <c r="IS381" s="223">
        <f t="shared" ca="1" si="843"/>
        <v>1.6518638879626165E-4</v>
      </c>
      <c r="IT381" s="223">
        <f t="shared" ca="1" si="844"/>
        <v>1.3633045420020836E-4</v>
      </c>
      <c r="IU381" s="223">
        <f t="shared" ca="1" si="845"/>
        <v>7.5279064278605546E-5</v>
      </c>
      <c r="IV381" s="223">
        <f t="shared" ca="1" si="846"/>
        <v>-3.5500391051125755E-6</v>
      </c>
      <c r="IW381" s="223">
        <f t="shared" ca="1" si="847"/>
        <v>-8.1540774230737419E-5</v>
      </c>
      <c r="IX381" s="223">
        <f t="shared" ca="1" si="848"/>
        <v>-1.4027504630592053E-4</v>
      </c>
      <c r="IY381" s="223">
        <f t="shared" ca="1" si="849"/>
        <v>-1.6588231815854417E-4</v>
      </c>
      <c r="IZ381" s="223">
        <f t="shared" ca="1" si="850"/>
        <v>-1.5231524122091903E-4</v>
      </c>
      <c r="JA381" s="223">
        <f t="shared" ca="1" si="851"/>
        <v>-1.027777820756099E-4</v>
      </c>
      <c r="JB381" s="223">
        <f t="shared" ca="1" si="852"/>
        <v>-2.8968581809165605E-5</v>
      </c>
    </row>
    <row r="382" spans="2:262">
      <c r="B382" s="230">
        <v>21</v>
      </c>
      <c r="C382" s="229">
        <f t="shared" si="853"/>
        <v>4.1015625000000009E-4</v>
      </c>
      <c r="D382" s="226">
        <f t="shared" ca="1" si="597"/>
        <v>280.00114283277895</v>
      </c>
      <c r="E382" s="225">
        <f ca="1">AA361</f>
        <v>1.1428327789270087E-3</v>
      </c>
      <c r="F382" s="224">
        <v>21</v>
      </c>
      <c r="G382" s="223">
        <f t="shared" ca="1" si="854"/>
        <v>-3.4298581035530187E-4</v>
      </c>
      <c r="H382" s="223">
        <f t="shared" ca="1" si="598"/>
        <v>-7.9726384599376754E-4</v>
      </c>
      <c r="I382" s="223">
        <f t="shared" ca="1" si="599"/>
        <v>-1.0443919914056505E-3</v>
      </c>
      <c r="J382" s="223">
        <f t="shared" ca="1" si="600"/>
        <v>-1.020159924686588E-3</v>
      </c>
      <c r="K382" s="223">
        <f t="shared" ca="1" si="601"/>
        <v>-7.3086376723483512E-4</v>
      </c>
      <c r="L382" s="223">
        <f t="shared" ca="1" si="602"/>
        <v>-2.5167018760088297E-4</v>
      </c>
      <c r="M382" s="223">
        <f t="shared" ca="1" si="603"/>
        <v>2.9291385467200082E-4</v>
      </c>
      <c r="N382" s="223">
        <f t="shared" ca="1" si="604"/>
        <v>7.6139125653211417E-4</v>
      </c>
      <c r="O382" s="223">
        <f t="shared" ca="1" si="605"/>
        <v>1.0320394002330156E-3</v>
      </c>
      <c r="P382" s="223">
        <f t="shared" ca="1" si="606"/>
        <v>1.0345368563766534E-3</v>
      </c>
      <c r="Q382" s="223">
        <f t="shared" ca="1" si="607"/>
        <v>7.6823472087863913E-4</v>
      </c>
      <c r="R382" s="223">
        <f t="shared" ca="1" si="608"/>
        <v>3.0232521713241848E-4</v>
      </c>
      <c r="S382" s="223">
        <f t="shared" ca="1" si="609"/>
        <v>-2.4213624385657144E-4</v>
      </c>
      <c r="T382" s="223">
        <f t="shared" ca="1" si="610"/>
        <v>-7.2368440884347735E-4</v>
      </c>
      <c r="U382" s="223">
        <f t="shared" ca="1" si="611"/>
        <v>-1.0172005357492442E-3</v>
      </c>
      <c r="V382" s="223">
        <f t="shared" ca="1" si="612"/>
        <v>-1.0464214981649807E-3</v>
      </c>
      <c r="W382" s="223">
        <f t="shared" ca="1" si="613"/>
        <v>-8.0375492979043134E-4</v>
      </c>
      <c r="X382" s="223">
        <f t="shared" ca="1" si="614"/>
        <v>-3.5225191873532045E-4</v>
      </c>
      <c r="Y382" s="223">
        <f t="shared" ca="1" si="615"/>
        <v>1.9077530562106046E-4</v>
      </c>
      <c r="Z382" s="223">
        <f t="shared" ca="1" si="616"/>
        <v>6.8423414202666878E-4</v>
      </c>
      <c r="AA382" s="223">
        <f t="shared" ca="1" si="617"/>
        <v>9.9991114607860887E-4</v>
      </c>
      <c r="AB382" s="223">
        <f t="shared" ca="1" si="618"/>
        <v>1.0557852189085305E-3</v>
      </c>
      <c r="AC382" s="223">
        <f t="shared" ca="1" si="619"/>
        <v>8.3733882267574325E-4</v>
      </c>
      <c r="AD382" s="223">
        <f t="shared" ca="1" si="620"/>
        <v>4.013300146123649E-4</v>
      </c>
      <c r="AE382" s="223">
        <f t="shared" ca="1" si="621"/>
        <v>-1.3895477296436797E-4</v>
      </c>
      <c r="AF382" s="223">
        <f t="shared" ca="1" si="622"/>
        <v>-6.4313549522988529E-4</v>
      </c>
      <c r="AG382" s="223">
        <f t="shared" ca="1" si="623"/>
        <v>-9.802128828751964E-4</v>
      </c>
      <c r="AH382" s="223">
        <f t="shared" ca="1" si="624"/>
        <v>-1.0626054605838663E-3</v>
      </c>
      <c r="AI382" s="223">
        <f t="shared" ca="1" si="625"/>
        <v>-8.6890549299500799E-4</v>
      </c>
      <c r="AJ382" s="223">
        <f t="shared" ca="1" si="626"/>
        <v>-4.4944127133185062E-4</v>
      </c>
      <c r="AK382" s="223">
        <f t="shared" ca="1" si="627"/>
        <v>8.6799486088599853E-5</v>
      </c>
      <c r="AL382" s="223">
        <f t="shared" ca="1" si="628"/>
        <v>6.0048747869307685E-4</v>
      </c>
      <c r="AM382" s="223">
        <f t="shared" ca="1" si="629"/>
        <v>9.5815320098043097E-4</v>
      </c>
      <c r="AN382" s="223">
        <f t="shared" ca="1" si="630"/>
        <v>1.0668657926314097E-3</v>
      </c>
      <c r="AO382" s="223">
        <f t="shared" ca="1" si="631"/>
        <v>8.983788938745174E-4</v>
      </c>
      <c r="AP382" s="223">
        <f t="shared" ca="1" si="632"/>
        <v>4.9646978466229188E-4</v>
      </c>
      <c r="AQ382" s="223">
        <f t="shared" ca="1" si="633"/>
        <v>-3.4435091648111034E-5</v>
      </c>
      <c r="AR382" s="223">
        <f t="shared" ca="1" si="634"/>
        <v>-5.5639283522360388E-4</v>
      </c>
      <c r="AS382" s="223">
        <f t="shared" ca="1" si="635"/>
        <v>-9.3378524410019331E-4</v>
      </c>
      <c r="AT382" s="223">
        <f t="shared" ca="1" si="636"/>
        <v>-1.0685559515380971E-3</v>
      </c>
      <c r="AU382" s="223">
        <f t="shared" ca="1" si="637"/>
        <v>-9.2568802130998365E-4</v>
      </c>
      <c r="AV382" s="223">
        <f t="shared" ca="1" si="638"/>
        <v>-5.4230225879586271E-4</v>
      </c>
      <c r="AW382" s="223">
        <f t="shared" ca="1" si="639"/>
        <v>-1.801225994431968E-5</v>
      </c>
      <c r="AX382" s="223">
        <f t="shared" ca="1" si="640"/>
        <v>5.1095779267982383E-4</v>
      </c>
      <c r="AY382" s="223">
        <f t="shared" ca="1" si="641"/>
        <v>9.0716771677699264E-4</v>
      </c>
      <c r="AZ382" s="223">
        <f t="shared" ca="1" si="642"/>
        <v>1.067671865563082E-3</v>
      </c>
      <c r="BA382" s="223">
        <f t="shared" ca="1" si="643"/>
        <v>9.5076708522142121E-4</v>
      </c>
      <c r="BB382" s="223">
        <f t="shared" ca="1" si="644"/>
        <v>5.8682827928792987E-4</v>
      </c>
      <c r="BC382" s="223">
        <f t="shared" ca="1" si="645"/>
        <v>7.0416218424853086E-5</v>
      </c>
      <c r="BD382" s="223">
        <f t="shared" ca="1" si="646"/>
        <v>-4.6429180805886139E-4</v>
      </c>
      <c r="BE382" s="223">
        <f t="shared" ca="1" si="647"/>
        <v>-8.7836474296556686E-4</v>
      </c>
      <c r="BF382" s="223">
        <f t="shared" ca="1" si="648"/>
        <v>-1.0642156645469148E-3</v>
      </c>
      <c r="BG382" s="223">
        <f t="shared" ca="1" si="649"/>
        <v>-9.7355566794719763E-4</v>
      </c>
      <c r="BH382" s="223">
        <f t="shared" ca="1" si="650"/>
        <v>-6.2994057905510557E-4</v>
      </c>
      <c r="BI382" s="223">
        <f t="shared" ca="1" si="651"/>
        <v>-1.2265053806747252E-4</v>
      </c>
      <c r="BJ382" s="223">
        <f t="shared" ca="1" si="652"/>
        <v>4.1650730380512243E-4</v>
      </c>
      <c r="BK382" s="223">
        <f t="shared" ca="1" si="653"/>
        <v>8.4744571155267383E-4</v>
      </c>
      <c r="BL382" s="223">
        <f t="shared" ca="1" si="654"/>
        <v>1.0581956747805709E-3</v>
      </c>
      <c r="BM382" s="223">
        <f t="shared" ca="1" si="655"/>
        <v>9.9399886979548548E-4</v>
      </c>
      <c r="BN382" s="223">
        <f t="shared" ca="1" si="656"/>
        <v>6.7153529679105637E-4</v>
      </c>
      <c r="BO382" s="223">
        <f t="shared" ca="1" si="657"/>
        <v>1.7458938182096529E-4</v>
      </c>
      <c r="BP382" s="223">
        <f t="shared" ca="1" si="658"/>
        <v>-3.6771939697478558E-4</v>
      </c>
      <c r="BQ382" s="223">
        <f t="shared" ca="1" si="659"/>
        <v>-8.1448510919317327E-4</v>
      </c>
      <c r="BR382" s="223">
        <f t="shared" ca="1" si="660"/>
        <v>-1.0496263989466859E-3</v>
      </c>
      <c r="BS382" s="223">
        <f t="shared" ca="1" si="661"/>
        <v>-1.0120474413024174E-3</v>
      </c>
      <c r="BT382" s="223">
        <f t="shared" ca="1" si="662"/>
        <v>-7.115122271774925E-4</v>
      </c>
      <c r="BU382" s="223">
        <f t="shared" ca="1" si="663"/>
        <v>-2.2610762446143137E-4</v>
      </c>
      <c r="BV382" s="223">
        <f t="shared" ca="1" si="664"/>
        <v>3.1804562190872849E-4</v>
      </c>
      <c r="BW382" s="223">
        <f t="shared" ca="1" si="665"/>
        <v>7.7956234086515362E-4</v>
      </c>
      <c r="BX382" s="223">
        <f t="shared" ca="1" si="666"/>
        <v>1.0385284811813239E-3</v>
      </c>
      <c r="BY382" s="223">
        <f t="shared" ca="1" si="667"/>
        <v>1.0276579018783634E-3</v>
      </c>
      <c r="BZ382" s="223">
        <f t="shared" ca="1" si="668"/>
        <v>7.4977506228755006E-4</v>
      </c>
      <c r="CA382" s="223">
        <f t="shared" ca="1" si="669"/>
        <v>2.7708115402988096E-4</v>
      </c>
      <c r="CB382" s="223">
        <f t="shared" ca="1" si="670"/>
        <v>-2.6760564708197971E-4</v>
      </c>
      <c r="CC382" s="223">
        <f t="shared" ca="1" si="671"/>
        <v>-7.4276153857639321E-4</v>
      </c>
      <c r="CD382" s="223">
        <f t="shared" ca="1" si="672"/>
        <v>-1.0249286573404443E-3</v>
      </c>
      <c r="CE382" s="223">
        <f t="shared" ca="1" si="673"/>
        <v>-1.0407926445564852E-3</v>
      </c>
      <c r="CF382" s="223">
        <f t="shared" ca="1" si="674"/>
        <v>-7.8623162360001784E-4</v>
      </c>
      <c r="CG382" s="223">
        <f t="shared" ca="1" si="675"/>
        <v>-3.273871708288225E-4</v>
      </c>
      <c r="CH382" s="223">
        <f t="shared" ca="1" si="676"/>
        <v>2.1652098681192408E-4</v>
      </c>
      <c r="CI382" s="223">
        <f t="shared" ca="1" si="677"/>
        <v>7.041713586829751E-4</v>
      </c>
      <c r="CJ382" s="223">
        <f t="shared" ca="1" si="678"/>
        <v>1.0088596905908861E-3</v>
      </c>
      <c r="CK382" s="223">
        <f t="shared" ca="1" si="679"/>
        <v>1.0514200265912014E-3</v>
      </c>
      <c r="CL382" s="223">
        <f t="shared" ca="1" si="680"/>
        <v>8.2079408406547129E-4</v>
      </c>
      <c r="CM382" s="223">
        <f t="shared" ca="1" si="681"/>
        <v>3.7690448325751534E-4</v>
      </c>
      <c r="CN382" s="223">
        <f t="shared" ca="1" si="682"/>
        <v>-1.649147085196399E-4</v>
      </c>
      <c r="CO382" s="223">
        <f t="shared" ca="1" si="683"/>
        <v>-6.6388476830836897E-4</v>
      </c>
      <c r="CP382" s="223">
        <f t="shared" ca="1" si="684"/>
        <v>-9.903602924810199E-4</v>
      </c>
      <c r="CQ382" s="223">
        <f t="shared" ca="1" si="685"/>
        <v>-1.0595144456883418E-3</v>
      </c>
      <c r="CR382" s="223">
        <f t="shared" ca="1" si="686"/>
        <v>-8.5337917968934514E-4</v>
      </c>
      <c r="CS382" s="223">
        <f t="shared" ca="1" si="687"/>
        <v>-4.2551379977310693E-4</v>
      </c>
      <c r="CT382" s="223">
        <f t="shared" ca="1" si="688"/>
        <v>1.1291113624970939E-4</v>
      </c>
      <c r="CU382" s="223">
        <f t="shared" ca="1" si="689"/>
        <v>6.2199882137746422E-4</v>
      </c>
      <c r="CV382" s="223">
        <f t="shared" ca="1" si="690"/>
        <v>9.6947502968125E-4</v>
      </c>
      <c r="CW382" s="223">
        <f t="shared" ca="1" si="691"/>
        <v>1.0650564016833127E-3</v>
      </c>
      <c r="CX382" s="223">
        <f t="shared" ca="1" si="692"/>
        <v>8.8390841012215909E-4</v>
      </c>
      <c r="CY382" s="223">
        <f t="shared" ca="1" si="693"/>
        <v>4.730980162744381E-4</v>
      </c>
      <c r="CZ382" s="223">
        <f t="shared" ca="1" si="694"/>
        <v>-6.0635551162713415E-5</v>
      </c>
      <c r="DA382" s="223">
        <f t="shared" ca="1" si="695"/>
        <v>-5.7861442480519869E-4</v>
      </c>
      <c r="DB382" s="223">
        <f t="shared" ca="1" si="696"/>
        <v>-9.4625421661899791E-4</v>
      </c>
      <c r="DC382" s="223">
        <f t="shared" ca="1" si="697"/>
        <v>-1.0680325435187066E-3</v>
      </c>
      <c r="DD382" s="223">
        <f t="shared" ca="1" si="698"/>
        <v>-9.1230822777375582E-4</v>
      </c>
      <c r="DE382" s="223">
        <f t="shared" ca="1" si="699"/>
        <v>-5.195424982160652E-4</v>
      </c>
      <c r="DF382" s="223">
        <f t="shared" ca="1" si="700"/>
        <v>8.2138897219118654E-6</v>
      </c>
      <c r="DG382" s="223">
        <f t="shared" ca="1" si="701"/>
        <v>5.3383609540293934E-4</v>
      </c>
      <c r="DH382" s="223">
        <f t="shared" ca="1" si="702"/>
        <v>9.2075379426682664E-4</v>
      </c>
      <c r="DI382" s="223">
        <f t="shared" ca="1" si="703"/>
        <v>1.0684357014081615E-3</v>
      </c>
      <c r="DJ382" s="223">
        <f t="shared" ca="1" si="704"/>
        <v>9.3851021499588214E-4</v>
      </c>
      <c r="DK382" s="223">
        <f t="shared" ca="1" si="705"/>
        <v>5.6473535677294834E-4</v>
      </c>
      <c r="DL382" s="223">
        <f t="shared" ca="1" si="706"/>
        <v>4.4227559698681507E-5</v>
      </c>
      <c r="DM382" s="223">
        <f t="shared" ca="1" si="707"/>
        <v>-4.8777170808834156E-4</v>
      </c>
      <c r="DN382" s="223">
        <f t="shared" ca="1" si="708"/>
        <v>-8.930351953757589E-4</v>
      </c>
      <c r="DO382" s="223">
        <f t="shared" ca="1" si="709"/>
        <v>-1.0662649041090094E-3</v>
      </c>
      <c r="DP382" s="223">
        <f t="shared" ca="1" si="710"/>
        <v>-9.6245124890629381E-4</v>
      </c>
      <c r="DQ382" s="223">
        <f t="shared" ca="1" si="711"/>
        <v>-6.0856771839039011E-4</v>
      </c>
      <c r="DR382" s="223">
        <f t="shared" ca="1" si="712"/>
        <v>-9.656246105407651E-5</v>
      </c>
      <c r="DS382" s="223">
        <f t="shared" ca="1" si="713"/>
        <v>4.405322360051966E-4</v>
      </c>
      <c r="DT382" s="223">
        <f t="shared" ca="1" si="714"/>
        <v>8.6316519647838613E-4</v>
      </c>
      <c r="DU382" s="223">
        <f t="shared" ca="1" si="715"/>
        <v>1.061525381262084E-3</v>
      </c>
      <c r="DV382" s="223">
        <f t="shared" ca="1" si="716"/>
        <v>9.8407365345732061E-4</v>
      </c>
      <c r="DW382" s="223">
        <f t="shared" ca="1" si="717"/>
        <v>6.5093398706999271E-4</v>
      </c>
      <c r="DX382" s="223">
        <f t="shared" ca="1" si="718"/>
        <v>1.4866473498292712E-4</v>
      </c>
      <c r="DY382" s="223">
        <f t="shared" ca="1" si="719"/>
        <v>-3.9223148317944832E-4</v>
      </c>
      <c r="DZ382" s="223">
        <f t="shared" ca="1" si="720"/>
        <v>-8.3121575701835464E-4</v>
      </c>
      <c r="EA382" s="223">
        <f t="shared" ca="1" si="721"/>
        <v>-1.0542285507930539E-3</v>
      </c>
      <c r="EB382" s="223">
        <f t="shared" ca="1" si="722"/>
        <v>-1.0033253383824941E-3</v>
      </c>
      <c r="EC382" s="223">
        <f t="shared" ca="1" si="723"/>
        <v>-6.9173209875965434E-4</v>
      </c>
      <c r="ED382" s="223">
        <f t="shared" ca="1" si="724"/>
        <v>-2.0040886254371097E-4</v>
      </c>
      <c r="EE382" s="223">
        <f t="shared" ca="1" si="725"/>
        <v>3.4298581035530019E-4</v>
      </c>
      <c r="EF382" s="223">
        <f t="shared" ca="1" si="726"/>
        <v>7.9726384599376429E-4</v>
      </c>
      <c r="EG382" s="223">
        <f t="shared" ca="1" si="727"/>
        <v>1.044391991405652E-3</v>
      </c>
      <c r="EH382" s="223">
        <f t="shared" ca="1" si="728"/>
        <v>1.0201599246865863E-3</v>
      </c>
      <c r="EI382" s="223">
        <f t="shared" ca="1" si="729"/>
        <v>7.3086376723483382E-4</v>
      </c>
      <c r="EJ382" s="223">
        <f t="shared" ca="1" si="730"/>
        <v>2.5167018760088384E-4</v>
      </c>
      <c r="EK382" s="223">
        <f t="shared" ca="1" si="731"/>
        <v>-2.9291385467199724E-4</v>
      </c>
      <c r="EL382" s="223">
        <f t="shared" ca="1" si="732"/>
        <v>-7.6139125653212035E-4</v>
      </c>
      <c r="EM382" s="223">
        <f t="shared" ca="1" si="733"/>
        <v>-1.0320394002330171E-3</v>
      </c>
      <c r="EN382" s="223">
        <f t="shared" ca="1" si="734"/>
        <v>-1.0345368563766525E-3</v>
      </c>
      <c r="EO382" s="223">
        <f t="shared" ca="1" si="735"/>
        <v>-7.6823472087863903E-4</v>
      </c>
      <c r="EP382" s="223">
        <f t="shared" ca="1" si="736"/>
        <v>-3.0232521713242108E-4</v>
      </c>
      <c r="EQ382" s="223">
        <f t="shared" ca="1" si="737"/>
        <v>2.4213624385656602E-4</v>
      </c>
      <c r="ER382" s="223">
        <f t="shared" ca="1" si="738"/>
        <v>7.2368440884348223E-4</v>
      </c>
      <c r="ES382" s="223">
        <f t="shared" ca="1" si="739"/>
        <v>1.0172005357492453E-3</v>
      </c>
      <c r="ET382" s="223">
        <f t="shared" ca="1" si="740"/>
        <v>1.0464214981649805E-3</v>
      </c>
      <c r="EU382" s="223">
        <f t="shared" ca="1" si="741"/>
        <v>8.0375492979043318E-4</v>
      </c>
      <c r="EV382" s="223">
        <f t="shared" ca="1" si="742"/>
        <v>3.5225191873532484E-4</v>
      </c>
      <c r="EW382" s="223">
        <f t="shared" ca="1" si="743"/>
        <v>-1.9077530562106894E-4</v>
      </c>
      <c r="EX382" s="223">
        <f t="shared" ca="1" si="744"/>
        <v>-6.8423414202667247E-4</v>
      </c>
      <c r="EY382" s="223">
        <f t="shared" ca="1" si="745"/>
        <v>-9.9991114607860909E-4</v>
      </c>
      <c r="EZ382" s="223">
        <f t="shared" ca="1" si="746"/>
        <v>-1.0557852189085307E-3</v>
      </c>
      <c r="FA382" s="223">
        <f t="shared" ca="1" si="747"/>
        <v>-8.3733882267574477E-4</v>
      </c>
      <c r="FB382" s="223">
        <f t="shared" ca="1" si="748"/>
        <v>-4.0133001461237103E-4</v>
      </c>
      <c r="FC382" s="223">
        <f t="shared" ca="1" si="749"/>
        <v>1.3895477296437274E-4</v>
      </c>
      <c r="FD382" s="223">
        <f t="shared" ca="1" si="750"/>
        <v>6.4313549522988778E-4</v>
      </c>
      <c r="FE382" s="223">
        <f t="shared" ca="1" si="751"/>
        <v>9.8021288287519683E-4</v>
      </c>
      <c r="FF382" s="223">
        <f t="shared" ca="1" si="752"/>
        <v>1.0626054605838667E-3</v>
      </c>
      <c r="FG382" s="223">
        <f t="shared" ca="1" si="753"/>
        <v>8.6890549299501179E-4</v>
      </c>
      <c r="FH382" s="223">
        <f t="shared" ca="1" si="754"/>
        <v>4.4944127133184444E-4</v>
      </c>
      <c r="FI382" s="223">
        <f t="shared" ca="1" si="755"/>
        <v>-8.6799486088604704E-5</v>
      </c>
      <c r="FJ382" s="223">
        <f t="shared" ca="1" si="756"/>
        <v>-6.0048747869307761E-4</v>
      </c>
      <c r="FK382" s="223">
        <f t="shared" ca="1" si="757"/>
        <v>-9.5815320098042989E-4</v>
      </c>
      <c r="FL382" s="223">
        <f t="shared" ca="1" si="758"/>
        <v>-1.0668657926314099E-3</v>
      </c>
      <c r="FM382" s="223">
        <f t="shared" ca="1" si="759"/>
        <v>-8.9837889387451274E-4</v>
      </c>
      <c r="FN382" s="223">
        <f t="shared" ca="1" si="760"/>
        <v>-4.9646978466228765E-4</v>
      </c>
      <c r="FO382" s="223">
        <f t="shared" ca="1" si="761"/>
        <v>3.4435091648112091E-5</v>
      </c>
      <c r="FP382" s="223">
        <f t="shared" ca="1" si="762"/>
        <v>5.5639283522360486E-4</v>
      </c>
      <c r="FQ382" s="223">
        <f t="shared" ca="1" si="763"/>
        <v>9.3378524410019223E-4</v>
      </c>
      <c r="FR382" s="223">
        <f t="shared" ca="1" si="764"/>
        <v>1.0685559515380969E-3</v>
      </c>
      <c r="FS382" s="223">
        <f t="shared" ca="1" si="765"/>
        <v>9.2568802130998116E-4</v>
      </c>
      <c r="FT382" s="223">
        <f t="shared" ca="1" si="766"/>
        <v>5.4230225879586184E-4</v>
      </c>
      <c r="FU382" s="223">
        <f t="shared" ca="1" si="767"/>
        <v>1.801225994431865E-5</v>
      </c>
      <c r="FV382" s="223">
        <f t="shared" ca="1" si="768"/>
        <v>-5.1095779267982156E-4</v>
      </c>
      <c r="FW382" s="223">
        <f t="shared" ca="1" si="769"/>
        <v>-9.0716771677698939E-4</v>
      </c>
      <c r="FX382" s="223">
        <f t="shared" ca="1" si="770"/>
        <v>-1.0676718655630822E-3</v>
      </c>
      <c r="FY382" s="223">
        <f t="shared" ca="1" si="771"/>
        <v>-9.5076708522141905E-4</v>
      </c>
      <c r="FZ382" s="223">
        <f t="shared" ca="1" si="772"/>
        <v>-5.8682827928792901E-4</v>
      </c>
      <c r="GA382" s="223">
        <f t="shared" ca="1" si="773"/>
        <v>-7.0416218424855851E-5</v>
      </c>
      <c r="GB382" s="223">
        <f t="shared" ca="1" si="774"/>
        <v>4.6429180805885554E-4</v>
      </c>
      <c r="GC382" s="223">
        <f t="shared" ca="1" si="775"/>
        <v>8.7836474296557163E-4</v>
      </c>
      <c r="GD382" s="223">
        <f t="shared" ca="1" si="776"/>
        <v>1.064215664546915E-3</v>
      </c>
      <c r="GE382" s="223">
        <f t="shared" ca="1" si="777"/>
        <v>9.735556679471972E-4</v>
      </c>
      <c r="GF382" s="223">
        <f t="shared" ca="1" si="778"/>
        <v>6.299405790551047E-4</v>
      </c>
      <c r="GG382" s="223">
        <f t="shared" ca="1" si="779"/>
        <v>1.2265053806747526E-4</v>
      </c>
      <c r="GH382" s="223">
        <f t="shared" ca="1" si="780"/>
        <v>-4.1650730380511641E-4</v>
      </c>
      <c r="GI382" s="223">
        <f t="shared" ca="1" si="781"/>
        <v>-8.4744571155267697E-4</v>
      </c>
      <c r="GJ382" s="223">
        <f t="shared" ca="1" si="782"/>
        <v>-1.0581956747805709E-3</v>
      </c>
      <c r="GK382" s="223">
        <f t="shared" ca="1" si="783"/>
        <v>-9.9399886979548505E-4</v>
      </c>
      <c r="GL382" s="223">
        <f t="shared" ca="1" si="784"/>
        <v>-6.7153529679105843E-4</v>
      </c>
      <c r="GM382" s="223">
        <f t="shared" ca="1" si="785"/>
        <v>-1.7458938182097176E-4</v>
      </c>
      <c r="GN382" s="223">
        <f t="shared" ca="1" si="786"/>
        <v>3.6771939697479372E-4</v>
      </c>
      <c r="GO382" s="223">
        <f t="shared" ca="1" si="787"/>
        <v>8.1448510919317381E-4</v>
      </c>
      <c r="GP382" s="223">
        <f t="shared" ca="1" si="788"/>
        <v>1.0496263989466861E-3</v>
      </c>
      <c r="GQ382" s="223">
        <f t="shared" ca="1" si="789"/>
        <v>1.0120474413024172E-3</v>
      </c>
      <c r="GR382" s="223">
        <f t="shared" ca="1" si="790"/>
        <v>7.1151222717749727E-4</v>
      </c>
      <c r="GS382" s="223">
        <f t="shared" ca="1" si="791"/>
        <v>2.2610762446142291E-4</v>
      </c>
      <c r="GT382" s="223">
        <f t="shared" ca="1" si="792"/>
        <v>-3.1804562190872947E-4</v>
      </c>
      <c r="GU382" s="223">
        <f t="shared" ca="1" si="793"/>
        <v>-7.7956234086515438E-4</v>
      </c>
      <c r="GV382" s="223">
        <f t="shared" ca="1" si="794"/>
        <v>-1.0385284811813241E-3</v>
      </c>
      <c r="GW382" s="223">
        <f t="shared" ca="1" si="795"/>
        <v>-1.0276579018783654E-3</v>
      </c>
      <c r="GX382" s="223">
        <f t="shared" ca="1" si="796"/>
        <v>-7.4977506228754399E-4</v>
      </c>
      <c r="GY382" s="223">
        <f t="shared" ca="1" si="797"/>
        <v>-2.7708115402987261E-4</v>
      </c>
      <c r="GZ382" s="223">
        <f t="shared" ca="1" si="798"/>
        <v>2.6760564708198074E-4</v>
      </c>
      <c r="HA382" s="223">
        <f t="shared" ca="1" si="799"/>
        <v>7.4276153857639397E-4</v>
      </c>
      <c r="HB382" s="223">
        <f t="shared" ca="1" si="800"/>
        <v>1.0249286573404447E-3</v>
      </c>
      <c r="HC382" s="223">
        <f t="shared" ca="1" si="801"/>
        <v>1.0407926445564868E-3</v>
      </c>
      <c r="HD382" s="223">
        <f t="shared" ca="1" si="802"/>
        <v>7.8623162360001199E-4</v>
      </c>
      <c r="HE382" s="223">
        <f t="shared" ca="1" si="803"/>
        <v>3.2738717082882152E-4</v>
      </c>
      <c r="HF382" s="223">
        <f t="shared" ca="1" si="804"/>
        <v>-2.1652098681192506E-4</v>
      </c>
      <c r="HG382" s="223">
        <f t="shared" ca="1" si="805"/>
        <v>-7.0417135868297575E-4</v>
      </c>
      <c r="HH382" s="223">
        <f t="shared" ca="1" si="806"/>
        <v>-1.0088596905908841E-3</v>
      </c>
      <c r="HI382" s="223">
        <f t="shared" ca="1" si="807"/>
        <v>-1.0514200265911999E-3</v>
      </c>
      <c r="HJ382" s="223">
        <f t="shared" ca="1" si="808"/>
        <v>-8.2079408406547064E-4</v>
      </c>
      <c r="HK382" s="223">
        <f t="shared" ca="1" si="809"/>
        <v>-3.7690448325751436E-4</v>
      </c>
      <c r="HL382" s="223">
        <f t="shared" ca="1" si="810"/>
        <v>1.6491470851964096E-4</v>
      </c>
      <c r="HM382" s="223">
        <f t="shared" ca="1" si="811"/>
        <v>6.6388476830836376E-4</v>
      </c>
      <c r="HN382" s="223">
        <f t="shared" ca="1" si="812"/>
        <v>9.903602924810173E-4</v>
      </c>
      <c r="HO382" s="223">
        <f t="shared" ca="1" si="813"/>
        <v>1.0595144456883405E-3</v>
      </c>
      <c r="HP382" s="223">
        <f t="shared" ca="1" si="814"/>
        <v>8.5337917968934449E-4</v>
      </c>
      <c r="HQ382" s="223">
        <f t="shared" ca="1" si="815"/>
        <v>4.2551379977310595E-4</v>
      </c>
      <c r="HR382" s="223">
        <f t="shared" ca="1" si="816"/>
        <v>-1.129111362497104E-4</v>
      </c>
      <c r="HS382" s="223">
        <f t="shared" ca="1" si="817"/>
        <v>-6.219988213774589E-4</v>
      </c>
      <c r="HT382" s="223">
        <f t="shared" ca="1" si="818"/>
        <v>-9.6947502968125368E-4</v>
      </c>
      <c r="HU382" s="223">
        <f t="shared" ca="1" si="819"/>
        <v>-1.0650564016833127E-3</v>
      </c>
      <c r="HV382" s="223">
        <f t="shared" ca="1" si="820"/>
        <v>-8.8390841012215855E-4</v>
      </c>
      <c r="HW382" s="223">
        <f t="shared" ca="1" si="821"/>
        <v>-4.7309801627443712E-4</v>
      </c>
      <c r="HX382" s="223">
        <f t="shared" ca="1" si="822"/>
        <v>6.063555116270691E-5</v>
      </c>
      <c r="HY382" s="223">
        <f t="shared" ca="1" si="823"/>
        <v>5.7861442480520607E-4</v>
      </c>
      <c r="HZ382" s="223">
        <f t="shared" ca="1" si="824"/>
        <v>9.4625421661899834E-4</v>
      </c>
      <c r="IA382" s="223">
        <f t="shared" ca="1" si="825"/>
        <v>1.0680325435187068E-3</v>
      </c>
      <c r="IB382" s="223">
        <f t="shared" ca="1" si="826"/>
        <v>9.1230822777375517E-4</v>
      </c>
      <c r="IC382" s="223">
        <f t="shared" ca="1" si="827"/>
        <v>5.1954249821607095E-4</v>
      </c>
      <c r="ID382" s="223">
        <f t="shared" ca="1" si="828"/>
        <v>-8.213889721920539E-6</v>
      </c>
      <c r="IE382" s="223">
        <f t="shared" ca="1" si="829"/>
        <v>-8.5985343769547063E-4</v>
      </c>
      <c r="IF382" s="223">
        <f t="shared" ca="1" si="830"/>
        <v>-9.2075379426682707E-4</v>
      </c>
      <c r="IG382" s="223">
        <f t="shared" ca="1" si="831"/>
        <v>-1.0684357014081615E-3</v>
      </c>
      <c r="IH382" s="223">
        <f t="shared" ca="1" si="832"/>
        <v>-9.385102149958816E-4</v>
      </c>
      <c r="II382" s="223">
        <f t="shared" ca="1" si="833"/>
        <v>-5.6473535677295386E-4</v>
      </c>
      <c r="IJ382" s="223">
        <f t="shared" ca="1" si="834"/>
        <v>-4.4227559698672861E-5</v>
      </c>
      <c r="IK382" s="223">
        <f t="shared" ca="1" si="835"/>
        <v>4.8777170808834243E-4</v>
      </c>
      <c r="IL382" s="223">
        <f t="shared" ca="1" si="836"/>
        <v>8.9303519537575933E-4</v>
      </c>
      <c r="IM382" s="223">
        <f t="shared" ca="1" si="837"/>
        <v>1.0662649041090094E-3</v>
      </c>
      <c r="IN382" s="223">
        <f t="shared" ca="1" si="838"/>
        <v>9.6245124890629663E-4</v>
      </c>
      <c r="IO382" s="223">
        <f t="shared" ca="1" si="839"/>
        <v>6.0856771839038306E-4</v>
      </c>
      <c r="IP382" s="223">
        <f t="shared" ca="1" si="840"/>
        <v>9.6562461054075453E-5</v>
      </c>
      <c r="IQ382" s="223">
        <f t="shared" ca="1" si="841"/>
        <v>-4.4053223600519747E-4</v>
      </c>
      <c r="IR382" s="223">
        <f t="shared" ca="1" si="842"/>
        <v>-8.6316519647838656E-4</v>
      </c>
      <c r="IS382" s="223">
        <f t="shared" ca="1" si="843"/>
        <v>-1.0615253812620831E-3</v>
      </c>
      <c r="IT382" s="223">
        <f t="shared" ca="1" si="844"/>
        <v>-9.8407365345732343E-4</v>
      </c>
      <c r="IU382" s="223">
        <f t="shared" ca="1" si="845"/>
        <v>-6.5093398706998588E-4</v>
      </c>
      <c r="IV382" s="223">
        <f t="shared" ca="1" si="846"/>
        <v>-1.4866473498294111E-4</v>
      </c>
      <c r="IW382" s="223">
        <f t="shared" ca="1" si="847"/>
        <v>3.9223148317944913E-4</v>
      </c>
      <c r="IX382" s="223">
        <f t="shared" ca="1" si="848"/>
        <v>8.3121575701836483E-4</v>
      </c>
      <c r="IY382" s="223">
        <f t="shared" ca="1" si="849"/>
        <v>1.0542285507930541E-3</v>
      </c>
      <c r="IZ382" s="223">
        <f t="shared" ca="1" si="850"/>
        <v>1.0033253383824937E-3</v>
      </c>
      <c r="JA382" s="223">
        <f t="shared" ca="1" si="851"/>
        <v>6.9173209875966507E-4</v>
      </c>
      <c r="JB382" s="223">
        <f t="shared" ca="1" si="852"/>
        <v>2.0040886254370994E-4</v>
      </c>
    </row>
    <row r="383" spans="2:262">
      <c r="B383" s="230">
        <v>22</v>
      </c>
      <c r="C383" s="229">
        <f t="shared" si="853"/>
        <v>4.2968750000000011E-4</v>
      </c>
      <c r="D383" s="226">
        <f t="shared" ca="1" si="597"/>
        <v>280.00061256342121</v>
      </c>
      <c r="E383" s="225">
        <f ca="1">AB361</f>
        <v>6.1256342118760812E-4</v>
      </c>
      <c r="F383" s="224">
        <v>22</v>
      </c>
      <c r="G383" s="223">
        <f t="shared" ca="1" si="854"/>
        <v>6.0896391577270434E-5</v>
      </c>
      <c r="H383" s="223">
        <f t="shared" ca="1" si="598"/>
        <v>1.420595998690399E-4</v>
      </c>
      <c r="I383" s="223">
        <f t="shared" ca="1" si="599"/>
        <v>1.8280077468846241E-4</v>
      </c>
      <c r="J383" s="223">
        <f t="shared" ca="1" si="600"/>
        <v>1.715273088919757E-4</v>
      </c>
      <c r="K383" s="223">
        <f t="shared" ca="1" si="601"/>
        <v>1.1144698577754083E-4</v>
      </c>
      <c r="L383" s="223">
        <f t="shared" ca="1" si="602"/>
        <v>1.9655227507404701E-5</v>
      </c>
      <c r="M383" s="223">
        <f t="shared" ca="1" si="603"/>
        <v>-7.7729283839210139E-5</v>
      </c>
      <c r="N383" s="223">
        <f t="shared" ca="1" si="604"/>
        <v>-1.5299648867484936E-4</v>
      </c>
      <c r="O383" s="223">
        <f t="shared" ca="1" si="605"/>
        <v>-1.847296472927917E-4</v>
      </c>
      <c r="P383" s="223">
        <f t="shared" ca="1" si="606"/>
        <v>-1.6389931852172414E-4</v>
      </c>
      <c r="Q383" s="223">
        <f t="shared" ca="1" si="607"/>
        <v>-9.6432622018468892E-5</v>
      </c>
      <c r="R383" s="223">
        <f t="shared" ca="1" si="608"/>
        <v>-1.526719163441789E-6</v>
      </c>
      <c r="S383" s="223">
        <f t="shared" ca="1" si="609"/>
        <v>9.3813600606629485E-5</v>
      </c>
      <c r="T383" s="223">
        <f t="shared" ca="1" si="610"/>
        <v>1.6245993765833178E-4</v>
      </c>
      <c r="U383" s="223">
        <f t="shared" ca="1" si="611"/>
        <v>1.8487947241019407E-4</v>
      </c>
      <c r="V383" s="223">
        <f t="shared" ca="1" si="612"/>
        <v>1.5469288811762705E-4</v>
      </c>
      <c r="W383" s="223">
        <f t="shared" ca="1" si="613"/>
        <v>8.0489559393925653E-5</v>
      </c>
      <c r="X383" s="223">
        <f t="shared" ca="1" si="614"/>
        <v>-1.661649232065466E-5</v>
      </c>
      <c r="Y383" s="223">
        <f t="shared" ca="1" si="615"/>
        <v>-1.0899444111647629E-4</v>
      </c>
      <c r="Z383" s="223">
        <f t="shared" ca="1" si="616"/>
        <v>-1.7035880863252876E-4</v>
      </c>
      <c r="AA383" s="223">
        <f t="shared" ca="1" si="617"/>
        <v>-1.8324880714288622E-4</v>
      </c>
      <c r="AB383" s="223">
        <f t="shared" ca="1" si="618"/>
        <v>-1.4399668063722271E-4</v>
      </c>
      <c r="AC383" s="223">
        <f t="shared" ca="1" si="619"/>
        <v>-6.3771338312350028E-5</v>
      </c>
      <c r="AD383" s="223">
        <f t="shared" ca="1" si="620"/>
        <v>3.459967790020453E-5</v>
      </c>
      <c r="AE383" s="223">
        <f t="shared" ca="1" si="621"/>
        <v>1.2312560557594914E-4</v>
      </c>
      <c r="AF383" s="223">
        <f t="shared" ca="1" si="622"/>
        <v>1.7661703115199671E-4</v>
      </c>
      <c r="AG383" s="223">
        <f t="shared" ca="1" si="623"/>
        <v>1.7985335568880464E-4</v>
      </c>
      <c r="AH383" s="223">
        <f t="shared" ca="1" si="624"/>
        <v>1.3191370640568915E-4</v>
      </c>
      <c r="AI383" s="223">
        <f t="shared" ca="1" si="625"/>
        <v>4.6438964381866876E-5</v>
      </c>
      <c r="AJ383" s="223">
        <f t="shared" ca="1" si="626"/>
        <v>-5.2249649667467515E-5</v>
      </c>
      <c r="AK383" s="223">
        <f t="shared" ca="1" si="627"/>
        <v>-1.360710031464231E-4</v>
      </c>
      <c r="AL383" s="223">
        <f t="shared" ca="1" si="628"/>
        <v>-1.8117433511278072E-4</v>
      </c>
      <c r="AM383" s="223">
        <f t="shared" ca="1" si="629"/>
        <v>-1.7472581810159469E-4</v>
      </c>
      <c r="AN383" s="223">
        <f t="shared" ca="1" si="630"/>
        <v>-1.185603310701017E-4</v>
      </c>
      <c r="AO383" s="223">
        <f t="shared" ca="1" si="631"/>
        <v>-2.8659357838266124E-5</v>
      </c>
      <c r="AP383" s="223">
        <f t="shared" ca="1" si="632"/>
        <v>6.9396428745868897E-5</v>
      </c>
      <c r="AQ383" s="223">
        <f t="shared" ca="1" si="633"/>
        <v>1.4770596257262023E-4</v>
      </c>
      <c r="AR383" s="223">
        <f t="shared" ca="1" si="634"/>
        <v>1.8398683118646264E-4</v>
      </c>
      <c r="AS383" s="223">
        <f t="shared" ca="1" si="635"/>
        <v>1.6791557537121842E-4</v>
      </c>
      <c r="AT383" s="223">
        <f t="shared" ca="1" si="636"/>
        <v>1.0406515493463953E-4</v>
      </c>
      <c r="AU383" s="223">
        <f t="shared" ca="1" si="637"/>
        <v>1.0603746011884242E-5</v>
      </c>
      <c r="AV383" s="223">
        <f t="shared" ca="1" si="638"/>
        <v>-8.5874882279500731E-5</v>
      </c>
      <c r="AW383" s="223">
        <f t="shared" ca="1" si="639"/>
        <v>-1.5791843283495058E-4</v>
      </c>
      <c r="AX383" s="223">
        <f t="shared" ca="1" si="640"/>
        <v>-1.8502743349838621E-4</v>
      </c>
      <c r="AY383" s="223">
        <f t="shared" ca="1" si="641"/>
        <v>-1.5948821385802664E-4</v>
      </c>
      <c r="AZ383" s="223">
        <f t="shared" ca="1" si="642"/>
        <v>-8.8567774469356411E-5</v>
      </c>
      <c r="BA383" s="223">
        <f t="shared" ca="1" si="643"/>
        <v>7.5539856851892929E-6</v>
      </c>
      <c r="BB383" s="223">
        <f t="shared" ca="1" si="644"/>
        <v>1.0152631375279516E-4</v>
      </c>
      <c r="BC383" s="223">
        <f t="shared" ca="1" si="645"/>
        <v>1.6661006226208371E-4</v>
      </c>
      <c r="BD383" s="223">
        <f t="shared" ca="1" si="646"/>
        <v>1.8428612047943654E-4</v>
      </c>
      <c r="BE383" s="223">
        <f t="shared" ca="1" si="647"/>
        <v>1.4952489366025588E-4</v>
      </c>
      <c r="BF383" s="223">
        <f t="shared" ca="1" si="648"/>
        <v>7.2217437919862973E-5</v>
      </c>
      <c r="BG383" s="223">
        <f t="shared" ca="1" si="649"/>
        <v>-2.5638968370685831E-5</v>
      </c>
      <c r="BH383" s="223">
        <f t="shared" ca="1" si="650"/>
        <v>-1.1619999132472157E-4</v>
      </c>
      <c r="BI383" s="223">
        <f t="shared" ca="1" si="651"/>
        <v>-1.7369714571130839E-4</v>
      </c>
      <c r="BJ383" s="223">
        <f t="shared" ca="1" si="652"/>
        <v>-1.8177003137922898E-4</v>
      </c>
      <c r="BK383" s="223">
        <f t="shared" ca="1" si="653"/>
        <v>-1.3812156699791542E-4</v>
      </c>
      <c r="BL383" s="223">
        <f t="shared" ca="1" si="654"/>
        <v>-5.5171607965133956E-5</v>
      </c>
      <c r="BM383" s="223">
        <f t="shared" ca="1" si="655"/>
        <v>4.3477033775086871E-5</v>
      </c>
      <c r="BN383" s="223">
        <f t="shared" ca="1" si="656"/>
        <v>1.2975459945881423E-4</v>
      </c>
      <c r="BO383" s="223">
        <f t="shared" ca="1" si="657"/>
        <v>1.7911143069481472E-4</v>
      </c>
      <c r="BP383" s="223">
        <f t="shared" ca="1" si="658"/>
        <v>1.7750339751123278E-4</v>
      </c>
      <c r="BQ383" s="223">
        <f t="shared" ca="1" si="659"/>
        <v>1.2538805414045616E-4</v>
      </c>
      <c r="BR383" s="223">
        <f t="shared" ca="1" si="660"/>
        <v>3.7594445265831889E-5</v>
      </c>
      <c r="BS383" s="223">
        <f t="shared" ca="1" si="661"/>
        <v>-6.0896391577269559E-5</v>
      </c>
      <c r="BT383" s="223">
        <f t="shared" ca="1" si="662"/>
        <v>-1.4205959986903931E-4</v>
      </c>
      <c r="BU383" s="223">
        <f t="shared" ca="1" si="663"/>
        <v>-1.8280077468846225E-4</v>
      </c>
      <c r="BV383" s="223">
        <f t="shared" ca="1" si="664"/>
        <v>-1.7152730889197603E-4</v>
      </c>
      <c r="BW383" s="223">
        <f t="shared" ca="1" si="665"/>
        <v>-1.1144698577754156E-4</v>
      </c>
      <c r="BX383" s="223">
        <f t="shared" ca="1" si="666"/>
        <v>-1.9655227507405602E-5</v>
      </c>
      <c r="BY383" s="223">
        <f t="shared" ca="1" si="667"/>
        <v>7.7729283839209326E-5</v>
      </c>
      <c r="BZ383" s="223">
        <f t="shared" ca="1" si="668"/>
        <v>1.5299648867484885E-4</v>
      </c>
      <c r="CA383" s="223">
        <f t="shared" ca="1" si="669"/>
        <v>1.8472964729279165E-4</v>
      </c>
      <c r="CB383" s="223">
        <f t="shared" ca="1" si="670"/>
        <v>1.6389931852172455E-4</v>
      </c>
      <c r="CC383" s="223">
        <f t="shared" ca="1" si="671"/>
        <v>9.6432622018469664E-5</v>
      </c>
      <c r="CD383" s="223">
        <f t="shared" ca="1" si="672"/>
        <v>1.5267191634426902E-6</v>
      </c>
      <c r="CE383" s="223">
        <f t="shared" ca="1" si="673"/>
        <v>-9.3813600606628685E-5</v>
      </c>
      <c r="CF383" s="223">
        <f t="shared" ca="1" si="674"/>
        <v>-1.6245993765833132E-4</v>
      </c>
      <c r="CG383" s="223">
        <f t="shared" ca="1" si="675"/>
        <v>-1.848794724101941E-4</v>
      </c>
      <c r="CH383" s="223">
        <f t="shared" ca="1" si="676"/>
        <v>-1.5469288811762756E-4</v>
      </c>
      <c r="CI383" s="223">
        <f t="shared" ca="1" si="677"/>
        <v>-8.0489559393926466E-5</v>
      </c>
      <c r="CJ383" s="223">
        <f t="shared" ca="1" si="678"/>
        <v>1.6616492320653752E-5</v>
      </c>
      <c r="CK383" s="223">
        <f t="shared" ca="1" si="679"/>
        <v>1.0899444111647553E-4</v>
      </c>
      <c r="CL383" s="223">
        <f t="shared" ca="1" si="680"/>
        <v>1.7035880863252841E-4</v>
      </c>
      <c r="CM383" s="223">
        <f t="shared" ca="1" si="681"/>
        <v>1.8324880714288636E-4</v>
      </c>
      <c r="CN383" s="223">
        <f t="shared" ca="1" si="682"/>
        <v>1.4399668063722328E-4</v>
      </c>
      <c r="CO383" s="223">
        <f t="shared" ca="1" si="683"/>
        <v>6.3771338312350881E-5</v>
      </c>
      <c r="CP383" s="223">
        <f t="shared" ca="1" si="684"/>
        <v>-3.4599677900203628E-5</v>
      </c>
      <c r="CQ383" s="223">
        <f t="shared" ca="1" si="685"/>
        <v>-1.2312560557594849E-4</v>
      </c>
      <c r="CR383" s="223">
        <f t="shared" ca="1" si="686"/>
        <v>-1.7661703115199644E-4</v>
      </c>
      <c r="CS383" s="223">
        <f t="shared" ca="1" si="687"/>
        <v>-1.7985335568880488E-4</v>
      </c>
      <c r="CT383" s="223">
        <f t="shared" ca="1" si="688"/>
        <v>-1.319137064056898E-4</v>
      </c>
      <c r="CU383" s="223">
        <f t="shared" ca="1" si="689"/>
        <v>-4.6438964381867757E-5</v>
      </c>
      <c r="CV383" s="223">
        <f t="shared" ca="1" si="690"/>
        <v>5.2249649667466648E-5</v>
      </c>
      <c r="CW383" s="223">
        <f t="shared" ca="1" si="691"/>
        <v>1.3607100314642245E-4</v>
      </c>
      <c r="CX383" s="223">
        <f t="shared" ca="1" si="692"/>
        <v>1.8117433511278053E-4</v>
      </c>
      <c r="CY383" s="223">
        <f t="shared" ca="1" si="693"/>
        <v>1.7472581810159502E-4</v>
      </c>
      <c r="CZ383" s="223">
        <f t="shared" ca="1" si="694"/>
        <v>1.1856033107010241E-4</v>
      </c>
      <c r="DA383" s="223">
        <f t="shared" ca="1" si="695"/>
        <v>2.8659357838267021E-5</v>
      </c>
      <c r="DB383" s="223">
        <f t="shared" ca="1" si="696"/>
        <v>-6.9396428745868057E-5</v>
      </c>
      <c r="DC383" s="223">
        <f t="shared" ca="1" si="697"/>
        <v>-1.4770596257261968E-4</v>
      </c>
      <c r="DD383" s="223">
        <f t="shared" ca="1" si="698"/>
        <v>-1.8398683118646256E-4</v>
      </c>
      <c r="DE383" s="223">
        <f t="shared" ca="1" si="699"/>
        <v>-1.6791557537121878E-4</v>
      </c>
      <c r="DF383" s="223">
        <f t="shared" ca="1" si="700"/>
        <v>-1.0406515493464027E-4</v>
      </c>
      <c r="DG383" s="223">
        <f t="shared" ca="1" si="701"/>
        <v>-1.0603746011885143E-5</v>
      </c>
      <c r="DH383" s="223">
        <f t="shared" ca="1" si="702"/>
        <v>8.5874882279499945E-5</v>
      </c>
      <c r="DI383" s="223">
        <f t="shared" ca="1" si="703"/>
        <v>1.5791843283495009E-4</v>
      </c>
      <c r="DJ383" s="223">
        <f t="shared" ca="1" si="704"/>
        <v>1.8502743349838624E-4</v>
      </c>
      <c r="DK383" s="223">
        <f t="shared" ca="1" si="705"/>
        <v>1.5948821385802707E-4</v>
      </c>
      <c r="DL383" s="223">
        <f t="shared" ca="1" si="706"/>
        <v>8.8567774469357224E-5</v>
      </c>
      <c r="DM383" s="223">
        <f t="shared" ca="1" si="707"/>
        <v>-7.5539856851883916E-6</v>
      </c>
      <c r="DN383" s="223">
        <f t="shared" ca="1" si="708"/>
        <v>-1.0152631375279441E-4</v>
      </c>
      <c r="DO383" s="223">
        <f t="shared" ca="1" si="709"/>
        <v>-1.666100622620833E-4</v>
      </c>
      <c r="DP383" s="223">
        <f t="shared" ca="1" si="710"/>
        <v>-1.8428612047943663E-4</v>
      </c>
      <c r="DQ383" s="223">
        <f t="shared" ca="1" si="711"/>
        <v>-1.4952489366025639E-4</v>
      </c>
      <c r="DR383" s="223">
        <f t="shared" ca="1" si="712"/>
        <v>-7.2217437919863827E-5</v>
      </c>
      <c r="DS383" s="223">
        <f t="shared" ca="1" si="713"/>
        <v>2.563896837068493E-5</v>
      </c>
      <c r="DT383" s="223">
        <f t="shared" ca="1" si="714"/>
        <v>1.1619999132472087E-4</v>
      </c>
      <c r="DU383" s="223">
        <f t="shared" ca="1" si="715"/>
        <v>1.7369714571130809E-4</v>
      </c>
      <c r="DV383" s="223">
        <f t="shared" ca="1" si="716"/>
        <v>1.8177003137922915E-4</v>
      </c>
      <c r="DW383" s="223">
        <f t="shared" ca="1" si="717"/>
        <v>1.3812156699791604E-4</v>
      </c>
      <c r="DX383" s="223">
        <f t="shared" ca="1" si="718"/>
        <v>5.5171607965134817E-5</v>
      </c>
      <c r="DY383" s="223">
        <f t="shared" ca="1" si="719"/>
        <v>-4.3477033775085997E-5</v>
      </c>
      <c r="DZ383" s="223">
        <f t="shared" ca="1" si="720"/>
        <v>-1.2975459945881358E-4</v>
      </c>
      <c r="EA383" s="223">
        <f t="shared" ca="1" si="721"/>
        <v>-1.791114306948145E-4</v>
      </c>
      <c r="EB383" s="223">
        <f t="shared" ca="1" si="722"/>
        <v>-1.7750339751123305E-4</v>
      </c>
      <c r="EC383" s="223">
        <f t="shared" ca="1" si="723"/>
        <v>-1.2538805414045686E-4</v>
      </c>
      <c r="ED383" s="223">
        <f t="shared" ca="1" si="724"/>
        <v>-3.7594445265832776E-5</v>
      </c>
      <c r="EE383" s="223">
        <f t="shared" ca="1" si="725"/>
        <v>6.0896391577268712E-5</v>
      </c>
      <c r="EF383" s="223">
        <f t="shared" ca="1" si="726"/>
        <v>1.4205959986903874E-4</v>
      </c>
      <c r="EG383" s="223">
        <f t="shared" ca="1" si="727"/>
        <v>1.8280077468846214E-4</v>
      </c>
      <c r="EH383" s="223">
        <f t="shared" ca="1" si="728"/>
        <v>1.7152730889197638E-4</v>
      </c>
      <c r="EI383" s="223">
        <f t="shared" ca="1" si="729"/>
        <v>1.1144698577754229E-4</v>
      </c>
      <c r="EJ383" s="223">
        <f t="shared" ca="1" si="730"/>
        <v>1.9655227507406507E-5</v>
      </c>
      <c r="EK383" s="223">
        <f t="shared" ca="1" si="731"/>
        <v>-7.7729283839208499E-5</v>
      </c>
      <c r="EL383" s="223">
        <f t="shared" ca="1" si="732"/>
        <v>-1.5299648867484833E-4</v>
      </c>
      <c r="EM383" s="223">
        <f t="shared" ca="1" si="733"/>
        <v>-1.8472964729279156E-4</v>
      </c>
      <c r="EN383" s="223">
        <f t="shared" ca="1" si="734"/>
        <v>-1.6389931852172496E-4</v>
      </c>
      <c r="EO383" s="223">
        <f t="shared" ca="1" si="735"/>
        <v>-9.6432622018470437E-5</v>
      </c>
      <c r="EP383" s="223">
        <f t="shared" ca="1" si="736"/>
        <v>-1.526719163443605E-6</v>
      </c>
      <c r="EQ383" s="223">
        <f t="shared" ca="1" si="737"/>
        <v>9.381360060662794E-5</v>
      </c>
      <c r="ER383" s="223">
        <f t="shared" ca="1" si="738"/>
        <v>1.6245993765833091E-4</v>
      </c>
      <c r="ES383" s="223">
        <f t="shared" ca="1" si="739"/>
        <v>1.8487947241019412E-4</v>
      </c>
      <c r="ET383" s="223">
        <f t="shared" ca="1" si="740"/>
        <v>1.5469288811762805E-4</v>
      </c>
      <c r="EU383" s="223">
        <f t="shared" ca="1" si="741"/>
        <v>8.0489559393927279E-5</v>
      </c>
      <c r="EV383" s="223">
        <f t="shared" ca="1" si="742"/>
        <v>-1.6616492320652851E-5</v>
      </c>
      <c r="EW383" s="223">
        <f t="shared" ca="1" si="743"/>
        <v>-1.0899444111647483E-4</v>
      </c>
      <c r="EX383" s="223">
        <f t="shared" ca="1" si="744"/>
        <v>-1.7035880863252805E-4</v>
      </c>
      <c r="EY383" s="223">
        <f t="shared" ca="1" si="745"/>
        <v>-1.8324880714288647E-4</v>
      </c>
      <c r="EZ383" s="223">
        <f t="shared" ca="1" si="746"/>
        <v>-1.4399668063722385E-4</v>
      </c>
      <c r="FA383" s="223">
        <f t="shared" ca="1" si="747"/>
        <v>-6.3771338312351735E-5</v>
      </c>
      <c r="FB383" s="223">
        <f t="shared" ca="1" si="748"/>
        <v>3.4599677900202747E-5</v>
      </c>
      <c r="FC383" s="223">
        <f t="shared" ca="1" si="749"/>
        <v>1.2312560557594778E-4</v>
      </c>
      <c r="FD383" s="223">
        <f t="shared" ca="1" si="750"/>
        <v>1.7661703115199616E-4</v>
      </c>
      <c r="FE383" s="223">
        <f t="shared" ca="1" si="751"/>
        <v>1.798533556888051E-4</v>
      </c>
      <c r="FF383" s="223">
        <f t="shared" ca="1" si="752"/>
        <v>1.3191370640569045E-4</v>
      </c>
      <c r="FG383" s="223">
        <f t="shared" ca="1" si="753"/>
        <v>4.6438964381868638E-5</v>
      </c>
      <c r="FH383" s="223">
        <f t="shared" ca="1" si="754"/>
        <v>-5.2249649667465787E-5</v>
      </c>
      <c r="FI383" s="223">
        <f t="shared" ca="1" si="755"/>
        <v>-1.3607100314642182E-4</v>
      </c>
      <c r="FJ383" s="223">
        <f t="shared" ca="1" si="756"/>
        <v>-1.8117433511278034E-4</v>
      </c>
      <c r="FK383" s="223">
        <f t="shared" ca="1" si="757"/>
        <v>-1.7472581810159532E-4</v>
      </c>
      <c r="FL383" s="223">
        <f t="shared" ca="1" si="758"/>
        <v>-1.185603310701031E-4</v>
      </c>
      <c r="FM383" s="223">
        <f t="shared" ca="1" si="759"/>
        <v>-2.8659357838267916E-5</v>
      </c>
      <c r="FN383" s="223">
        <f t="shared" ca="1" si="760"/>
        <v>6.9396428745867203E-5</v>
      </c>
      <c r="FO383" s="223">
        <f t="shared" ca="1" si="761"/>
        <v>1.4770596257261914E-4</v>
      </c>
      <c r="FP383" s="223">
        <f t="shared" ca="1" si="762"/>
        <v>1.8398683118646245E-4</v>
      </c>
      <c r="FQ383" s="223">
        <f t="shared" ca="1" si="763"/>
        <v>1.6791557537121918E-4</v>
      </c>
      <c r="FR383" s="223">
        <f t="shared" ca="1" si="764"/>
        <v>1.0406515493464102E-4</v>
      </c>
      <c r="FS383" s="223">
        <f t="shared" ca="1" si="765"/>
        <v>1.0603746011886051E-5</v>
      </c>
      <c r="FT383" s="223">
        <f t="shared" ca="1" si="766"/>
        <v>-8.5874882279499118E-5</v>
      </c>
      <c r="FU383" s="223">
        <f t="shared" ca="1" si="767"/>
        <v>-1.5791843283494963E-4</v>
      </c>
      <c r="FV383" s="223">
        <f t="shared" ca="1" si="768"/>
        <v>-1.8502743349838621E-4</v>
      </c>
      <c r="FW383" s="223">
        <f t="shared" ca="1" si="769"/>
        <v>-1.5948821385802756E-4</v>
      </c>
      <c r="FX383" s="223">
        <f t="shared" ca="1" si="770"/>
        <v>-8.856777446935801E-5</v>
      </c>
      <c r="FY383" s="223">
        <f t="shared" ca="1" si="771"/>
        <v>7.5539856851874836E-6</v>
      </c>
      <c r="FZ383" s="223">
        <f t="shared" ca="1" si="772"/>
        <v>1.0152631375279366E-4</v>
      </c>
      <c r="GA383" s="223">
        <f t="shared" ca="1" si="773"/>
        <v>1.6661006226208295E-4</v>
      </c>
      <c r="GB383" s="223">
        <f t="shared" ca="1" si="774"/>
        <v>1.8428612047943671E-4</v>
      </c>
      <c r="GC383" s="223">
        <f t="shared" ca="1" si="775"/>
        <v>1.4952489366025693E-4</v>
      </c>
      <c r="GD383" s="223">
        <f t="shared" ca="1" si="776"/>
        <v>7.221743791986464E-5</v>
      </c>
      <c r="GE383" s="223">
        <f t="shared" ca="1" si="777"/>
        <v>-2.5638968370684043E-5</v>
      </c>
      <c r="GF383" s="223">
        <f t="shared" ca="1" si="778"/>
        <v>-1.1619999132472015E-4</v>
      </c>
      <c r="GG383" s="223">
        <f t="shared" ca="1" si="779"/>
        <v>-1.7369714571130779E-4</v>
      </c>
      <c r="GH383" s="223">
        <f t="shared" ca="1" si="780"/>
        <v>-1.8177003137922934E-4</v>
      </c>
      <c r="GI383" s="223">
        <f t="shared" ca="1" si="781"/>
        <v>-1.3812156699791664E-4</v>
      </c>
      <c r="GJ383" s="223">
        <f t="shared" ca="1" si="782"/>
        <v>-5.5171607965135677E-5</v>
      </c>
      <c r="GK383" s="223">
        <f t="shared" ca="1" si="783"/>
        <v>4.3477033775085116E-5</v>
      </c>
      <c r="GL383" s="223">
        <f t="shared" ca="1" si="784"/>
        <v>1.2975459945881296E-4</v>
      </c>
      <c r="GM383" s="223">
        <f t="shared" ca="1" si="785"/>
        <v>1.7911143069481426E-4</v>
      </c>
      <c r="GN383" s="223">
        <f t="shared" ca="1" si="786"/>
        <v>1.7750339751123332E-4</v>
      </c>
      <c r="GO383" s="223">
        <f t="shared" ca="1" si="787"/>
        <v>1.2538805414045751E-4</v>
      </c>
      <c r="GP383" s="223">
        <f t="shared" ca="1" si="788"/>
        <v>3.7594445265833664E-5</v>
      </c>
      <c r="GQ383" s="223">
        <f t="shared" ca="1" si="789"/>
        <v>-6.0896391577267859E-5</v>
      </c>
      <c r="GR383" s="223">
        <f t="shared" ca="1" si="790"/>
        <v>-1.4205959986903817E-4</v>
      </c>
      <c r="GS383" s="223">
        <f t="shared" ca="1" si="791"/>
        <v>-1.8280077468846198E-4</v>
      </c>
      <c r="GT383" s="223">
        <f t="shared" ca="1" si="792"/>
        <v>-1.7152730889197671E-4</v>
      </c>
      <c r="GU383" s="223">
        <f t="shared" ca="1" si="793"/>
        <v>-1.11446985777543E-4</v>
      </c>
      <c r="GV383" s="223">
        <f t="shared" ca="1" si="794"/>
        <v>-1.9655227507407404E-5</v>
      </c>
      <c r="GW383" s="223">
        <f t="shared" ca="1" si="795"/>
        <v>7.7729283839207686E-5</v>
      </c>
      <c r="GX383" s="223">
        <f t="shared" ca="1" si="796"/>
        <v>1.5299648867484782E-4</v>
      </c>
      <c r="GY383" s="223">
        <f t="shared" ca="1" si="797"/>
        <v>1.8472964729279154E-4</v>
      </c>
      <c r="GZ383" s="223">
        <f t="shared" ca="1" si="798"/>
        <v>1.6389931852172539E-4</v>
      </c>
      <c r="HA383" s="223">
        <f t="shared" ca="1" si="799"/>
        <v>9.6432622018471209E-5</v>
      </c>
      <c r="HB383" s="223">
        <f t="shared" ca="1" si="800"/>
        <v>1.5267191634445063E-6</v>
      </c>
      <c r="HC383" s="223">
        <f t="shared" ca="1" si="801"/>
        <v>-9.381360060662714E-5</v>
      </c>
      <c r="HD383" s="223">
        <f t="shared" ca="1" si="802"/>
        <v>-1.6245993765833045E-4</v>
      </c>
      <c r="HE383" s="223">
        <f t="shared" ca="1" si="803"/>
        <v>-1.8487947241019418E-4</v>
      </c>
      <c r="HF383" s="223">
        <f t="shared" ca="1" si="804"/>
        <v>-1.5469288811762854E-4</v>
      </c>
      <c r="HG383" s="223">
        <f t="shared" ca="1" si="805"/>
        <v>-8.0489559393928106E-5</v>
      </c>
      <c r="HH383" s="223">
        <f t="shared" ca="1" si="806"/>
        <v>1.661649232065195E-5</v>
      </c>
      <c r="HI383" s="223">
        <f t="shared" ca="1" si="807"/>
        <v>1.089944411164741E-4</v>
      </c>
      <c r="HJ383" s="223">
        <f t="shared" ca="1" si="808"/>
        <v>1.703588086325277E-4</v>
      </c>
      <c r="HK383" s="223">
        <f t="shared" ca="1" si="809"/>
        <v>1.832488071428866E-4</v>
      </c>
      <c r="HL383" s="223">
        <f t="shared" ca="1" si="810"/>
        <v>1.4399668063722439E-4</v>
      </c>
      <c r="HM383" s="223">
        <f t="shared" ca="1" si="811"/>
        <v>6.3771338312352589E-5</v>
      </c>
      <c r="HN383" s="223">
        <f t="shared" ca="1" si="812"/>
        <v>-3.4599677900201846E-5</v>
      </c>
      <c r="HO383" s="223">
        <f t="shared" ca="1" si="813"/>
        <v>-1.2312560557594713E-4</v>
      </c>
      <c r="HP383" s="223">
        <f t="shared" ca="1" si="814"/>
        <v>-1.7661703115199589E-4</v>
      </c>
      <c r="HQ383" s="223">
        <f t="shared" ca="1" si="815"/>
        <v>-1.7985335568880529E-4</v>
      </c>
      <c r="HR383" s="223">
        <f t="shared" ca="1" si="816"/>
        <v>-1.3191370640569107E-4</v>
      </c>
      <c r="HS383" s="223">
        <f t="shared" ca="1" si="817"/>
        <v>-4.6438964381869512E-5</v>
      </c>
      <c r="HT383" s="223">
        <f t="shared" ca="1" si="818"/>
        <v>5.2249649667464913E-5</v>
      </c>
      <c r="HU383" s="223">
        <f t="shared" ca="1" si="819"/>
        <v>1.360710031464212E-4</v>
      </c>
      <c r="HV383" s="223">
        <f t="shared" ca="1" si="820"/>
        <v>1.8117433511278015E-4</v>
      </c>
      <c r="HW383" s="223">
        <f t="shared" ca="1" si="821"/>
        <v>1.7472581810159559E-4</v>
      </c>
      <c r="HX383" s="223">
        <f t="shared" ca="1" si="822"/>
        <v>1.1856033107010379E-4</v>
      </c>
      <c r="HY383" s="223">
        <f t="shared" ca="1" si="823"/>
        <v>2.8659357838268814E-5</v>
      </c>
      <c r="HZ383" s="223">
        <f t="shared" ca="1" si="824"/>
        <v>-6.939642874586639E-5</v>
      </c>
      <c r="IA383" s="223">
        <f t="shared" ca="1" si="825"/>
        <v>-1.477059625726186E-4</v>
      </c>
      <c r="IB383" s="223">
        <f t="shared" ca="1" si="826"/>
        <v>-1.8398683118646237E-4</v>
      </c>
      <c r="IC383" s="223">
        <f t="shared" ca="1" si="827"/>
        <v>-1.6791557537121956E-4</v>
      </c>
      <c r="ID383" s="223">
        <f t="shared" ca="1" si="828"/>
        <v>-1.0406515493464178E-4</v>
      </c>
      <c r="IE383" s="223">
        <f t="shared" ca="1" si="829"/>
        <v>1.1821086846189056E-4</v>
      </c>
      <c r="IF383" s="223">
        <f t="shared" ca="1" si="830"/>
        <v>8.5874882279498319E-5</v>
      </c>
      <c r="IG383" s="223">
        <f t="shared" ca="1" si="831"/>
        <v>1.5791843283494914E-4</v>
      </c>
      <c r="IH383" s="223">
        <f t="shared" ca="1" si="832"/>
        <v>1.8502743349838621E-4</v>
      </c>
      <c r="II383" s="223">
        <f t="shared" ca="1" si="833"/>
        <v>1.5948821385802802E-4</v>
      </c>
      <c r="IJ383" s="223">
        <f t="shared" ca="1" si="834"/>
        <v>8.856777446935881E-5</v>
      </c>
      <c r="IK383" s="223">
        <f t="shared" ca="1" si="835"/>
        <v>-7.5539856851865756E-6</v>
      </c>
      <c r="IL383" s="223">
        <f t="shared" ca="1" si="836"/>
        <v>-1.015263137527929E-4</v>
      </c>
      <c r="IM383" s="223">
        <f t="shared" ca="1" si="837"/>
        <v>-1.6661006226208254E-4</v>
      </c>
      <c r="IN383" s="223">
        <f t="shared" ca="1" si="838"/>
        <v>-1.8428612047943679E-4</v>
      </c>
      <c r="IO383" s="223">
        <f t="shared" ca="1" si="839"/>
        <v>-1.4952489366025748E-4</v>
      </c>
      <c r="IP383" s="223">
        <f t="shared" ca="1" si="840"/>
        <v>-7.221743791986548E-5</v>
      </c>
      <c r="IQ383" s="223">
        <f t="shared" ca="1" si="841"/>
        <v>2.5638968370683141E-5</v>
      </c>
      <c r="IR383" s="223">
        <f t="shared" ca="1" si="842"/>
        <v>1.1619999132471947E-4</v>
      </c>
      <c r="IS383" s="223">
        <f t="shared" ca="1" si="843"/>
        <v>1.7369714571130747E-4</v>
      </c>
      <c r="IT383" s="223">
        <f t="shared" ca="1" si="844"/>
        <v>1.817700313792295E-4</v>
      </c>
      <c r="IU383" s="223">
        <f t="shared" ca="1" si="845"/>
        <v>1.3812156699791726E-4</v>
      </c>
      <c r="IV383" s="223">
        <f t="shared" ca="1" si="846"/>
        <v>5.5171607965136551E-5</v>
      </c>
      <c r="IW383" s="223">
        <f t="shared" ca="1" si="847"/>
        <v>-4.3477033775084221E-5</v>
      </c>
      <c r="IX383" s="223">
        <f t="shared" ca="1" si="848"/>
        <v>-1.2975459945881228E-4</v>
      </c>
      <c r="IY383" s="223">
        <f t="shared" ca="1" si="849"/>
        <v>-1.7911143069481404E-4</v>
      </c>
      <c r="IZ383" s="223">
        <f t="shared" ca="1" si="850"/>
        <v>-1.7750339751123354E-4</v>
      </c>
      <c r="JA383" s="223">
        <f t="shared" ca="1" si="851"/>
        <v>-1.2538805414045816E-4</v>
      </c>
      <c r="JB383" s="223">
        <f t="shared" ca="1" si="852"/>
        <v>-3.7594445265834552E-5</v>
      </c>
    </row>
    <row r="384" spans="2:262">
      <c r="B384" s="230">
        <v>23</v>
      </c>
      <c r="C384" s="229">
        <f t="shared" si="853"/>
        <v>4.4921875000000013E-4</v>
      </c>
      <c r="D384" s="226">
        <f t="shared" ca="1" si="597"/>
        <v>279.99944476477145</v>
      </c>
      <c r="E384" s="225">
        <f ca="1">AC361</f>
        <v>-5.5523522856243694E-4</v>
      </c>
      <c r="F384" s="224">
        <v>23</v>
      </c>
      <c r="G384" s="223">
        <f t="shared" ca="1" si="854"/>
        <v>4.9428143293917741E-4</v>
      </c>
      <c r="H384" s="223">
        <f t="shared" ca="1" si="598"/>
        <v>1.1553652227900442E-3</v>
      </c>
      <c r="I384" s="223">
        <f t="shared" ca="1" si="599"/>
        <v>1.4579474223402045E-3</v>
      </c>
      <c r="J384" s="223">
        <f t="shared" ca="1" si="600"/>
        <v>1.3081389326314403E-3</v>
      </c>
      <c r="K384" s="223">
        <f t="shared" ca="1" si="601"/>
        <v>7.5242425981103306E-4</v>
      </c>
      <c r="L384" s="223">
        <f t="shared" ca="1" si="602"/>
        <v>-3.6762295667994453E-5</v>
      </c>
      <c r="M384" s="223">
        <f t="shared" ca="1" si="603"/>
        <v>-8.1454177293477034E-4</v>
      </c>
      <c r="N384" s="223">
        <f t="shared" ca="1" si="604"/>
        <v>-1.3395747461495218E-3</v>
      </c>
      <c r="O384" s="223">
        <f t="shared" ca="1" si="605"/>
        <v>-1.4489472274710196E-3</v>
      </c>
      <c r="P384" s="223">
        <f t="shared" ca="1" si="606"/>
        <v>-1.1087217158256169E-3</v>
      </c>
      <c r="Q384" s="223">
        <f t="shared" ca="1" si="607"/>
        <v>-4.2446776149907055E-4</v>
      </c>
      <c r="R384" s="223">
        <f t="shared" ca="1" si="608"/>
        <v>3.9149551255351396E-4</v>
      </c>
      <c r="S384" s="223">
        <f t="shared" ca="1" si="609"/>
        <v>1.0859805206192648E-3</v>
      </c>
      <c r="T384" s="223">
        <f t="shared" ca="1" si="610"/>
        <v>1.443493516720324E-3</v>
      </c>
      <c r="U384" s="223">
        <f t="shared" ca="1" si="611"/>
        <v>1.3531007674127428E-3</v>
      </c>
      <c r="V384" s="223">
        <f t="shared" ca="1" si="612"/>
        <v>8.4285049826121595E-4</v>
      </c>
      <c r="W384" s="223">
        <f t="shared" ca="1" si="613"/>
        <v>7.1069729444217479E-5</v>
      </c>
      <c r="X384" s="223">
        <f t="shared" ca="1" si="614"/>
        <v>-7.2276346965665533E-4</v>
      </c>
      <c r="Y384" s="223">
        <f t="shared" ca="1" si="615"/>
        <v>-1.2923283177875672E-3</v>
      </c>
      <c r="Z384" s="223">
        <f t="shared" ca="1" si="616"/>
        <v>-1.4608929038553088E-3</v>
      </c>
      <c r="AA384" s="223">
        <f t="shared" ca="1" si="617"/>
        <v>-1.1761528387527432E-3</v>
      </c>
      <c r="AB384" s="223">
        <f t="shared" ca="1" si="618"/>
        <v>-5.264609343423308E-4</v>
      </c>
      <c r="AC384" s="223">
        <f t="shared" ca="1" si="619"/>
        <v>2.8658804406512509E-4</v>
      </c>
      <c r="AD384" s="223">
        <f t="shared" ca="1" si="620"/>
        <v>1.0107107959150526E-3</v>
      </c>
      <c r="AE384" s="223">
        <f t="shared" ca="1" si="621"/>
        <v>1.4212171946652761E-3</v>
      </c>
      <c r="AF384" s="223">
        <f t="shared" ca="1" si="622"/>
        <v>1.3907300318992391E-3</v>
      </c>
      <c r="AG384" s="223">
        <f t="shared" ca="1" si="623"/>
        <v>9.287092568345469E-4</v>
      </c>
      <c r="AH384" s="223">
        <f t="shared" ca="1" si="624"/>
        <v>1.7851662153490499E-4</v>
      </c>
      <c r="AI384" s="223">
        <f t="shared" ca="1" si="625"/>
        <v>-6.270684485143506E-4</v>
      </c>
      <c r="AJ384" s="223">
        <f t="shared" ca="1" si="626"/>
        <v>-1.2380786503008085E-3</v>
      </c>
      <c r="AK384" s="223">
        <f t="shared" ca="1" si="627"/>
        <v>-1.4649218750180176E-3</v>
      </c>
      <c r="AL384" s="223">
        <f t="shared" ca="1" si="628"/>
        <v>-1.2372102875417065E-3</v>
      </c>
      <c r="AM384" s="223">
        <f t="shared" ca="1" si="629"/>
        <v>-6.2560116976843546E-4</v>
      </c>
      <c r="AN384" s="223">
        <f t="shared" ca="1" si="630"/>
        <v>1.8012753013521094E-4</v>
      </c>
      <c r="AO384" s="223">
        <f t="shared" ca="1" si="631"/>
        <v>9.2996394183714485E-4</v>
      </c>
      <c r="AP384" s="223">
        <f t="shared" ca="1" si="632"/>
        <v>1.3912391734943563E-3</v>
      </c>
      <c r="AQ384" s="223">
        <f t="shared" ca="1" si="633"/>
        <v>1.4208228098463822E-3</v>
      </c>
      <c r="AR384" s="223">
        <f t="shared" ca="1" si="634"/>
        <v>1.0095352594792868E-3</v>
      </c>
      <c r="AS384" s="223">
        <f t="shared" ca="1" si="635"/>
        <v>2.8499611658634706E-4</v>
      </c>
      <c r="AT384" s="223">
        <f t="shared" ca="1" si="636"/>
        <v>-5.2797528911869337E-4</v>
      </c>
      <c r="AU384" s="223">
        <f t="shared" ca="1" si="637"/>
        <v>-1.1771197273376965E-3</v>
      </c>
      <c r="AV384" s="223">
        <f t="shared" ca="1" si="638"/>
        <v>-1.4610123076153354E-3</v>
      </c>
      <c r="AW384" s="223">
        <f t="shared" ca="1" si="639"/>
        <v>-1.2915631865873403E-3</v>
      </c>
      <c r="AX384" s="223">
        <f t="shared" ca="1" si="640"/>
        <v>-7.2135121825184071E-4</v>
      </c>
      <c r="AY384" s="223">
        <f t="shared" ca="1" si="641"/>
        <v>7.2690889512770391E-5</v>
      </c>
      <c r="AZ384" s="223">
        <f t="shared" ca="1" si="642"/>
        <v>8.4417753258390947E-4</v>
      </c>
      <c r="BA384" s="223">
        <f t="shared" ca="1" si="643"/>
        <v>1.3537219067016638E-3</v>
      </c>
      <c r="BB384" s="223">
        <f t="shared" ca="1" si="644"/>
        <v>1.4432160258831552E-3</v>
      </c>
      <c r="BC384" s="223">
        <f t="shared" ca="1" si="645"/>
        <v>1.0848905030841304E-3</v>
      </c>
      <c r="BD384" s="223">
        <f t="shared" ca="1" si="646"/>
        <v>3.8993119298919758E-4</v>
      </c>
      <c r="BE384" s="223">
        <f t="shared" ca="1" si="647"/>
        <v>-4.2602098588613959E-4</v>
      </c>
      <c r="BF384" s="223">
        <f t="shared" ca="1" si="648"/>
        <v>-1.1097818905834017E-3</v>
      </c>
      <c r="BG384" s="223">
        <f t="shared" ca="1" si="649"/>
        <v>-1.4491853879317516E-3</v>
      </c>
      <c r="BH384" s="223">
        <f t="shared" ca="1" si="650"/>
        <v>-1.3389169928204397E-3</v>
      </c>
      <c r="BI384" s="223">
        <f t="shared" ca="1" si="651"/>
        <v>-8.1319220198378009E-4</v>
      </c>
      <c r="BJ384" s="223">
        <f t="shared" ca="1" si="652"/>
        <v>-3.5139669338068915E-5</v>
      </c>
      <c r="BK384" s="223">
        <f t="shared" ca="1" si="653"/>
        <v>7.5381645213985337E-4</v>
      </c>
      <c r="BL384" s="223">
        <f t="shared" ca="1" si="654"/>
        <v>1.3088687036065427E-3</v>
      </c>
      <c r="BM384" s="223">
        <f t="shared" ca="1" si="655"/>
        <v>1.4577883292316517E-3</v>
      </c>
      <c r="BN384" s="223">
        <f t="shared" ca="1" si="656"/>
        <v>1.1543666310550092E-3</v>
      </c>
      <c r="BO384" s="223">
        <f t="shared" ca="1" si="657"/>
        <v>4.9275319847257948E-4</v>
      </c>
      <c r="BP384" s="223">
        <f t="shared" ca="1" si="658"/>
        <v>-3.2175803801949977E-4</v>
      </c>
      <c r="BQ384" s="223">
        <f t="shared" ca="1" si="659"/>
        <v>-1.0364300496096218E-3</v>
      </c>
      <c r="BR384" s="223">
        <f t="shared" ca="1" si="660"/>
        <v>-1.429505207069747E-3</v>
      </c>
      <c r="BS384" s="223">
        <f t="shared" ca="1" si="661"/>
        <v>-1.3790150918621673E-3</v>
      </c>
      <c r="BT384" s="223">
        <f t="shared" ca="1" si="662"/>
        <v>-9.0062642671606642E-4</v>
      </c>
      <c r="BU384" s="223">
        <f t="shared" ca="1" si="663"/>
        <v>-1.4277980327617219E-4</v>
      </c>
      <c r="BV384" s="223">
        <f t="shared" ca="1" si="664"/>
        <v>6.5937037502901506E-4</v>
      </c>
      <c r="BW384" s="223">
        <f t="shared" ca="1" si="665"/>
        <v>1.2569226276027646E-3</v>
      </c>
      <c r="BX384" s="223">
        <f t="shared" ca="1" si="666"/>
        <v>1.4644607513174422E-3</v>
      </c>
      <c r="BY384" s="223">
        <f t="shared" ca="1" si="667"/>
        <v>1.2175871462348482E-3</v>
      </c>
      <c r="BZ384" s="223">
        <f t="shared" ca="1" si="668"/>
        <v>5.929049316800107E-4</v>
      </c>
      <c r="CA384" s="223">
        <f t="shared" ca="1" si="669"/>
        <v>-2.1575145546686808E-4</v>
      </c>
      <c r="CB384" s="223">
        <f t="shared" ca="1" si="670"/>
        <v>-9.5746170439799593E-4</v>
      </c>
      <c r="CC384" s="223">
        <f t="shared" ca="1" si="671"/>
        <v>-1.4020784136345556E-3</v>
      </c>
      <c r="CD384" s="223">
        <f t="shared" ca="1" si="672"/>
        <v>-1.4116401886396161E-3</v>
      </c>
      <c r="CE384" s="223">
        <f t="shared" ca="1" si="673"/>
        <v>-9.8318007880934572E-4</v>
      </c>
      <c r="CF384" s="223">
        <f t="shared" ca="1" si="674"/>
        <v>-2.4964620108950579E-4</v>
      </c>
      <c r="CG384" s="223">
        <f t="shared" ca="1" si="675"/>
        <v>5.6135111272631773E-4</v>
      </c>
      <c r="CH384" s="223">
        <f t="shared" ca="1" si="676"/>
        <v>1.1981651789769378E-3</v>
      </c>
      <c r="CI384" s="223">
        <f t="shared" ca="1" si="677"/>
        <v>1.4631971337071272E-3</v>
      </c>
      <c r="CJ384" s="223">
        <f t="shared" ca="1" si="678"/>
        <v>1.2742094511742957E-3</v>
      </c>
      <c r="CK384" s="223">
        <f t="shared" ca="1" si="679"/>
        <v>6.898436616918312E-4</v>
      </c>
      <c r="CL384" s="223">
        <f t="shared" ca="1" si="680"/>
        <v>-1.0857569708379002E-4</v>
      </c>
      <c r="CM384" s="223">
        <f t="shared" ca="1" si="681"/>
        <v>-8.7330479125324705E-4</v>
      </c>
      <c r="CN384" s="223">
        <f t="shared" ca="1" si="682"/>
        <v>-1.3670536357961319E-3</v>
      </c>
      <c r="CO384" s="223">
        <f t="shared" ca="1" si="683"/>
        <v>-1.4366154849266228E-3</v>
      </c>
      <c r="CP384" s="223">
        <f t="shared" ca="1" si="684"/>
        <v>-1.0604057928702592E-3</v>
      </c>
      <c r="CQ384" s="223">
        <f t="shared" ca="1" si="685"/>
        <v>-3.5515974450913438E-4</v>
      </c>
      <c r="CR384" s="223">
        <f t="shared" ca="1" si="686"/>
        <v>4.602898401068257E-4</v>
      </c>
      <c r="CS384" s="223">
        <f t="shared" ca="1" si="687"/>
        <v>1.1329147694340651E-3</v>
      </c>
      <c r="CT384" s="223">
        <f t="shared" ca="1" si="688"/>
        <v>1.4540043240540207E-3</v>
      </c>
      <c r="CU384" s="223">
        <f t="shared" ca="1" si="689"/>
        <v>1.3239267046969904E-3</v>
      </c>
      <c r="CV384" s="223">
        <f t="shared" ca="1" si="690"/>
        <v>7.8304406913108182E-4</v>
      </c>
      <c r="CW384" s="223">
        <f t="shared" ca="1" si="691"/>
        <v>-8.1155759093206117E-7</v>
      </c>
      <c r="CX384" s="223">
        <f t="shared" ca="1" si="692"/>
        <v>-7.8441536377929077E-4</v>
      </c>
      <c r="CY384" s="223">
        <f t="shared" ca="1" si="693"/>
        <v>-1.3246206758602207E-3</v>
      </c>
      <c r="CZ384" s="223">
        <f t="shared" ca="1" si="694"/>
        <v>-1.4538056374286828E-3</v>
      </c>
      <c r="DA384" s="223">
        <f t="shared" ca="1" si="695"/>
        <v>-1.1318850760632731E-3</v>
      </c>
      <c r="DB384" s="223">
        <f t="shared" ca="1" si="696"/>
        <v>-4.587486465012973E-4</v>
      </c>
      <c r="DC384" s="223">
        <f t="shared" ca="1" si="697"/>
        <v>3.5673421696307711E-4</v>
      </c>
      <c r="DD384" s="223">
        <f t="shared" ca="1" si="698"/>
        <v>1.0615249965969255E-3</v>
      </c>
      <c r="DE384" s="223">
        <f t="shared" ca="1" si="699"/>
        <v>1.4369321389901216E-3</v>
      </c>
      <c r="DF384" s="223">
        <f t="shared" ca="1" si="700"/>
        <v>1.3664694846984545E-3</v>
      </c>
      <c r="DG384" s="223">
        <f t="shared" ca="1" si="701"/>
        <v>8.7200109291472156E-4</v>
      </c>
      <c r="DH384" s="223">
        <f t="shared" ca="1" si="702"/>
        <v>1.0695697980282661E-4</v>
      </c>
      <c r="DI384" s="223">
        <f t="shared" ca="1" si="703"/>
        <v>-6.9127512148520393E-4</v>
      </c>
      <c r="DJ384" s="223">
        <f t="shared" ca="1" si="704"/>
        <v>-1.2750094817132174E-3</v>
      </c>
      <c r="DK384" s="223">
        <f t="shared" ca="1" si="705"/>
        <v>-1.4631174912199878E-3</v>
      </c>
      <c r="DL384" s="223">
        <f t="shared" ca="1" si="706"/>
        <v>-1.1972305759596119E-3</v>
      </c>
      <c r="DM384" s="223">
        <f t="shared" ca="1" si="707"/>
        <v>-5.5985154983088513E-4</v>
      </c>
      <c r="DN384" s="223">
        <f t="shared" ca="1" si="708"/>
        <v>2.5124542018921858E-4</v>
      </c>
      <c r="DO384" s="223">
        <f t="shared" ca="1" si="709"/>
        <v>9.8438272782992091E-4</v>
      </c>
      <c r="DP384" s="223">
        <f t="shared" ca="1" si="710"/>
        <v>1.412073094165473E-3</v>
      </c>
      <c r="DQ384" s="223">
        <f t="shared" ca="1" si="711"/>
        <v>1.4016072481678444E-3</v>
      </c>
      <c r="DR384" s="223">
        <f t="shared" ca="1" si="712"/>
        <v>9.5623266722339741E-4</v>
      </c>
      <c r="DS384" s="223">
        <f t="shared" ca="1" si="713"/>
        <v>2.1414590805600084E-4</v>
      </c>
      <c r="DT384" s="223">
        <f t="shared" ca="1" si="714"/>
        <v>-5.9438879941390134E-4</v>
      </c>
      <c r="DU384" s="223">
        <f t="shared" ca="1" si="715"/>
        <v>-1.2184889007146543E-3</v>
      </c>
      <c r="DV384" s="223">
        <f t="shared" ca="1" si="716"/>
        <v>-1.464500584558039E-3</v>
      </c>
      <c r="DW384" s="223">
        <f t="shared" ca="1" si="717"/>
        <v>-1.256088179633632E-3</v>
      </c>
      <c r="DX384" s="223">
        <f t="shared" ca="1" si="718"/>
        <v>-6.5792056910493461E-4</v>
      </c>
      <c r="DY384" s="223">
        <f t="shared" ca="1" si="719"/>
        <v>1.4439510271479318E-4</v>
      </c>
      <c r="DZ384" s="223">
        <f t="shared" ca="1" si="720"/>
        <v>9.0190600377131568E-4</v>
      </c>
      <c r="EA384" s="223">
        <f t="shared" ca="1" si="721"/>
        <v>1.379561902897828E-3</v>
      </c>
      <c r="EB384" s="223">
        <f t="shared" ca="1" si="722"/>
        <v>1.4291495805204854E-3</v>
      </c>
      <c r="EC384" s="223">
        <f t="shared" ca="1" si="723"/>
        <v>1.0352823338578862E-3</v>
      </c>
      <c r="ED384" s="223">
        <f t="shared" ca="1" si="724"/>
        <v>3.201743610792571E-4</v>
      </c>
      <c r="EE384" s="223">
        <f t="shared" ca="1" si="725"/>
        <v>-4.942814329391722E-4</v>
      </c>
      <c r="EF384" s="223">
        <f t="shared" ca="1" si="726"/>
        <v>-1.1553652227900431E-3</v>
      </c>
      <c r="EG384" s="223">
        <f t="shared" ca="1" si="727"/>
        <v>-1.4579474223402025E-3</v>
      </c>
      <c r="EH384" s="223">
        <f t="shared" ca="1" si="728"/>
        <v>-1.308138932631447E-3</v>
      </c>
      <c r="EI384" s="223">
        <f t="shared" ca="1" si="729"/>
        <v>-7.5242425981104271E-4</v>
      </c>
      <c r="EJ384" s="223">
        <f t="shared" ca="1" si="730"/>
        <v>3.6762295667986376E-5</v>
      </c>
      <c r="EK384" s="223">
        <f t="shared" ca="1" si="731"/>
        <v>8.1454177293476687E-4</v>
      </c>
      <c r="EL384" s="223">
        <f t="shared" ca="1" si="732"/>
        <v>1.3395747461495218E-3</v>
      </c>
      <c r="EM384" s="223">
        <f t="shared" ca="1" si="733"/>
        <v>1.4489472274710222E-3</v>
      </c>
      <c r="EN384" s="223">
        <f t="shared" ca="1" si="734"/>
        <v>1.1087217158256256E-3</v>
      </c>
      <c r="EO384" s="223">
        <f t="shared" ca="1" si="735"/>
        <v>4.2446776149907949E-4</v>
      </c>
      <c r="EP384" s="223">
        <f t="shared" ca="1" si="736"/>
        <v>-3.9149551255350751E-4</v>
      </c>
      <c r="EQ384" s="223">
        <f t="shared" ca="1" si="737"/>
        <v>-1.0859805206192628E-3</v>
      </c>
      <c r="ER384" s="223">
        <f t="shared" ca="1" si="738"/>
        <v>-1.4434935167203207E-3</v>
      </c>
      <c r="ES384" s="223">
        <f t="shared" ca="1" si="739"/>
        <v>-1.3531007674127482E-3</v>
      </c>
      <c r="ET384" s="223">
        <f t="shared" ca="1" si="740"/>
        <v>-8.4285049826122592E-4</v>
      </c>
      <c r="EU384" s="223">
        <f t="shared" ca="1" si="741"/>
        <v>-7.1069729444226803E-5</v>
      </c>
      <c r="EV384" s="223">
        <f t="shared" ca="1" si="742"/>
        <v>7.2276346965665164E-4</v>
      </c>
      <c r="EW384" s="223">
        <f t="shared" ca="1" si="743"/>
        <v>1.2923283177875664E-3</v>
      </c>
      <c r="EX384" s="223">
        <f t="shared" ca="1" si="744"/>
        <v>1.4608929038553101E-3</v>
      </c>
      <c r="EY384" s="223">
        <f t="shared" ca="1" si="745"/>
        <v>1.1761528387527521E-3</v>
      </c>
      <c r="EZ384" s="223">
        <f t="shared" ca="1" si="746"/>
        <v>5.2646093434233958E-4</v>
      </c>
      <c r="FA384" s="223">
        <f t="shared" ca="1" si="747"/>
        <v>-2.8658804406511836E-4</v>
      </c>
      <c r="FB384" s="223">
        <f t="shared" ca="1" si="748"/>
        <v>-1.0107107959150497E-3</v>
      </c>
      <c r="FC384" s="223">
        <f t="shared" ca="1" si="749"/>
        <v>-1.4212171946652765E-3</v>
      </c>
      <c r="FD384" s="223">
        <f t="shared" ca="1" si="750"/>
        <v>-1.3907300318992445E-3</v>
      </c>
      <c r="FE384" s="223">
        <f t="shared" ca="1" si="751"/>
        <v>-9.2870925683455612E-4</v>
      </c>
      <c r="FF384" s="223">
        <f t="shared" ca="1" si="752"/>
        <v>-1.7851662153491426E-4</v>
      </c>
      <c r="FG384" s="223">
        <f t="shared" ca="1" si="753"/>
        <v>6.270684485143468E-4</v>
      </c>
      <c r="FH384" s="223">
        <f t="shared" ca="1" si="754"/>
        <v>1.2380786503008092E-3</v>
      </c>
      <c r="FI384" s="223">
        <f t="shared" ca="1" si="755"/>
        <v>1.4649218750180176E-3</v>
      </c>
      <c r="FJ384" s="223">
        <f t="shared" ca="1" si="756"/>
        <v>1.2372102875417141E-3</v>
      </c>
      <c r="FK384" s="223">
        <f t="shared" ca="1" si="757"/>
        <v>6.2560116976844392E-4</v>
      </c>
      <c r="FL384" s="223">
        <f t="shared" ca="1" si="758"/>
        <v>-1.8012753013520167E-4</v>
      </c>
      <c r="FM384" s="223">
        <f t="shared" ca="1" si="759"/>
        <v>-9.2996394183714171E-4</v>
      </c>
      <c r="FN384" s="223">
        <f t="shared" ca="1" si="760"/>
        <v>-1.3912391734943565E-3</v>
      </c>
      <c r="FO384" s="223">
        <f t="shared" ca="1" si="761"/>
        <v>-1.4208228098463857E-3</v>
      </c>
      <c r="FP384" s="223">
        <f t="shared" ca="1" si="762"/>
        <v>-1.009535259479297E-3</v>
      </c>
      <c r="FQ384" s="223">
        <f t="shared" ca="1" si="763"/>
        <v>-2.8499611658635622E-4</v>
      </c>
      <c r="FR384" s="223">
        <f t="shared" ca="1" si="764"/>
        <v>5.2797528911868946E-4</v>
      </c>
      <c r="FS384" s="223">
        <f t="shared" ca="1" si="765"/>
        <v>1.1771197273376939E-3</v>
      </c>
      <c r="FT384" s="223">
        <f t="shared" ca="1" si="766"/>
        <v>1.4610123076153336E-3</v>
      </c>
      <c r="FU384" s="223">
        <f t="shared" ca="1" si="767"/>
        <v>1.2915631865873473E-3</v>
      </c>
      <c r="FV384" s="223">
        <f t="shared" ca="1" si="768"/>
        <v>7.2135121825184884E-4</v>
      </c>
      <c r="FW384" s="223">
        <f t="shared" ca="1" si="769"/>
        <v>-7.2690889512761067E-5</v>
      </c>
      <c r="FX384" s="223">
        <f t="shared" ca="1" si="770"/>
        <v>-8.44177532583906E-4</v>
      </c>
      <c r="FY384" s="223">
        <f t="shared" ca="1" si="771"/>
        <v>-1.3537219067016645E-3</v>
      </c>
      <c r="FZ384" s="223">
        <f t="shared" ca="1" si="772"/>
        <v>-1.4432160258831589E-3</v>
      </c>
      <c r="GA384" s="223">
        <f t="shared" ca="1" si="773"/>
        <v>-1.0848905030841401E-3</v>
      </c>
      <c r="GB384" s="223">
        <f t="shared" ca="1" si="774"/>
        <v>-3.8993119298920658E-4</v>
      </c>
      <c r="GC384" s="223">
        <f t="shared" ca="1" si="775"/>
        <v>4.2602098588613563E-4</v>
      </c>
      <c r="GD384" s="223">
        <f t="shared" ca="1" si="776"/>
        <v>1.1097818905833993E-3</v>
      </c>
      <c r="GE384" s="223">
        <f t="shared" ca="1" si="777"/>
        <v>1.4491853879317485E-3</v>
      </c>
      <c r="GF384" s="223">
        <f t="shared" ca="1" si="778"/>
        <v>1.3389169928204455E-3</v>
      </c>
      <c r="GG384" s="223">
        <f t="shared" ca="1" si="779"/>
        <v>8.1319220198378768E-4</v>
      </c>
      <c r="GH384" s="223">
        <f t="shared" ca="1" si="780"/>
        <v>3.5139669338078239E-5</v>
      </c>
      <c r="GI384" s="223">
        <f t="shared" ca="1" si="781"/>
        <v>-7.5381645213984546E-4</v>
      </c>
      <c r="GJ384" s="223">
        <f t="shared" ca="1" si="782"/>
        <v>-1.3088687036065434E-3</v>
      </c>
      <c r="GK384" s="223">
        <f t="shared" ca="1" si="783"/>
        <v>-1.4577883292316537E-3</v>
      </c>
      <c r="GL384" s="223">
        <f t="shared" ca="1" si="784"/>
        <v>-1.1543666310550149E-3</v>
      </c>
      <c r="GM384" s="223">
        <f t="shared" ca="1" si="785"/>
        <v>-4.9275319847258837E-4</v>
      </c>
      <c r="GN384" s="223">
        <f t="shared" ca="1" si="786"/>
        <v>3.2175803801949077E-4</v>
      </c>
      <c r="GO384" s="223">
        <f t="shared" ca="1" si="787"/>
        <v>1.0364300496096227E-3</v>
      </c>
      <c r="GP384" s="223">
        <f t="shared" ca="1" si="788"/>
        <v>1.4295052070697472E-3</v>
      </c>
      <c r="GQ384" s="223">
        <f t="shared" ca="1" si="789"/>
        <v>1.379015091862174E-3</v>
      </c>
      <c r="GR384" s="223">
        <f t="shared" ca="1" si="790"/>
        <v>9.0062642671607379E-4</v>
      </c>
      <c r="GS384" s="223">
        <f t="shared" ca="1" si="791"/>
        <v>1.4277980327618149E-4</v>
      </c>
      <c r="GT384" s="223">
        <f t="shared" ca="1" si="792"/>
        <v>-6.5937037502900682E-4</v>
      </c>
      <c r="GU384" s="223">
        <f t="shared" ca="1" si="793"/>
        <v>-1.2569226276027653E-3</v>
      </c>
      <c r="GV384" s="223">
        <f t="shared" ca="1" si="794"/>
        <v>-1.4644607513174426E-3</v>
      </c>
      <c r="GW384" s="223">
        <f t="shared" ca="1" si="795"/>
        <v>-1.2175871462348537E-3</v>
      </c>
      <c r="GX384" s="223">
        <f t="shared" ca="1" si="796"/>
        <v>-5.9290493168001916E-4</v>
      </c>
      <c r="GY384" s="223">
        <f t="shared" ca="1" si="797"/>
        <v>2.1575145546685881E-4</v>
      </c>
      <c r="GZ384" s="223">
        <f t="shared" ca="1" si="798"/>
        <v>9.5746170439799669E-4</v>
      </c>
      <c r="HA384" s="223">
        <f t="shared" ca="1" si="799"/>
        <v>1.402078413634556E-3</v>
      </c>
      <c r="HB384" s="223">
        <f t="shared" ca="1" si="800"/>
        <v>1.4116401886396213E-3</v>
      </c>
      <c r="HC384" s="223">
        <f t="shared" ca="1" si="801"/>
        <v>9.8318007880935244E-4</v>
      </c>
      <c r="HD384" s="223">
        <f t="shared" ca="1" si="802"/>
        <v>2.496462010895149E-4</v>
      </c>
      <c r="HE384" s="223">
        <f t="shared" ca="1" si="803"/>
        <v>-5.6135111272630927E-4</v>
      </c>
      <c r="HF384" s="223">
        <f t="shared" ca="1" si="804"/>
        <v>-1.1981651789769385E-3</v>
      </c>
      <c r="HG384" s="223">
        <f t="shared" ca="1" si="805"/>
        <v>-1.4631971337071264E-3</v>
      </c>
      <c r="HH384" s="223">
        <f t="shared" ca="1" si="806"/>
        <v>-1.2742094511743055E-3</v>
      </c>
      <c r="HI384" s="223">
        <f t="shared" ca="1" si="807"/>
        <v>-6.8984366169183944E-4</v>
      </c>
      <c r="HJ384" s="223">
        <f t="shared" ca="1" si="808"/>
        <v>1.085756970837807E-4</v>
      </c>
      <c r="HK384" s="223">
        <f t="shared" ca="1" si="809"/>
        <v>8.7330479125324791E-4</v>
      </c>
      <c r="HL384" s="223">
        <f t="shared" ca="1" si="810"/>
        <v>1.3670536357961323E-3</v>
      </c>
      <c r="HM384" s="223">
        <f t="shared" ca="1" si="811"/>
        <v>1.4366154849266264E-3</v>
      </c>
      <c r="HN384" s="223">
        <f t="shared" ca="1" si="812"/>
        <v>1.0604057928702657E-3</v>
      </c>
      <c r="HO384" s="223">
        <f t="shared" ca="1" si="813"/>
        <v>3.5515974450914343E-4</v>
      </c>
      <c r="HP384" s="223">
        <f t="shared" ca="1" si="814"/>
        <v>-4.6028984010681697E-4</v>
      </c>
      <c r="HQ384" s="223">
        <f t="shared" ca="1" si="815"/>
        <v>-1.1329147694340658E-3</v>
      </c>
      <c r="HR384" s="223">
        <f t="shared" ca="1" si="816"/>
        <v>-1.4540043240540185E-3</v>
      </c>
      <c r="HS384" s="223">
        <f t="shared" ca="1" si="817"/>
        <v>-1.3239267046969991E-3</v>
      </c>
      <c r="HT384" s="223">
        <f t="shared" ca="1" si="818"/>
        <v>-7.8304406913108973E-4</v>
      </c>
      <c r="HU384" s="223">
        <f t="shared" ca="1" si="819"/>
        <v>8.1155759092268282E-7</v>
      </c>
      <c r="HV384" s="223">
        <f t="shared" ca="1" si="820"/>
        <v>7.8441536377928274E-4</v>
      </c>
      <c r="HW384" s="223">
        <f t="shared" ca="1" si="821"/>
        <v>1.3246206758602212E-3</v>
      </c>
      <c r="HX384" s="223">
        <f t="shared" ca="1" si="822"/>
        <v>1.4538056374286852E-3</v>
      </c>
      <c r="HY384" s="223">
        <f t="shared" ca="1" si="823"/>
        <v>1.1318850760632789E-3</v>
      </c>
      <c r="HZ384" s="223">
        <f t="shared" ca="1" si="824"/>
        <v>4.587486465012864E-4</v>
      </c>
      <c r="IA384" s="223">
        <f t="shared" ca="1" si="825"/>
        <v>-3.5673421696306805E-4</v>
      </c>
      <c r="IB384" s="223">
        <f t="shared" ca="1" si="826"/>
        <v>-1.0615249965969121E-3</v>
      </c>
      <c r="IC384" s="223">
        <f t="shared" ca="1" si="827"/>
        <v>-1.4369321389901219E-3</v>
      </c>
      <c r="ID384" s="223">
        <f t="shared" ca="1" si="828"/>
        <v>-1.3664694846984616E-3</v>
      </c>
      <c r="IE384" s="223">
        <f t="shared" ca="1" si="829"/>
        <v>2.0499839254877231E-5</v>
      </c>
      <c r="IF384" s="223">
        <f t="shared" ca="1" si="830"/>
        <v>-1.0695697980283588E-4</v>
      </c>
      <c r="IG384" s="223">
        <f t="shared" ca="1" si="831"/>
        <v>6.9127512148517726E-4</v>
      </c>
      <c r="IH384" s="223">
        <f t="shared" ca="1" si="832"/>
        <v>1.2750094817132181E-3</v>
      </c>
      <c r="II384" s="223">
        <f t="shared" ca="1" si="833"/>
        <v>1.4631174912199888E-3</v>
      </c>
      <c r="IJ384" s="223">
        <f t="shared" ca="1" si="834"/>
        <v>1.1972305759596052E-3</v>
      </c>
      <c r="IK384" s="223">
        <f t="shared" ca="1" si="835"/>
        <v>5.598515498308938E-4</v>
      </c>
      <c r="IL384" s="223">
        <f t="shared" ca="1" si="836"/>
        <v>-2.5124542018918887E-4</v>
      </c>
      <c r="IM384" s="223">
        <f t="shared" ca="1" si="837"/>
        <v>-9.8438272782992156E-4</v>
      </c>
      <c r="IN384" s="223">
        <f t="shared" ca="1" si="838"/>
        <v>-1.4120730941654652E-3</v>
      </c>
      <c r="IO384" s="223">
        <f t="shared" ca="1" si="839"/>
        <v>-1.4016072481678409E-3</v>
      </c>
      <c r="IP384" s="223">
        <f t="shared" ca="1" si="840"/>
        <v>-9.5623266722340435E-4</v>
      </c>
      <c r="IQ384" s="223">
        <f t="shared" ca="1" si="841"/>
        <v>-2.1414590805603065E-4</v>
      </c>
      <c r="IR384" s="223">
        <f t="shared" ca="1" si="842"/>
        <v>5.9438879941389278E-4</v>
      </c>
      <c r="IS384" s="223">
        <f t="shared" ca="1" si="843"/>
        <v>1.2184889007146376E-3</v>
      </c>
      <c r="IT384" s="223">
        <f t="shared" ca="1" si="844"/>
        <v>1.4645005845580394E-3</v>
      </c>
      <c r="IU384" s="223">
        <f t="shared" ca="1" si="845"/>
        <v>1.2560881796336368E-3</v>
      </c>
      <c r="IV384" s="223">
        <f t="shared" ca="1" si="846"/>
        <v>6.5792056910492442E-4</v>
      </c>
      <c r="IW384" s="223">
        <f t="shared" ca="1" si="847"/>
        <v>-1.4439510271478385E-4</v>
      </c>
      <c r="IX384" s="223">
        <f t="shared" ca="1" si="848"/>
        <v>-9.0190600377129193E-4</v>
      </c>
      <c r="IY384" s="223">
        <f t="shared" ca="1" si="849"/>
        <v>-1.3795619028978249E-3</v>
      </c>
      <c r="IZ384" s="223">
        <f t="shared" ca="1" si="850"/>
        <v>-1.4291495805204874E-3</v>
      </c>
      <c r="JA384" s="223">
        <f t="shared" ca="1" si="851"/>
        <v>-1.035282333857878E-3</v>
      </c>
      <c r="JB384" s="223">
        <f t="shared" ca="1" si="852"/>
        <v>-3.2017436107926621E-4</v>
      </c>
    </row>
    <row r="385" spans="2:262">
      <c r="B385" s="230">
        <v>24</v>
      </c>
      <c r="C385" s="229">
        <f t="shared" si="853"/>
        <v>4.6875000000000015E-4</v>
      </c>
      <c r="D385" s="226">
        <f t="shared" ca="1" si="597"/>
        <v>279.99898811756481</v>
      </c>
      <c r="E385" s="225">
        <f ca="1">AD361</f>
        <v>-1.0118824351829799E-3</v>
      </c>
      <c r="F385" s="224">
        <v>24</v>
      </c>
      <c r="G385" s="223">
        <f t="shared" ca="1" si="854"/>
        <v>7.2623718158963002E-5</v>
      </c>
      <c r="H385" s="223">
        <f t="shared" ca="1" si="598"/>
        <v>1.7065084930865436E-4</v>
      </c>
      <c r="I385" s="223">
        <f t="shared" ca="1" si="599"/>
        <v>2.1115827286857081E-4</v>
      </c>
      <c r="J385" s="223">
        <f t="shared" ca="1" si="600"/>
        <v>1.8049252524435694E-4</v>
      </c>
      <c r="K385" s="223">
        <f t="shared" ca="1" si="601"/>
        <v>8.8989827108294843E-5</v>
      </c>
      <c r="L385" s="223">
        <f t="shared" ca="1" si="602"/>
        <v>-3.2507851155148111E-5</v>
      </c>
      <c r="M385" s="223">
        <f t="shared" ca="1" si="603"/>
        <v>-1.4304840790181452E-4</v>
      </c>
      <c r="N385" s="223">
        <f t="shared" ca="1" si="604"/>
        <v>-2.0537295736208799E-4</v>
      </c>
      <c r="O385" s="223">
        <f t="shared" ca="1" si="605"/>
        <v>-1.9847433856875043E-4</v>
      </c>
      <c r="P385" s="223">
        <f t="shared" ca="1" si="606"/>
        <v>-1.246778053214381E-4</v>
      </c>
      <c r="Q385" s="223">
        <f t="shared" ca="1" si="607"/>
        <v>-8.8572743379461318E-6</v>
      </c>
      <c r="R385" s="223">
        <f t="shared" ca="1" si="608"/>
        <v>1.0994869640177925E-4</v>
      </c>
      <c r="S385" s="223">
        <f t="shared" ca="1" si="609"/>
        <v>1.9169527427866144E-4</v>
      </c>
      <c r="T385" s="223">
        <f t="shared" ca="1" si="610"/>
        <v>2.0882889436763818E-4</v>
      </c>
      <c r="U385" s="223">
        <f t="shared" ca="1" si="611"/>
        <v>1.555744853961971E-4</v>
      </c>
      <c r="V385" s="223">
        <f t="shared" ca="1" si="612"/>
        <v>4.9882019745449871E-5</v>
      </c>
      <c r="W385" s="223">
        <f t="shared" ca="1" si="613"/>
        <v>-7.2623718158962893E-5</v>
      </c>
      <c r="X385" s="223">
        <f t="shared" ca="1" si="614"/>
        <v>-1.7065084930865428E-4</v>
      </c>
      <c r="Y385" s="223">
        <f t="shared" ca="1" si="615"/>
        <v>-2.1115827286857081E-4</v>
      </c>
      <c r="Z385" s="223">
        <f t="shared" ca="1" si="616"/>
        <v>-1.8049252524435707E-4</v>
      </c>
      <c r="AA385" s="223">
        <f t="shared" ca="1" si="617"/>
        <v>-8.8989827108294735E-5</v>
      </c>
      <c r="AB385" s="223">
        <f t="shared" ca="1" si="618"/>
        <v>3.2507851155148118E-5</v>
      </c>
      <c r="AC385" s="223">
        <f t="shared" ca="1" si="619"/>
        <v>1.4304840790181443E-4</v>
      </c>
      <c r="AD385" s="223">
        <f t="shared" ca="1" si="620"/>
        <v>2.0537295736208796E-4</v>
      </c>
      <c r="AE385" s="223">
        <f t="shared" ca="1" si="621"/>
        <v>1.9847433856875045E-4</v>
      </c>
      <c r="AF385" s="223">
        <f t="shared" ca="1" si="622"/>
        <v>1.2467780532143818E-4</v>
      </c>
      <c r="AG385" s="223">
        <f t="shared" ca="1" si="623"/>
        <v>8.8572743379464029E-6</v>
      </c>
      <c r="AH385" s="223">
        <f t="shared" ca="1" si="624"/>
        <v>-1.0994869640177934E-4</v>
      </c>
      <c r="AI385" s="223">
        <f t="shared" ca="1" si="625"/>
        <v>-1.9169527427866131E-4</v>
      </c>
      <c r="AJ385" s="223">
        <f t="shared" ca="1" si="626"/>
        <v>-2.088288943676382E-4</v>
      </c>
      <c r="AK385" s="223">
        <f t="shared" ca="1" si="627"/>
        <v>-1.5557448539619742E-4</v>
      </c>
      <c r="AL385" s="223">
        <f t="shared" ca="1" si="628"/>
        <v>-4.9882019745449946E-5</v>
      </c>
      <c r="AM385" s="223">
        <f t="shared" ca="1" si="629"/>
        <v>7.2623718158963164E-5</v>
      </c>
      <c r="AN385" s="223">
        <f t="shared" ca="1" si="630"/>
        <v>1.7065084930865422E-4</v>
      </c>
      <c r="AO385" s="223">
        <f t="shared" ca="1" si="631"/>
        <v>2.1115827286857084E-4</v>
      </c>
      <c r="AP385" s="223">
        <f t="shared" ca="1" si="632"/>
        <v>1.804925252443571E-4</v>
      </c>
      <c r="AQ385" s="223">
        <f t="shared" ca="1" si="633"/>
        <v>8.8989827108294816E-5</v>
      </c>
      <c r="AR385" s="223">
        <f t="shared" ca="1" si="634"/>
        <v>-3.2507851155147664E-5</v>
      </c>
      <c r="AS385" s="223">
        <f t="shared" ca="1" si="635"/>
        <v>-1.4304840790181441E-4</v>
      </c>
      <c r="AT385" s="223">
        <f t="shared" ca="1" si="636"/>
        <v>-2.0537295736208785E-4</v>
      </c>
      <c r="AU385" s="223">
        <f t="shared" ca="1" si="637"/>
        <v>-1.9847433856875048E-4</v>
      </c>
      <c r="AV385" s="223">
        <f t="shared" ca="1" si="638"/>
        <v>-1.2467780532143794E-4</v>
      </c>
      <c r="AW385" s="223">
        <f t="shared" ca="1" si="639"/>
        <v>-8.8572743379464842E-6</v>
      </c>
      <c r="AX385" s="223">
        <f t="shared" ca="1" si="640"/>
        <v>1.0994869640177927E-4</v>
      </c>
      <c r="AY385" s="223">
        <f t="shared" ca="1" si="641"/>
        <v>1.9169527427866131E-4</v>
      </c>
      <c r="AZ385" s="223">
        <f t="shared" ca="1" si="642"/>
        <v>2.088288943676382E-4</v>
      </c>
      <c r="BA385" s="223">
        <f t="shared" ca="1" si="643"/>
        <v>1.5557448539619748E-4</v>
      </c>
      <c r="BB385" s="223">
        <f t="shared" ca="1" si="644"/>
        <v>4.988201974545002E-5</v>
      </c>
      <c r="BC385" s="223">
        <f t="shared" ca="1" si="645"/>
        <v>-7.2623718158963097E-5</v>
      </c>
      <c r="BD385" s="223">
        <f t="shared" ca="1" si="646"/>
        <v>-1.7065084930865417E-4</v>
      </c>
      <c r="BE385" s="223">
        <f t="shared" ca="1" si="647"/>
        <v>-2.1115827286857081E-4</v>
      </c>
      <c r="BF385" s="223">
        <f t="shared" ca="1" si="648"/>
        <v>-1.8049252524435716E-4</v>
      </c>
      <c r="BG385" s="223">
        <f t="shared" ca="1" si="649"/>
        <v>-8.8989827108294897E-5</v>
      </c>
      <c r="BH385" s="223">
        <f t="shared" ca="1" si="650"/>
        <v>3.250785115514759E-5</v>
      </c>
      <c r="BI385" s="223">
        <f t="shared" ca="1" si="651"/>
        <v>1.4304840790181378E-4</v>
      </c>
      <c r="BJ385" s="223">
        <f t="shared" ca="1" si="652"/>
        <v>2.0537295736208801E-4</v>
      </c>
      <c r="BK385" s="223">
        <f t="shared" ca="1" si="653"/>
        <v>1.9847433856875053E-4</v>
      </c>
      <c r="BL385" s="223">
        <f t="shared" ca="1" si="654"/>
        <v>1.2467780532143862E-4</v>
      </c>
      <c r="BM385" s="223">
        <f t="shared" ca="1" si="655"/>
        <v>8.8572743379458066E-6</v>
      </c>
      <c r="BN385" s="223">
        <f t="shared" ca="1" si="656"/>
        <v>-1.0994869640177918E-4</v>
      </c>
      <c r="BO385" s="223">
        <f t="shared" ca="1" si="657"/>
        <v>-1.9169527427866128E-4</v>
      </c>
      <c r="BP385" s="223">
        <f t="shared" ca="1" si="658"/>
        <v>-2.0882889436763834E-4</v>
      </c>
      <c r="BQ385" s="223">
        <f t="shared" ca="1" si="659"/>
        <v>-1.5557448539619702E-4</v>
      </c>
      <c r="BR385" s="223">
        <f t="shared" ca="1" si="660"/>
        <v>-4.9882019745450102E-5</v>
      </c>
      <c r="BS385" s="223">
        <f t="shared" ca="1" si="661"/>
        <v>7.2623718158962311E-5</v>
      </c>
      <c r="BT385" s="223">
        <f t="shared" ca="1" si="662"/>
        <v>1.7065084930865457E-4</v>
      </c>
      <c r="BU385" s="223">
        <f t="shared" ca="1" si="663"/>
        <v>2.1115827286857084E-4</v>
      </c>
      <c r="BV385" s="223">
        <f t="shared" ca="1" si="664"/>
        <v>1.8049252524435716E-4</v>
      </c>
      <c r="BW385" s="223">
        <f t="shared" ca="1" si="665"/>
        <v>8.8989827108295643E-5</v>
      </c>
      <c r="BX385" s="223">
        <f t="shared" ca="1" si="666"/>
        <v>-3.250785115514826E-5</v>
      </c>
      <c r="BY385" s="223">
        <f t="shared" ca="1" si="667"/>
        <v>-1.430484079018143E-4</v>
      </c>
      <c r="BZ385" s="223">
        <f t="shared" ca="1" si="668"/>
        <v>-2.0537295736208782E-4</v>
      </c>
      <c r="CA385" s="223">
        <f t="shared" ca="1" si="669"/>
        <v>-1.9847433856875029E-4</v>
      </c>
      <c r="CB385" s="223">
        <f t="shared" ca="1" si="670"/>
        <v>-1.2467780532143805E-4</v>
      </c>
      <c r="CC385" s="223">
        <f t="shared" ca="1" si="671"/>
        <v>-8.8572743379466401E-6</v>
      </c>
      <c r="CD385" s="223">
        <f t="shared" ca="1" si="672"/>
        <v>1.0994869640177847E-4</v>
      </c>
      <c r="CE385" s="223">
        <f t="shared" ca="1" si="673"/>
        <v>1.9169527427866155E-4</v>
      </c>
      <c r="CF385" s="223">
        <f t="shared" ca="1" si="674"/>
        <v>2.0882889436763823E-4</v>
      </c>
      <c r="CG385" s="223">
        <f t="shared" ca="1" si="675"/>
        <v>1.5557448539619759E-4</v>
      </c>
      <c r="CH385" s="223">
        <f t="shared" ca="1" si="676"/>
        <v>4.9882019745450901E-5</v>
      </c>
      <c r="CI385" s="223">
        <f t="shared" ca="1" si="677"/>
        <v>-7.2623718158962934E-5</v>
      </c>
      <c r="CJ385" s="223">
        <f t="shared" ca="1" si="678"/>
        <v>-1.7065084930865409E-4</v>
      </c>
      <c r="CK385" s="223">
        <f t="shared" ca="1" si="679"/>
        <v>-2.1115827286857081E-4</v>
      </c>
      <c r="CL385" s="223">
        <f t="shared" ca="1" si="680"/>
        <v>-1.8049252524435686E-4</v>
      </c>
      <c r="CM385" s="223">
        <f t="shared" ca="1" si="681"/>
        <v>-8.8989827108295033E-5</v>
      </c>
      <c r="CN385" s="223">
        <f t="shared" ca="1" si="682"/>
        <v>3.2507851155147441E-5</v>
      </c>
      <c r="CO385" s="223">
        <f t="shared" ca="1" si="683"/>
        <v>1.4304840790181367E-4</v>
      </c>
      <c r="CP385" s="223">
        <f t="shared" ca="1" si="684"/>
        <v>2.0537295736208799E-4</v>
      </c>
      <c r="CQ385" s="223">
        <f t="shared" ca="1" si="685"/>
        <v>1.9847433856875053E-4</v>
      </c>
      <c r="CR385" s="223">
        <f t="shared" ca="1" si="686"/>
        <v>1.2467780532143873E-4</v>
      </c>
      <c r="CS385" s="223">
        <f t="shared" ca="1" si="687"/>
        <v>8.8572743379459692E-6</v>
      </c>
      <c r="CT385" s="223">
        <f t="shared" ca="1" si="688"/>
        <v>-1.0994869640177908E-4</v>
      </c>
      <c r="CU385" s="223">
        <f t="shared" ca="1" si="689"/>
        <v>-1.916952742786612E-4</v>
      </c>
      <c r="CV385" s="223">
        <f t="shared" ca="1" si="690"/>
        <v>-2.0882889436763834E-4</v>
      </c>
      <c r="CW385" s="223">
        <f t="shared" ca="1" si="691"/>
        <v>-1.5557448539619713E-4</v>
      </c>
      <c r="CX385" s="223">
        <f t="shared" ca="1" si="692"/>
        <v>-4.9882019745450251E-5</v>
      </c>
      <c r="CY385" s="223">
        <f t="shared" ca="1" si="693"/>
        <v>7.2623718158962189E-5</v>
      </c>
      <c r="CZ385" s="223">
        <f t="shared" ca="1" si="694"/>
        <v>1.7065084930865447E-4</v>
      </c>
      <c r="DA385" s="223">
        <f t="shared" ca="1" si="695"/>
        <v>2.1115827286857081E-4</v>
      </c>
      <c r="DB385" s="223">
        <f t="shared" ca="1" si="696"/>
        <v>1.8049252524435726E-4</v>
      </c>
      <c r="DC385" s="223">
        <f t="shared" ca="1" si="697"/>
        <v>8.8989827108295792E-5</v>
      </c>
      <c r="DD385" s="223">
        <f t="shared" ca="1" si="698"/>
        <v>-3.2507851155148111E-5</v>
      </c>
      <c r="DE385" s="223">
        <f t="shared" ca="1" si="699"/>
        <v>-1.4304840790181419E-4</v>
      </c>
      <c r="DF385" s="223">
        <f t="shared" ca="1" si="700"/>
        <v>-2.0537295736208777E-4</v>
      </c>
      <c r="DG385" s="223">
        <f t="shared" ca="1" si="701"/>
        <v>-1.9847433856875032E-4</v>
      </c>
      <c r="DH385" s="223">
        <f t="shared" ca="1" si="702"/>
        <v>-1.2467780532143818E-4</v>
      </c>
      <c r="DI385" s="223">
        <f t="shared" ca="1" si="703"/>
        <v>-8.8572743379467891E-6</v>
      </c>
      <c r="DJ385" s="223">
        <f t="shared" ca="1" si="704"/>
        <v>1.0994869640177838E-4</v>
      </c>
      <c r="DK385" s="223">
        <f t="shared" ca="1" si="705"/>
        <v>1.9169527427866147E-4</v>
      </c>
      <c r="DL385" s="223">
        <f t="shared" ca="1" si="706"/>
        <v>2.0882889436763847E-4</v>
      </c>
      <c r="DM385" s="223">
        <f t="shared" ca="1" si="707"/>
        <v>1.5557448539619769E-4</v>
      </c>
      <c r="DN385" s="223">
        <f t="shared" ca="1" si="708"/>
        <v>4.9882019745449593E-5</v>
      </c>
      <c r="DO385" s="223">
        <f t="shared" ca="1" si="709"/>
        <v>-7.2623718158961375E-5</v>
      </c>
      <c r="DP385" s="223">
        <f t="shared" ca="1" si="710"/>
        <v>-1.70650849308654E-4</v>
      </c>
      <c r="DQ385" s="223">
        <f t="shared" ca="1" si="711"/>
        <v>-2.1115827286857084E-4</v>
      </c>
      <c r="DR385" s="223">
        <f t="shared" ca="1" si="712"/>
        <v>-1.804925252443577E-4</v>
      </c>
      <c r="DS385" s="223">
        <f t="shared" ca="1" si="713"/>
        <v>-8.8989827108295168E-5</v>
      </c>
      <c r="DT385" s="223">
        <f t="shared" ca="1" si="714"/>
        <v>3.2507851155148769E-5</v>
      </c>
      <c r="DU385" s="223">
        <f t="shared" ca="1" si="715"/>
        <v>1.4304840790181359E-4</v>
      </c>
      <c r="DV385" s="223">
        <f t="shared" ca="1" si="716"/>
        <v>2.0537295736208793E-4</v>
      </c>
      <c r="DW385" s="223">
        <f t="shared" ca="1" si="717"/>
        <v>1.9847433856875007E-4</v>
      </c>
      <c r="DX385" s="223">
        <f t="shared" ca="1" si="718"/>
        <v>1.2467780532143883E-4</v>
      </c>
      <c r="DY385" s="223">
        <f t="shared" ca="1" si="719"/>
        <v>8.8572743379461115E-6</v>
      </c>
      <c r="DZ385" s="223">
        <f t="shared" ca="1" si="720"/>
        <v>-1.0994869640177766E-4</v>
      </c>
      <c r="EA385" s="223">
        <f t="shared" ca="1" si="721"/>
        <v>-1.9169527427866112E-4</v>
      </c>
      <c r="EB385" s="223">
        <f t="shared" ca="1" si="722"/>
        <v>-2.0882889436763815E-4</v>
      </c>
      <c r="EC385" s="223">
        <f t="shared" ca="1" si="723"/>
        <v>-1.5557448539619826E-4</v>
      </c>
      <c r="ED385" s="223">
        <f t="shared" ca="1" si="724"/>
        <v>-4.98820197454504E-5</v>
      </c>
      <c r="EE385" s="223">
        <f t="shared" ca="1" si="725"/>
        <v>7.2623718158963435E-5</v>
      </c>
      <c r="EF385" s="223">
        <f t="shared" ca="1" si="726"/>
        <v>1.7065084930865349E-4</v>
      </c>
      <c r="EG385" s="223">
        <f t="shared" ca="1" si="727"/>
        <v>2.1115827286857081E-4</v>
      </c>
      <c r="EH385" s="223">
        <f t="shared" ca="1" si="728"/>
        <v>1.8049252524435656E-4</v>
      </c>
      <c r="EI385" s="223">
        <f t="shared" ca="1" si="729"/>
        <v>8.8989827108295927E-5</v>
      </c>
      <c r="EJ385" s="223">
        <f t="shared" ca="1" si="730"/>
        <v>-3.2507851155147949E-5</v>
      </c>
      <c r="EK385" s="223">
        <f t="shared" ca="1" si="731"/>
        <v>-1.4304840790181297E-4</v>
      </c>
      <c r="EL385" s="223">
        <f t="shared" ca="1" si="732"/>
        <v>-2.0537295736208774E-4</v>
      </c>
      <c r="EM385" s="223">
        <f t="shared" ca="1" si="733"/>
        <v>-1.9847433856875037E-4</v>
      </c>
      <c r="EN385" s="223">
        <f t="shared" ca="1" si="734"/>
        <v>-1.2467780532143954E-4</v>
      </c>
      <c r="EO385" s="223">
        <f t="shared" ca="1" si="735"/>
        <v>-8.857274337946945E-6</v>
      </c>
      <c r="EP385" s="223">
        <f t="shared" ca="1" si="736"/>
        <v>1.0994869640177952E-4</v>
      </c>
      <c r="EQ385" s="223">
        <f t="shared" ca="1" si="737"/>
        <v>1.9169527427866076E-4</v>
      </c>
      <c r="ER385" s="223">
        <f t="shared" ca="1" si="738"/>
        <v>2.0882889436763829E-4</v>
      </c>
      <c r="ES385" s="223">
        <f t="shared" ca="1" si="739"/>
        <v>1.5557448539619677E-4</v>
      </c>
      <c r="ET385" s="223">
        <f t="shared" ca="1" si="740"/>
        <v>4.9882019745451206E-5</v>
      </c>
      <c r="EU385" s="223">
        <f t="shared" ca="1" si="741"/>
        <v>-7.2623718158962649E-5</v>
      </c>
      <c r="EV385" s="223">
        <f t="shared" ca="1" si="742"/>
        <v>-1.7065084930865479E-4</v>
      </c>
      <c r="EW385" s="223">
        <f t="shared" ca="1" si="743"/>
        <v>-2.1115827286857076E-4</v>
      </c>
      <c r="EX385" s="223">
        <f t="shared" ca="1" si="744"/>
        <v>-1.8049252524435699E-4</v>
      </c>
      <c r="EY385" s="223">
        <f t="shared" ca="1" si="745"/>
        <v>-8.8989827108296673E-5</v>
      </c>
      <c r="EZ385" s="223">
        <f t="shared" ca="1" si="746"/>
        <v>3.2507851155147129E-5</v>
      </c>
      <c r="FA385" s="223">
        <f t="shared" ca="1" si="747"/>
        <v>1.430484079018146E-4</v>
      </c>
      <c r="FB385" s="223">
        <f t="shared" ca="1" si="748"/>
        <v>2.0537295736208755E-4</v>
      </c>
      <c r="FC385" s="223">
        <f t="shared" ca="1" si="749"/>
        <v>1.9847433856875067E-4</v>
      </c>
      <c r="FD385" s="223">
        <f t="shared" ca="1" si="750"/>
        <v>1.2467780532143775E-4</v>
      </c>
      <c r="FE385" s="223">
        <f t="shared" ca="1" si="751"/>
        <v>8.8572743379477717E-6</v>
      </c>
      <c r="FF385" s="223">
        <f t="shared" ca="1" si="752"/>
        <v>-1.0994869640177881E-4</v>
      </c>
      <c r="FG385" s="223">
        <f t="shared" ca="1" si="753"/>
        <v>-1.9169527427866169E-4</v>
      </c>
      <c r="FH385" s="223">
        <f t="shared" ca="1" si="754"/>
        <v>-2.0882889436763842E-4</v>
      </c>
      <c r="FI385" s="223">
        <f t="shared" ca="1" si="755"/>
        <v>-1.5557448539619737E-4</v>
      </c>
      <c r="FJ385" s="223">
        <f t="shared" ca="1" si="756"/>
        <v>-4.9882019745452013E-5</v>
      </c>
      <c r="FK385" s="223">
        <f t="shared" ca="1" si="757"/>
        <v>7.2623718158961877E-5</v>
      </c>
      <c r="FL385" s="223">
        <f t="shared" ca="1" si="758"/>
        <v>1.706508493086543E-4</v>
      </c>
      <c r="FM385" s="223">
        <f t="shared" ca="1" si="759"/>
        <v>2.1115827286857073E-4</v>
      </c>
      <c r="FN385" s="223">
        <f t="shared" ca="1" si="760"/>
        <v>1.8049252524435743E-4</v>
      </c>
      <c r="FO385" s="223">
        <f t="shared" ca="1" si="761"/>
        <v>8.8989827108294707E-5</v>
      </c>
      <c r="FP385" s="223">
        <f t="shared" ca="1" si="762"/>
        <v>-3.2507851155146309E-5</v>
      </c>
      <c r="FQ385" s="223">
        <f t="shared" ca="1" si="763"/>
        <v>-1.4304840790181395E-4</v>
      </c>
      <c r="FR385" s="223">
        <f t="shared" ca="1" si="764"/>
        <v>-2.0537295736208807E-4</v>
      </c>
      <c r="FS385" s="223">
        <f t="shared" ca="1" si="765"/>
        <v>-1.9847433856875094E-4</v>
      </c>
      <c r="FT385" s="223">
        <f t="shared" ca="1" si="766"/>
        <v>-1.2467780532143843E-4</v>
      </c>
      <c r="FU385" s="223">
        <f t="shared" ca="1" si="767"/>
        <v>-8.8572743379456033E-6</v>
      </c>
      <c r="FV385" s="223">
        <f t="shared" ca="1" si="768"/>
        <v>1.0994869640177809E-4</v>
      </c>
      <c r="FW385" s="223">
        <f t="shared" ca="1" si="769"/>
        <v>1.9169527427866133E-4</v>
      </c>
      <c r="FX385" s="223">
        <f t="shared" ca="1" si="770"/>
        <v>2.0882889436763853E-4</v>
      </c>
      <c r="FY385" s="223">
        <f t="shared" ca="1" si="771"/>
        <v>1.5557448539619788E-4</v>
      </c>
      <c r="FZ385" s="223">
        <f t="shared" ca="1" si="772"/>
        <v>4.9882019745449898E-5</v>
      </c>
      <c r="GA385" s="223">
        <f t="shared" ca="1" si="773"/>
        <v>-7.2623718158961104E-5</v>
      </c>
      <c r="GB385" s="223">
        <f t="shared" ca="1" si="774"/>
        <v>-1.7065084930865382E-4</v>
      </c>
      <c r="GC385" s="223">
        <f t="shared" ca="1" si="775"/>
        <v>-2.1115827286857081E-4</v>
      </c>
      <c r="GD385" s="223">
        <f t="shared" ca="1" si="776"/>
        <v>-1.8049252524435786E-4</v>
      </c>
      <c r="GE385" s="223">
        <f t="shared" ca="1" si="777"/>
        <v>-8.8989827108295439E-5</v>
      </c>
      <c r="GF385" s="223">
        <f t="shared" ca="1" si="778"/>
        <v>3.2507851155148457E-5</v>
      </c>
      <c r="GG385" s="223">
        <f t="shared" ca="1" si="779"/>
        <v>1.4304840790181332E-4</v>
      </c>
      <c r="GH385" s="223">
        <f t="shared" ca="1" si="780"/>
        <v>2.0537295736208785E-4</v>
      </c>
      <c r="GI385" s="223">
        <f t="shared" ca="1" si="781"/>
        <v>1.9847433856875021E-4</v>
      </c>
      <c r="GJ385" s="223">
        <f t="shared" ca="1" si="782"/>
        <v>1.246778053214391E-4</v>
      </c>
      <c r="GK385" s="223">
        <f t="shared" ca="1" si="783"/>
        <v>8.85727433794643E-6</v>
      </c>
      <c r="GL385" s="223">
        <f t="shared" ca="1" si="784"/>
        <v>-1.0994869640177739E-4</v>
      </c>
      <c r="GM385" s="223">
        <f t="shared" ca="1" si="785"/>
        <v>-1.9169527427866101E-4</v>
      </c>
      <c r="GN385" s="223">
        <f t="shared" ca="1" si="786"/>
        <v>-2.0882889436763818E-4</v>
      </c>
      <c r="GO385" s="223">
        <f t="shared" ca="1" si="787"/>
        <v>-1.5557448539619848E-4</v>
      </c>
      <c r="GP385" s="223">
        <f t="shared" ca="1" si="788"/>
        <v>-4.9882019745450705E-5</v>
      </c>
      <c r="GQ385" s="223">
        <f t="shared" ca="1" si="789"/>
        <v>7.2623718158963124E-5</v>
      </c>
      <c r="GR385" s="223">
        <f t="shared" ca="1" si="790"/>
        <v>1.7065084930865333E-4</v>
      </c>
      <c r="GS385" s="223">
        <f t="shared" ca="1" si="791"/>
        <v>2.1115827286857078E-4</v>
      </c>
      <c r="GT385" s="223">
        <f t="shared" ca="1" si="792"/>
        <v>1.8049252524435675E-4</v>
      </c>
      <c r="GU385" s="223">
        <f t="shared" ca="1" si="793"/>
        <v>8.8989827108296198E-5</v>
      </c>
      <c r="GV385" s="223">
        <f t="shared" ca="1" si="794"/>
        <v>-3.2507851155147637E-5</v>
      </c>
      <c r="GW385" s="223">
        <f t="shared" ca="1" si="795"/>
        <v>-1.4304840790181275E-4</v>
      </c>
      <c r="GX385" s="223">
        <f t="shared" ca="1" si="796"/>
        <v>-2.0537295736208766E-4</v>
      </c>
      <c r="GY385" s="223">
        <f t="shared" ca="1" si="797"/>
        <v>-1.9847433856875048E-4</v>
      </c>
      <c r="GZ385" s="223">
        <f t="shared" ca="1" si="798"/>
        <v>-1.2467780532143978E-4</v>
      </c>
      <c r="HA385" s="223">
        <f t="shared" ca="1" si="799"/>
        <v>-8.8572743379472635E-6</v>
      </c>
      <c r="HB385" s="223">
        <f t="shared" ca="1" si="800"/>
        <v>1.0994869640177925E-4</v>
      </c>
      <c r="HC385" s="223">
        <f t="shared" ca="1" si="801"/>
        <v>1.9169527427866068E-4</v>
      </c>
      <c r="HD385" s="223">
        <f t="shared" ca="1" si="802"/>
        <v>2.0882889436763834E-4</v>
      </c>
      <c r="HE385" s="223">
        <f t="shared" ca="1" si="803"/>
        <v>1.5557448539619699E-4</v>
      </c>
      <c r="HF385" s="223">
        <f t="shared" ca="1" si="804"/>
        <v>4.9882019745451504E-5</v>
      </c>
      <c r="HG385" s="223">
        <f t="shared" ca="1" si="805"/>
        <v>-7.2623718158962351E-5</v>
      </c>
      <c r="HH385" s="223">
        <f t="shared" ca="1" si="806"/>
        <v>-1.7065084930865457E-4</v>
      </c>
      <c r="HI385" s="223">
        <f t="shared" ca="1" si="807"/>
        <v>-2.1115827286857076E-4</v>
      </c>
      <c r="HJ385" s="223">
        <f t="shared" ca="1" si="808"/>
        <v>-1.8049252524435718E-4</v>
      </c>
      <c r="HK385" s="223">
        <f t="shared" ca="1" si="809"/>
        <v>-8.8989827108296957E-5</v>
      </c>
      <c r="HL385" s="223">
        <f t="shared" ca="1" si="810"/>
        <v>3.2507851155146831E-5</v>
      </c>
      <c r="HM385" s="223">
        <f t="shared" ca="1" si="811"/>
        <v>1.4304840790181433E-4</v>
      </c>
      <c r="HN385" s="223">
        <f t="shared" ca="1" si="812"/>
        <v>2.0537295736208747E-4</v>
      </c>
      <c r="HO385" s="223">
        <f t="shared" ca="1" si="813"/>
        <v>1.9847433856875078E-4</v>
      </c>
      <c r="HP385" s="223">
        <f t="shared" ca="1" si="814"/>
        <v>1.2467780532143802E-4</v>
      </c>
      <c r="HQ385" s="223">
        <f t="shared" ca="1" si="815"/>
        <v>8.8572743379450815E-6</v>
      </c>
      <c r="HR385" s="223">
        <f t="shared" ca="1" si="816"/>
        <v>-1.0994869640177597E-4</v>
      </c>
      <c r="HS385" s="223">
        <f t="shared" ca="1" si="817"/>
        <v>-1.9169527427866033E-4</v>
      </c>
      <c r="HT385" s="223">
        <f t="shared" ca="1" si="818"/>
        <v>-2.0882889436763845E-4</v>
      </c>
      <c r="HU385" s="223">
        <f t="shared" ca="1" si="819"/>
        <v>-1.5557448539619756E-4</v>
      </c>
      <c r="HV385" s="223">
        <f t="shared" ca="1" si="820"/>
        <v>-4.9882019745449397E-5</v>
      </c>
      <c r="HW385" s="223">
        <f t="shared" ca="1" si="821"/>
        <v>7.2623718158964411E-5</v>
      </c>
      <c r="HX385" s="223">
        <f t="shared" ca="1" si="822"/>
        <v>1.7065084930865232E-4</v>
      </c>
      <c r="HY385" s="223">
        <f t="shared" ca="1" si="823"/>
        <v>2.1115827286857073E-4</v>
      </c>
      <c r="HZ385" s="223">
        <f t="shared" ca="1" si="824"/>
        <v>1.8049252524435762E-4</v>
      </c>
      <c r="IA385" s="223">
        <f t="shared" ca="1" si="825"/>
        <v>8.8989827108294979E-5</v>
      </c>
      <c r="IB385" s="223">
        <f t="shared" ca="1" si="826"/>
        <v>-3.2507851155148979E-5</v>
      </c>
      <c r="IC385" s="223">
        <f t="shared" ca="1" si="827"/>
        <v>-1.4304840790181148E-4</v>
      </c>
      <c r="ID385" s="223">
        <f t="shared" ca="1" si="828"/>
        <v>-2.0537295736208728E-4</v>
      </c>
      <c r="IE385" s="223">
        <f t="shared" ca="1" si="829"/>
        <v>-1.4181206711104817E-4</v>
      </c>
      <c r="IF385" s="223">
        <f t="shared" ca="1" si="830"/>
        <v>-1.246778053214387E-4</v>
      </c>
      <c r="IG385" s="223">
        <f t="shared" ca="1" si="831"/>
        <v>-8.857274337945915E-6</v>
      </c>
      <c r="IH385" s="223">
        <f t="shared" ca="1" si="832"/>
        <v>1.0994869640178041E-4</v>
      </c>
      <c r="II385" s="223">
        <f t="shared" ca="1" si="833"/>
        <v>1.9169527427865998E-4</v>
      </c>
      <c r="IJ385" s="223">
        <f t="shared" ca="1" si="834"/>
        <v>2.0882889436763858E-4</v>
      </c>
      <c r="IK385" s="223">
        <f t="shared" ca="1" si="835"/>
        <v>1.555744853961981E-4</v>
      </c>
      <c r="IL385" s="223">
        <f t="shared" ca="1" si="836"/>
        <v>4.9882019745450197E-5</v>
      </c>
      <c r="IM385" s="223">
        <f t="shared" ca="1" si="837"/>
        <v>-7.2623718158963625E-5</v>
      </c>
      <c r="IN385" s="223">
        <f t="shared" ca="1" si="838"/>
        <v>-1.7065084930865539E-4</v>
      </c>
      <c r="IO385" s="223">
        <f t="shared" ca="1" si="839"/>
        <v>-2.111582728685707E-4</v>
      </c>
      <c r="IP385" s="223">
        <f t="shared" ca="1" si="840"/>
        <v>-1.8049252524435805E-4</v>
      </c>
      <c r="IQ385" s="223">
        <f t="shared" ca="1" si="841"/>
        <v>-8.8989827108295737E-5</v>
      </c>
      <c r="IR385" s="223">
        <f t="shared" ca="1" si="842"/>
        <v>3.2507851155148159E-5</v>
      </c>
      <c r="IS385" s="223">
        <f t="shared" ca="1" si="843"/>
        <v>1.4304840790181533E-4</v>
      </c>
      <c r="IT385" s="223">
        <f t="shared" ca="1" si="844"/>
        <v>2.0537295736208709E-4</v>
      </c>
      <c r="IU385" s="223">
        <f t="shared" ca="1" si="845"/>
        <v>1.9847433856875132E-4</v>
      </c>
      <c r="IV385" s="223">
        <f t="shared" ca="1" si="846"/>
        <v>1.2467780532143935E-4</v>
      </c>
      <c r="IW385" s="223">
        <f t="shared" ca="1" si="847"/>
        <v>8.8572743379467349E-6</v>
      </c>
      <c r="IX385" s="223">
        <f t="shared" ca="1" si="848"/>
        <v>-1.0994869640177971E-4</v>
      </c>
      <c r="IY385" s="223">
        <f t="shared" ca="1" si="849"/>
        <v>-1.9169527427866215E-4</v>
      </c>
      <c r="IZ385" s="223">
        <f t="shared" ca="1" si="850"/>
        <v>-2.0882889436763869E-4</v>
      </c>
      <c r="JA385" s="223">
        <f t="shared" ca="1" si="851"/>
        <v>-1.5557448539619867E-4</v>
      </c>
      <c r="JB385" s="223">
        <f t="shared" ca="1" si="852"/>
        <v>-4.9882019745451003E-5</v>
      </c>
    </row>
    <row r="386" spans="2:262">
      <c r="B386" s="230">
        <v>25</v>
      </c>
      <c r="C386" s="229">
        <f t="shared" si="853"/>
        <v>4.8828125000000011E-4</v>
      </c>
      <c r="D386" s="226">
        <f t="shared" ca="1" si="597"/>
        <v>279.99850899947512</v>
      </c>
      <c r="E386" s="225">
        <f ca="1">AE361</f>
        <v>-1.4910005248731342E-3</v>
      </c>
      <c r="F386" s="224">
        <v>25</v>
      </c>
      <c r="G386" s="223">
        <f t="shared" ca="1" si="854"/>
        <v>-3.7480778867470552E-4</v>
      </c>
      <c r="H386" s="223">
        <f t="shared" ca="1" si="598"/>
        <v>-8.8391384975659675E-4</v>
      </c>
      <c r="I386" s="223">
        <f t="shared" ca="1" si="599"/>
        <v>-1.0705412907159829E-3</v>
      </c>
      <c r="J386" s="223">
        <f t="shared" ca="1" si="600"/>
        <v>-8.6660275252556742E-4</v>
      </c>
      <c r="K386" s="223">
        <f t="shared" ca="1" si="601"/>
        <v>-3.465012082845453E-4</v>
      </c>
      <c r="L386" s="223">
        <f t="shared" ca="1" si="602"/>
        <v>3.0001450126133109E-4</v>
      </c>
      <c r="M386" s="223">
        <f t="shared" ca="1" si="603"/>
        <v>8.3707580819756785E-4</v>
      </c>
      <c r="N386" s="223">
        <f t="shared" ca="1" si="604"/>
        <v>1.0687464352165073E-3</v>
      </c>
      <c r="O386" s="223">
        <f t="shared" ca="1" si="605"/>
        <v>9.1050590088825108E-4</v>
      </c>
      <c r="P386" s="223">
        <f t="shared" ca="1" si="606"/>
        <v>4.2008515848576233E-4</v>
      </c>
      <c r="Q386" s="223">
        <f t="shared" ca="1" si="607"/>
        <v>-2.2359540927157948E-4</v>
      </c>
      <c r="R386" s="223">
        <f t="shared" ca="1" si="608"/>
        <v>-7.8570158030747469E-4</v>
      </c>
      <c r="S386" s="223">
        <f t="shared" ca="1" si="609"/>
        <v>-1.0611599501856026E-3</v>
      </c>
      <c r="T386" s="223">
        <f t="shared" ca="1" si="610"/>
        <v>-9.4947493888540406E-4</v>
      </c>
      <c r="U386" s="223">
        <f t="shared" ca="1" si="611"/>
        <v>-4.9139263081586732E-4</v>
      </c>
      <c r="V386" s="223">
        <f t="shared" ca="1" si="612"/>
        <v>1.4596463438609319E-4</v>
      </c>
      <c r="W386" s="223">
        <f t="shared" ca="1" si="613"/>
        <v>7.3006956747845362E-4</v>
      </c>
      <c r="X386" s="223">
        <f t="shared" ca="1" si="614"/>
        <v>1.047822947442964E-3</v>
      </c>
      <c r="Y386" s="223">
        <f t="shared" ca="1" si="615"/>
        <v>9.8329868992374212E-4</v>
      </c>
      <c r="Z386" s="223">
        <f t="shared" ca="1" si="616"/>
        <v>5.6003720390403471E-4</v>
      </c>
      <c r="AA386" s="223">
        <f t="shared" ca="1" si="617"/>
        <v>-6.7542864500109436E-5</v>
      </c>
      <c r="AB386" s="223">
        <f t="shared" ca="1" si="618"/>
        <v>-6.7048124440812558E-4</v>
      </c>
      <c r="AC386" s="223">
        <f t="shared" ca="1" si="619"/>
        <v>-1.0288077013620074E-3</v>
      </c>
      <c r="AD386" s="223">
        <f t="shared" ca="1" si="620"/>
        <v>-1.0117938601658088E-3</v>
      </c>
      <c r="AE386" s="223">
        <f t="shared" ca="1" si="621"/>
        <v>-6.2564688686115731E-4</v>
      </c>
      <c r="AF386" s="223">
        <f t="shared" ca="1" si="622"/>
        <v>-1.1244926020689209E-5</v>
      </c>
      <c r="AG386" s="223">
        <f t="shared" ca="1" si="623"/>
        <v>6.0725952538209999E-4</v>
      </c>
      <c r="AH386" s="223">
        <f t="shared" ca="1" si="624"/>
        <v>1.0042172572087762E-3</v>
      </c>
      <c r="AI386" s="223">
        <f t="shared" ca="1" si="625"/>
        <v>1.0348060318151667E-3</v>
      </c>
      <c r="AJ386" s="223">
        <f t="shared" ca="1" si="626"/>
        <v>6.8786613513069383E-4</v>
      </c>
      <c r="AK386" s="223">
        <f t="shared" ca="1" si="627"/>
        <v>8.997177931309379E-5</v>
      </c>
      <c r="AL386" s="223">
        <f t="shared" ca="1" si="628"/>
        <v>-5.4074701437347122E-4</v>
      </c>
      <c r="AM386" s="223">
        <f t="shared" ca="1" si="629"/>
        <v>-9.7418487273071605E-4</v>
      </c>
      <c r="AN386" s="223">
        <f t="shared" ca="1" si="630"/>
        <v>-1.0522104999198117E-3</v>
      </c>
      <c r="AO386" s="223">
        <f t="shared" ca="1" si="631"/>
        <v>-7.463577772154307E-4</v>
      </c>
      <c r="AP386" s="223">
        <f t="shared" ca="1" si="632"/>
        <v>-1.6821106773801009E-4</v>
      </c>
      <c r="AQ386" s="223">
        <f t="shared" ca="1" si="633"/>
        <v>4.7130414844221482E-4</v>
      </c>
      <c r="AR386" s="223">
        <f t="shared" ca="1" si="634"/>
        <v>9.3887329602139881E-4</v>
      </c>
      <c r="AS386" s="223">
        <f t="shared" ca="1" si="635"/>
        <v>1.0639129481591183E-3</v>
      </c>
      <c r="AT386" s="223">
        <f t="shared" ca="1" si="636"/>
        <v>8.0080484183904705E-4</v>
      </c>
      <c r="AU386" s="223">
        <f t="shared" ca="1" si="637"/>
        <v>2.4553880581260279E-4</v>
      </c>
      <c r="AV386" s="223">
        <f t="shared" ca="1" si="638"/>
        <v>-3.9930724449552398E-4</v>
      </c>
      <c r="AW386" s="223">
        <f t="shared" ca="1" si="639"/>
        <v>-8.9847388357449948E-4</v>
      </c>
      <c r="AX386" s="223">
        <f t="shared" ca="1" si="640"/>
        <v>-1.0698499599521454E-3</v>
      </c>
      <c r="AY386" s="223">
        <f t="shared" ca="1" si="641"/>
        <v>-8.5091227564090799E-4</v>
      </c>
      <c r="AZ386" s="223">
        <f t="shared" ca="1" si="642"/>
        <v>-3.2153594782437543E-4</v>
      </c>
      <c r="BA386" s="223">
        <f t="shared" ca="1" si="643"/>
        <v>3.2514645999388956E-4</v>
      </c>
      <c r="BB386" s="223">
        <f t="shared" ca="1" si="644"/>
        <v>8.5320556330637919E-4</v>
      </c>
      <c r="BC386" s="223">
        <f t="shared" ca="1" si="645"/>
        <v>1.0699893621175889E-3</v>
      </c>
      <c r="BD386" s="223">
        <f t="shared" ca="1" si="646"/>
        <v>8.9640854209580251E-4</v>
      </c>
      <c r="BE386" s="223">
        <f t="shared" ca="1" si="647"/>
        <v>3.9579065867617093E-4</v>
      </c>
      <c r="BF386" s="223">
        <f t="shared" ca="1" si="648"/>
        <v>-2.4922367865400378E-4</v>
      </c>
      <c r="BG386" s="223">
        <f t="shared" ca="1" si="649"/>
        <v>-8.0331364816673887E-4</v>
      </c>
      <c r="BH386" s="223">
        <f t="shared" ca="1" si="650"/>
        <v>-1.064330399223036E-3</v>
      </c>
      <c r="BI386" s="223">
        <f t="shared" ca="1" si="651"/>
        <v>-9.3704709299389339E-4</v>
      </c>
      <c r="BJ386" s="223">
        <f t="shared" ca="1" si="652"/>
        <v>-4.6790054565625731E-4</v>
      </c>
      <c r="BK386" s="223">
        <f t="shared" ca="1" si="653"/>
        <v>1.7195033260610339E-4</v>
      </c>
      <c r="BL386" s="223">
        <f t="shared" ca="1" si="654"/>
        <v>7.4906850676647913E-4</v>
      </c>
      <c r="BM386" s="223">
        <f t="shared" ca="1" si="655"/>
        <v>1.0529037376787189E-3</v>
      </c>
      <c r="BN386" s="223">
        <f t="shared" ca="1" si="656"/>
        <v>9.7260770450683927E-4</v>
      </c>
      <c r="BO386" s="223">
        <f t="shared" ca="1" si="657"/>
        <v>5.3747483903931028E-4</v>
      </c>
      <c r="BP386" s="223">
        <f t="shared" ca="1" si="658"/>
        <v>-9.3745172807575654E-5</v>
      </c>
      <c r="BQ386" s="223">
        <f t="shared" ca="1" si="659"/>
        <v>-6.9076409822679949E-4</v>
      </c>
      <c r="BR386" s="223">
        <f t="shared" ca="1" si="660"/>
        <v>-1.035771299553584E-3</v>
      </c>
      <c r="BS386" s="223">
        <f t="shared" ca="1" si="661"/>
        <v>-1.0028976705997799E-3</v>
      </c>
      <c r="BT386" s="223">
        <f t="shared" ca="1" si="662"/>
        <v>-6.0413650970137455E-4</v>
      </c>
      <c r="BU386" s="223">
        <f t="shared" ca="1" si="663"/>
        <v>1.5031999795283928E-5</v>
      </c>
      <c r="BV386" s="223">
        <f t="shared" ca="1" si="664"/>
        <v>6.2871637918921809E-4</v>
      </c>
      <c r="BW386" s="223">
        <f t="shared" ca="1" si="665"/>
        <v>1.01302592701423E-3</v>
      </c>
      <c r="BX386" s="223">
        <f t="shared" ca="1" si="666"/>
        <v>1.0277528473220596E-3</v>
      </c>
      <c r="BY386" s="223">
        <f t="shared" ca="1" si="667"/>
        <v>6.6752431227340338E-4</v>
      </c>
      <c r="BZ386" s="223">
        <f t="shared" ca="1" si="668"/>
        <v>6.3762632926317887E-5</v>
      </c>
      <c r="CA386" s="223">
        <f t="shared" ca="1" si="669"/>
        <v>-5.6326159161917012E-4</v>
      </c>
      <c r="CB386" s="223">
        <f t="shared" ca="1" si="670"/>
        <v>-9.8479087920516324E-4</v>
      </c>
      <c r="CC386" s="223">
        <f t="shared" ca="1" si="671"/>
        <v>-1.0470385423175038E-3</v>
      </c>
      <c r="CD386" s="223">
        <f t="shared" ca="1" si="672"/>
        <v>-7.2729474276116179E-4</v>
      </c>
      <c r="CE386" s="223">
        <f t="shared" ca="1" si="673"/>
        <v>-1.422117304155229E-4</v>
      </c>
      <c r="CF386" s="223">
        <f t="shared" ca="1" si="674"/>
        <v>4.9475444068168453E-4</v>
      </c>
      <c r="CG386" s="223">
        <f t="shared" ca="1" si="675"/>
        <v>9.5121916429682528E-4</v>
      </c>
      <c r="CH386" s="223">
        <f t="shared" ca="1" si="676"/>
        <v>1.0606502447339657E-3</v>
      </c>
      <c r="CI386" s="223">
        <f t="shared" ca="1" si="677"/>
        <v>7.8312390002317582E-4</v>
      </c>
      <c r="CJ386" s="223">
        <f t="shared" ca="1" si="678"/>
        <v>2.1989017021600935E-4</v>
      </c>
      <c r="CK386" s="223">
        <f t="shared" ca="1" si="679"/>
        <v>-4.235661725633242E-4</v>
      </c>
      <c r="CL386" s="223">
        <f t="shared" ca="1" si="680"/>
        <v>-9.1249271032103874E-4</v>
      </c>
      <c r="CM386" s="223">
        <f t="shared" ca="1" si="681"/>
        <v>-1.0685141915766996E-3</v>
      </c>
      <c r="CN386" s="223">
        <f t="shared" ca="1" si="682"/>
        <v>-8.3470924101906353E-4</v>
      </c>
      <c r="CO386" s="223">
        <f t="shared" ca="1" si="683"/>
        <v>-2.963770061322423E-4</v>
      </c>
      <c r="CP386" s="223">
        <f t="shared" ca="1" si="684"/>
        <v>3.500825626569534E-4</v>
      </c>
      <c r="CQ386" s="223">
        <f t="shared" ca="1" si="685"/>
        <v>8.6882137928726781E-4</v>
      </c>
      <c r="CR386" s="223">
        <f t="shared" ca="1" si="686"/>
        <v>1.0705877674364102E-3</v>
      </c>
      <c r="CS386" s="223">
        <f t="shared" ca="1" si="687"/>
        <v>8.8177122031646857E-4</v>
      </c>
      <c r="CT386" s="223">
        <f t="shared" ca="1" si="688"/>
        <v>3.712577493733571E-4</v>
      </c>
      <c r="CU386" s="223">
        <f t="shared" ca="1" si="689"/>
        <v>-2.7470182501148157E-4</v>
      </c>
      <c r="CV386" s="223">
        <f t="shared" ca="1" si="690"/>
        <v>-8.2044182992217936E-4</v>
      </c>
      <c r="CW386" s="223">
        <f t="shared" ca="1" si="691"/>
        <v>-1.0668597354258548E-3</v>
      </c>
      <c r="CX386" s="223">
        <f t="shared" ca="1" si="692"/>
        <v>-9.2405480497201461E-4</v>
      </c>
      <c r="CY386" s="223">
        <f t="shared" ca="1" si="693"/>
        <v>-4.4412661470388077E-4</v>
      </c>
      <c r="CZ386" s="223">
        <f t="shared" ca="1" si="694"/>
        <v>1.9783245437537939E-4</v>
      </c>
      <c r="DA386" s="223">
        <f t="shared" ca="1" si="695"/>
        <v>7.6761623519550819E-4</v>
      </c>
      <c r="DB386" s="223">
        <f t="shared" ca="1" si="696"/>
        <v>1.0573502980735032E-3</v>
      </c>
      <c r="DC386" s="223">
        <f t="shared" ca="1" si="697"/>
        <v>9.6133085657688444E-4</v>
      </c>
      <c r="DD386" s="223">
        <f t="shared" ca="1" si="698"/>
        <v>5.1458871942902402E-4</v>
      </c>
      <c r="DE386" s="223">
        <f t="shared" ca="1" si="699"/>
        <v>-1.198910125283023E-4</v>
      </c>
      <c r="DF386" s="223">
        <f t="shared" ca="1" si="700"/>
        <v>-7.1063086158203626E-4</v>
      </c>
      <c r="DG386" s="223">
        <f t="shared" ca="1" si="701"/>
        <v>-1.0421109878442918E-3</v>
      </c>
      <c r="DH386" s="223">
        <f t="shared" ca="1" si="702"/>
        <v>-9.9339737297774095E-4</v>
      </c>
      <c r="DI386" s="223">
        <f t="shared" ca="1" si="703"/>
        <v>-5.8226222329827316E-4</v>
      </c>
      <c r="DJ386" s="223">
        <f t="shared" ca="1" si="704"/>
        <v>4.1299870896663012E-5</v>
      </c>
      <c r="DK386" s="223">
        <f t="shared" ca="1" si="705"/>
        <v>6.4979451775872628E-4</v>
      </c>
      <c r="DL386" s="223">
        <f t="shared" ca="1" si="706"/>
        <v>1.0212243878807298E-3</v>
      </c>
      <c r="DM386" s="223">
        <f t="shared" ca="1" si="707"/>
        <v>1.0200805829438829E-3</v>
      </c>
      <c r="DN386" s="223">
        <f t="shared" ca="1" si="708"/>
        <v>6.4678039773073215E-4</v>
      </c>
      <c r="DO386" s="223">
        <f t="shared" ca="1" si="709"/>
        <v>3.7515078313701833E-5</v>
      </c>
      <c r="DP386" s="223">
        <f t="shared" ca="1" si="710"/>
        <v>-5.854368811437947E-4</v>
      </c>
      <c r="DQ386" s="223">
        <f t="shared" ca="1" si="711"/>
        <v>-9.9480368447768183E-4</v>
      </c>
      <c r="DR386" s="223">
        <f t="shared" ca="1" si="712"/>
        <v>-1.0412358878485975E-3</v>
      </c>
      <c r="DS386" s="223">
        <f t="shared" ca="1" si="713"/>
        <v>-7.0779361314915273E-4</v>
      </c>
      <c r="DT386" s="223">
        <f t="shared" ca="1" si="714"/>
        <v>-1.1612673006428009E-4</v>
      </c>
      <c r="DU386" s="223">
        <f t="shared" ca="1" si="715"/>
        <v>5.1790671134614762E-4</v>
      </c>
      <c r="DV386" s="223">
        <f t="shared" ca="1" si="716"/>
        <v>9.6299205371605143E-4</v>
      </c>
      <c r="DW386" s="223">
        <f t="shared" ca="1" si="717"/>
        <v>1.0567486452616526E-3</v>
      </c>
      <c r="DX386" s="223">
        <f t="shared" ca="1" si="718"/>
        <v>7.6497123365282488E-4</v>
      </c>
      <c r="DY386" s="223">
        <f t="shared" ca="1" si="719"/>
        <v>1.9410908100310083E-4</v>
      </c>
      <c r="DZ386" s="223">
        <f t="shared" ca="1" si="720"/>
        <v>-4.4756996020692123E-4</v>
      </c>
      <c r="EA386" s="223">
        <f t="shared" ca="1" si="721"/>
        <v>-9.2596188557918669E-4</v>
      </c>
      <c r="EB386" s="223">
        <f t="shared" ca="1" si="722"/>
        <v>-1.0665347902065669E-3</v>
      </c>
      <c r="EC386" s="223">
        <f t="shared" ca="1" si="723"/>
        <v>-8.1800340876221058E-4</v>
      </c>
      <c r="ED386" s="223">
        <f t="shared" ca="1" si="724"/>
        <v>-2.7103953801386153E-4</v>
      </c>
      <c r="EE386" s="223">
        <f t="shared" ca="1" si="725"/>
        <v>3.7480778867469939E-4</v>
      </c>
      <c r="EF386" s="223">
        <f t="shared" ca="1" si="726"/>
        <v>8.8391384975659772E-4</v>
      </c>
      <c r="EG386" s="223">
        <f t="shared" ca="1" si="727"/>
        <v>1.0705412907159829E-3</v>
      </c>
      <c r="EH386" s="223">
        <f t="shared" ca="1" si="728"/>
        <v>8.6660275252556569E-4</v>
      </c>
      <c r="EI386" s="223">
        <f t="shared" ca="1" si="729"/>
        <v>3.4650120828454937E-4</v>
      </c>
      <c r="EJ386" s="223">
        <f t="shared" ca="1" si="730"/>
        <v>-3.0001450126133521E-4</v>
      </c>
      <c r="EK386" s="223">
        <f t="shared" ca="1" si="731"/>
        <v>-8.3707580819756579E-4</v>
      </c>
      <c r="EL386" s="223">
        <f t="shared" ca="1" si="732"/>
        <v>-1.0687464352165076E-3</v>
      </c>
      <c r="EM386" s="223">
        <f t="shared" ca="1" si="733"/>
        <v>-9.1050590088825162E-4</v>
      </c>
      <c r="EN386" s="223">
        <f t="shared" ca="1" si="734"/>
        <v>-4.2008515848575664E-4</v>
      </c>
      <c r="EO386" s="223">
        <f t="shared" ca="1" si="735"/>
        <v>2.2359540927157902E-4</v>
      </c>
      <c r="EP386" s="223">
        <f t="shared" ca="1" si="736"/>
        <v>7.8570158030748022E-4</v>
      </c>
      <c r="EQ386" s="223">
        <f t="shared" ca="1" si="737"/>
        <v>1.0611599501856028E-3</v>
      </c>
      <c r="ER386" s="223">
        <f t="shared" ca="1" si="738"/>
        <v>9.4947493888540742E-4</v>
      </c>
      <c r="ES386" s="223">
        <f t="shared" ca="1" si="739"/>
        <v>4.9139263081586515E-4</v>
      </c>
      <c r="ET386" s="223">
        <f t="shared" ca="1" si="740"/>
        <v>-1.4596463438608804E-4</v>
      </c>
      <c r="EU386" s="223">
        <f t="shared" ca="1" si="741"/>
        <v>-7.3006956747845547E-4</v>
      </c>
      <c r="EV386" s="223">
        <f t="shared" ca="1" si="742"/>
        <v>-1.0478229474429634E-3</v>
      </c>
      <c r="EW386" s="223">
        <f t="shared" ca="1" si="743"/>
        <v>-9.8329868992374017E-4</v>
      </c>
      <c r="EX386" s="223">
        <f t="shared" ca="1" si="744"/>
        <v>-5.6003720390403742E-4</v>
      </c>
      <c r="EY386" s="223">
        <f t="shared" ca="1" si="745"/>
        <v>6.754286450011567E-5</v>
      </c>
      <c r="EZ386" s="223">
        <f t="shared" ca="1" si="746"/>
        <v>6.704812444081246E-4</v>
      </c>
      <c r="FA386" s="223">
        <f t="shared" ca="1" si="747"/>
        <v>1.0288077013620093E-3</v>
      </c>
      <c r="FB386" s="223">
        <f t="shared" ca="1" si="748"/>
        <v>1.0117938601658088E-3</v>
      </c>
      <c r="FC386" s="223">
        <f t="shared" ca="1" si="749"/>
        <v>6.2564688686115059E-4</v>
      </c>
      <c r="FD386" s="223">
        <f t="shared" ca="1" si="750"/>
        <v>1.1244926020688667E-5</v>
      </c>
      <c r="FE386" s="223">
        <f t="shared" ca="1" si="751"/>
        <v>-6.0725952538209424E-4</v>
      </c>
      <c r="FF386" s="223">
        <f t="shared" ca="1" si="752"/>
        <v>-1.0042172572087764E-3</v>
      </c>
      <c r="FG386" s="223">
        <f t="shared" ca="1" si="753"/>
        <v>-1.0348060318151673E-3</v>
      </c>
      <c r="FH386" s="223">
        <f t="shared" ca="1" si="754"/>
        <v>-6.8786613513069058E-4</v>
      </c>
      <c r="FI386" s="223">
        <f t="shared" ca="1" si="755"/>
        <v>-8.997177931309707E-5</v>
      </c>
      <c r="FJ386" s="223">
        <f t="shared" ca="1" si="756"/>
        <v>5.4074701437347513E-4</v>
      </c>
      <c r="FK386" s="223">
        <f t="shared" ca="1" si="757"/>
        <v>9.7418487273071475E-4</v>
      </c>
      <c r="FL386" s="223">
        <f t="shared" ca="1" si="758"/>
        <v>1.0522104999198109E-3</v>
      </c>
      <c r="FM386" s="223">
        <f t="shared" ca="1" si="759"/>
        <v>7.4635777721543308E-4</v>
      </c>
      <c r="FN386" s="223">
        <f t="shared" ca="1" si="760"/>
        <v>1.6821106773800204E-4</v>
      </c>
      <c r="FO386" s="223">
        <f t="shared" ca="1" si="761"/>
        <v>-4.7130414844221525E-4</v>
      </c>
      <c r="FP386" s="223">
        <f t="shared" ca="1" si="762"/>
        <v>-9.3887329602140271E-4</v>
      </c>
      <c r="FQ386" s="223">
        <f t="shared" ca="1" si="763"/>
        <v>-1.063912948159118E-3</v>
      </c>
      <c r="FR386" s="223">
        <f t="shared" ca="1" si="764"/>
        <v>-8.0080484183905161E-4</v>
      </c>
      <c r="FS386" s="223">
        <f t="shared" ca="1" si="765"/>
        <v>-2.4553880581260231E-4</v>
      </c>
      <c r="FT386" s="223">
        <f t="shared" ca="1" si="766"/>
        <v>3.9930724449552084E-4</v>
      </c>
      <c r="FU386" s="223">
        <f t="shared" ca="1" si="767"/>
        <v>8.9847388357450187E-4</v>
      </c>
      <c r="FV386" s="223">
        <f t="shared" ca="1" si="768"/>
        <v>1.0698499599521457E-3</v>
      </c>
      <c r="FW386" s="223">
        <f t="shared" ca="1" si="769"/>
        <v>8.509122756409055E-4</v>
      </c>
      <c r="FX386" s="223">
        <f t="shared" ca="1" si="770"/>
        <v>3.2153594782437852E-4</v>
      </c>
      <c r="FY386" s="223">
        <f t="shared" ca="1" si="771"/>
        <v>-3.2514645999389379E-4</v>
      </c>
      <c r="FZ386" s="223">
        <f t="shared" ca="1" si="772"/>
        <v>-8.5320556330637941E-4</v>
      </c>
      <c r="GA386" s="223">
        <f t="shared" ca="1" si="773"/>
        <v>-1.0699893621175891E-3</v>
      </c>
      <c r="GB386" s="223">
        <f t="shared" ca="1" si="774"/>
        <v>-8.9640854209580218E-4</v>
      </c>
      <c r="GC386" s="223">
        <f t="shared" ca="1" si="775"/>
        <v>-3.9579065867616334E-4</v>
      </c>
      <c r="GD386" s="223">
        <f t="shared" ca="1" si="776"/>
        <v>2.4922367865400433E-4</v>
      </c>
      <c r="GE386" s="223">
        <f t="shared" ca="1" si="777"/>
        <v>8.033136481667342E-4</v>
      </c>
      <c r="GF386" s="223">
        <f t="shared" ca="1" si="778"/>
        <v>1.0643303992230362E-3</v>
      </c>
      <c r="GG386" s="223">
        <f t="shared" ca="1" si="779"/>
        <v>9.3704709299389675E-4</v>
      </c>
      <c r="GH386" s="223">
        <f t="shared" ca="1" si="780"/>
        <v>4.6790054565625682E-4</v>
      </c>
      <c r="GI386" s="223">
        <f t="shared" ca="1" si="781"/>
        <v>-1.719503326060964E-4</v>
      </c>
      <c r="GJ386" s="223">
        <f t="shared" ca="1" si="782"/>
        <v>-7.4906850676648487E-4</v>
      </c>
      <c r="GK386" s="223">
        <f t="shared" ca="1" si="783"/>
        <v>-1.0529037376787189E-3</v>
      </c>
      <c r="GL386" s="223">
        <f t="shared" ca="1" si="784"/>
        <v>-9.7260770450683591E-4</v>
      </c>
      <c r="GM386" s="223">
        <f t="shared" ca="1" si="785"/>
        <v>-5.3747483903930973E-4</v>
      </c>
      <c r="GN386" s="223">
        <f t="shared" ca="1" si="786"/>
        <v>9.3745172807583785E-5</v>
      </c>
      <c r="GO386" s="223">
        <f t="shared" ca="1" si="787"/>
        <v>6.9076409822679992E-4</v>
      </c>
      <c r="GP386" s="223">
        <f t="shared" ca="1" si="788"/>
        <v>1.0357712995535822E-3</v>
      </c>
      <c r="GQ386" s="223">
        <f t="shared" ca="1" si="789"/>
        <v>1.0028976705997797E-3</v>
      </c>
      <c r="GR386" s="223">
        <f t="shared" ca="1" si="790"/>
        <v>6.041365097013804E-4</v>
      </c>
      <c r="GS386" s="223">
        <f t="shared" ca="1" si="791"/>
        <v>-1.5031999795284471E-5</v>
      </c>
      <c r="GT386" s="223">
        <f t="shared" ca="1" si="792"/>
        <v>-6.2871637918921245E-4</v>
      </c>
      <c r="GU386" s="223">
        <f t="shared" ca="1" si="793"/>
        <v>-1.0130259270142302E-3</v>
      </c>
      <c r="GV386" s="223">
        <f t="shared" ca="1" si="794"/>
        <v>-1.0277528473220615E-3</v>
      </c>
      <c r="GW386" s="223">
        <f t="shared" ca="1" si="795"/>
        <v>-6.675243122733971E-4</v>
      </c>
      <c r="GX386" s="223">
        <f t="shared" ca="1" si="796"/>
        <v>-6.3762632926317372E-5</v>
      </c>
      <c r="GY386" s="223">
        <f t="shared" ca="1" si="797"/>
        <v>5.6326159161917706E-4</v>
      </c>
      <c r="GZ386" s="223">
        <f t="shared" ca="1" si="798"/>
        <v>9.8479087920516368E-4</v>
      </c>
      <c r="HA386" s="223">
        <f t="shared" ca="1" si="799"/>
        <v>1.047038542317502E-3</v>
      </c>
      <c r="HB386" s="223">
        <f t="shared" ca="1" si="800"/>
        <v>7.2729474276116146E-4</v>
      </c>
      <c r="HC386" s="223">
        <f t="shared" ca="1" si="801"/>
        <v>1.4221173041552992E-4</v>
      </c>
      <c r="HD386" s="223">
        <f t="shared" ca="1" si="802"/>
        <v>-4.9475444068168496E-4</v>
      </c>
      <c r="HE386" s="223">
        <f t="shared" ca="1" si="803"/>
        <v>-9.5121916429682203E-4</v>
      </c>
      <c r="HF386" s="223">
        <f t="shared" ca="1" si="804"/>
        <v>-1.0606502447339657E-3</v>
      </c>
      <c r="HG386" s="223">
        <f t="shared" ca="1" si="805"/>
        <v>-7.831239000231807E-4</v>
      </c>
      <c r="HH386" s="223">
        <f t="shared" ca="1" si="806"/>
        <v>-2.1989017021602377E-4</v>
      </c>
      <c r="HI386" s="223">
        <f t="shared" ca="1" si="807"/>
        <v>4.2356617256333168E-4</v>
      </c>
      <c r="HJ386" s="223">
        <f t="shared" ca="1" si="808"/>
        <v>9.1249271032104308E-4</v>
      </c>
      <c r="HK386" s="223">
        <f t="shared" ca="1" si="809"/>
        <v>1.0685141915766996E-3</v>
      </c>
      <c r="HL386" s="223">
        <f t="shared" ca="1" si="810"/>
        <v>8.3470924101906798E-4</v>
      </c>
      <c r="HM386" s="223">
        <f t="shared" ca="1" si="811"/>
        <v>2.9637700613222717E-4</v>
      </c>
      <c r="HN386" s="223">
        <f t="shared" ca="1" si="812"/>
        <v>-3.5008256265696121E-4</v>
      </c>
      <c r="HO386" s="223">
        <f t="shared" ca="1" si="813"/>
        <v>-8.6882137928726813E-4</v>
      </c>
      <c r="HP386" s="223">
        <f t="shared" ca="1" si="814"/>
        <v>-1.0705877674364102E-3</v>
      </c>
      <c r="HQ386" s="223">
        <f t="shared" ca="1" si="815"/>
        <v>-8.8177122031647703E-4</v>
      </c>
      <c r="HR386" s="223">
        <f t="shared" ca="1" si="816"/>
        <v>-3.7125774937334945E-4</v>
      </c>
      <c r="HS386" s="223">
        <f t="shared" ca="1" si="817"/>
        <v>2.7470182501148212E-4</v>
      </c>
      <c r="HT386" s="223">
        <f t="shared" ca="1" si="818"/>
        <v>8.204418299221747E-4</v>
      </c>
      <c r="HU386" s="223">
        <f t="shared" ca="1" si="819"/>
        <v>1.0668597354258535E-3</v>
      </c>
      <c r="HV386" s="223">
        <f t="shared" ca="1" si="820"/>
        <v>9.2405480497200669E-4</v>
      </c>
      <c r="HW386" s="223">
        <f t="shared" ca="1" si="821"/>
        <v>4.441266147038734E-4</v>
      </c>
      <c r="HX386" s="223">
        <f t="shared" ca="1" si="822"/>
        <v>-1.9783245437537982E-4</v>
      </c>
      <c r="HY386" s="223">
        <f t="shared" ca="1" si="823"/>
        <v>-7.6761623519550331E-4</v>
      </c>
      <c r="HZ386" s="223">
        <f t="shared" ca="1" si="824"/>
        <v>-1.0573502980735061E-3</v>
      </c>
      <c r="IA386" s="223">
        <f t="shared" ca="1" si="825"/>
        <v>-9.6133085657688086E-4</v>
      </c>
      <c r="IB386" s="223">
        <f t="shared" ca="1" si="826"/>
        <v>-5.1458871942902348E-4</v>
      </c>
      <c r="IC386" s="223">
        <f t="shared" ca="1" si="827"/>
        <v>1.198910125282953E-4</v>
      </c>
      <c r="ID386" s="223">
        <f t="shared" ca="1" si="828"/>
        <v>7.1063086158202541E-4</v>
      </c>
      <c r="IE386" s="223">
        <f t="shared" ca="1" si="829"/>
        <v>1.0271739473194322E-3</v>
      </c>
      <c r="IF386" s="223">
        <f t="shared" ca="1" si="830"/>
        <v>9.9339737297774074E-4</v>
      </c>
      <c r="IG386" s="223">
        <f t="shared" ca="1" si="831"/>
        <v>5.8226222329827272E-4</v>
      </c>
      <c r="IH386" s="223">
        <f t="shared" ca="1" si="832"/>
        <v>-4.1299870896648375E-5</v>
      </c>
      <c r="II386" s="223">
        <f t="shared" ca="1" si="833"/>
        <v>-6.4979451775873875E-4</v>
      </c>
      <c r="IJ386" s="223">
        <f t="shared" ca="1" si="834"/>
        <v>-1.0212243878807298E-3</v>
      </c>
      <c r="IK386" s="223">
        <f t="shared" ca="1" si="835"/>
        <v>-1.0200805829438827E-3</v>
      </c>
      <c r="IL386" s="223">
        <f t="shared" ca="1" si="836"/>
        <v>-6.4678039773074386E-4</v>
      </c>
      <c r="IM386" s="223">
        <f t="shared" ca="1" si="837"/>
        <v>-3.7515078313686085E-5</v>
      </c>
      <c r="IN386" s="223">
        <f t="shared" ca="1" si="838"/>
        <v>5.8543688114379513E-4</v>
      </c>
      <c r="IO386" s="223">
        <f t="shared" ca="1" si="839"/>
        <v>9.9480368447768183E-4</v>
      </c>
      <c r="IP386" s="223">
        <f t="shared" ca="1" si="840"/>
        <v>1.0412358878485975E-3</v>
      </c>
      <c r="IQ386" s="223">
        <f t="shared" ca="1" si="841"/>
        <v>7.0779361314916378E-4</v>
      </c>
      <c r="IR386" s="223">
        <f t="shared" ca="1" si="842"/>
        <v>1.1612673006426442E-4</v>
      </c>
      <c r="IS386" s="223">
        <f t="shared" ca="1" si="843"/>
        <v>-5.1790671134614816E-4</v>
      </c>
      <c r="IT386" s="223">
        <f t="shared" ca="1" si="844"/>
        <v>-9.6299205371605176E-4</v>
      </c>
      <c r="IU386" s="223">
        <f t="shared" ca="1" si="845"/>
        <v>-1.056748645261655E-3</v>
      </c>
      <c r="IV386" s="223">
        <f t="shared" ca="1" si="846"/>
        <v>-7.6497123365281382E-4</v>
      </c>
      <c r="IW386" s="223">
        <f t="shared" ca="1" si="847"/>
        <v>-1.9410908100310031E-4</v>
      </c>
      <c r="IX386" s="223">
        <f t="shared" ca="1" si="848"/>
        <v>4.4756996020692166E-4</v>
      </c>
      <c r="IY386" s="223">
        <f t="shared" ca="1" si="849"/>
        <v>9.2596188557917921E-4</v>
      </c>
      <c r="IZ386" s="223">
        <f t="shared" ca="1" si="850"/>
        <v>1.0665347902065656E-3</v>
      </c>
      <c r="JA386" s="223">
        <f t="shared" ca="1" si="851"/>
        <v>8.1800340876221026E-4</v>
      </c>
      <c r="JB386" s="223">
        <f t="shared" ca="1" si="852"/>
        <v>2.7103953801386099E-4</v>
      </c>
    </row>
    <row r="387" spans="2:262">
      <c r="B387" s="230">
        <v>26</v>
      </c>
      <c r="C387" s="229">
        <f t="shared" si="853"/>
        <v>5.0781250000000013E-4</v>
      </c>
      <c r="D387" s="226">
        <f t="shared" ca="1" si="597"/>
        <v>279.99930332449225</v>
      </c>
      <c r="E387" s="225">
        <f ca="1">AF361</f>
        <v>-6.9667550776420254E-4</v>
      </c>
      <c r="F387" s="224">
        <v>26</v>
      </c>
      <c r="G387" s="223">
        <f t="shared" ca="1" si="854"/>
        <v>8.2205155528509874E-5</v>
      </c>
      <c r="H387" s="223">
        <f t="shared" ca="1" si="598"/>
        <v>1.9550562527057163E-4</v>
      </c>
      <c r="I387" s="223">
        <f t="shared" ca="1" si="599"/>
        <v>2.3185802579980176E-4</v>
      </c>
      <c r="J387" s="223">
        <f t="shared" ca="1" si="600"/>
        <v>1.769545998426973E-4</v>
      </c>
      <c r="K387" s="223">
        <f t="shared" ca="1" si="601"/>
        <v>5.2404508847794624E-5</v>
      </c>
      <c r="L387" s="223">
        <f t="shared" ca="1" si="602"/>
        <v>-9.2771207462511807E-5</v>
      </c>
      <c r="M387" s="223">
        <f t="shared" ca="1" si="603"/>
        <v>-2.0143357392468048E-4</v>
      </c>
      <c r="N387" s="223">
        <f t="shared" ca="1" si="604"/>
        <v>-2.3081471987622127E-4</v>
      </c>
      <c r="O387" s="223">
        <f t="shared" ca="1" si="605"/>
        <v>-1.6935066883767215E-4</v>
      </c>
      <c r="P387" s="223">
        <f t="shared" ca="1" si="606"/>
        <v>-4.123274546718424E-5</v>
      </c>
      <c r="Q387" s="223">
        <f t="shared" ca="1" si="607"/>
        <v>1.0311376543193858E-4</v>
      </c>
      <c r="R387" s="223">
        <f t="shared" ca="1" si="608"/>
        <v>2.0687625145570737E-4</v>
      </c>
      <c r="S387" s="223">
        <f t="shared" ca="1" si="609"/>
        <v>2.2921536107547728E-4</v>
      </c>
      <c r="T387" s="223">
        <f t="shared" ca="1" si="610"/>
        <v>1.6133875723805006E-4</v>
      </c>
      <c r="U387" s="223">
        <f t="shared" ca="1" si="611"/>
        <v>2.9961648791181335E-5</v>
      </c>
      <c r="V387" s="223">
        <f t="shared" ca="1" si="612"/>
        <v>-1.1320791330874045E-4</v>
      </c>
      <c r="W387" s="223">
        <f t="shared" ca="1" si="613"/>
        <v>-2.1182054597675791E-4</v>
      </c>
      <c r="X387" s="223">
        <f t="shared" ca="1" si="614"/>
        <v>-2.27063802393008E-4</v>
      </c>
      <c r="Y387" s="223">
        <f t="shared" ca="1" si="615"/>
        <v>-1.5293816644063572E-4</v>
      </c>
      <c r="Z387" s="223">
        <f t="shared" ca="1" si="616"/>
        <v>-1.8618371878910204E-5</v>
      </c>
      <c r="AA387" s="223">
        <f t="shared" ca="1" si="617"/>
        <v>1.2302933340653947E-4</v>
      </c>
      <c r="AB387" s="223">
        <f t="shared" ca="1" si="618"/>
        <v>2.1625454624926203E-4</v>
      </c>
      <c r="AC387" s="223">
        <f t="shared" ca="1" si="619"/>
        <v>2.2436522712213373E-4</v>
      </c>
      <c r="AD387" s="223">
        <f t="shared" ca="1" si="620"/>
        <v>1.4416913420446461E-4</v>
      </c>
      <c r="AE387" s="223">
        <f t="shared" ca="1" si="621"/>
        <v>7.2302416780060008E-6</v>
      </c>
      <c r="AF387" s="223">
        <f t="shared" ca="1" si="622"/>
        <v>-1.3255436506406525E-4</v>
      </c>
      <c r="AG387" s="223">
        <f t="shared" ca="1" si="623"/>
        <v>-2.2016757037819024E-4</v>
      </c>
      <c r="AH387" s="223">
        <f t="shared" ca="1" si="624"/>
        <v>-2.2112613636704928E-4</v>
      </c>
      <c r="AI387" s="223">
        <f t="shared" ca="1" si="625"/>
        <v>-1.3505278589626984E-4</v>
      </c>
      <c r="AJ387" s="223">
        <f t="shared" ca="1" si="626"/>
        <v>4.175306808395299E-6</v>
      </c>
      <c r="AK387" s="223">
        <f t="shared" ca="1" si="627"/>
        <v>1.417600616457609E-4</v>
      </c>
      <c r="AL387" s="223">
        <f t="shared" ca="1" si="628"/>
        <v>2.2355019154567606E-4</v>
      </c>
      <c r="AM387" s="223">
        <f t="shared" ca="1" si="629"/>
        <v>2.1735433338109487E-4</v>
      </c>
      <c r="AN387" s="223">
        <f t="shared" ca="1" si="630"/>
        <v>1.2561108359762467E-4</v>
      </c>
      <c r="AO387" s="223">
        <f t="shared" ca="1" si="631"/>
        <v>-1.5570796614980674E-5</v>
      </c>
      <c r="AP387" s="223">
        <f t="shared" ca="1" si="632"/>
        <v>-1.5062424582223635E-4</v>
      </c>
      <c r="AQ387" s="223">
        <f t="shared" ca="1" si="633"/>
        <v>-2.2639426072104413E-4</v>
      </c>
      <c r="AR387" s="223">
        <f t="shared" ca="1" si="634"/>
        <v>-2.1305890476803395E-4</v>
      </c>
      <c r="AS387" s="223">
        <f t="shared" ca="1" si="635"/>
        <v>-1.1586677319636065E-4</v>
      </c>
      <c r="AT387" s="223">
        <f t="shared" ca="1" si="636"/>
        <v>2.6928775008680675E-5</v>
      </c>
      <c r="AU387" s="223">
        <f t="shared" ca="1" si="637"/>
        <v>1.5912556299740085E-4</v>
      </c>
      <c r="AV387" s="223">
        <f t="shared" ca="1" si="638"/>
        <v>2.2869292629253978E-4</v>
      </c>
      <c r="AW387" s="223">
        <f t="shared" ca="1" si="639"/>
        <v>2.0825019859163117E-4</v>
      </c>
      <c r="AX387" s="223">
        <f t="shared" ca="1" si="640"/>
        <v>1.0584332958973587E-4</v>
      </c>
      <c r="AY387" s="223">
        <f t="shared" ca="1" si="641"/>
        <v>-3.8221879624702645E-5</v>
      </c>
      <c r="AZ387" s="223">
        <f t="shared" ca="1" si="642"/>
        <v>-1.6724353275355145E-4</v>
      </c>
      <c r="BA387" s="223">
        <f t="shared" ca="1" si="643"/>
        <v>-2.3044065057346229E-4</v>
      </c>
      <c r="BB387" s="223">
        <f t="shared" ca="1" si="644"/>
        <v>-2.0293979944625769E-4</v>
      </c>
      <c r="BC387" s="223">
        <f t="shared" ca="1" si="645"/>
        <v>-9.5564900131349403E-5</v>
      </c>
      <c r="BD387" s="223">
        <f t="shared" ca="1" si="646"/>
        <v>4.9422904384866626E-5</v>
      </c>
      <c r="BE387" s="223">
        <f t="shared" ca="1" si="647"/>
        <v>1.7495859819049533E-4</v>
      </c>
      <c r="BF387" s="223">
        <f t="shared" ca="1" si="648"/>
        <v>2.3163322314293612E-4</v>
      </c>
      <c r="BG387" s="223">
        <f t="shared" ca="1" si="649"/>
        <v>1.9714050054859113E-4</v>
      </c>
      <c r="BH387" s="223">
        <f t="shared" ca="1" si="650"/>
        <v>8.5056246458049885E-5</v>
      </c>
      <c r="BI387" s="223">
        <f t="shared" ca="1" si="651"/>
        <v>-6.0504865039433126E-5</v>
      </c>
      <c r="BJ387" s="223">
        <f t="shared" ca="1" si="652"/>
        <v>-1.8225217303983495E-4</v>
      </c>
      <c r="BK387" s="223">
        <f t="shared" ca="1" si="653"/>
        <v>-2.3226777098918453E-4</v>
      </c>
      <c r="BL387" s="223">
        <f t="shared" ca="1" si="654"/>
        <v>-1.9086627291763449E-4</v>
      </c>
      <c r="BM387" s="223">
        <f t="shared" ca="1" si="655"/>
        <v>-7.4342684836984851E-5</v>
      </c>
      <c r="BN387" s="223">
        <f t="shared" ca="1" si="656"/>
        <v>7.1441064174519346E-5</v>
      </c>
      <c r="BO387" s="223">
        <f t="shared" ca="1" si="657"/>
        <v>1.8910668644091569E-4</v>
      </c>
      <c r="BP387" s="223">
        <f t="shared" ca="1" si="658"/>
        <v>2.3234276543086595E-4</v>
      </c>
      <c r="BQ387" s="223">
        <f t="shared" ca="1" si="659"/>
        <v>1.8413223171730918E-4</v>
      </c>
      <c r="BR387" s="223">
        <f t="shared" ca="1" si="660"/>
        <v>6.3450025176497372E-5</v>
      </c>
      <c r="BS387" s="223">
        <f t="shared" ca="1" si="661"/>
        <v>-8.2205155528510999E-5</v>
      </c>
      <c r="BT387" s="223">
        <f t="shared" ca="1" si="662"/>
        <v>-1.9550562527057176E-4</v>
      </c>
      <c r="BU387" s="223">
        <f t="shared" ca="1" si="663"/>
        <v>-2.3185802579980171E-4</v>
      </c>
      <c r="BV387" s="223">
        <f t="shared" ca="1" si="664"/>
        <v>-1.7695459984269724E-4</v>
      </c>
      <c r="BW387" s="223">
        <f t="shared" ca="1" si="665"/>
        <v>-5.2404508847793879E-5</v>
      </c>
      <c r="BX387" s="223">
        <f t="shared" ca="1" si="666"/>
        <v>9.2771207462511644E-5</v>
      </c>
      <c r="BY387" s="223">
        <f t="shared" ca="1" si="667"/>
        <v>2.014335739246807E-4</v>
      </c>
      <c r="BZ387" s="223">
        <f t="shared" ca="1" si="668"/>
        <v>2.3081471987622135E-4</v>
      </c>
      <c r="CA387" s="223">
        <f t="shared" ca="1" si="669"/>
        <v>1.6935066883767185E-4</v>
      </c>
      <c r="CB387" s="223">
        <f t="shared" ca="1" si="670"/>
        <v>4.1232745467183183E-5</v>
      </c>
      <c r="CC387" s="223">
        <f t="shared" ca="1" si="671"/>
        <v>-1.0311376543193862E-4</v>
      </c>
      <c r="CD387" s="223">
        <f t="shared" ca="1" si="672"/>
        <v>-2.0687625145570773E-4</v>
      </c>
      <c r="CE387" s="223">
        <f t="shared" ca="1" si="673"/>
        <v>-2.2921536107547725E-4</v>
      </c>
      <c r="CF387" s="223">
        <f t="shared" ca="1" si="674"/>
        <v>-1.6133875723804976E-4</v>
      </c>
      <c r="CG387" s="223">
        <f t="shared" ca="1" si="675"/>
        <v>-2.9961648791181708E-5</v>
      </c>
      <c r="CH387" s="223">
        <f t="shared" ca="1" si="676"/>
        <v>1.1320791330874083E-4</v>
      </c>
      <c r="CI387" s="223">
        <f t="shared" ca="1" si="677"/>
        <v>2.1182054597675845E-4</v>
      </c>
      <c r="CJ387" s="223">
        <f t="shared" ca="1" si="678"/>
        <v>2.2706380239300792E-4</v>
      </c>
      <c r="CK387" s="223">
        <f t="shared" ca="1" si="679"/>
        <v>1.5293816644063507E-4</v>
      </c>
      <c r="CL387" s="223">
        <f t="shared" ca="1" si="680"/>
        <v>1.8618371878910157E-5</v>
      </c>
      <c r="CM387" s="223">
        <f t="shared" ca="1" si="681"/>
        <v>-1.230293334065402E-4</v>
      </c>
      <c r="CN387" s="223">
        <f t="shared" ca="1" si="682"/>
        <v>-2.1625454624926192E-4</v>
      </c>
      <c r="CO387" s="223">
        <f t="shared" ca="1" si="683"/>
        <v>-2.2436522712213357E-4</v>
      </c>
      <c r="CP387" s="223">
        <f t="shared" ca="1" si="684"/>
        <v>-1.441691342044636E-4</v>
      </c>
      <c r="CQ387" s="223">
        <f t="shared" ca="1" si="685"/>
        <v>-7.2302416780055468E-6</v>
      </c>
      <c r="CR387" s="223">
        <f t="shared" ca="1" si="686"/>
        <v>1.325543650640663E-4</v>
      </c>
      <c r="CS387" s="223">
        <f t="shared" ca="1" si="687"/>
        <v>2.2016757037819041E-4</v>
      </c>
      <c r="CT387" s="223">
        <f t="shared" ca="1" si="688"/>
        <v>2.2112613636704915E-4</v>
      </c>
      <c r="CU387" s="223">
        <f t="shared" ca="1" si="689"/>
        <v>1.3505278589627013E-4</v>
      </c>
      <c r="CV387" s="223">
        <f t="shared" ca="1" si="690"/>
        <v>-4.1753068083957598E-6</v>
      </c>
      <c r="CW387" s="223">
        <f t="shared" ca="1" si="691"/>
        <v>-1.417600616457606E-4</v>
      </c>
      <c r="CX387" s="223">
        <f t="shared" ca="1" si="692"/>
        <v>-2.235501915456762E-4</v>
      </c>
      <c r="CY387" s="223">
        <f t="shared" ca="1" si="693"/>
        <v>-2.1735433338109438E-4</v>
      </c>
      <c r="CZ387" s="223">
        <f t="shared" ca="1" si="694"/>
        <v>-1.2561108359762429E-4</v>
      </c>
      <c r="DA387" s="223">
        <f t="shared" ca="1" si="695"/>
        <v>1.5570796614981962E-5</v>
      </c>
      <c r="DB387" s="223">
        <f t="shared" ca="1" si="696"/>
        <v>1.5062424582223664E-4</v>
      </c>
      <c r="DC387" s="223">
        <f t="shared" ca="1" si="697"/>
        <v>2.2639426072104386E-4</v>
      </c>
      <c r="DD387" s="223">
        <f t="shared" ca="1" si="698"/>
        <v>2.1305890476803344E-4</v>
      </c>
      <c r="DE387" s="223">
        <f t="shared" ca="1" si="699"/>
        <v>1.1586677319636027E-4</v>
      </c>
      <c r="DF387" s="223">
        <f t="shared" ca="1" si="700"/>
        <v>-2.692877500868033E-5</v>
      </c>
      <c r="DG387" s="223">
        <f t="shared" ca="1" si="701"/>
        <v>-1.5912556299740239E-4</v>
      </c>
      <c r="DH387" s="223">
        <f t="shared" ca="1" si="702"/>
        <v>-2.2869292629254E-4</v>
      </c>
      <c r="DI387" s="223">
        <f t="shared" ca="1" si="703"/>
        <v>-2.0825019859163095E-4</v>
      </c>
      <c r="DJ387" s="223">
        <f t="shared" ca="1" si="704"/>
        <v>-1.0584332958973693E-4</v>
      </c>
      <c r="DK387" s="223">
        <f t="shared" ca="1" si="705"/>
        <v>3.8221879624703912E-5</v>
      </c>
      <c r="DL387" s="223">
        <f t="shared" ca="1" si="706"/>
        <v>1.6724353275355175E-4</v>
      </c>
      <c r="DM387" s="223">
        <f t="shared" ca="1" si="707"/>
        <v>2.3044065057346223E-4</v>
      </c>
      <c r="DN387" s="223">
        <f t="shared" ca="1" si="708"/>
        <v>2.0293979944625666E-4</v>
      </c>
      <c r="DO387" s="223">
        <f t="shared" ca="1" si="709"/>
        <v>9.5564900131348224E-5</v>
      </c>
      <c r="DP387" s="223">
        <f t="shared" ca="1" si="710"/>
        <v>-4.942290438486708E-5</v>
      </c>
      <c r="DQ387" s="223">
        <f t="shared" ca="1" si="711"/>
        <v>-1.7495859819049455E-4</v>
      </c>
      <c r="DR387" s="223">
        <f t="shared" ca="1" si="712"/>
        <v>-2.3163322314293631E-4</v>
      </c>
      <c r="DS387" s="223">
        <f t="shared" ca="1" si="713"/>
        <v>-1.9714050054859088E-4</v>
      </c>
      <c r="DT387" s="223">
        <f t="shared" ca="1" si="714"/>
        <v>-8.5056246458049451E-5</v>
      </c>
      <c r="DU387" s="223">
        <f t="shared" ca="1" si="715"/>
        <v>6.0504865039431967E-5</v>
      </c>
      <c r="DV387" s="223">
        <f t="shared" ca="1" si="716"/>
        <v>1.8225217303983527E-4</v>
      </c>
      <c r="DW387" s="223">
        <f t="shared" ca="1" si="717"/>
        <v>2.3226777098918453E-4</v>
      </c>
      <c r="DX387" s="223">
        <f t="shared" ca="1" si="718"/>
        <v>1.9086627291763514E-4</v>
      </c>
      <c r="DY387" s="223">
        <f t="shared" ca="1" si="719"/>
        <v>7.4342684836982846E-5</v>
      </c>
      <c r="DZ387" s="223">
        <f t="shared" ca="1" si="720"/>
        <v>-7.1441064174519806E-5</v>
      </c>
      <c r="EA387" s="223">
        <f t="shared" ca="1" si="721"/>
        <v>-1.8910668644091597E-4</v>
      </c>
      <c r="EB387" s="223">
        <f t="shared" ca="1" si="722"/>
        <v>-2.3234276543086601E-4</v>
      </c>
      <c r="EC387" s="223">
        <f t="shared" ca="1" si="723"/>
        <v>-1.8413223171730793E-4</v>
      </c>
      <c r="ED387" s="223">
        <f t="shared" ca="1" si="724"/>
        <v>-6.3450025176496925E-5</v>
      </c>
      <c r="EE387" s="223">
        <f t="shared" ca="1" si="725"/>
        <v>8.2205155528509874E-5</v>
      </c>
      <c r="EF387" s="223">
        <f t="shared" ca="1" si="726"/>
        <v>1.955056252705729E-4</v>
      </c>
      <c r="EG387" s="223">
        <f t="shared" ca="1" si="727"/>
        <v>2.3185802579980168E-4</v>
      </c>
      <c r="EH387" s="223">
        <f t="shared" ca="1" si="728"/>
        <v>1.7695459984269694E-4</v>
      </c>
      <c r="EI387" s="223">
        <f t="shared" ca="1" si="729"/>
        <v>5.2404508847795038E-5</v>
      </c>
      <c r="EJ387" s="223">
        <f t="shared" ca="1" si="730"/>
        <v>-9.2771207462513609E-5</v>
      </c>
      <c r="EK387" s="223">
        <f t="shared" ca="1" si="731"/>
        <v>-2.0143357392468094E-4</v>
      </c>
      <c r="EL387" s="223">
        <f t="shared" ca="1" si="732"/>
        <v>-2.3081471987622127E-4</v>
      </c>
      <c r="EM387" s="223">
        <f t="shared" ca="1" si="733"/>
        <v>-1.6935066883767038E-4</v>
      </c>
      <c r="EN387" s="223">
        <f t="shared" ca="1" si="734"/>
        <v>-4.1232745467182729E-5</v>
      </c>
      <c r="EO387" s="223">
        <f t="shared" ca="1" si="735"/>
        <v>1.0311376543193902E-4</v>
      </c>
      <c r="EP387" s="223">
        <f t="shared" ca="1" si="736"/>
        <v>2.0687625145570718E-4</v>
      </c>
      <c r="EQ387" s="223">
        <f t="shared" ca="1" si="737"/>
        <v>2.2921536107547692E-4</v>
      </c>
      <c r="ER387" s="223">
        <f t="shared" ca="1" si="738"/>
        <v>1.6133875723804941E-4</v>
      </c>
      <c r="ES387" s="223">
        <f t="shared" ca="1" si="739"/>
        <v>2.9961648791181254E-5</v>
      </c>
      <c r="ET387" s="223">
        <f t="shared" ca="1" si="740"/>
        <v>-1.132079133087398E-4</v>
      </c>
      <c r="EU387" s="223">
        <f t="shared" ca="1" si="741"/>
        <v>-2.1182054597675864E-4</v>
      </c>
      <c r="EV387" s="223">
        <f t="shared" ca="1" si="742"/>
        <v>-2.2706380239300784E-4</v>
      </c>
      <c r="EW387" s="223">
        <f t="shared" ca="1" si="743"/>
        <v>-1.5293816644063596E-4</v>
      </c>
      <c r="EX387" s="223">
        <f t="shared" ca="1" si="744"/>
        <v>-1.8618371878908063E-5</v>
      </c>
      <c r="EY387" s="223">
        <f t="shared" ca="1" si="745"/>
        <v>1.2302933340654058E-4</v>
      </c>
      <c r="EZ387" s="223">
        <f t="shared" ca="1" si="746"/>
        <v>2.1625454624926206E-4</v>
      </c>
      <c r="FA387" s="223">
        <f t="shared" ca="1" si="747"/>
        <v>2.243652271221339E-4</v>
      </c>
      <c r="FB387" s="223">
        <f t="shared" ca="1" si="748"/>
        <v>1.4416913420446322E-4</v>
      </c>
      <c r="FC387" s="223">
        <f t="shared" ca="1" si="749"/>
        <v>7.2302416780050928E-6</v>
      </c>
      <c r="FD387" s="223">
        <f t="shared" ca="1" si="750"/>
        <v>-1.325543650640653E-4</v>
      </c>
      <c r="FE387" s="223">
        <f t="shared" ca="1" si="751"/>
        <v>-2.2016757037819106E-4</v>
      </c>
      <c r="FF387" s="223">
        <f t="shared" ca="1" si="752"/>
        <v>-2.2112613636704901E-4</v>
      </c>
      <c r="FG387" s="223">
        <f t="shared" ca="1" si="753"/>
        <v>-1.3505278589626978E-4</v>
      </c>
      <c r="FH387" s="223">
        <f t="shared" ca="1" si="754"/>
        <v>4.1753068083945672E-6</v>
      </c>
      <c r="FI387" s="223">
        <f t="shared" ca="1" si="755"/>
        <v>1.4176006164576225E-4</v>
      </c>
      <c r="FJ387" s="223">
        <f t="shared" ca="1" si="756"/>
        <v>2.2355019154567631E-4</v>
      </c>
      <c r="FK387" s="223">
        <f t="shared" ca="1" si="757"/>
        <v>2.1735433338109482E-4</v>
      </c>
      <c r="FL387" s="223">
        <f t="shared" ca="1" si="758"/>
        <v>1.2561108359762253E-4</v>
      </c>
      <c r="FM387" s="223">
        <f t="shared" ca="1" si="759"/>
        <v>-1.5570796614982409E-5</v>
      </c>
      <c r="FN387" s="223">
        <f t="shared" ca="1" si="760"/>
        <v>-1.50624245822237E-4</v>
      </c>
      <c r="FO387" s="223">
        <f t="shared" ca="1" si="761"/>
        <v>-2.2639426072104397E-4</v>
      </c>
      <c r="FP387" s="223">
        <f t="shared" ca="1" si="762"/>
        <v>-2.1305890476803325E-4</v>
      </c>
      <c r="FQ387" s="223">
        <f t="shared" ca="1" si="763"/>
        <v>-1.1586677319635988E-4</v>
      </c>
      <c r="FR387" s="223">
        <f t="shared" ca="1" si="764"/>
        <v>2.6928775008680763E-5</v>
      </c>
      <c r="FS387" s="223">
        <f t="shared" ca="1" si="765"/>
        <v>1.5912556299740274E-4</v>
      </c>
      <c r="FT387" s="223">
        <f t="shared" ca="1" si="766"/>
        <v>2.2869292629254011E-4</v>
      </c>
      <c r="FU387" s="223">
        <f t="shared" ca="1" si="767"/>
        <v>2.0825019859163076E-4</v>
      </c>
      <c r="FV387" s="223">
        <f t="shared" ca="1" si="768"/>
        <v>1.0584332958973653E-4</v>
      </c>
      <c r="FW387" s="223">
        <f t="shared" ca="1" si="769"/>
        <v>-3.8221879624704352E-5</v>
      </c>
      <c r="FX387" s="223">
        <f t="shared" ca="1" si="770"/>
        <v>-1.6724353275355207E-4</v>
      </c>
      <c r="FY387" s="223">
        <f t="shared" ca="1" si="771"/>
        <v>-2.3044065057346231E-4</v>
      </c>
      <c r="FZ387" s="223">
        <f t="shared" ca="1" si="772"/>
        <v>-2.0293979944625644E-4</v>
      </c>
      <c r="GA387" s="223">
        <f t="shared" ca="1" si="773"/>
        <v>-9.5564900131347817E-5</v>
      </c>
      <c r="GB387" s="223">
        <f t="shared" ca="1" si="774"/>
        <v>4.9422904384867534E-5</v>
      </c>
      <c r="GC387" s="223">
        <f t="shared" ca="1" si="775"/>
        <v>1.7495859819049482E-4</v>
      </c>
      <c r="GD387" s="223">
        <f t="shared" ca="1" si="776"/>
        <v>2.3163322314293631E-4</v>
      </c>
      <c r="GE387" s="223">
        <f t="shared" ca="1" si="777"/>
        <v>1.9714050054859064E-4</v>
      </c>
      <c r="GF387" s="223">
        <f t="shared" ca="1" si="778"/>
        <v>8.5056246458049031E-5</v>
      </c>
      <c r="GG387" s="223">
        <f t="shared" ca="1" si="779"/>
        <v>-6.0504865039432421E-5</v>
      </c>
      <c r="GH387" s="223">
        <f t="shared" ca="1" si="780"/>
        <v>-1.8225217303983554E-4</v>
      </c>
      <c r="GI387" s="223">
        <f t="shared" ca="1" si="781"/>
        <v>-2.3226777098918455E-4</v>
      </c>
      <c r="GJ387" s="223">
        <f t="shared" ca="1" si="782"/>
        <v>-1.908662729176349E-4</v>
      </c>
      <c r="GK387" s="223">
        <f t="shared" ca="1" si="783"/>
        <v>-7.4342684836982412E-5</v>
      </c>
      <c r="GL387" s="223">
        <f t="shared" ca="1" si="784"/>
        <v>7.1441064174520227E-5</v>
      </c>
      <c r="GM387" s="223">
        <f t="shared" ca="1" si="785"/>
        <v>1.8910668644091624E-4</v>
      </c>
      <c r="GN387" s="223">
        <f t="shared" ca="1" si="786"/>
        <v>2.3234276543086595E-4</v>
      </c>
      <c r="GO387" s="223">
        <f t="shared" ca="1" si="787"/>
        <v>1.8413223171730766E-4</v>
      </c>
      <c r="GP387" s="223">
        <f t="shared" ca="1" si="788"/>
        <v>6.3450025176496491E-5</v>
      </c>
      <c r="GQ387" s="223">
        <f t="shared" ca="1" si="789"/>
        <v>-8.2205155528510308E-5</v>
      </c>
      <c r="GR387" s="223">
        <f t="shared" ca="1" si="790"/>
        <v>-1.9550562527057314E-4</v>
      </c>
      <c r="GS387" s="223">
        <f t="shared" ca="1" si="791"/>
        <v>-2.3185802579980165E-4</v>
      </c>
      <c r="GT387" s="223">
        <f t="shared" ca="1" si="792"/>
        <v>-1.7695459984269667E-4</v>
      </c>
      <c r="GU387" s="223">
        <f t="shared" ca="1" si="793"/>
        <v>-5.2404508847794604E-5</v>
      </c>
      <c r="GV387" s="223">
        <f t="shared" ca="1" si="794"/>
        <v>9.2771207462514016E-5</v>
      </c>
      <c r="GW387" s="223">
        <f t="shared" ca="1" si="795"/>
        <v>2.0143357392468113E-4</v>
      </c>
      <c r="GX387" s="223">
        <f t="shared" ca="1" si="796"/>
        <v>2.3081471987622124E-4</v>
      </c>
      <c r="GY387" s="223">
        <f t="shared" ca="1" si="797"/>
        <v>1.6935066883767009E-4</v>
      </c>
      <c r="GZ387" s="223">
        <f t="shared" ca="1" si="798"/>
        <v>4.123274546718552E-5</v>
      </c>
      <c r="HA387" s="223">
        <f t="shared" ca="1" si="799"/>
        <v>-1.0311376543193943E-4</v>
      </c>
      <c r="HB387" s="223">
        <f t="shared" ca="1" si="800"/>
        <v>-2.0687625145570895E-4</v>
      </c>
      <c r="HC387" s="223">
        <f t="shared" ca="1" si="801"/>
        <v>-2.2921536107547741E-4</v>
      </c>
      <c r="HD387" s="223">
        <f t="shared" ca="1" si="802"/>
        <v>-1.6133875723804909E-4</v>
      </c>
      <c r="HE387" s="223">
        <f t="shared" ca="1" si="803"/>
        <v>-2.9961648791177527E-5</v>
      </c>
      <c r="HF387" s="223">
        <f t="shared" ca="1" si="804"/>
        <v>1.132079133087402E-4</v>
      </c>
      <c r="HG387" s="223">
        <f t="shared" ca="1" si="805"/>
        <v>2.118205459767588E-4</v>
      </c>
      <c r="HH387" s="223">
        <f t="shared" ca="1" si="806"/>
        <v>2.2706380239300702E-4</v>
      </c>
      <c r="HI387" s="223">
        <f t="shared" ca="1" si="807"/>
        <v>1.5293816644063561E-4</v>
      </c>
      <c r="HJ387" s="223">
        <f t="shared" ca="1" si="808"/>
        <v>1.8618371878907609E-5</v>
      </c>
      <c r="HK387" s="223">
        <f t="shared" ca="1" si="809"/>
        <v>-1.2302933340653817E-4</v>
      </c>
      <c r="HL387" s="223">
        <f t="shared" ca="1" si="810"/>
        <v>-2.1625454624926225E-4</v>
      </c>
      <c r="HM387" s="223">
        <f t="shared" ca="1" si="811"/>
        <v>-2.2436522712213295E-4</v>
      </c>
      <c r="HN387" s="223">
        <f t="shared" ca="1" si="812"/>
        <v>-1.4416913420446547E-4</v>
      </c>
      <c r="HO387" s="223">
        <f t="shared" ca="1" si="813"/>
        <v>-7.2302416780046456E-6</v>
      </c>
      <c r="HP387" s="223">
        <f t="shared" ca="1" si="814"/>
        <v>1.3255436506406842E-4</v>
      </c>
      <c r="HQ387" s="223">
        <f t="shared" ca="1" si="815"/>
        <v>2.2016757037819014E-4</v>
      </c>
      <c r="HR387" s="223">
        <f t="shared" ca="1" si="816"/>
        <v>2.2112613636704885E-4</v>
      </c>
      <c r="HS387" s="223">
        <f t="shared" ca="1" si="817"/>
        <v>1.3505278589626672E-4</v>
      </c>
      <c r="HT387" s="223">
        <f t="shared" ca="1" si="818"/>
        <v>-4.1753068083950212E-6</v>
      </c>
      <c r="HU387" s="223">
        <f t="shared" ca="1" si="819"/>
        <v>-1.417600616457626E-4</v>
      </c>
      <c r="HV387" s="223">
        <f t="shared" ca="1" si="820"/>
        <v>-2.2355019154567734E-4</v>
      </c>
      <c r="HW387" s="223">
        <f t="shared" ca="1" si="821"/>
        <v>-2.1735433338109466E-4</v>
      </c>
      <c r="HX387" s="223">
        <f t="shared" ca="1" si="822"/>
        <v>-1.2561108359762215E-4</v>
      </c>
      <c r="HY387" s="223">
        <f t="shared" ca="1" si="823"/>
        <v>1.5570796614979577E-5</v>
      </c>
      <c r="HZ387" s="223">
        <f t="shared" ca="1" si="824"/>
        <v>1.5062424582223738E-4</v>
      </c>
      <c r="IA387" s="223">
        <f t="shared" ca="1" si="825"/>
        <v>2.2639426072104481E-4</v>
      </c>
      <c r="IB387" s="223">
        <f t="shared" ca="1" si="826"/>
        <v>2.1305890476803438E-4</v>
      </c>
      <c r="IC387" s="223">
        <f t="shared" ca="1" si="827"/>
        <v>1.1586677319635948E-4</v>
      </c>
      <c r="ID387" s="223">
        <f t="shared" ca="1" si="828"/>
        <v>-2.692877500868449E-5</v>
      </c>
      <c r="IE387" s="223">
        <f t="shared" ca="1" si="829"/>
        <v>-1.4693736545106265E-4</v>
      </c>
      <c r="IF387" s="223">
        <f t="shared" ca="1" si="830"/>
        <v>-2.2869292629254019E-4</v>
      </c>
      <c r="IG387" s="223">
        <f t="shared" ca="1" si="831"/>
        <v>-2.0825019859162911E-4</v>
      </c>
      <c r="IH387" s="223">
        <f t="shared" ca="1" si="832"/>
        <v>-1.0584332958973614E-4</v>
      </c>
      <c r="II387" s="223">
        <f t="shared" ca="1" si="833"/>
        <v>3.822187962470482E-5</v>
      </c>
      <c r="IJ387" s="223">
        <f t="shared" ca="1" si="834"/>
        <v>1.6724353275355009E-4</v>
      </c>
      <c r="IK387" s="223">
        <f t="shared" ca="1" si="835"/>
        <v>2.3044065057346239E-4</v>
      </c>
      <c r="IL387" s="223">
        <f t="shared" ca="1" si="836"/>
        <v>2.0293979944625623E-4</v>
      </c>
      <c r="IM387" s="223">
        <f t="shared" ca="1" si="837"/>
        <v>9.5564900131350419E-5</v>
      </c>
      <c r="IN387" s="223">
        <f t="shared" ca="1" si="838"/>
        <v>-4.9422904384867981E-5</v>
      </c>
      <c r="IO387" s="223">
        <f t="shared" ca="1" si="839"/>
        <v>-1.7495859819049731E-4</v>
      </c>
      <c r="IP387" s="223">
        <f t="shared" ca="1" si="840"/>
        <v>-2.3163322314293612E-4</v>
      </c>
      <c r="IQ387" s="223">
        <f t="shared" ca="1" si="841"/>
        <v>-1.9714050054859042E-4</v>
      </c>
      <c r="IR387" s="223">
        <f t="shared" ca="1" si="842"/>
        <v>-8.5056246458045521E-5</v>
      </c>
      <c r="IS387" s="223">
        <f t="shared" ca="1" si="843"/>
        <v>6.0504865039432875E-5</v>
      </c>
      <c r="IT387" s="223">
        <f t="shared" ca="1" si="844"/>
        <v>1.8225217303983584E-4</v>
      </c>
      <c r="IU387" s="223">
        <f t="shared" ca="1" si="845"/>
        <v>2.3226777098918464E-4</v>
      </c>
      <c r="IV387" s="223">
        <f t="shared" ca="1" si="846"/>
        <v>1.9086627291763466E-4</v>
      </c>
      <c r="IW387" s="223">
        <f t="shared" ca="1" si="847"/>
        <v>7.4342684836981992E-5</v>
      </c>
      <c r="IX387" s="223">
        <f t="shared" ca="1" si="848"/>
        <v>-7.1441064174517516E-5</v>
      </c>
      <c r="IY387" s="223">
        <f t="shared" ca="1" si="849"/>
        <v>-1.8910668644091648E-4</v>
      </c>
      <c r="IZ387" s="223">
        <f t="shared" ca="1" si="850"/>
        <v>-2.323427654308659E-4</v>
      </c>
      <c r="JA387" s="223">
        <f t="shared" ca="1" si="851"/>
        <v>-1.8413223171730934E-4</v>
      </c>
      <c r="JB387" s="223">
        <f t="shared" ca="1" si="852"/>
        <v>-6.3450025176496058E-5</v>
      </c>
    </row>
    <row r="388" spans="2:262">
      <c r="B388" s="230">
        <v>27</v>
      </c>
      <c r="C388" s="229">
        <f t="shared" si="853"/>
        <v>5.2734375000000014E-4</v>
      </c>
      <c r="D388" s="226">
        <f t="shared" ca="1" si="597"/>
        <v>279.99986912806804</v>
      </c>
      <c r="E388" s="225">
        <f ca="1">AG361</f>
        <v>-1.3087193194979575E-4</v>
      </c>
      <c r="F388" s="224">
        <v>27</v>
      </c>
      <c r="G388" s="223">
        <f t="shared" ca="1" si="854"/>
        <v>5.6036984028721428E-4</v>
      </c>
      <c r="H388" s="223">
        <f t="shared" ca="1" si="598"/>
        <v>1.3422136700384447E-3</v>
      </c>
      <c r="I388" s="223">
        <f t="shared" ca="1" si="599"/>
        <v>1.5558888634855945E-3</v>
      </c>
      <c r="J388" s="223">
        <f t="shared" ca="1" si="600"/>
        <v>1.1109451845873332E-3</v>
      </c>
      <c r="K388" s="223">
        <f t="shared" ca="1" si="601"/>
        <v>1.9573047163121506E-4</v>
      </c>
      <c r="L388" s="223">
        <f t="shared" ca="1" si="602"/>
        <v>-8.0233834841105466E-4</v>
      </c>
      <c r="M388" s="223">
        <f t="shared" ca="1" si="603"/>
        <v>-1.4607716130665875E-3</v>
      </c>
      <c r="N388" s="223">
        <f t="shared" ca="1" si="604"/>
        <v>-1.5008498170677445E-3</v>
      </c>
      <c r="O388" s="223">
        <f t="shared" ca="1" si="605"/>
        <v>-9.0560757031221575E-4</v>
      </c>
      <c r="P388" s="223">
        <f t="shared" ca="1" si="606"/>
        <v>7.298483129325185E-5</v>
      </c>
      <c r="Q388" s="223">
        <f t="shared" ca="1" si="607"/>
        <v>1.020682232354147E-3</v>
      </c>
      <c r="R388" s="223">
        <f t="shared" ca="1" si="608"/>
        <v>1.5363175519434319E-3</v>
      </c>
      <c r="S388" s="223">
        <f t="shared" ca="1" si="609"/>
        <v>1.4016186751951677E-3</v>
      </c>
      <c r="T388" s="223">
        <f t="shared" ca="1" si="610"/>
        <v>6.7360459902626388E-4</v>
      </c>
      <c r="U388" s="223">
        <f t="shared" ca="1" si="611"/>
        <v>-3.3955111664475381E-4</v>
      </c>
      <c r="V388" s="223">
        <f t="shared" ca="1" si="612"/>
        <v>-1.2089724186332973E-3</v>
      </c>
      <c r="W388" s="223">
        <f t="shared" ca="1" si="613"/>
        <v>-1.5666270580125612E-3</v>
      </c>
      <c r="X388" s="223">
        <f t="shared" ca="1" si="614"/>
        <v>-1.2611172705814674E-3</v>
      </c>
      <c r="Y388" s="223">
        <f t="shared" ca="1" si="615"/>
        <v>-4.2176753214967277E-4</v>
      </c>
      <c r="Z388" s="223">
        <f t="shared" ca="1" si="616"/>
        <v>5.9611941606330066E-4</v>
      </c>
      <c r="AA388" s="223">
        <f t="shared" ca="1" si="617"/>
        <v>1.3616647563343956E-3</v>
      </c>
      <c r="AB388" s="223">
        <f t="shared" ca="1" si="618"/>
        <v>1.5508076764992472E-3</v>
      </c>
      <c r="AC388" s="223">
        <f t="shared" ca="1" si="619"/>
        <v>1.0834826270738037E-3</v>
      </c>
      <c r="AD388" s="223">
        <f t="shared" ca="1" si="620"/>
        <v>1.5751164039899923E-4</v>
      </c>
      <c r="AE388" s="223">
        <f t="shared" ca="1" si="621"/>
        <v>-8.35135149037486E-4</v>
      </c>
      <c r="AF388" s="223">
        <f t="shared" ca="1" si="622"/>
        <v>-1.4742632630572335E-3</v>
      </c>
      <c r="AG388" s="223">
        <f t="shared" ca="1" si="623"/>
        <v>-1.4893252045871392E-3</v>
      </c>
      <c r="AH388" s="223">
        <f t="shared" ca="1" si="624"/>
        <v>-8.7394514616384047E-4</v>
      </c>
      <c r="AI388" s="223">
        <f t="shared" ca="1" si="625"/>
        <v>1.1138213674739144E-4</v>
      </c>
      <c r="AJ388" s="223">
        <f t="shared" ca="1" si="626"/>
        <v>1.0495605653762846E-3</v>
      </c>
      <c r="AK388" s="223">
        <f t="shared" ca="1" si="627"/>
        <v>1.5434525078369214E-3</v>
      </c>
      <c r="AL388" s="223">
        <f t="shared" ca="1" si="628"/>
        <v>1.3839899761528408E-3</v>
      </c>
      <c r="AM388" s="223">
        <f t="shared" ca="1" si="629"/>
        <v>6.386745993053292E-4</v>
      </c>
      <c r="AN388" s="223">
        <f t="shared" ca="1" si="630"/>
        <v>-3.7699629859642411E-4</v>
      </c>
      <c r="AO388" s="223">
        <f t="shared" ca="1" si="631"/>
        <v>-1.2330819697592135E-3</v>
      </c>
      <c r="AP388" s="223">
        <f t="shared" ca="1" si="632"/>
        <v>-1.5671952330644878E-3</v>
      </c>
      <c r="AQ388" s="223">
        <f t="shared" ca="1" si="633"/>
        <v>-1.2379035570004569E-3</v>
      </c>
      <c r="AR388" s="223">
        <f t="shared" ca="1" si="634"/>
        <v>-3.8459846075067242E-4</v>
      </c>
      <c r="AS388" s="223">
        <f t="shared" ca="1" si="635"/>
        <v>6.3150991179349285E-4</v>
      </c>
      <c r="AT388" s="223">
        <f t="shared" ca="1" si="636"/>
        <v>1.3802956266970548E-3</v>
      </c>
      <c r="AU388" s="223">
        <f t="shared" ca="1" si="637"/>
        <v>1.544792340957011E-3</v>
      </c>
      <c r="AV388" s="223">
        <f t="shared" ca="1" si="638"/>
        <v>1.0553674201397478E-3</v>
      </c>
      <c r="AW388" s="223">
        <f t="shared" ca="1" si="639"/>
        <v>1.1919793004434734E-4</v>
      </c>
      <c r="AX388" s="223">
        <f t="shared" ca="1" si="640"/>
        <v>-8.6742889547785306E-4</v>
      </c>
      <c r="AY388" s="223">
        <f t="shared" ca="1" si="641"/>
        <v>-1.4868668719844669E-3</v>
      </c>
      <c r="AZ388" s="223">
        <f t="shared" ca="1" si="642"/>
        <v>-1.4769034782927471E-3</v>
      </c>
      <c r="BA388" s="223">
        <f t="shared" ca="1" si="643"/>
        <v>-8.4175629013832313E-4</v>
      </c>
      <c r="BB388" s="223">
        <f t="shared" ca="1" si="644"/>
        <v>1.4971234976719945E-4</v>
      </c>
      <c r="BC388" s="223">
        <f t="shared" ca="1" si="645"/>
        <v>1.0778066823594367E-3</v>
      </c>
      <c r="BD388" s="223">
        <f t="shared" ca="1" si="646"/>
        <v>1.5496577456530949E-3</v>
      </c>
      <c r="BE388" s="223">
        <f t="shared" ca="1" si="647"/>
        <v>1.3655276132995952E-3</v>
      </c>
      <c r="BF388" s="223">
        <f t="shared" ca="1" si="648"/>
        <v>6.033598858873493E-4</v>
      </c>
      <c r="BG388" s="223">
        <f t="shared" ca="1" si="649"/>
        <v>-4.142143920746169E-4</v>
      </c>
      <c r="BH388" s="223">
        <f t="shared" ca="1" si="650"/>
        <v>-1.2564487584144515E-3</v>
      </c>
      <c r="BI388" s="223">
        <f t="shared" ca="1" si="651"/>
        <v>-1.5668193883092206E-3</v>
      </c>
      <c r="BJ388" s="223">
        <f t="shared" ca="1" si="652"/>
        <v>-1.2139441766049082E-3</v>
      </c>
      <c r="BK388" s="223">
        <f t="shared" ca="1" si="653"/>
        <v>-3.4719772161997318E-4</v>
      </c>
      <c r="BL388" s="223">
        <f t="shared" ca="1" si="654"/>
        <v>6.6652000956649504E-4</v>
      </c>
      <c r="BM388" s="223">
        <f t="shared" ca="1" si="655"/>
        <v>1.3980950585867698E-3</v>
      </c>
      <c r="BN388" s="223">
        <f t="shared" ca="1" si="656"/>
        <v>1.5378464802720889E-3</v>
      </c>
      <c r="BO388" s="223">
        <f t="shared" ca="1" si="657"/>
        <v>1.0266164993345357E-3</v>
      </c>
      <c r="BP388" s="223">
        <f t="shared" ca="1" si="658"/>
        <v>8.0812419313728851E-5</v>
      </c>
      <c r="BQ388" s="223">
        <f t="shared" ca="1" si="659"/>
        <v>-8.9920013518684421E-4</v>
      </c>
      <c r="BR388" s="223">
        <f t="shared" ca="1" si="660"/>
        <v>-1.4985748479055506E-3</v>
      </c>
      <c r="BS388" s="223">
        <f t="shared" ca="1" si="661"/>
        <v>-1.4635921205680095E-3</v>
      </c>
      <c r="BT388" s="223">
        <f t="shared" ca="1" si="662"/>
        <v>-8.0906039159893092E-4</v>
      </c>
      <c r="BU388" s="223">
        <f t="shared" ca="1" si="663"/>
        <v>1.8795238166561851E-4</v>
      </c>
      <c r="BV388" s="223">
        <f t="shared" ca="1" si="664"/>
        <v>1.1054035688989273E-3</v>
      </c>
      <c r="BW388" s="223">
        <f t="shared" ca="1" si="665"/>
        <v>1.5549295275887243E-3</v>
      </c>
      <c r="BX388" s="223">
        <f t="shared" ca="1" si="666"/>
        <v>1.3462427076724702E-3</v>
      </c>
      <c r="BY388" s="223">
        <f t="shared" ca="1" si="667"/>
        <v>5.6768173103520058E-4</v>
      </c>
      <c r="BZ388" s="223">
        <f t="shared" ca="1" si="668"/>
        <v>-4.5118297829150299E-4</v>
      </c>
      <c r="CA388" s="223">
        <f t="shared" ca="1" si="669"/>
        <v>-1.2790587093192691E-3</v>
      </c>
      <c r="CB388" s="223">
        <f t="shared" ca="1" si="670"/>
        <v>-1.5654997501415864E-3</v>
      </c>
      <c r="CC388" s="223">
        <f t="shared" ca="1" si="671"/>
        <v>-1.189253561629662E-3</v>
      </c>
      <c r="CD388" s="223">
        <f t="shared" ca="1" si="672"/>
        <v>-3.0958784356434007E-4</v>
      </c>
      <c r="CE388" s="223">
        <f t="shared" ca="1" si="673"/>
        <v>7.0112862060851757E-4</v>
      </c>
      <c r="CF388" s="223">
        <f t="shared" ca="1" si="674"/>
        <v>1.4150523302913357E-3</v>
      </c>
      <c r="CG388" s="223">
        <f t="shared" ca="1" si="675"/>
        <v>1.5299742783712331E-3</v>
      </c>
      <c r="CH388" s="223">
        <f t="shared" ca="1" si="676"/>
        <v>9.9724718313777983E-4</v>
      </c>
      <c r="CI388" s="223">
        <f t="shared" ca="1" si="677"/>
        <v>4.2378230203497954E-5</v>
      </c>
      <c r="CJ388" s="223">
        <f t="shared" ca="1" si="678"/>
        <v>-9.3042973035764858E-4</v>
      </c>
      <c r="CK388" s="223">
        <f t="shared" ca="1" si="679"/>
        <v>-1.50938013837358E-3</v>
      </c>
      <c r="CL388" s="223">
        <f t="shared" ca="1" si="680"/>
        <v>-1.449399149677074E-3</v>
      </c>
      <c r="CM388" s="223">
        <f t="shared" ca="1" si="681"/>
        <v>-7.7587714533234665E-4</v>
      </c>
      <c r="CN388" s="223">
        <f t="shared" ca="1" si="682"/>
        <v>2.2607919807730349E-4</v>
      </c>
      <c r="CO388" s="223">
        <f t="shared" ca="1" si="683"/>
        <v>1.1323346016622071E-3</v>
      </c>
      <c r="CP388" s="223">
        <f t="shared" ca="1" si="684"/>
        <v>1.5592646781194929E-3</v>
      </c>
      <c r="CQ388" s="223">
        <f t="shared" ca="1" si="685"/>
        <v>1.3261468757774942E-3</v>
      </c>
      <c r="CR388" s="223">
        <f t="shared" ca="1" si="686"/>
        <v>5.3166162593525296E-4</v>
      </c>
      <c r="CS388" s="223">
        <f t="shared" ca="1" si="687"/>
        <v>-4.8787978875307385E-4</v>
      </c>
      <c r="CT388" s="223">
        <f t="shared" ca="1" si="688"/>
        <v>-1.3008982030846723E-3</v>
      </c>
      <c r="CU388" s="223">
        <f t="shared" ca="1" si="689"/>
        <v>-1.5632371134622735E-3</v>
      </c>
      <c r="CV388" s="223">
        <f t="shared" ca="1" si="690"/>
        <v>-1.1638465847779453E-3</v>
      </c>
      <c r="CW388" s="223">
        <f t="shared" ca="1" si="691"/>
        <v>-2.717914813679678E-4</v>
      </c>
      <c r="CX388" s="223">
        <f t="shared" ca="1" si="692"/>
        <v>7.3531489798638332E-4</v>
      </c>
      <c r="CY388" s="223">
        <f t="shared" ca="1" si="693"/>
        <v>1.4311572273843444E-3</v>
      </c>
      <c r="CZ388" s="223">
        <f t="shared" ca="1" si="694"/>
        <v>1.5211804771745122E-3</v>
      </c>
      <c r="DA388" s="223">
        <f t="shared" ca="1" si="695"/>
        <v>9.6727716252738424E-4</v>
      </c>
      <c r="DB388" s="223">
        <f t="shared" ca="1" si="696"/>
        <v>3.9185140320165492E-6</v>
      </c>
      <c r="DC388" s="223">
        <f t="shared" ca="1" si="697"/>
        <v>-9.6109886944989421E-4</v>
      </c>
      <c r="DD388" s="223">
        <f t="shared" ca="1" si="698"/>
        <v>-1.519276234685612E-3</v>
      </c>
      <c r="DE388" s="223">
        <f t="shared" ca="1" si="699"/>
        <v>-1.4343331149348983E-3</v>
      </c>
      <c r="DF388" s="223">
        <f t="shared" ca="1" si="700"/>
        <v>-7.4222653968532921E-4</v>
      </c>
      <c r="DG388" s="223">
        <f t="shared" ca="1" si="701"/>
        <v>2.6406983283372323E-4</v>
      </c>
      <c r="DH388" s="223">
        <f t="shared" ca="1" si="702"/>
        <v>1.1585835584021714E-3</v>
      </c>
      <c r="DI388" s="223">
        <f t="shared" ca="1" si="703"/>
        <v>1.5626605859128254E-3</v>
      </c>
      <c r="DJ388" s="223">
        <f t="shared" ca="1" si="704"/>
        <v>1.305252222592382E-3</v>
      </c>
      <c r="DK388" s="223">
        <f t="shared" ca="1" si="705"/>
        <v>4.9532126775196118E-4</v>
      </c>
      <c r="DL388" s="223">
        <f t="shared" ca="1" si="706"/>
        <v>-5.2428271867290043E-4</v>
      </c>
      <c r="DM388" s="223">
        <f t="shared" ca="1" si="707"/>
        <v>-1.3219540844162541E-3</v>
      </c>
      <c r="DN388" s="223">
        <f t="shared" ca="1" si="708"/>
        <v>-1.560032841199012E-3</v>
      </c>
      <c r="DO388" s="223">
        <f t="shared" ca="1" si="709"/>
        <v>-1.1377385502625847E-3</v>
      </c>
      <c r="DP388" s="223">
        <f t="shared" ca="1" si="710"/>
        <v>-2.338314021461577E-4</v>
      </c>
      <c r="DQ388" s="223">
        <f t="shared" ca="1" si="711"/>
        <v>7.6905824916489692E-4</v>
      </c>
      <c r="DR388" s="223">
        <f t="shared" ca="1" si="712"/>
        <v>1.4464000488779969E-3</v>
      </c>
      <c r="DS388" s="223">
        <f t="shared" ca="1" si="713"/>
        <v>1.5114703737389408E-3</v>
      </c>
      <c r="DT388" s="223">
        <f t="shared" ca="1" si="714"/>
        <v>9.3672449032309625E-4</v>
      </c>
      <c r="DU388" s="223">
        <f t="shared" ca="1" si="715"/>
        <v>-3.4543562505806255E-5</v>
      </c>
      <c r="DV388" s="223">
        <f t="shared" ca="1" si="716"/>
        <v>-9.911890785209937E-4</v>
      </c>
      <c r="DW388" s="223">
        <f t="shared" ca="1" si="717"/>
        <v>-1.5282571758032616E-3</v>
      </c>
      <c r="DX388" s="223">
        <f t="shared" ca="1" si="718"/>
        <v>-1.4184030915574642E-3</v>
      </c>
      <c r="DY388" s="223">
        <f t="shared" ca="1" si="719"/>
        <v>-7.0812884452444314E-4</v>
      </c>
      <c r="DZ388" s="223">
        <f t="shared" ca="1" si="720"/>
        <v>3.0190140179705112E-4</v>
      </c>
      <c r="EA388" s="223">
        <f t="shared" ca="1" si="721"/>
        <v>1.1841346277287838E-3</v>
      </c>
      <c r="EB388" s="223">
        <f t="shared" ca="1" si="722"/>
        <v>1.5651152054008467E-3</v>
      </c>
      <c r="EC388" s="223">
        <f t="shared" ca="1" si="723"/>
        <v>1.283571334274898E-3</v>
      </c>
      <c r="ED388" s="223">
        <f t="shared" ca="1" si="724"/>
        <v>4.5868254655822031E-4</v>
      </c>
      <c r="EE388" s="223">
        <f t="shared" ca="1" si="725"/>
        <v>-5.6036984028720236E-4</v>
      </c>
      <c r="EF388" s="223">
        <f t="shared" ca="1" si="726"/>
        <v>-1.3422136700384369E-3</v>
      </c>
      <c r="EG388" s="223">
        <f t="shared" ca="1" si="727"/>
        <v>-1.5558888634855965E-3</v>
      </c>
      <c r="EH388" s="223">
        <f t="shared" ca="1" si="728"/>
        <v>-1.1109451845873466E-3</v>
      </c>
      <c r="EI388" s="223">
        <f t="shared" ca="1" si="729"/>
        <v>-1.9573047163123599E-4</v>
      </c>
      <c r="EJ388" s="223">
        <f t="shared" ca="1" si="730"/>
        <v>8.023383484110539E-4</v>
      </c>
      <c r="EK388" s="223">
        <f t="shared" ca="1" si="731"/>
        <v>1.4607716130665867E-3</v>
      </c>
      <c r="EL388" s="223">
        <f t="shared" ca="1" si="732"/>
        <v>1.5008498170677462E-3</v>
      </c>
      <c r="EM388" s="223">
        <f t="shared" ca="1" si="733"/>
        <v>9.0560757031222226E-4</v>
      </c>
      <c r="EN388" s="223">
        <f t="shared" ca="1" si="734"/>
        <v>-7.298483129324258E-5</v>
      </c>
      <c r="EO388" s="223">
        <f t="shared" ca="1" si="735"/>
        <v>-1.0206822323541389E-3</v>
      </c>
      <c r="EP388" s="223">
        <f t="shared" ca="1" si="736"/>
        <v>-1.5363175519434293E-3</v>
      </c>
      <c r="EQ388" s="223">
        <f t="shared" ca="1" si="737"/>
        <v>-1.401618675195175E-3</v>
      </c>
      <c r="ER388" s="223">
        <f t="shared" ca="1" si="738"/>
        <v>-6.7360459902627862E-4</v>
      </c>
      <c r="ES388" s="223">
        <f t="shared" ca="1" si="739"/>
        <v>3.3955111664473527E-4</v>
      </c>
      <c r="ET388" s="223">
        <f t="shared" ca="1" si="740"/>
        <v>1.2089724186332977E-3</v>
      </c>
      <c r="EU388" s="223">
        <f t="shared" ca="1" si="741"/>
        <v>1.5666270580125612E-3</v>
      </c>
      <c r="EV388" s="223">
        <f t="shared" ca="1" si="742"/>
        <v>1.2611172705814704E-3</v>
      </c>
      <c r="EW388" s="223">
        <f t="shared" ca="1" si="743"/>
        <v>4.2176753214967776E-4</v>
      </c>
      <c r="EX388" s="223">
        <f t="shared" ca="1" si="744"/>
        <v>-5.9611941606329318E-4</v>
      </c>
      <c r="EY388" s="223">
        <f t="shared" ca="1" si="745"/>
        <v>-1.3616647563343904E-3</v>
      </c>
      <c r="EZ388" s="223">
        <f t="shared" ca="1" si="746"/>
        <v>-1.5508076764992487E-3</v>
      </c>
      <c r="FA388" s="223">
        <f t="shared" ca="1" si="747"/>
        <v>-1.0834826270738134E-3</v>
      </c>
      <c r="FB388" s="223">
        <f t="shared" ca="1" si="748"/>
        <v>-1.5751164039901549E-4</v>
      </c>
      <c r="FC388" s="223">
        <f t="shared" ca="1" si="749"/>
        <v>8.3513514903747212E-4</v>
      </c>
      <c r="FD388" s="223">
        <f t="shared" ca="1" si="750"/>
        <v>1.4742632630572261E-3</v>
      </c>
      <c r="FE388" s="223">
        <f t="shared" ca="1" si="751"/>
        <v>1.4893252045871392E-3</v>
      </c>
      <c r="FF388" s="223">
        <f t="shared" ca="1" si="752"/>
        <v>8.7394514616384014E-4</v>
      </c>
      <c r="FG388" s="223">
        <f t="shared" ca="1" si="753"/>
        <v>-1.1138213674738619E-4</v>
      </c>
      <c r="FH388" s="223">
        <f t="shared" ca="1" si="754"/>
        <v>-1.0495605653762807E-3</v>
      </c>
      <c r="FI388" s="223">
        <f t="shared" ca="1" si="755"/>
        <v>-1.5434525078369193E-3</v>
      </c>
      <c r="FJ388" s="223">
        <f t="shared" ca="1" si="756"/>
        <v>-1.383989976152846E-3</v>
      </c>
      <c r="FK388" s="223">
        <f t="shared" ca="1" si="757"/>
        <v>-6.3867459930533896E-4</v>
      </c>
      <c r="FL388" s="223">
        <f t="shared" ca="1" si="758"/>
        <v>3.7699629859640844E-4</v>
      </c>
      <c r="FM388" s="223">
        <f t="shared" ca="1" si="759"/>
        <v>1.2330819697592035E-3</v>
      </c>
      <c r="FN388" s="223">
        <f t="shared" ca="1" si="760"/>
        <v>1.5671952330644876E-3</v>
      </c>
      <c r="FO388" s="223">
        <f t="shared" ca="1" si="761"/>
        <v>1.2379035570004701E-3</v>
      </c>
      <c r="FP388" s="223">
        <f t="shared" ca="1" si="762"/>
        <v>3.8459846075067204E-4</v>
      </c>
      <c r="FQ388" s="223">
        <f t="shared" ca="1" si="763"/>
        <v>-6.3150991179348798E-4</v>
      </c>
      <c r="FR388" s="223">
        <f t="shared" ca="1" si="764"/>
        <v>-1.3802956266970525E-3</v>
      </c>
      <c r="FS388" s="223">
        <f t="shared" ca="1" si="765"/>
        <v>-1.5447923409570121E-3</v>
      </c>
      <c r="FT388" s="223">
        <f t="shared" ca="1" si="766"/>
        <v>-1.0553674201397556E-3</v>
      </c>
      <c r="FU388" s="223">
        <f t="shared" ca="1" si="767"/>
        <v>-1.1919793004435807E-4</v>
      </c>
      <c r="FV388" s="223">
        <f t="shared" ca="1" si="768"/>
        <v>8.6742889547784406E-4</v>
      </c>
      <c r="FW388" s="223">
        <f t="shared" ca="1" si="769"/>
        <v>1.4868668719844619E-3</v>
      </c>
      <c r="FX388" s="223">
        <f t="shared" ca="1" si="770"/>
        <v>1.4769034782927525E-3</v>
      </c>
      <c r="FY388" s="223">
        <f t="shared" ca="1" si="771"/>
        <v>8.4175629013834156E-4</v>
      </c>
      <c r="FZ388" s="223">
        <f t="shared" ca="1" si="772"/>
        <v>-1.4971234976717771E-4</v>
      </c>
      <c r="GA388" s="223">
        <f t="shared" ca="1" si="773"/>
        <v>-1.0778066823594369E-3</v>
      </c>
      <c r="GB388" s="223">
        <f t="shared" ca="1" si="774"/>
        <v>-1.5496577456530949E-3</v>
      </c>
      <c r="GC388" s="223">
        <f t="shared" ca="1" si="775"/>
        <v>-1.3655276132996006E-3</v>
      </c>
      <c r="GD388" s="223">
        <f t="shared" ca="1" si="776"/>
        <v>-6.0335988588735927E-4</v>
      </c>
      <c r="GE388" s="223">
        <f t="shared" ca="1" si="777"/>
        <v>4.1421439207460666E-4</v>
      </c>
      <c r="GF388" s="223">
        <f t="shared" ca="1" si="778"/>
        <v>1.2564487584144448E-3</v>
      </c>
      <c r="GG388" s="223">
        <f t="shared" ca="1" si="779"/>
        <v>1.5668193883092208E-3</v>
      </c>
      <c r="GH388" s="223">
        <f t="shared" ca="1" si="780"/>
        <v>1.2139441766049149E-3</v>
      </c>
      <c r="GI388" s="223">
        <f t="shared" ca="1" si="781"/>
        <v>3.4719772161999454E-4</v>
      </c>
      <c r="GJ388" s="223">
        <f t="shared" ca="1" si="782"/>
        <v>-6.6652000956647509E-4</v>
      </c>
      <c r="GK388" s="223">
        <f t="shared" ca="1" si="783"/>
        <v>-1.3980950585867698E-3</v>
      </c>
      <c r="GL388" s="223">
        <f t="shared" ca="1" si="784"/>
        <v>-1.5378464802720886E-3</v>
      </c>
      <c r="GM388" s="223">
        <f t="shared" ca="1" si="785"/>
        <v>-1.0266164993345355E-3</v>
      </c>
      <c r="GN388" s="223">
        <f t="shared" ca="1" si="786"/>
        <v>-8.0812419313739639E-5</v>
      </c>
      <c r="GO388" s="223">
        <f t="shared" ca="1" si="787"/>
        <v>8.9920013518683542E-4</v>
      </c>
      <c r="GP388" s="223">
        <f t="shared" ca="1" si="788"/>
        <v>1.4985748479055473E-3</v>
      </c>
      <c r="GQ388" s="223">
        <f t="shared" ca="1" si="789"/>
        <v>1.4635921205680131E-3</v>
      </c>
      <c r="GR388" s="223">
        <f t="shared" ca="1" si="790"/>
        <v>8.0906039159894013E-4</v>
      </c>
      <c r="GS388" s="223">
        <f t="shared" ca="1" si="791"/>
        <v>-1.8795238166559682E-4</v>
      </c>
      <c r="GT388" s="223">
        <f t="shared" ca="1" si="792"/>
        <v>-1.1054035688989117E-3</v>
      </c>
      <c r="GU388" s="223">
        <f t="shared" ca="1" si="793"/>
        <v>-1.5549295275887217E-3</v>
      </c>
      <c r="GV388" s="223">
        <f t="shared" ca="1" si="794"/>
        <v>-1.346242707672481E-3</v>
      </c>
      <c r="GW388" s="223">
        <f t="shared" ca="1" si="795"/>
        <v>-5.6768173103522097E-4</v>
      </c>
      <c r="GX388" s="223">
        <f t="shared" ca="1" si="796"/>
        <v>4.5118297829147144E-4</v>
      </c>
      <c r="GY388" s="223">
        <f t="shared" ca="1" si="797"/>
        <v>1.2790587093192503E-3</v>
      </c>
      <c r="GZ388" s="223">
        <f t="shared" ca="1" si="798"/>
        <v>1.5654997501415879E-3</v>
      </c>
      <c r="HA388" s="223">
        <f t="shared" ca="1" si="799"/>
        <v>1.1892535616296548E-3</v>
      </c>
      <c r="HB388" s="223">
        <f t="shared" ca="1" si="800"/>
        <v>3.0958784356432869E-4</v>
      </c>
      <c r="HC388" s="223">
        <f t="shared" ca="1" si="801"/>
        <v>-7.0112862060852797E-4</v>
      </c>
      <c r="HD388" s="223">
        <f t="shared" ca="1" si="802"/>
        <v>-1.4150523302913359E-3</v>
      </c>
      <c r="HE388" s="223">
        <f t="shared" ca="1" si="803"/>
        <v>-1.5299742783712329E-3</v>
      </c>
      <c r="HF388" s="223">
        <f t="shared" ca="1" si="804"/>
        <v>-9.9724718313777961E-4</v>
      </c>
      <c r="HG388" s="223">
        <f t="shared" ca="1" si="805"/>
        <v>-4.2378230203497574E-5</v>
      </c>
      <c r="HH388" s="223">
        <f t="shared" ca="1" si="806"/>
        <v>9.304297303576489E-4</v>
      </c>
      <c r="HI388" s="223">
        <f t="shared" ca="1" si="807"/>
        <v>1.5093801383735774E-3</v>
      </c>
      <c r="HJ388" s="223">
        <f t="shared" ca="1" si="808"/>
        <v>1.4493991496770781E-3</v>
      </c>
      <c r="HK388" s="223">
        <f t="shared" ca="1" si="809"/>
        <v>7.7587714533235597E-4</v>
      </c>
      <c r="HL388" s="223">
        <f t="shared" ca="1" si="810"/>
        <v>-2.2607919807729281E-4</v>
      </c>
      <c r="HM388" s="223">
        <f t="shared" ca="1" si="811"/>
        <v>-1.1323346016621997E-3</v>
      </c>
      <c r="HN388" s="223">
        <f t="shared" ca="1" si="812"/>
        <v>-1.5592646781194919E-3</v>
      </c>
      <c r="HO388" s="223">
        <f t="shared" ca="1" si="813"/>
        <v>-1.3261468757775061E-3</v>
      </c>
      <c r="HP388" s="223">
        <f t="shared" ca="1" si="814"/>
        <v>-5.3166162593527367E-4</v>
      </c>
      <c r="HQ388" s="223">
        <f t="shared" ca="1" si="815"/>
        <v>4.8787978875305314E-4</v>
      </c>
      <c r="HR388" s="223">
        <f t="shared" ca="1" si="816"/>
        <v>1.3008982030846598E-3</v>
      </c>
      <c r="HS388" s="223">
        <f t="shared" ca="1" si="817"/>
        <v>1.563237113462275E-3</v>
      </c>
      <c r="HT388" s="223">
        <f t="shared" ca="1" si="818"/>
        <v>1.1638465847779674E-3</v>
      </c>
      <c r="HU388" s="223">
        <f t="shared" ca="1" si="819"/>
        <v>2.7179148136800043E-4</v>
      </c>
      <c r="HV388" s="223">
        <f t="shared" ca="1" si="820"/>
        <v>-7.3531489798635405E-4</v>
      </c>
      <c r="HW388" s="223">
        <f t="shared" ca="1" si="821"/>
        <v>-1.4311572273843489E-3</v>
      </c>
      <c r="HX388" s="223">
        <f t="shared" ca="1" si="822"/>
        <v>-1.5211804771745096E-3</v>
      </c>
      <c r="HY388" s="223">
        <f t="shared" ca="1" si="823"/>
        <v>-9.6727716252737513E-4</v>
      </c>
      <c r="HZ388" s="223">
        <f t="shared" ca="1" si="824"/>
        <v>-3.9185140320050025E-6</v>
      </c>
      <c r="IA388" s="223">
        <f t="shared" ca="1" si="825"/>
        <v>9.6109886944990331E-4</v>
      </c>
      <c r="IB388" s="223">
        <f t="shared" ca="1" si="826"/>
        <v>1.5192762346856094E-3</v>
      </c>
      <c r="IC388" s="223">
        <f t="shared" ca="1" si="827"/>
        <v>1.4343331149349024E-3</v>
      </c>
      <c r="ID388" s="223">
        <f t="shared" ca="1" si="828"/>
        <v>7.4222653968533865E-4</v>
      </c>
      <c r="IE388" s="223">
        <f t="shared" ca="1" si="829"/>
        <v>2.2626483815139429E-4</v>
      </c>
      <c r="IF388" s="223">
        <f t="shared" ca="1" si="830"/>
        <v>-1.1585835584021643E-3</v>
      </c>
      <c r="IG388" s="223">
        <f t="shared" ca="1" si="831"/>
        <v>-1.5626605859128248E-3</v>
      </c>
      <c r="IH388" s="223">
        <f t="shared" ca="1" si="832"/>
        <v>-1.3052522225923879E-3</v>
      </c>
      <c r="II388" s="223">
        <f t="shared" ca="1" si="833"/>
        <v>-4.9532126775197137E-4</v>
      </c>
      <c r="IJ388" s="223">
        <f t="shared" ca="1" si="834"/>
        <v>5.2428271867289013E-4</v>
      </c>
      <c r="IK388" s="223">
        <f t="shared" ca="1" si="835"/>
        <v>1.3219540844162485E-3</v>
      </c>
      <c r="IL388" s="223">
        <f t="shared" ca="1" si="836"/>
        <v>1.560032841199013E-3</v>
      </c>
      <c r="IM388" s="223">
        <f t="shared" ca="1" si="837"/>
        <v>1.1377385502626077E-3</v>
      </c>
      <c r="IN388" s="223">
        <f t="shared" ca="1" si="838"/>
        <v>2.3383140214619034E-4</v>
      </c>
      <c r="IO388" s="223">
        <f t="shared" ca="1" si="839"/>
        <v>-7.6905824916486808E-4</v>
      </c>
      <c r="IP388" s="223">
        <f t="shared" ca="1" si="840"/>
        <v>-1.4464000488779844E-3</v>
      </c>
      <c r="IQ388" s="223">
        <f t="shared" ca="1" si="841"/>
        <v>-1.5114703737389493E-3</v>
      </c>
      <c r="IR388" s="223">
        <f t="shared" ca="1" si="842"/>
        <v>-9.3672449032308704E-4</v>
      </c>
      <c r="IS388" s="223">
        <f t="shared" ca="1" si="843"/>
        <v>3.4543562505817747E-5</v>
      </c>
      <c r="IT388" s="223">
        <f t="shared" ca="1" si="844"/>
        <v>9.9118907852100259E-4</v>
      </c>
      <c r="IU388" s="223">
        <f t="shared" ca="1" si="845"/>
        <v>1.5282571758032644E-3</v>
      </c>
      <c r="IV388" s="223">
        <f t="shared" ca="1" si="846"/>
        <v>1.4184030915574597E-3</v>
      </c>
      <c r="IW388" s="223">
        <f t="shared" ca="1" si="847"/>
        <v>7.0812884452445268E-4</v>
      </c>
      <c r="IX388" s="223">
        <f t="shared" ca="1" si="848"/>
        <v>-3.0190140179704061E-4</v>
      </c>
      <c r="IY388" s="223">
        <f t="shared" ca="1" si="849"/>
        <v>-1.1841346277287766E-3</v>
      </c>
      <c r="IZ388" s="223">
        <f t="shared" ca="1" si="850"/>
        <v>-1.5651152054008462E-3</v>
      </c>
      <c r="JA388" s="223">
        <f t="shared" ca="1" si="851"/>
        <v>-1.2835713342749043E-3</v>
      </c>
      <c r="JB388" s="223">
        <f t="shared" ca="1" si="852"/>
        <v>-4.5868254655823056E-4</v>
      </c>
    </row>
    <row r="389" spans="2:262">
      <c r="B389" s="230">
        <v>28</v>
      </c>
      <c r="C389" s="229">
        <f t="shared" si="853"/>
        <v>5.4687500000000016E-4</v>
      </c>
      <c r="D389" s="226">
        <f t="shared" ca="1" si="597"/>
        <v>280.00106372546117</v>
      </c>
      <c r="E389" s="225">
        <f ca="1">AH361</f>
        <v>1.0637254611402917E-3</v>
      </c>
      <c r="F389" s="224">
        <v>28</v>
      </c>
      <c r="G389" s="223">
        <f t="shared" ca="1" si="854"/>
        <v>9.4308204640916021E-5</v>
      </c>
      <c r="H389" s="223">
        <f t="shared" ca="1" si="598"/>
        <v>2.2852757954429771E-4</v>
      </c>
      <c r="I389" s="223">
        <f t="shared" ca="1" si="599"/>
        <v>2.5900021109793704E-4</v>
      </c>
      <c r="J389" s="223">
        <f t="shared" ca="1" si="600"/>
        <v>1.7189216165942406E-4</v>
      </c>
      <c r="K389" s="223">
        <f t="shared" ca="1" si="601"/>
        <v>6.7486645297675142E-6</v>
      </c>
      <c r="L389" s="223">
        <f t="shared" ca="1" si="602"/>
        <v>-1.6145858520392694E-4</v>
      </c>
      <c r="M389" s="223">
        <f t="shared" ca="1" si="603"/>
        <v>-2.5636701282535468E-4</v>
      </c>
      <c r="N389" s="223">
        <f t="shared" ca="1" si="604"/>
        <v>-2.3489017641882922E-4</v>
      </c>
      <c r="O389" s="223">
        <f t="shared" ca="1" si="605"/>
        <v>-1.0677811070259009E-4</v>
      </c>
      <c r="P389" s="223">
        <f t="shared" ca="1" si="606"/>
        <v>6.9808984891977686E-5</v>
      </c>
      <c r="Q389" s="223">
        <f t="shared" ca="1" si="607"/>
        <v>2.1470426082287051E-4</v>
      </c>
      <c r="R389" s="223">
        <f t="shared" ca="1" si="608"/>
        <v>2.6212829110321915E-4</v>
      </c>
      <c r="S389" s="223">
        <f t="shared" ca="1" si="609"/>
        <v>1.905515574669274E-4</v>
      </c>
      <c r="T389" s="223">
        <f t="shared" ca="1" si="610"/>
        <v>3.2468400549751341E-5</v>
      </c>
      <c r="U389" s="223">
        <f t="shared" ca="1" si="611"/>
        <v>-1.4035473140907535E-4</v>
      </c>
      <c r="V389" s="223">
        <f t="shared" ca="1" si="612"/>
        <v>-2.4945974966601996E-4</v>
      </c>
      <c r="W389" s="223">
        <f t="shared" ca="1" si="613"/>
        <v>-2.4531525696109478E-4</v>
      </c>
      <c r="X389" s="223">
        <f t="shared" ca="1" si="614"/>
        <v>-1.2980276633456421E-4</v>
      </c>
      <c r="Y389" s="223">
        <f t="shared" ca="1" si="615"/>
        <v>4.463746645705675E-5</v>
      </c>
      <c r="Z389" s="223">
        <f t="shared" ca="1" si="616"/>
        <v>1.9881322270043106E-4</v>
      </c>
      <c r="AA389" s="223">
        <f t="shared" ca="1" si="617"/>
        <v>2.627319323712774E-4</v>
      </c>
      <c r="AB389" s="223">
        <f t="shared" ca="1" si="618"/>
        <v>2.0737583760994699E-4</v>
      </c>
      <c r="AC389" s="223">
        <f t="shared" ca="1" si="619"/>
        <v>5.7875448123407669E-5</v>
      </c>
      <c r="AD389" s="223">
        <f t="shared" ca="1" si="620"/>
        <v>-1.1789918482505351E-4</v>
      </c>
      <c r="AE389" s="223">
        <f t="shared" ca="1" si="621"/>
        <v>-2.401500527488306E-4</v>
      </c>
      <c r="AF389" s="223">
        <f t="shared" ca="1" si="622"/>
        <v>-2.5337781747586445E-4</v>
      </c>
      <c r="AG389" s="223">
        <f t="shared" ca="1" si="623"/>
        <v>-1.5157735036932656E-4</v>
      </c>
      <c r="AH389" s="223">
        <f t="shared" ca="1" si="624"/>
        <v>1.9036064818832619E-5</v>
      </c>
      <c r="AI389" s="223">
        <f t="shared" ca="1" si="625"/>
        <v>1.8100750456102383E-4</v>
      </c>
      <c r="AJ389" s="223">
        <f t="shared" ca="1" si="626"/>
        <v>2.6080532150671645E-4</v>
      </c>
      <c r="AK389" s="223">
        <f t="shared" ca="1" si="627"/>
        <v>2.2220297507361884E-4</v>
      </c>
      <c r="AL389" s="223">
        <f t="shared" ca="1" si="628"/>
        <v>8.272512349369741E-5</v>
      </c>
      <c r="AM389" s="223">
        <f t="shared" ca="1" si="629"/>
        <v>-9.4308204640916103E-5</v>
      </c>
      <c r="AN389" s="223">
        <f t="shared" ca="1" si="630"/>
        <v>-2.285275795442975E-4</v>
      </c>
      <c r="AO389" s="223">
        <f t="shared" ca="1" si="631"/>
        <v>-2.590002110979371E-4</v>
      </c>
      <c r="AP389" s="223">
        <f t="shared" ca="1" si="632"/>
        <v>-1.7189216165942395E-4</v>
      </c>
      <c r="AQ389" s="223">
        <f t="shared" ca="1" si="633"/>
        <v>-6.7486645297679614E-6</v>
      </c>
      <c r="AR389" s="223">
        <f t="shared" ca="1" si="634"/>
        <v>1.6145858520392675E-4</v>
      </c>
      <c r="AS389" s="223">
        <f t="shared" ca="1" si="635"/>
        <v>2.5636701282535473E-4</v>
      </c>
      <c r="AT389" s="223">
        <f t="shared" ca="1" si="636"/>
        <v>2.3489017641882944E-4</v>
      </c>
      <c r="AU389" s="223">
        <f t="shared" ca="1" si="637"/>
        <v>1.067781107025903E-4</v>
      </c>
      <c r="AV389" s="223">
        <f t="shared" ca="1" si="638"/>
        <v>-6.9808984891977916E-5</v>
      </c>
      <c r="AW389" s="223">
        <f t="shared" ca="1" si="639"/>
        <v>-2.1470426082287024E-4</v>
      </c>
      <c r="AX389" s="223">
        <f t="shared" ca="1" si="640"/>
        <v>-2.621282911032192E-4</v>
      </c>
      <c r="AY389" s="223">
        <f t="shared" ca="1" si="641"/>
        <v>-1.9055155746692723E-4</v>
      </c>
      <c r="AZ389" s="223">
        <f t="shared" ca="1" si="642"/>
        <v>-3.2468400549751578E-5</v>
      </c>
      <c r="BA389" s="223">
        <f t="shared" ca="1" si="643"/>
        <v>1.4035473140907513E-4</v>
      </c>
      <c r="BB389" s="223">
        <f t="shared" ca="1" si="644"/>
        <v>2.4945974966602007E-4</v>
      </c>
      <c r="BC389" s="223">
        <f t="shared" ca="1" si="645"/>
        <v>2.4531525696109457E-4</v>
      </c>
      <c r="BD389" s="223">
        <f t="shared" ca="1" si="646"/>
        <v>1.2980276633456524E-4</v>
      </c>
      <c r="BE389" s="223">
        <f t="shared" ca="1" si="647"/>
        <v>-4.4637466457056059E-5</v>
      </c>
      <c r="BF389" s="223">
        <f t="shared" ca="1" si="648"/>
        <v>-1.988132227004309E-4</v>
      </c>
      <c r="BG389" s="223">
        <f t="shared" ca="1" si="649"/>
        <v>-2.627319323712774E-4</v>
      </c>
      <c r="BH389" s="223">
        <f t="shared" ca="1" si="650"/>
        <v>-2.0737583760994688E-4</v>
      </c>
      <c r="BI389" s="223">
        <f t="shared" ca="1" si="651"/>
        <v>-5.7875448123406991E-5</v>
      </c>
      <c r="BJ389" s="223">
        <f t="shared" ca="1" si="652"/>
        <v>1.1789918482505251E-4</v>
      </c>
      <c r="BK389" s="223">
        <f t="shared" ca="1" si="653"/>
        <v>2.4015005274883051E-4</v>
      </c>
      <c r="BL389" s="223">
        <f t="shared" ca="1" si="654"/>
        <v>2.533778174758645E-4</v>
      </c>
      <c r="BM389" s="223">
        <f t="shared" ca="1" si="655"/>
        <v>1.5157735036932677E-4</v>
      </c>
      <c r="BN389" s="223">
        <f t="shared" ca="1" si="656"/>
        <v>-1.9036064818833324E-5</v>
      </c>
      <c r="BO389" s="223">
        <f t="shared" ca="1" si="657"/>
        <v>-1.8100750456102432E-4</v>
      </c>
      <c r="BP389" s="223">
        <f t="shared" ca="1" si="658"/>
        <v>-2.6080532150671634E-4</v>
      </c>
      <c r="BQ389" s="223">
        <f t="shared" ca="1" si="659"/>
        <v>-2.2220297507361897E-4</v>
      </c>
      <c r="BR389" s="223">
        <f t="shared" ca="1" si="660"/>
        <v>-8.2725123493697627E-5</v>
      </c>
      <c r="BS389" s="223">
        <f t="shared" ca="1" si="661"/>
        <v>9.4308204640915886E-5</v>
      </c>
      <c r="BT389" s="223">
        <f t="shared" ca="1" si="662"/>
        <v>2.2852757954429782E-4</v>
      </c>
      <c r="BU389" s="223">
        <f t="shared" ca="1" si="663"/>
        <v>2.5900021109793726E-4</v>
      </c>
      <c r="BV389" s="223">
        <f t="shared" ca="1" si="664"/>
        <v>1.7189216165942482E-4</v>
      </c>
      <c r="BW389" s="223">
        <f t="shared" ca="1" si="665"/>
        <v>6.7486645297681782E-6</v>
      </c>
      <c r="BX389" s="223">
        <f t="shared" ca="1" si="666"/>
        <v>-1.6145858520392659E-4</v>
      </c>
      <c r="BY389" s="223">
        <f t="shared" ca="1" si="667"/>
        <v>-2.5636701282535468E-4</v>
      </c>
      <c r="BZ389" s="223">
        <f t="shared" ca="1" si="668"/>
        <v>-2.3489017641882911E-4</v>
      </c>
      <c r="CA389" s="223">
        <f t="shared" ca="1" si="669"/>
        <v>-1.0677811070259137E-4</v>
      </c>
      <c r="CB389" s="223">
        <f t="shared" ca="1" si="670"/>
        <v>6.9808984891976791E-5</v>
      </c>
      <c r="CC389" s="223">
        <f t="shared" ca="1" si="671"/>
        <v>2.1470426082287013E-4</v>
      </c>
      <c r="CD389" s="223">
        <f t="shared" ca="1" si="672"/>
        <v>2.621282911032192E-4</v>
      </c>
      <c r="CE389" s="223">
        <f t="shared" ca="1" si="673"/>
        <v>1.905515574669274E-4</v>
      </c>
      <c r="CF389" s="223">
        <f t="shared" ca="1" si="674"/>
        <v>3.2468400549750867E-5</v>
      </c>
      <c r="CG389" s="223">
        <f t="shared" ca="1" si="675"/>
        <v>-1.4035473140907415E-4</v>
      </c>
      <c r="CH389" s="223">
        <f t="shared" ca="1" si="676"/>
        <v>-2.4945974966601969E-4</v>
      </c>
      <c r="CI389" s="223">
        <f t="shared" ca="1" si="677"/>
        <v>-2.4531525696109494E-4</v>
      </c>
      <c r="CJ389" s="223">
        <f t="shared" ca="1" si="678"/>
        <v>-1.2980276633456461E-4</v>
      </c>
      <c r="CK389" s="223">
        <f t="shared" ca="1" si="679"/>
        <v>4.4637466457056764E-5</v>
      </c>
      <c r="CL389" s="223">
        <f t="shared" ca="1" si="680"/>
        <v>1.9881322270043136E-4</v>
      </c>
      <c r="CM389" s="223">
        <f t="shared" ca="1" si="681"/>
        <v>2.627319323712774E-4</v>
      </c>
      <c r="CN389" s="223">
        <f t="shared" ca="1" si="682"/>
        <v>2.0737583760994759E-4</v>
      </c>
      <c r="CO389" s="223">
        <f t="shared" ca="1" si="683"/>
        <v>5.7875448123408116E-5</v>
      </c>
      <c r="CP389" s="223">
        <f t="shared" ca="1" si="684"/>
        <v>-1.1789918482505312E-4</v>
      </c>
      <c r="CQ389" s="223">
        <f t="shared" ca="1" si="685"/>
        <v>-2.4015005274883081E-4</v>
      </c>
      <c r="CR389" s="223">
        <f t="shared" ca="1" si="686"/>
        <v>-2.5337781747586429E-4</v>
      </c>
      <c r="CS389" s="223">
        <f t="shared" ca="1" si="687"/>
        <v>-1.515773503693277E-4</v>
      </c>
      <c r="CT389" s="223">
        <f t="shared" ca="1" si="688"/>
        <v>1.9036064818832185E-5</v>
      </c>
      <c r="CU389" s="223">
        <f t="shared" ca="1" si="689"/>
        <v>1.8100750456102351E-4</v>
      </c>
      <c r="CV389" s="223">
        <f t="shared" ca="1" si="690"/>
        <v>2.6080532150671645E-4</v>
      </c>
      <c r="CW389" s="223">
        <f t="shared" ca="1" si="691"/>
        <v>2.2220297507361859E-4</v>
      </c>
      <c r="CX389" s="223">
        <f t="shared" ca="1" si="692"/>
        <v>8.2725123493696949E-5</v>
      </c>
      <c r="CY389" s="223">
        <f t="shared" ca="1" si="693"/>
        <v>-9.430820464091655E-5</v>
      </c>
      <c r="CZ389" s="223">
        <f t="shared" ca="1" si="694"/>
        <v>-2.285275795442982E-4</v>
      </c>
      <c r="DA389" s="223">
        <f t="shared" ca="1" si="695"/>
        <v>-2.5900021109793748E-4</v>
      </c>
      <c r="DB389" s="223">
        <f t="shared" ca="1" si="696"/>
        <v>-1.7189216165942571E-4</v>
      </c>
      <c r="DC389" s="223">
        <f t="shared" ca="1" si="697"/>
        <v>-6.7486645297693302E-6</v>
      </c>
      <c r="DD389" s="223">
        <f t="shared" ca="1" si="698"/>
        <v>1.6145858520392569E-4</v>
      </c>
      <c r="DE389" s="223">
        <f t="shared" ca="1" si="699"/>
        <v>2.5636701282535446E-4</v>
      </c>
      <c r="DF389" s="223">
        <f t="shared" ca="1" si="700"/>
        <v>2.3489017641882963E-4</v>
      </c>
      <c r="DG389" s="223">
        <f t="shared" ca="1" si="701"/>
        <v>1.067781107025907E-4</v>
      </c>
      <c r="DH389" s="223">
        <f t="shared" ca="1" si="702"/>
        <v>-6.9808984891977483E-5</v>
      </c>
      <c r="DI389" s="223">
        <f t="shared" ca="1" si="703"/>
        <v>-2.1470426082287054E-4</v>
      </c>
      <c r="DJ389" s="223">
        <f t="shared" ca="1" si="704"/>
        <v>-2.6212829110321915E-4</v>
      </c>
      <c r="DK389" s="223">
        <f t="shared" ca="1" si="705"/>
        <v>-1.9055155746692691E-4</v>
      </c>
      <c r="DL389" s="223">
        <f t="shared" ca="1" si="706"/>
        <v>-3.2468400549750169E-5</v>
      </c>
      <c r="DM389" s="223">
        <f t="shared" ca="1" si="707"/>
        <v>1.4035473140907315E-4</v>
      </c>
      <c r="DN389" s="223">
        <f t="shared" ca="1" si="708"/>
        <v>2.4945974966601931E-4</v>
      </c>
      <c r="DO389" s="223">
        <f t="shared" ca="1" si="709"/>
        <v>2.4531525696109538E-4</v>
      </c>
      <c r="DP389" s="223">
        <f t="shared" ca="1" si="710"/>
        <v>1.2980276633456562E-4</v>
      </c>
      <c r="DQ389" s="223">
        <f t="shared" ca="1" si="711"/>
        <v>-4.4637466457055639E-5</v>
      </c>
      <c r="DR389" s="223">
        <f t="shared" ca="1" si="712"/>
        <v>-1.9881322270043063E-4</v>
      </c>
      <c r="DS389" s="223">
        <f t="shared" ca="1" si="713"/>
        <v>-2.627319323712774E-4</v>
      </c>
      <c r="DT389" s="223">
        <f t="shared" ca="1" si="714"/>
        <v>-2.0737583760994715E-4</v>
      </c>
      <c r="DU389" s="223">
        <f t="shared" ca="1" si="715"/>
        <v>-5.7875448123407425E-5</v>
      </c>
      <c r="DV389" s="223">
        <f t="shared" ca="1" si="716"/>
        <v>1.1789918482505373E-4</v>
      </c>
      <c r="DW389" s="223">
        <f t="shared" ca="1" si="717"/>
        <v>2.4015005274883108E-4</v>
      </c>
      <c r="DX389" s="223">
        <f t="shared" ca="1" si="718"/>
        <v>2.5337781747586412E-4</v>
      </c>
      <c r="DY389" s="223">
        <f t="shared" ca="1" si="719"/>
        <v>1.5157735036932867E-4</v>
      </c>
      <c r="DZ389" s="223">
        <f t="shared" ca="1" si="720"/>
        <v>-1.903606481883102E-5</v>
      </c>
      <c r="EA389" s="223">
        <f t="shared" ca="1" si="721"/>
        <v>-1.8100750456102264E-4</v>
      </c>
      <c r="EB389" s="223">
        <f t="shared" ca="1" si="722"/>
        <v>-2.6080532150671629E-4</v>
      </c>
      <c r="EC389" s="223">
        <f t="shared" ca="1" si="723"/>
        <v>-2.2220297507361922E-4</v>
      </c>
      <c r="ED389" s="223">
        <f t="shared" ca="1" si="724"/>
        <v>-8.2725123493698047E-5</v>
      </c>
      <c r="EE389" s="223">
        <f t="shared" ca="1" si="725"/>
        <v>9.4308204640915506E-5</v>
      </c>
      <c r="EF389" s="223">
        <f t="shared" ca="1" si="726"/>
        <v>2.2852757954429758E-4</v>
      </c>
      <c r="EG389" s="223">
        <f t="shared" ca="1" si="727"/>
        <v>2.5900021109793704E-4</v>
      </c>
      <c r="EH389" s="223">
        <f t="shared" ca="1" si="728"/>
        <v>1.7189216165942376E-4</v>
      </c>
      <c r="EI389" s="223">
        <f t="shared" ca="1" si="729"/>
        <v>6.7486645297667823E-6</v>
      </c>
      <c r="EJ389" s="223">
        <f t="shared" ca="1" si="730"/>
        <v>-1.6145858520392477E-4</v>
      </c>
      <c r="EK389" s="223">
        <f t="shared" ca="1" si="731"/>
        <v>-2.5636701282535424E-4</v>
      </c>
      <c r="EL389" s="223">
        <f t="shared" ca="1" si="732"/>
        <v>-2.3489017641883014E-4</v>
      </c>
      <c r="EM389" s="223">
        <f t="shared" ca="1" si="733"/>
        <v>-1.0677811070259177E-4</v>
      </c>
      <c r="EN389" s="223">
        <f t="shared" ca="1" si="734"/>
        <v>6.9808984891976358E-5</v>
      </c>
      <c r="EO389" s="223">
        <f t="shared" ca="1" si="735"/>
        <v>2.1470426082286986E-4</v>
      </c>
      <c r="EP389" s="223">
        <f t="shared" ca="1" si="736"/>
        <v>2.6212829110321926E-4</v>
      </c>
      <c r="EQ389" s="223">
        <f t="shared" ca="1" si="737"/>
        <v>1.9055155746692772E-4</v>
      </c>
      <c r="ER389" s="223">
        <f t="shared" ca="1" si="738"/>
        <v>3.2468400549751314E-5</v>
      </c>
      <c r="ES389" s="223">
        <f t="shared" ca="1" si="739"/>
        <v>-1.4035473140907537E-4</v>
      </c>
      <c r="ET389" s="223">
        <f t="shared" ca="1" si="740"/>
        <v>-2.4945974966602012E-4</v>
      </c>
      <c r="EU389" s="223">
        <f t="shared" ca="1" si="741"/>
        <v>-2.4531525696109446E-4</v>
      </c>
      <c r="EV389" s="223">
        <f t="shared" ca="1" si="742"/>
        <v>-1.2980276633456662E-4</v>
      </c>
      <c r="EW389" s="223">
        <f t="shared" ca="1" si="743"/>
        <v>4.4637466457054487E-5</v>
      </c>
      <c r="EX389" s="223">
        <f t="shared" ca="1" si="744"/>
        <v>1.9881322270042987E-4</v>
      </c>
      <c r="EY389" s="223">
        <f t="shared" ca="1" si="745"/>
        <v>2.6273193237127734E-4</v>
      </c>
      <c r="EZ389" s="223">
        <f t="shared" ca="1" si="746"/>
        <v>2.0737583760994786E-4</v>
      </c>
      <c r="FA389" s="223">
        <f t="shared" ca="1" si="747"/>
        <v>5.7875448123408549E-5</v>
      </c>
      <c r="FB389" s="223">
        <f t="shared" ca="1" si="748"/>
        <v>-1.1789918482505273E-4</v>
      </c>
      <c r="FC389" s="223">
        <f t="shared" ca="1" si="749"/>
        <v>-2.401500527488306E-4</v>
      </c>
      <c r="FD389" s="223">
        <f t="shared" ca="1" si="750"/>
        <v>-2.533778174758644E-4</v>
      </c>
      <c r="FE389" s="223">
        <f t="shared" ca="1" si="751"/>
        <v>-1.5157735036932656E-4</v>
      </c>
      <c r="FF389" s="223">
        <f t="shared" ca="1" si="752"/>
        <v>1.9036064818833581E-5</v>
      </c>
      <c r="FG389" s="223">
        <f t="shared" ca="1" si="753"/>
        <v>1.8100750456102451E-4</v>
      </c>
      <c r="FH389" s="223">
        <f t="shared" ca="1" si="754"/>
        <v>2.6080532150671618E-4</v>
      </c>
      <c r="FI389" s="223">
        <f t="shared" ca="1" si="755"/>
        <v>2.2220297507361984E-4</v>
      </c>
      <c r="FJ389" s="223">
        <f t="shared" ca="1" si="756"/>
        <v>8.2725123493699145E-5</v>
      </c>
      <c r="FK389" s="223">
        <f t="shared" ca="1" si="757"/>
        <v>-9.4308204640914409E-5</v>
      </c>
      <c r="FL389" s="223">
        <f t="shared" ca="1" si="758"/>
        <v>-2.2852757954429706E-4</v>
      </c>
      <c r="FM389" s="223">
        <f t="shared" ca="1" si="759"/>
        <v>-2.5900021109793721E-4</v>
      </c>
      <c r="FN389" s="223">
        <f t="shared" ca="1" si="760"/>
        <v>-1.7189216165942463E-4</v>
      </c>
      <c r="FO389" s="223">
        <f t="shared" ca="1" si="761"/>
        <v>-6.7486645297679208E-6</v>
      </c>
      <c r="FP389" s="223">
        <f t="shared" ca="1" si="762"/>
        <v>1.6145858520392681E-4</v>
      </c>
      <c r="FQ389" s="223">
        <f t="shared" ca="1" si="763"/>
        <v>2.5636701282535479E-4</v>
      </c>
      <c r="FR389" s="223">
        <f t="shared" ca="1" si="764"/>
        <v>2.34890176418829E-4</v>
      </c>
      <c r="FS389" s="223">
        <f t="shared" ca="1" si="765"/>
        <v>1.0677811070259283E-4</v>
      </c>
      <c r="FT389" s="223">
        <f t="shared" ca="1" si="766"/>
        <v>-6.9808984891975233E-5</v>
      </c>
      <c r="FU389" s="223">
        <f t="shared" ca="1" si="767"/>
        <v>-2.1470426082286919E-4</v>
      </c>
      <c r="FV389" s="223">
        <f t="shared" ca="1" si="768"/>
        <v>-2.6212829110321931E-4</v>
      </c>
      <c r="FW389" s="223">
        <f t="shared" ca="1" si="769"/>
        <v>-1.9055155746692853E-4</v>
      </c>
      <c r="FX389" s="223">
        <f t="shared" ca="1" si="770"/>
        <v>-3.246840054975248E-5</v>
      </c>
      <c r="FY389" s="223">
        <f t="shared" ca="1" si="771"/>
        <v>1.4035473140907437E-4</v>
      </c>
      <c r="FZ389" s="223">
        <f t="shared" ca="1" si="772"/>
        <v>2.494597496660198E-4</v>
      </c>
      <c r="GA389" s="223">
        <f t="shared" ca="1" si="773"/>
        <v>2.4531525696109489E-4</v>
      </c>
      <c r="GB389" s="223">
        <f t="shared" ca="1" si="774"/>
        <v>1.2980276633456437E-4</v>
      </c>
      <c r="GC389" s="223">
        <f t="shared" ca="1" si="775"/>
        <v>-4.4637466457057008E-5</v>
      </c>
      <c r="GD389" s="223">
        <f t="shared" ca="1" si="776"/>
        <v>-1.9881322270043152E-4</v>
      </c>
      <c r="GE389" s="223">
        <f t="shared" ca="1" si="777"/>
        <v>-2.6273193237127734E-4</v>
      </c>
      <c r="GF389" s="223">
        <f t="shared" ca="1" si="778"/>
        <v>-2.0737583760994856E-4</v>
      </c>
      <c r="GG389" s="223">
        <f t="shared" ca="1" si="779"/>
        <v>-5.7875448123409688E-5</v>
      </c>
      <c r="GH389" s="223">
        <f t="shared" ca="1" si="780"/>
        <v>1.1789918482505167E-4</v>
      </c>
      <c r="GI389" s="223">
        <f t="shared" ca="1" si="781"/>
        <v>2.4015005274883013E-4</v>
      </c>
      <c r="GJ389" s="223">
        <f t="shared" ca="1" si="782"/>
        <v>2.5337781747586472E-4</v>
      </c>
      <c r="GK389" s="223">
        <f t="shared" ca="1" si="783"/>
        <v>1.5157735036933054E-4</v>
      </c>
      <c r="GL389" s="223">
        <f t="shared" ca="1" si="784"/>
        <v>-1.9036064818832429E-5</v>
      </c>
      <c r="GM389" s="223">
        <f t="shared" ca="1" si="785"/>
        <v>-1.8100750456102096E-4</v>
      </c>
      <c r="GN389" s="223">
        <f t="shared" ca="1" si="786"/>
        <v>-2.6080532150671645E-4</v>
      </c>
      <c r="GO389" s="223">
        <f t="shared" ca="1" si="787"/>
        <v>-2.2220297507362046E-4</v>
      </c>
      <c r="GP389" s="223">
        <f t="shared" ca="1" si="788"/>
        <v>-8.2725123493696705E-5</v>
      </c>
      <c r="GQ389" s="223">
        <f t="shared" ca="1" si="789"/>
        <v>9.4308204640913311E-5</v>
      </c>
      <c r="GR389" s="223">
        <f t="shared" ca="1" si="790"/>
        <v>2.2852757954429834E-4</v>
      </c>
      <c r="GS389" s="223">
        <f t="shared" ca="1" si="791"/>
        <v>2.5900021109793742E-4</v>
      </c>
      <c r="GT389" s="223">
        <f t="shared" ca="1" si="792"/>
        <v>1.7189216165942271E-4</v>
      </c>
      <c r="GU389" s="223">
        <f t="shared" ca="1" si="793"/>
        <v>6.7486645297690863E-6</v>
      </c>
      <c r="GV389" s="223">
        <f t="shared" ca="1" si="794"/>
        <v>-1.614585852039229E-4</v>
      </c>
      <c r="GW389" s="223">
        <f t="shared" ca="1" si="795"/>
        <v>-2.5636701282535451E-4</v>
      </c>
      <c r="GX389" s="223">
        <f t="shared" ca="1" si="796"/>
        <v>-2.348901764188312E-4</v>
      </c>
      <c r="GY389" s="223">
        <f t="shared" ca="1" si="797"/>
        <v>-1.0677811070259049E-4</v>
      </c>
      <c r="GZ389" s="223">
        <f t="shared" ca="1" si="798"/>
        <v>6.9808984891974135E-5</v>
      </c>
      <c r="HA389" s="223">
        <f t="shared" ca="1" si="799"/>
        <v>2.147042608228707E-4</v>
      </c>
      <c r="HB389" s="223">
        <f t="shared" ca="1" si="800"/>
        <v>2.6212829110321936E-4</v>
      </c>
      <c r="HC389" s="223">
        <f t="shared" ca="1" si="801"/>
        <v>1.9055155746692675E-4</v>
      </c>
      <c r="HD389" s="223">
        <f t="shared" ca="1" si="802"/>
        <v>3.2468400549753618E-5</v>
      </c>
      <c r="HE389" s="223">
        <f t="shared" ca="1" si="803"/>
        <v>-1.4035473140907654E-4</v>
      </c>
      <c r="HF389" s="223">
        <f t="shared" ca="1" si="804"/>
        <v>-2.4945974966601942E-4</v>
      </c>
      <c r="HG389" s="223">
        <f t="shared" ca="1" si="805"/>
        <v>-2.4531525696109397E-4</v>
      </c>
      <c r="HH389" s="223">
        <f t="shared" ca="1" si="806"/>
        <v>-1.298027663345654E-4</v>
      </c>
      <c r="HI389" s="223">
        <f t="shared" ca="1" si="807"/>
        <v>4.4637466457052196E-5</v>
      </c>
      <c r="HJ389" s="223">
        <f t="shared" ca="1" si="808"/>
        <v>1.9881322270043079E-4</v>
      </c>
      <c r="HK389" s="223">
        <f t="shared" ca="1" si="809"/>
        <v>2.6273193237127729E-4</v>
      </c>
      <c r="HL389" s="223">
        <f t="shared" ca="1" si="810"/>
        <v>2.0737583760994699E-4</v>
      </c>
      <c r="HM389" s="223">
        <f t="shared" ca="1" si="811"/>
        <v>5.7875448123410813E-5</v>
      </c>
      <c r="HN389" s="223">
        <f t="shared" ca="1" si="812"/>
        <v>-1.17899184825054E-4</v>
      </c>
      <c r="HO389" s="223">
        <f t="shared" ca="1" si="813"/>
        <v>-2.4015005274882967E-4</v>
      </c>
      <c r="HP389" s="223">
        <f t="shared" ca="1" si="814"/>
        <v>-2.5337781747586407E-4</v>
      </c>
      <c r="HQ389" s="223">
        <f t="shared" ca="1" si="815"/>
        <v>-1.5157735036932843E-4</v>
      </c>
      <c r="HR389" s="223">
        <f t="shared" ca="1" si="816"/>
        <v>1.9036064818835004E-5</v>
      </c>
      <c r="HS389" s="223">
        <f t="shared" ca="1" si="817"/>
        <v>1.810075045610228E-4</v>
      </c>
      <c r="HT389" s="223">
        <f t="shared" ca="1" si="818"/>
        <v>2.6080532150671586E-4</v>
      </c>
      <c r="HU389" s="223">
        <f t="shared" ca="1" si="819"/>
        <v>2.2220297507361908E-4</v>
      </c>
      <c r="HV389" s="223">
        <f t="shared" ca="1" si="820"/>
        <v>8.2725123493701354E-5</v>
      </c>
      <c r="HW389" s="223">
        <f t="shared" ca="1" si="821"/>
        <v>-9.4308204640915723E-5</v>
      </c>
      <c r="HX389" s="223">
        <f t="shared" ca="1" si="822"/>
        <v>-2.2852757954429592E-4</v>
      </c>
      <c r="HY389" s="223">
        <f t="shared" ca="1" si="823"/>
        <v>-2.5900021109793699E-4</v>
      </c>
      <c r="HZ389" s="223">
        <f t="shared" ca="1" si="824"/>
        <v>-1.7189216165942639E-4</v>
      </c>
      <c r="IA389" s="223">
        <f t="shared" ca="1" si="825"/>
        <v>-6.7486645297665113E-6</v>
      </c>
      <c r="IB389" s="223">
        <f t="shared" ca="1" si="826"/>
        <v>1.6145858520392496E-4</v>
      </c>
      <c r="IC389" s="223">
        <f t="shared" ca="1" si="827"/>
        <v>2.5636701282535506E-4</v>
      </c>
      <c r="ID389" s="223">
        <f t="shared" ca="1" si="828"/>
        <v>2.3489017641883003E-4</v>
      </c>
      <c r="IE389" s="223">
        <f t="shared" ca="1" si="829"/>
        <v>2.4058236927026664E-4</v>
      </c>
      <c r="IF389" s="223">
        <f t="shared" ca="1" si="830"/>
        <v>-6.9808984891976588E-5</v>
      </c>
      <c r="IG389" s="223">
        <f t="shared" ca="1" si="831"/>
        <v>-2.1470426082286786E-4</v>
      </c>
      <c r="IH389" s="223">
        <f t="shared" ca="1" si="832"/>
        <v>-2.621282911032192E-4</v>
      </c>
      <c r="II389" s="223">
        <f t="shared" ca="1" si="833"/>
        <v>-1.9055155746693011E-4</v>
      </c>
      <c r="IJ389" s="223">
        <f t="shared" ca="1" si="834"/>
        <v>-3.2468400549751057E-5</v>
      </c>
      <c r="IK389" s="223">
        <f t="shared" ca="1" si="835"/>
        <v>1.4035473140907242E-4</v>
      </c>
      <c r="IL389" s="223">
        <f t="shared" ca="1" si="836"/>
        <v>2.4945974966602023E-4</v>
      </c>
      <c r="IM389" s="223">
        <f t="shared" ca="1" si="837"/>
        <v>2.453152569610957E-4</v>
      </c>
      <c r="IN389" s="223">
        <f t="shared" ca="1" si="838"/>
        <v>1.2980276633456315E-4</v>
      </c>
      <c r="IO389" s="223">
        <f t="shared" ca="1" si="839"/>
        <v>-4.4637466457054717E-5</v>
      </c>
      <c r="IP389" s="223">
        <f t="shared" ca="1" si="840"/>
        <v>-1.9881322270043247E-4</v>
      </c>
      <c r="IQ389" s="223">
        <f t="shared" ca="1" si="841"/>
        <v>-2.627319323712774E-4</v>
      </c>
      <c r="IR389" s="223">
        <f t="shared" ca="1" si="842"/>
        <v>-2.0737583760994997E-4</v>
      </c>
      <c r="IS389" s="223">
        <f t="shared" ca="1" si="843"/>
        <v>-5.7875448123408306E-5</v>
      </c>
      <c r="IT389" s="223">
        <f t="shared" ca="1" si="844"/>
        <v>1.1789918482504961E-4</v>
      </c>
      <c r="IU389" s="223">
        <f t="shared" ca="1" si="845"/>
        <v>2.4015005274883073E-4</v>
      </c>
      <c r="IV389" s="223">
        <f t="shared" ca="1" si="846"/>
        <v>2.5337781747586537E-4</v>
      </c>
      <c r="IW389" s="223">
        <f t="shared" ca="1" si="847"/>
        <v>1.5157735036932634E-4</v>
      </c>
      <c r="IX389" s="223">
        <f t="shared" ca="1" si="848"/>
        <v>-1.9036064818830125E-5</v>
      </c>
      <c r="IY389" s="223">
        <f t="shared" ca="1" si="849"/>
        <v>-1.810075045610247E-4</v>
      </c>
      <c r="IZ389" s="223">
        <f t="shared" ca="1" si="850"/>
        <v>-2.6080532150671618E-4</v>
      </c>
      <c r="JA389" s="223">
        <f t="shared" ca="1" si="851"/>
        <v>-2.222029750736177E-4</v>
      </c>
      <c r="JB389" s="223">
        <f t="shared" ca="1" si="852"/>
        <v>-8.2725123493698901E-5</v>
      </c>
    </row>
    <row r="390" spans="2:262">
      <c r="B390" s="230">
        <v>29</v>
      </c>
      <c r="C390" s="229">
        <f t="shared" si="853"/>
        <v>5.6640625000000018E-4</v>
      </c>
      <c r="D390" s="226">
        <f t="shared" ca="1" si="597"/>
        <v>280.00118390806233</v>
      </c>
      <c r="E390" s="225">
        <f ca="1">AI361</f>
        <v>1.1839080623311058E-3</v>
      </c>
      <c r="F390" s="224">
        <v>29</v>
      </c>
      <c r="G390" s="223">
        <f t="shared" ca="1" si="854"/>
        <v>9.9441565956166262E-5</v>
      </c>
      <c r="H390" s="223">
        <f t="shared" ca="1" si="598"/>
        <v>2.4399173700114093E-4</v>
      </c>
      <c r="I390" s="223">
        <f t="shared" ca="1" si="599"/>
        <v>2.700638375073287E-4</v>
      </c>
      <c r="J390" s="223">
        <f t="shared" ca="1" si="600"/>
        <v>1.649977167629371E-4</v>
      </c>
      <c r="K390" s="223">
        <f t="shared" ca="1" si="601"/>
        <v>-2.018837593479423E-5</v>
      </c>
      <c r="L390" s="223">
        <f t="shared" ca="1" si="602"/>
        <v>-1.9557135047178654E-4</v>
      </c>
      <c r="M390" s="223">
        <f t="shared" ca="1" si="603"/>
        <v>-2.7598833746611979E-4</v>
      </c>
      <c r="N390" s="223">
        <f t="shared" ca="1" si="604"/>
        <v>-2.2239027085213926E-4</v>
      </c>
      <c r="O390" s="223">
        <f t="shared" ca="1" si="605"/>
        <v>-6.0803423466306265E-5</v>
      </c>
      <c r="P390" s="223">
        <f t="shared" ca="1" si="606"/>
        <v>1.3030849055900513E-4</v>
      </c>
      <c r="Q390" s="223">
        <f t="shared" ca="1" si="607"/>
        <v>2.5814490711867697E-4</v>
      </c>
      <c r="R390" s="223">
        <f t="shared" ca="1" si="608"/>
        <v>2.6063072414270904E-4</v>
      </c>
      <c r="S390" s="223">
        <f t="shared" ca="1" si="609"/>
        <v>1.3655887286582403E-4</v>
      </c>
      <c r="T390" s="223">
        <f t="shared" ca="1" si="610"/>
        <v>-5.3823550936796499E-5</v>
      </c>
      <c r="U390" s="223">
        <f t="shared" ca="1" si="611"/>
        <v>-2.1807021070529344E-4</v>
      </c>
      <c r="V390" s="223">
        <f t="shared" ca="1" si="612"/>
        <v>-2.7642583447436597E-4</v>
      </c>
      <c r="W390" s="223">
        <f t="shared" ca="1" si="613"/>
        <v>-2.0055396382856065E-4</v>
      </c>
      <c r="X390" s="223">
        <f t="shared" ca="1" si="614"/>
        <v>-2.7296636751489254E-5</v>
      </c>
      <c r="Y390" s="223">
        <f t="shared" ca="1" si="615"/>
        <v>1.5921545417235726E-4</v>
      </c>
      <c r="Z390" s="223">
        <f t="shared" ca="1" si="616"/>
        <v>2.6841533755120263E-4</v>
      </c>
      <c r="AA390" s="223">
        <f t="shared" ca="1" si="617"/>
        <v>2.4727748209123251E-4</v>
      </c>
      <c r="AB390" s="223">
        <f t="shared" ca="1" si="618"/>
        <v>1.0606605641145756E-4</v>
      </c>
      <c r="AC390" s="223">
        <f t="shared" ca="1" si="619"/>
        <v>-8.6649169633610005E-5</v>
      </c>
      <c r="AD390" s="223">
        <f t="shared" ca="1" si="620"/>
        <v>-2.3728909198947768E-4</v>
      </c>
      <c r="AE390" s="223">
        <f t="shared" ca="1" si="621"/>
        <v>-2.7270562963423785E-4</v>
      </c>
      <c r="AF390" s="223">
        <f t="shared" ca="1" si="622"/>
        <v>-1.7570113851285389E-4</v>
      </c>
      <c r="AG390" s="223">
        <f t="shared" ca="1" si="623"/>
        <v>6.6207167878495757E-6</v>
      </c>
      <c r="AH390" s="223">
        <f t="shared" ca="1" si="624"/>
        <v>1.8572766915680126E-4</v>
      </c>
      <c r="AI390" s="223">
        <f t="shared" ca="1" si="625"/>
        <v>2.7464855146526929E-4</v>
      </c>
      <c r="AJ390" s="223">
        <f t="shared" ca="1" si="626"/>
        <v>2.3020495654258553E-4</v>
      </c>
      <c r="AK390" s="223">
        <f t="shared" ca="1" si="627"/>
        <v>7.3977907742103788E-5</v>
      </c>
      <c r="AL390" s="223">
        <f t="shared" ca="1" si="628"/>
        <v>-1.1817150416586246E-4</v>
      </c>
      <c r="AM390" s="223">
        <f t="shared" ca="1" si="629"/>
        <v>-2.5293892446084167E-4</v>
      </c>
      <c r="AN390" s="223">
        <f t="shared" ca="1" si="630"/>
        <v>-2.6488367828930693E-4</v>
      </c>
      <c r="AO390" s="223">
        <f t="shared" ca="1" si="631"/>
        <v>-1.4820560453083999E-4</v>
      </c>
      <c r="AP390" s="223">
        <f t="shared" ca="1" si="632"/>
        <v>4.0438488584119853E-5</v>
      </c>
      <c r="AQ390" s="223">
        <f t="shared" ca="1" si="633"/>
        <v>2.0944636712133405E-4</v>
      </c>
      <c r="AR390" s="223">
        <f t="shared" ca="1" si="634"/>
        <v>2.7675079552171819E-4</v>
      </c>
      <c r="AS390" s="223">
        <f t="shared" ca="1" si="635"/>
        <v>2.0966993417217023E-4</v>
      </c>
      <c r="AT390" s="223">
        <f t="shared" ca="1" si="636"/>
        <v>4.0777062481480926E-5</v>
      </c>
      <c r="AU390" s="223">
        <f t="shared" ca="1" si="637"/>
        <v>-1.4791642928111938E-4</v>
      </c>
      <c r="AV390" s="223">
        <f t="shared" ca="1" si="638"/>
        <v>-2.6478432007211064E-4</v>
      </c>
      <c r="AW390" s="223">
        <f t="shared" ca="1" si="639"/>
        <v>-2.5307762986849399E-4</v>
      </c>
      <c r="AX390" s="223">
        <f t="shared" ca="1" si="640"/>
        <v>-1.1848092030652399E-4</v>
      </c>
      <c r="AY390" s="223">
        <f t="shared" ca="1" si="641"/>
        <v>7.3648027871834503E-5</v>
      </c>
      <c r="AZ390" s="223">
        <f t="shared" ca="1" si="642"/>
        <v>2.30014796771143E-4</v>
      </c>
      <c r="BA390" s="223">
        <f t="shared" ca="1" si="643"/>
        <v>2.7469045001316591E-4</v>
      </c>
      <c r="BB390" s="223">
        <f t="shared" ca="1" si="644"/>
        <v>1.8598128083049118E-4</v>
      </c>
      <c r="BC390" s="223">
        <f t="shared" ca="1" si="645"/>
        <v>6.9628922457425595E-6</v>
      </c>
      <c r="BD390" s="223">
        <f t="shared" ca="1" si="646"/>
        <v>-1.7543655361899435E-4</v>
      </c>
      <c r="BE390" s="223">
        <f t="shared" ca="1" si="647"/>
        <v>-2.7264711304756718E-4</v>
      </c>
      <c r="BF390" s="223">
        <f t="shared" ca="1" si="648"/>
        <v>-2.3746505832914814E-4</v>
      </c>
      <c r="BG390" s="223">
        <f t="shared" ca="1" si="649"/>
        <v>-8.697417275845069E-5</v>
      </c>
      <c r="BH390" s="223">
        <f t="shared" ca="1" si="650"/>
        <v>1.0574983226858245E-4</v>
      </c>
      <c r="BI390" s="223">
        <f t="shared" ca="1" si="651"/>
        <v>2.471235897791471E-4</v>
      </c>
      <c r="BJ390" s="223">
        <f t="shared" ca="1" si="652"/>
        <v>2.6849850445383611E-4</v>
      </c>
      <c r="BK390" s="223">
        <f t="shared" ca="1" si="653"/>
        <v>1.5949529591326335E-4</v>
      </c>
      <c r="BL390" s="223">
        <f t="shared" ca="1" si="654"/>
        <v>-2.6956006370449813E-5</v>
      </c>
      <c r="BM390" s="223">
        <f t="shared" ca="1" si="655"/>
        <v>-2.0031794889364436E-4</v>
      </c>
      <c r="BN390" s="223">
        <f t="shared" ca="1" si="656"/>
        <v>-2.7640903966215179E-4</v>
      </c>
      <c r="BO390" s="223">
        <f t="shared" ca="1" si="657"/>
        <v>-2.1828079127944188E-4</v>
      </c>
      <c r="BP390" s="223">
        <f t="shared" ca="1" si="658"/>
        <v>-5.4159252696306813E-5</v>
      </c>
      <c r="BQ390" s="223">
        <f t="shared" ca="1" si="659"/>
        <v>1.3626106075579594E-4</v>
      </c>
      <c r="BR390" s="223">
        <f t="shared" ca="1" si="660"/>
        <v>2.6051541397359798E-4</v>
      </c>
      <c r="BS390" s="223">
        <f t="shared" ca="1" si="661"/>
        <v>2.5826809146842005E-4</v>
      </c>
      <c r="BT390" s="223">
        <f t="shared" ca="1" si="662"/>
        <v>1.3061035328686859E-4</v>
      </c>
      <c r="BU390" s="223">
        <f t="shared" ca="1" si="663"/>
        <v>-6.0469461560110356E-5</v>
      </c>
      <c r="BV390" s="223">
        <f t="shared" ca="1" si="664"/>
        <v>-2.2218637576046878E-4</v>
      </c>
      <c r="BW390" s="223">
        <f t="shared" ca="1" si="665"/>
        <v>-2.7601351703797052E-4</v>
      </c>
      <c r="BX390" s="223">
        <f t="shared" ca="1" si="666"/>
        <v>-1.9581337795257015E-4</v>
      </c>
      <c r="BY390" s="223">
        <f t="shared" ca="1" si="667"/>
        <v>-2.0529727062038375E-5</v>
      </c>
      <c r="BZ390" s="223">
        <f t="shared" ca="1" si="668"/>
        <v>1.6472279605709357E-4</v>
      </c>
      <c r="CA390" s="223">
        <f t="shared" ca="1" si="669"/>
        <v>2.6998884385346657E-4</v>
      </c>
      <c r="CB390" s="223">
        <f t="shared" ca="1" si="670"/>
        <v>2.4415308599071226E-4</v>
      </c>
      <c r="CC390" s="223">
        <f t="shared" ca="1" si="671"/>
        <v>9.9760909374585596E-5</v>
      </c>
      <c r="CD390" s="223">
        <f t="shared" ca="1" si="672"/>
        <v>-9.3073399762777916E-5</v>
      </c>
      <c r="CE390" s="223">
        <f t="shared" ca="1" si="673"/>
        <v>-2.407129127242041E-4</v>
      </c>
      <c r="CF390" s="223">
        <f t="shared" ca="1" si="674"/>
        <v>-2.7146649420344411E-4</v>
      </c>
      <c r="CG390" s="223">
        <f t="shared" ca="1" si="675"/>
        <v>-1.7040074915769451E-4</v>
      </c>
      <c r="CH390" s="223">
        <f t="shared" ca="1" si="676"/>
        <v>1.3408584776368013E-5</v>
      </c>
      <c r="CI390" s="223">
        <f t="shared" ca="1" si="677"/>
        <v>1.9070694718128906E-4</v>
      </c>
      <c r="CJ390" s="223">
        <f t="shared" ca="1" si="678"/>
        <v>2.7540139021546675E-4</v>
      </c>
      <c r="CK390" s="223">
        <f t="shared" ca="1" si="679"/>
        <v>2.2636579084138263E-4</v>
      </c>
      <c r="CL390" s="223">
        <f t="shared" ca="1" si="680"/>
        <v>6.7410968527597024E-5</v>
      </c>
      <c r="CM390" s="223">
        <f t="shared" ca="1" si="681"/>
        <v>-1.2427742740005074E-4</v>
      </c>
      <c r="CN390" s="223">
        <f t="shared" ca="1" si="682"/>
        <v>-2.5561890342436726E-4</v>
      </c>
      <c r="CO390" s="223">
        <f t="shared" ca="1" si="683"/>
        <v>-2.6283636261438499E-4</v>
      </c>
      <c r="CP390" s="223">
        <f t="shared" ca="1" si="684"/>
        <v>-1.424251344860302E-4</v>
      </c>
      <c r="CQ390" s="223">
        <f t="shared" ca="1" si="685"/>
        <v>4.7145219018990549E-5</v>
      </c>
      <c r="CR390" s="223">
        <f t="shared" ca="1" si="686"/>
        <v>2.1382268830935956E-4</v>
      </c>
      <c r="CS390" s="223">
        <f t="shared" ca="1" si="687"/>
        <v>2.7667164332430174E-4</v>
      </c>
      <c r="CT390" s="223">
        <f t="shared" ca="1" si="688"/>
        <v>2.0517374349593521E-4</v>
      </c>
      <c r="CU390" s="223">
        <f t="shared" ca="1" si="689"/>
        <v>3.4047103967649995E-5</v>
      </c>
      <c r="CV390" s="223">
        <f t="shared" ca="1" si="690"/>
        <v>-1.5361220685147678E-4</v>
      </c>
      <c r="CW390" s="223">
        <f t="shared" ca="1" si="691"/>
        <v>-2.666801478862938E-4</v>
      </c>
      <c r="CX390" s="223">
        <f t="shared" ca="1" si="692"/>
        <v>-2.5025292748284195E-4</v>
      </c>
      <c r="CY390" s="223">
        <f t="shared" ca="1" si="693"/>
        <v>-1.1230731322201345E-4</v>
      </c>
      <c r="CZ390" s="223">
        <f t="shared" ca="1" si="694"/>
        <v>8.0172745284676005E-5</v>
      </c>
      <c r="DA390" s="223">
        <f t="shared" ca="1" si="695"/>
        <v>2.3372233717854846E-4</v>
      </c>
      <c r="DB390" s="223">
        <f t="shared" ca="1" si="696"/>
        <v>2.737804973908601E-4</v>
      </c>
      <c r="DC390" s="223">
        <f t="shared" ca="1" si="697"/>
        <v>1.8089569207206186E-4</v>
      </c>
      <c r="DD390" s="223">
        <f t="shared" ca="1" si="698"/>
        <v>1.7113927289533594E-7</v>
      </c>
      <c r="DE390" s="223">
        <f t="shared" ca="1" si="699"/>
        <v>-1.8063651572921974E-4</v>
      </c>
      <c r="DF390" s="223">
        <f t="shared" ca="1" si="700"/>
        <v>-2.7373027469743979E-4</v>
      </c>
      <c r="DG390" s="223">
        <f t="shared" ca="1" si="701"/>
        <v>-2.3390545538588489E-4</v>
      </c>
      <c r="DH390" s="223">
        <f t="shared" ca="1" si="702"/>
        <v>-8.0500285431198864E-5</v>
      </c>
      <c r="DI390" s="223">
        <f t="shared" ca="1" si="703"/>
        <v>1.1199439883628358E-4</v>
      </c>
      <c r="DJ390" s="223">
        <f t="shared" ca="1" si="704"/>
        <v>2.5010658454721558E-4</v>
      </c>
      <c r="DK390" s="223">
        <f t="shared" ca="1" si="705"/>
        <v>2.6677143794106607E-4</v>
      </c>
      <c r="DL390" s="223">
        <f t="shared" ca="1" si="706"/>
        <v>1.5389680106124489E-4</v>
      </c>
      <c r="DM390" s="223">
        <f t="shared" ca="1" si="707"/>
        <v>-3.3707399515820526E-5</v>
      </c>
      <c r="DN390" s="223">
        <f t="shared" ca="1" si="708"/>
        <v>-2.0494388327345746E-4</v>
      </c>
      <c r="DO390" s="223">
        <f t="shared" ca="1" si="709"/>
        <v>-2.7666324338829104E-4</v>
      </c>
      <c r="DP390" s="223">
        <f t="shared" ca="1" si="710"/>
        <v>-2.1403982752012248E-4</v>
      </c>
      <c r="DQ390" s="223">
        <f t="shared" ca="1" si="711"/>
        <v>-4.7482458417629449E-5</v>
      </c>
      <c r="DR390" s="223">
        <f t="shared" ca="1" si="712"/>
        <v>1.4213155238471453E-4</v>
      </c>
      <c r="DS390" s="223">
        <f t="shared" ca="1" si="713"/>
        <v>2.6272899608444008E-4</v>
      </c>
      <c r="DT390" s="223">
        <f t="shared" ca="1" si="714"/>
        <v>2.5574988775309537E-4</v>
      </c>
      <c r="DU390" s="223">
        <f t="shared" ca="1" si="715"/>
        <v>1.2458315891493061E-4</v>
      </c>
      <c r="DV390" s="223">
        <f t="shared" ca="1" si="716"/>
        <v>-6.7078947640880152E-5</v>
      </c>
      <c r="DW390" s="223">
        <f t="shared" ca="1" si="717"/>
        <v>-2.2616870405096977E-4</v>
      </c>
      <c r="DX390" s="223">
        <f t="shared" ca="1" si="718"/>
        <v>-2.7543493937972133E-4</v>
      </c>
      <c r="DY390" s="223">
        <f t="shared" ca="1" si="719"/>
        <v>-1.9095484141963627E-4</v>
      </c>
      <c r="DZ390" s="223">
        <f t="shared" ca="1" si="720"/>
        <v>-1.3750451032660272E-5</v>
      </c>
      <c r="EA390" s="223">
        <f t="shared" ca="1" si="721"/>
        <v>1.7013091508886718E-4</v>
      </c>
      <c r="EB390" s="223">
        <f t="shared" ca="1" si="722"/>
        <v>2.7139971897172696E-4</v>
      </c>
      <c r="EC390" s="223">
        <f t="shared" ca="1" si="723"/>
        <v>2.4088162120066434E-4</v>
      </c>
      <c r="ED390" s="223">
        <f t="shared" ca="1" si="724"/>
        <v>9.3395670096206601E-5</v>
      </c>
      <c r="EE390" s="223">
        <f t="shared" ca="1" si="725"/>
        <v>-9.9441565956167252E-5</v>
      </c>
      <c r="EF390" s="223">
        <f t="shared" ca="1" si="726"/>
        <v>-2.4399173700114006E-4</v>
      </c>
      <c r="EG390" s="223">
        <f t="shared" ca="1" si="727"/>
        <v>-2.7006383750732886E-4</v>
      </c>
      <c r="EH390" s="223">
        <f t="shared" ca="1" si="728"/>
        <v>-1.6499771676293693E-4</v>
      </c>
      <c r="EI390" s="223">
        <f t="shared" ca="1" si="729"/>
        <v>2.018837593479545E-5</v>
      </c>
      <c r="EJ390" s="223">
        <f t="shared" ca="1" si="730"/>
        <v>1.9557135047178551E-4</v>
      </c>
      <c r="EK390" s="223">
        <f t="shared" ca="1" si="731"/>
        <v>2.7598833746611973E-4</v>
      </c>
      <c r="EL390" s="223">
        <f t="shared" ca="1" si="732"/>
        <v>2.2239027085213899E-4</v>
      </c>
      <c r="EM390" s="223">
        <f t="shared" ca="1" si="733"/>
        <v>6.0803423466304835E-5</v>
      </c>
      <c r="EN390" s="223">
        <f t="shared" ca="1" si="734"/>
        <v>-1.3030849055900383E-4</v>
      </c>
      <c r="EO390" s="223">
        <f t="shared" ca="1" si="735"/>
        <v>-2.5814490711867686E-4</v>
      </c>
      <c r="EP390" s="223">
        <f t="shared" ca="1" si="736"/>
        <v>-2.6063072414270866E-4</v>
      </c>
      <c r="EQ390" s="223">
        <f t="shared" ca="1" si="737"/>
        <v>-1.3655887286582232E-4</v>
      </c>
      <c r="ER390" s="223">
        <f t="shared" ca="1" si="738"/>
        <v>5.3823550936795577E-5</v>
      </c>
      <c r="ES390" s="223">
        <f t="shared" ca="1" si="739"/>
        <v>2.1807021070529344E-4</v>
      </c>
      <c r="ET390" s="223">
        <f t="shared" ca="1" si="740"/>
        <v>2.7642583447436592E-4</v>
      </c>
      <c r="EU390" s="223">
        <f t="shared" ca="1" si="741"/>
        <v>2.0055396382856201E-4</v>
      </c>
      <c r="EV390" s="223">
        <f t="shared" ca="1" si="742"/>
        <v>2.729663675149023E-5</v>
      </c>
      <c r="EW390" s="223">
        <f t="shared" ca="1" si="743"/>
        <v>-1.5921545417235726E-4</v>
      </c>
      <c r="EX390" s="223">
        <f t="shared" ca="1" si="744"/>
        <v>-2.6841533755120285E-4</v>
      </c>
      <c r="EY390" s="223">
        <f t="shared" ca="1" si="745"/>
        <v>-2.4727748209123316E-4</v>
      </c>
      <c r="EZ390" s="223">
        <f t="shared" ca="1" si="746"/>
        <v>-1.0606605641145801E-4</v>
      </c>
      <c r="FA390" s="223">
        <f t="shared" ca="1" si="747"/>
        <v>8.6649169633610005E-5</v>
      </c>
      <c r="FB390" s="223">
        <f t="shared" ca="1" si="748"/>
        <v>2.3728909198947871E-4</v>
      </c>
      <c r="FC390" s="223">
        <f t="shared" ca="1" si="749"/>
        <v>2.7270562963423796E-4</v>
      </c>
      <c r="FD390" s="223">
        <f t="shared" ca="1" si="750"/>
        <v>1.7570113851285389E-4</v>
      </c>
      <c r="FE390" s="223">
        <f t="shared" ca="1" si="751"/>
        <v>-6.6207167878505651E-6</v>
      </c>
      <c r="FF390" s="223">
        <f t="shared" ca="1" si="752"/>
        <v>-1.857276691568027E-4</v>
      </c>
      <c r="FG390" s="223">
        <f t="shared" ca="1" si="753"/>
        <v>-2.7464855146526918E-4</v>
      </c>
      <c r="FH390" s="223">
        <f t="shared" ca="1" si="754"/>
        <v>-2.3020495654258553E-4</v>
      </c>
      <c r="FI390" s="223">
        <f t="shared" ca="1" si="755"/>
        <v>-7.3977907742102839E-5</v>
      </c>
      <c r="FJ390" s="223">
        <f t="shared" ca="1" si="756"/>
        <v>1.1817150416586424E-4</v>
      </c>
      <c r="FK390" s="223">
        <f t="shared" ca="1" si="757"/>
        <v>2.5293892446084124E-4</v>
      </c>
      <c r="FL390" s="223">
        <f t="shared" ca="1" si="758"/>
        <v>2.6488367828930693E-4</v>
      </c>
      <c r="FM390" s="223">
        <f t="shared" ca="1" si="759"/>
        <v>1.4820560453083915E-4</v>
      </c>
      <c r="FN390" s="223">
        <f t="shared" ca="1" si="760"/>
        <v>-4.0438488584117915E-5</v>
      </c>
      <c r="FO390" s="223">
        <f t="shared" ca="1" si="761"/>
        <v>-2.0944636712133337E-4</v>
      </c>
      <c r="FP390" s="223">
        <f t="shared" ca="1" si="762"/>
        <v>-2.7675079552171819E-4</v>
      </c>
      <c r="FQ390" s="223">
        <f t="shared" ca="1" si="763"/>
        <v>-2.0966993417216958E-4</v>
      </c>
      <c r="FR390" s="223">
        <f t="shared" ca="1" si="764"/>
        <v>-4.0777062481482878E-5</v>
      </c>
      <c r="FS390" s="223">
        <f t="shared" ca="1" si="765"/>
        <v>1.4791642928111938E-4</v>
      </c>
      <c r="FT390" s="223">
        <f t="shared" ca="1" si="766"/>
        <v>2.6478432007211091E-4</v>
      </c>
      <c r="FU390" s="223">
        <f t="shared" ca="1" si="767"/>
        <v>2.5307762986849318E-4</v>
      </c>
      <c r="FV390" s="223">
        <f t="shared" ca="1" si="768"/>
        <v>1.1848092030652488E-4</v>
      </c>
      <c r="FW390" s="223">
        <f t="shared" ca="1" si="769"/>
        <v>-7.3648027871834503E-5</v>
      </c>
      <c r="FX390" s="223">
        <f t="shared" ca="1" si="770"/>
        <v>-2.30014796771143E-4</v>
      </c>
      <c r="FY390" s="223">
        <f t="shared" ca="1" si="771"/>
        <v>-2.7469045001316563E-4</v>
      </c>
      <c r="FZ390" s="223">
        <f t="shared" ca="1" si="772"/>
        <v>-1.8598128083049118E-4</v>
      </c>
      <c r="GA390" s="223">
        <f t="shared" ca="1" si="773"/>
        <v>-6.9628922457425595E-6</v>
      </c>
      <c r="GB390" s="223">
        <f t="shared" ca="1" si="774"/>
        <v>1.7543655361899587E-4</v>
      </c>
      <c r="GC390" s="223">
        <f t="shared" ca="1" si="775"/>
        <v>2.726471130475668E-4</v>
      </c>
      <c r="GD390" s="223">
        <f t="shared" ca="1" si="776"/>
        <v>2.3746505832914814E-4</v>
      </c>
      <c r="GE390" s="223">
        <f t="shared" ca="1" si="777"/>
        <v>8.697417275845069E-5</v>
      </c>
      <c r="GF390" s="223">
        <f t="shared" ca="1" si="778"/>
        <v>-1.0574983226858426E-4</v>
      </c>
      <c r="GG390" s="223">
        <f t="shared" ca="1" si="779"/>
        <v>-2.4712358977914796E-4</v>
      </c>
      <c r="GH390" s="223">
        <f t="shared" ca="1" si="780"/>
        <v>-2.6849850445383514E-4</v>
      </c>
      <c r="GI390" s="223">
        <f t="shared" ca="1" si="781"/>
        <v>-1.5949529591326655E-4</v>
      </c>
      <c r="GJ390" s="223">
        <f t="shared" ca="1" si="782"/>
        <v>2.6956006370447861E-5</v>
      </c>
      <c r="GK390" s="223">
        <f t="shared" ca="1" si="783"/>
        <v>2.0031794889364298E-4</v>
      </c>
      <c r="GL390" s="223">
        <f t="shared" ca="1" si="784"/>
        <v>2.7640903966215179E-4</v>
      </c>
      <c r="GM390" s="223">
        <f t="shared" ca="1" si="785"/>
        <v>2.1828079127944188E-4</v>
      </c>
      <c r="GN390" s="223">
        <f t="shared" ca="1" si="786"/>
        <v>5.4159252696304881E-5</v>
      </c>
      <c r="GO390" s="223">
        <f t="shared" ca="1" si="787"/>
        <v>-1.3626106075579763E-4</v>
      </c>
      <c r="GP390" s="223">
        <f t="shared" ca="1" si="788"/>
        <v>-2.6051541397359668E-4</v>
      </c>
      <c r="GQ390" s="223">
        <f t="shared" ca="1" si="789"/>
        <v>-2.5826809146842076E-4</v>
      </c>
      <c r="GR390" s="223">
        <f t="shared" ca="1" si="790"/>
        <v>-1.3061035328687035E-4</v>
      </c>
      <c r="GS390" s="223">
        <f t="shared" ca="1" si="791"/>
        <v>6.0469461560110356E-5</v>
      </c>
      <c r="GT390" s="223">
        <f t="shared" ca="1" si="792"/>
        <v>2.2218637576046878E-4</v>
      </c>
      <c r="GU390" s="223">
        <f t="shared" ca="1" si="793"/>
        <v>2.7601351703797036E-4</v>
      </c>
      <c r="GV390" s="223">
        <f t="shared" ca="1" si="794"/>
        <v>1.9581337795256877E-4</v>
      </c>
      <c r="GW390" s="223">
        <f t="shared" ca="1" si="795"/>
        <v>2.0529727062034458E-5</v>
      </c>
      <c r="GX390" s="223">
        <f t="shared" ca="1" si="796"/>
        <v>-1.6472279605709043E-4</v>
      </c>
      <c r="GY390" s="223">
        <f t="shared" ca="1" si="797"/>
        <v>-2.6998884385346614E-4</v>
      </c>
      <c r="GZ390" s="223">
        <f t="shared" ca="1" si="798"/>
        <v>-2.4415308599071319E-4</v>
      </c>
      <c r="HA390" s="223">
        <f t="shared" ca="1" si="799"/>
        <v>-9.9760909374585596E-5</v>
      </c>
      <c r="HB390" s="223">
        <f t="shared" ca="1" si="800"/>
        <v>9.3073399762777916E-5</v>
      </c>
      <c r="HC390" s="223">
        <f t="shared" ca="1" si="801"/>
        <v>2.4071291272420508E-4</v>
      </c>
      <c r="HD390" s="223">
        <f t="shared" ca="1" si="802"/>
        <v>2.7146649420344373E-4</v>
      </c>
      <c r="HE390" s="223">
        <f t="shared" ca="1" si="803"/>
        <v>1.7040074915769139E-4</v>
      </c>
      <c r="HF390" s="223">
        <f t="shared" ca="1" si="804"/>
        <v>-1.3408584776364069E-5</v>
      </c>
      <c r="HG390" s="223">
        <f t="shared" ca="1" si="805"/>
        <v>-1.9070694718128763E-4</v>
      </c>
      <c r="HH390" s="223">
        <f t="shared" ca="1" si="806"/>
        <v>-2.7540139021546675E-4</v>
      </c>
      <c r="HI390" s="223">
        <f t="shared" ca="1" si="807"/>
        <v>-2.2636579084138263E-4</v>
      </c>
      <c r="HJ390" s="223">
        <f t="shared" ca="1" si="808"/>
        <v>-6.7410968527595127E-5</v>
      </c>
      <c r="HK390" s="223">
        <f t="shared" ca="1" si="809"/>
        <v>1.2427742740005247E-4</v>
      </c>
      <c r="HL390" s="223">
        <f t="shared" ca="1" si="810"/>
        <v>2.5561890342436878E-4</v>
      </c>
      <c r="HM390" s="223">
        <f t="shared" ca="1" si="811"/>
        <v>2.6283636261438618E-4</v>
      </c>
      <c r="HN390" s="223">
        <f t="shared" ca="1" si="812"/>
        <v>1.4242513448603191E-4</v>
      </c>
      <c r="HO390" s="223">
        <f t="shared" ca="1" si="813"/>
        <v>-4.7145219018988611E-5</v>
      </c>
      <c r="HP390" s="223">
        <f t="shared" ca="1" si="814"/>
        <v>-2.1382268830935956E-4</v>
      </c>
      <c r="HQ390" s="223">
        <f t="shared" ca="1" si="815"/>
        <v>-2.7667164332430174E-4</v>
      </c>
      <c r="HR390" s="223">
        <f t="shared" ca="1" si="816"/>
        <v>-2.0517374349593521E-4</v>
      </c>
      <c r="HS390" s="223">
        <f t="shared" ca="1" si="817"/>
        <v>-3.4047103967646105E-5</v>
      </c>
      <c r="HT390" s="223">
        <f t="shared" ca="1" si="818"/>
        <v>1.5361220685148008E-4</v>
      </c>
      <c r="HU390" s="223">
        <f t="shared" ca="1" si="819"/>
        <v>2.6668014788629266E-4</v>
      </c>
      <c r="HV390" s="223">
        <f t="shared" ca="1" si="820"/>
        <v>2.5025292748284195E-4</v>
      </c>
      <c r="HW390" s="223">
        <f t="shared" ca="1" si="821"/>
        <v>1.1230731322201345E-4</v>
      </c>
      <c r="HX390" s="223">
        <f t="shared" ca="1" si="822"/>
        <v>-8.0172745284676005E-5</v>
      </c>
      <c r="HY390" s="223">
        <f t="shared" ca="1" si="823"/>
        <v>-2.3372233717854846E-4</v>
      </c>
      <c r="HZ390" s="223">
        <f t="shared" ca="1" si="824"/>
        <v>-2.7378049739085951E-4</v>
      </c>
      <c r="IA390" s="223">
        <f t="shared" ca="1" si="825"/>
        <v>-1.8089569207205888E-4</v>
      </c>
      <c r="IB390" s="223">
        <f t="shared" ca="1" si="826"/>
        <v>-1.7113927289927973E-7</v>
      </c>
      <c r="IC390" s="223">
        <f t="shared" ca="1" si="827"/>
        <v>1.8063651572921679E-4</v>
      </c>
      <c r="ID390" s="223">
        <f t="shared" ca="1" si="828"/>
        <v>2.7373027469743979E-4</v>
      </c>
      <c r="IE390" s="223">
        <f t="shared" ca="1" si="829"/>
        <v>3.3343767904970515E-4</v>
      </c>
      <c r="IF390" s="223">
        <f t="shared" ca="1" si="830"/>
        <v>8.0500285431198864E-5</v>
      </c>
      <c r="IG390" s="223">
        <f t="shared" ca="1" si="831"/>
        <v>-1.1199439883628358E-4</v>
      </c>
      <c r="IH390" s="223">
        <f t="shared" ca="1" si="832"/>
        <v>-2.5010658454721721E-4</v>
      </c>
      <c r="II390" s="223">
        <f t="shared" ca="1" si="833"/>
        <v>-2.6677143794106504E-4</v>
      </c>
      <c r="IJ390" s="223">
        <f t="shared" ca="1" si="834"/>
        <v>-1.5389680106124814E-4</v>
      </c>
      <c r="IK390" s="223">
        <f t="shared" ca="1" si="835"/>
        <v>3.3707399515816623E-5</v>
      </c>
      <c r="IL390" s="223">
        <f t="shared" ca="1" si="836"/>
        <v>2.0494388327345746E-4</v>
      </c>
      <c r="IM390" s="223">
        <f t="shared" ca="1" si="837"/>
        <v>2.7666324338829104E-4</v>
      </c>
      <c r="IN390" s="223">
        <f t="shared" ca="1" si="838"/>
        <v>2.1403982752012248E-4</v>
      </c>
      <c r="IO390" s="223">
        <f t="shared" ca="1" si="839"/>
        <v>4.7482458417625573E-5</v>
      </c>
      <c r="IP390" s="223">
        <f t="shared" ca="1" si="840"/>
        <v>-1.4213155238471795E-4</v>
      </c>
      <c r="IQ390" s="223">
        <f t="shared" ca="1" si="841"/>
        <v>-2.6272899608443894E-4</v>
      </c>
      <c r="IR390" s="223">
        <f t="shared" ca="1" si="842"/>
        <v>-2.5574988775309683E-4</v>
      </c>
      <c r="IS390" s="223">
        <f t="shared" ca="1" si="843"/>
        <v>-1.2458315891493061E-4</v>
      </c>
      <c r="IT390" s="223">
        <f t="shared" ca="1" si="844"/>
        <v>6.7078947640880152E-5</v>
      </c>
      <c r="IU390" s="223">
        <f t="shared" ca="1" si="845"/>
        <v>2.2616870405096977E-4</v>
      </c>
      <c r="IV390" s="223">
        <f t="shared" ca="1" si="846"/>
        <v>2.7543493937972133E-4</v>
      </c>
      <c r="IW390" s="223">
        <f t="shared" ca="1" si="847"/>
        <v>1.9095484141963342E-4</v>
      </c>
      <c r="IX390" s="223">
        <f t="shared" ca="1" si="848"/>
        <v>1.3750451032656341E-5</v>
      </c>
      <c r="IY390" s="223">
        <f t="shared" ca="1" si="849"/>
        <v>-1.7013091508886406E-4</v>
      </c>
      <c r="IZ390" s="223">
        <f t="shared" ca="1" si="850"/>
        <v>-2.7139971897172625E-4</v>
      </c>
      <c r="JA390" s="223">
        <f t="shared" ca="1" si="851"/>
        <v>-2.4088162120066434E-4</v>
      </c>
      <c r="JB390" s="223">
        <f t="shared" ca="1" si="852"/>
        <v>-9.3395670096206601E-5</v>
      </c>
    </row>
    <row r="391" spans="2:262">
      <c r="B391" s="230">
        <v>30</v>
      </c>
      <c r="C391" s="229">
        <f t="shared" si="853"/>
        <v>5.859375000000002E-4</v>
      </c>
      <c r="D391" s="226">
        <f t="shared" ca="1" si="597"/>
        <v>280.00127180596814</v>
      </c>
      <c r="E391" s="225">
        <f ca="1">AJ361</f>
        <v>1.2718059681345131E-3</v>
      </c>
      <c r="F391" s="224">
        <v>30</v>
      </c>
      <c r="G391" s="223">
        <f t="shared" ca="1" si="854"/>
        <v>1.0261038129263502E-4</v>
      </c>
      <c r="H391" s="223">
        <f t="shared" ca="1" si="598"/>
        <v>2.5555951704129697E-4</v>
      </c>
      <c r="I391" s="223">
        <f t="shared" ca="1" si="599"/>
        <v>2.7610384220120264E-4</v>
      </c>
      <c r="J391" s="223">
        <f t="shared" ca="1" si="600"/>
        <v>1.5359938814632138E-4</v>
      </c>
      <c r="K391" s="223">
        <f t="shared" ca="1" si="601"/>
        <v>-4.8484563199502733E-5</v>
      </c>
      <c r="L391" s="223">
        <f t="shared" ca="1" si="602"/>
        <v>-2.2544877147635155E-4</v>
      </c>
      <c r="M391" s="223">
        <f t="shared" ca="1" si="603"/>
        <v>-2.856084786710889E-4</v>
      </c>
      <c r="N391" s="223">
        <f t="shared" ca="1" si="604"/>
        <v>-1.9779507588817065E-4</v>
      </c>
      <c r="O391" s="223">
        <f t="shared" ca="1" si="605"/>
        <v>-7.5044894669302179E-6</v>
      </c>
      <c r="P391" s="223">
        <f t="shared" ca="1" si="606"/>
        <v>1.8667415605669785E-4</v>
      </c>
      <c r="Q391" s="223">
        <f t="shared" ca="1" si="607"/>
        <v>2.8413734147672521E-4</v>
      </c>
      <c r="R391" s="223">
        <f t="shared" ca="1" si="608"/>
        <v>2.3438960978839414E-4</v>
      </c>
      <c r="S391" s="223">
        <f t="shared" ca="1" si="609"/>
        <v>6.3205148811715245E-5</v>
      </c>
      <c r="T391" s="223">
        <f t="shared" ca="1" si="610"/>
        <v>-1.4072575750785762E-4</v>
      </c>
      <c r="U391" s="223">
        <f t="shared" ca="1" si="611"/>
        <v>-2.7174696559546796E-4</v>
      </c>
      <c r="V391" s="223">
        <f t="shared" ca="1" si="612"/>
        <v>-2.6197668243165684E-4</v>
      </c>
      <c r="W391" s="223">
        <f t="shared" ca="1" si="613"/>
        <v>-1.1647686973352207E-4</v>
      </c>
      <c r="X391" s="223">
        <f t="shared" ca="1" si="614"/>
        <v>8.9369347017904921E-5</v>
      </c>
      <c r="Y391" s="223">
        <f t="shared" ca="1" si="615"/>
        <v>2.4891350622383072E-4</v>
      </c>
      <c r="Z391" s="223">
        <f t="shared" ca="1" si="616"/>
        <v>2.7949613808728716E-4</v>
      </c>
      <c r="AA391" s="223">
        <f t="shared" ca="1" si="617"/>
        <v>1.6527244987245027E-4</v>
      </c>
      <c r="AB391" s="223">
        <f t="shared" ca="1" si="618"/>
        <v>-3.4578522640960803E-5</v>
      </c>
      <c r="AC391" s="223">
        <f t="shared" ca="1" si="619"/>
        <v>-2.1651444040031399E-4</v>
      </c>
      <c r="AD391" s="223">
        <f t="shared" ca="1" si="620"/>
        <v>-2.8627471389946314E-4</v>
      </c>
      <c r="AE391" s="223">
        <f t="shared" ca="1" si="621"/>
        <v>-2.0771670244863793E-4</v>
      </c>
      <c r="AF391" s="223">
        <f t="shared" ca="1" si="622"/>
        <v>-2.1541134969216023E-5</v>
      </c>
      <c r="AG391" s="223">
        <f t="shared" ca="1" si="623"/>
        <v>1.7579484605491057E-4</v>
      </c>
      <c r="AH391" s="223">
        <f t="shared" ca="1" si="624"/>
        <v>2.8205191300119175E-4</v>
      </c>
      <c r="AI391" s="223">
        <f t="shared" ca="1" si="625"/>
        <v>2.4217851863859381E-4</v>
      </c>
      <c r="AJ391" s="223">
        <f t="shared" ca="1" si="626"/>
        <v>7.6832978842933546E-5</v>
      </c>
      <c r="AK391" s="223">
        <f t="shared" ca="1" si="627"/>
        <v>-1.2831955436250244E-4</v>
      </c>
      <c r="AL391" s="223">
        <f t="shared" ca="1" si="628"/>
        <v>-2.6699001526281975E-4</v>
      </c>
      <c r="AM391" s="223">
        <f t="shared" ca="1" si="629"/>
        <v>-2.6733355017254584E-4</v>
      </c>
      <c r="AN391" s="223">
        <f t="shared" ca="1" si="630"/>
        <v>-1.29172174428149E-4</v>
      </c>
      <c r="AO391" s="223">
        <f t="shared" ca="1" si="631"/>
        <v>7.5913014158378534E-5</v>
      </c>
      <c r="AP391" s="223">
        <f t="shared" ca="1" si="632"/>
        <v>2.4166784096762316E-4</v>
      </c>
      <c r="AQ391" s="223">
        <f t="shared" ca="1" si="633"/>
        <v>2.8221510329574912E-4</v>
      </c>
      <c r="AR391" s="223">
        <f t="shared" ca="1" si="634"/>
        <v>1.7654735579067973E-4</v>
      </c>
      <c r="AS391" s="223">
        <f t="shared" ca="1" si="635"/>
        <v>-2.0589179392655911E-5</v>
      </c>
      <c r="AT391" s="223">
        <f t="shared" ca="1" si="636"/>
        <v>-2.0705850707292752E-4</v>
      </c>
      <c r="AU391" s="223">
        <f t="shared" ca="1" si="637"/>
        <v>-2.862512882673501E-4</v>
      </c>
      <c r="AV391" s="223">
        <f t="shared" ca="1" si="638"/>
        <v>-2.1713792127907246E-4</v>
      </c>
      <c r="AW391" s="223">
        <f t="shared" ca="1" si="639"/>
        <v>-3.5525885990580648E-5</v>
      </c>
      <c r="AX391" s="223">
        <f t="shared" ca="1" si="640"/>
        <v>1.64492030871167E-4</v>
      </c>
      <c r="AY391" s="223">
        <f t="shared" ca="1" si="641"/>
        <v>2.7928699676240857E-4</v>
      </c>
      <c r="AZ391" s="223">
        <f t="shared" ca="1" si="642"/>
        <v>2.4938399822506017E-4</v>
      </c>
      <c r="BA391" s="223">
        <f t="shared" ca="1" si="643"/>
        <v>9.0275711498346553E-5</v>
      </c>
      <c r="BB391" s="223">
        <f t="shared" ca="1" si="644"/>
        <v>-1.1560421817122105E-4</v>
      </c>
      <c r="BC391" s="223">
        <f t="shared" ca="1" si="645"/>
        <v>-2.6158986259784038E-4</v>
      </c>
      <c r="BD391" s="223">
        <f t="shared" ca="1" si="646"/>
        <v>-2.7204638797541527E-4</v>
      </c>
      <c r="BE391" s="223">
        <f t="shared" ca="1" si="647"/>
        <v>-1.415562920404314E-4</v>
      </c>
      <c r="BF391" s="223">
        <f t="shared" ca="1" si="648"/>
        <v>6.2273800198549354E-5</v>
      </c>
      <c r="BG391" s="223">
        <f t="shared" ca="1" si="649"/>
        <v>2.3383997671492151E-4</v>
      </c>
      <c r="BH391" s="223">
        <f t="shared" ca="1" si="650"/>
        <v>2.8425418760124791E-4</v>
      </c>
      <c r="BI391" s="223">
        <f t="shared" ca="1" si="651"/>
        <v>1.8739694366508736E-4</v>
      </c>
      <c r="BJ391" s="223">
        <f t="shared" ca="1" si="652"/>
        <v>-6.5502350077949862E-6</v>
      </c>
      <c r="BK391" s="223">
        <f t="shared" ca="1" si="653"/>
        <v>-1.9710375166581768E-4</v>
      </c>
      <c r="BL391" s="223">
        <f t="shared" ca="1" si="654"/>
        <v>-2.8553825820914921E-4</v>
      </c>
      <c r="BM391" s="223">
        <f t="shared" ca="1" si="655"/>
        <v>-2.2603603583810935E-4</v>
      </c>
      <c r="BN391" s="223">
        <f t="shared" ca="1" si="656"/>
        <v>-4.942505204089283E-5</v>
      </c>
      <c r="BO391" s="223">
        <f t="shared" ca="1" si="657"/>
        <v>1.5279293997725538E-4</v>
      </c>
      <c r="BP391" s="223">
        <f t="shared" ca="1" si="658"/>
        <v>2.7584925368577317E-4</v>
      </c>
      <c r="BQ391" s="223">
        <f t="shared" ca="1" si="659"/>
        <v>2.5598868991634336E-4</v>
      </c>
      <c r="BR391" s="223">
        <f t="shared" ca="1" si="660"/>
        <v>1.0350096205753964E-4</v>
      </c>
      <c r="BS391" s="223">
        <f t="shared" ca="1" si="661"/>
        <v>-1.0261038129263341E-4</v>
      </c>
      <c r="BT391" s="223">
        <f t="shared" ca="1" si="662"/>
        <v>-2.555595170412961E-4</v>
      </c>
      <c r="BU391" s="223">
        <f t="shared" ca="1" si="663"/>
        <v>-2.7610384220120324E-4</v>
      </c>
      <c r="BV391" s="223">
        <f t="shared" ca="1" si="664"/>
        <v>-1.535993881463233E-4</v>
      </c>
      <c r="BW391" s="223">
        <f t="shared" ca="1" si="665"/>
        <v>4.8484563199500198E-5</v>
      </c>
      <c r="BX391" s="223">
        <f t="shared" ca="1" si="666"/>
        <v>2.2544877147635123E-4</v>
      </c>
      <c r="BY391" s="223">
        <f t="shared" ca="1" si="667"/>
        <v>2.8560847867108895E-4</v>
      </c>
      <c r="BZ391" s="223">
        <f t="shared" ca="1" si="668"/>
        <v>1.9779507588817138E-4</v>
      </c>
      <c r="CA391" s="223">
        <f t="shared" ca="1" si="669"/>
        <v>7.5044894669315054E-6</v>
      </c>
      <c r="CB391" s="223">
        <f t="shared" ca="1" si="670"/>
        <v>-1.8667415605669668E-4</v>
      </c>
      <c r="CC391" s="223">
        <f t="shared" ca="1" si="671"/>
        <v>-2.84137341476725E-4</v>
      </c>
      <c r="CD391" s="223">
        <f t="shared" ca="1" si="672"/>
        <v>-2.3438960978839501E-4</v>
      </c>
      <c r="CE391" s="223">
        <f t="shared" ca="1" si="673"/>
        <v>-6.3205148811717223E-5</v>
      </c>
      <c r="CF391" s="223">
        <f t="shared" ca="1" si="674"/>
        <v>1.4072575750785583E-4</v>
      </c>
      <c r="CG391" s="223">
        <f t="shared" ca="1" si="675"/>
        <v>2.7174696559546715E-4</v>
      </c>
      <c r="CH391" s="223">
        <f t="shared" ca="1" si="676"/>
        <v>2.6197668243165706E-4</v>
      </c>
      <c r="CI391" s="223">
        <f t="shared" ca="1" si="677"/>
        <v>1.1647686973352255E-4</v>
      </c>
      <c r="CJ391" s="223">
        <f t="shared" ca="1" si="678"/>
        <v>-8.9369347017903905E-5</v>
      </c>
      <c r="CK391" s="223">
        <f t="shared" ca="1" si="679"/>
        <v>-2.4891350622383018E-4</v>
      </c>
      <c r="CL391" s="223">
        <f t="shared" ca="1" si="680"/>
        <v>-2.7949613808728749E-4</v>
      </c>
      <c r="CM391" s="223">
        <f t="shared" ca="1" si="681"/>
        <v>-1.6527244987245152E-4</v>
      </c>
      <c r="CN391" s="223">
        <f t="shared" ca="1" si="682"/>
        <v>3.4578522640959285E-5</v>
      </c>
      <c r="CO391" s="223">
        <f t="shared" ca="1" si="683"/>
        <v>2.1651444040031431E-4</v>
      </c>
      <c r="CP391" s="223">
        <f t="shared" ca="1" si="684"/>
        <v>2.8627471389946319E-4</v>
      </c>
      <c r="CQ391" s="223">
        <f t="shared" ca="1" si="685"/>
        <v>2.0771670244863831E-4</v>
      </c>
      <c r="CR391" s="223">
        <f t="shared" ca="1" si="686"/>
        <v>2.1541134969218571E-5</v>
      </c>
      <c r="CS391" s="223">
        <f t="shared" ca="1" si="687"/>
        <v>-1.7579484605491014E-4</v>
      </c>
      <c r="CT391" s="223">
        <f t="shared" ca="1" si="688"/>
        <v>-2.8205191300119132E-4</v>
      </c>
      <c r="CU391" s="223">
        <f t="shared" ca="1" si="689"/>
        <v>-2.4217851863859411E-4</v>
      </c>
      <c r="CV391" s="223">
        <f t="shared" ca="1" si="690"/>
        <v>-7.6832978842937002E-5</v>
      </c>
      <c r="CW391" s="223">
        <f t="shared" ca="1" si="691"/>
        <v>1.2831955436250106E-4</v>
      </c>
      <c r="CX391" s="223">
        <f t="shared" ca="1" si="692"/>
        <v>2.6699001526281845E-4</v>
      </c>
      <c r="CY391" s="223">
        <f t="shared" ca="1" si="693"/>
        <v>2.6733355017254638E-4</v>
      </c>
      <c r="CZ391" s="223">
        <f t="shared" ca="1" si="694"/>
        <v>1.2917217442814856E-4</v>
      </c>
      <c r="DA391" s="223">
        <f t="shared" ca="1" si="695"/>
        <v>-7.5913014158376053E-5</v>
      </c>
      <c r="DB391" s="223">
        <f t="shared" ca="1" si="696"/>
        <v>-2.4166784096762289E-4</v>
      </c>
      <c r="DC391" s="223">
        <f t="shared" ca="1" si="697"/>
        <v>-2.822151032957495E-4</v>
      </c>
      <c r="DD391" s="223">
        <f t="shared" ca="1" si="698"/>
        <v>-1.7654735579068016E-4</v>
      </c>
      <c r="DE391" s="223">
        <f t="shared" ca="1" si="699"/>
        <v>2.0589179392653363E-5</v>
      </c>
      <c r="DF391" s="223">
        <f t="shared" ca="1" si="700"/>
        <v>2.0705850707292649E-4</v>
      </c>
      <c r="DG391" s="223">
        <f t="shared" ca="1" si="701"/>
        <v>2.8625128826734999E-4</v>
      </c>
      <c r="DH391" s="223">
        <f t="shared" ca="1" si="702"/>
        <v>2.1713792127907346E-4</v>
      </c>
      <c r="DI391" s="223">
        <f t="shared" ca="1" si="703"/>
        <v>3.552588599058016E-5</v>
      </c>
      <c r="DJ391" s="223">
        <f t="shared" ca="1" si="704"/>
        <v>-1.6449203087116575E-4</v>
      </c>
      <c r="DK391" s="223">
        <f t="shared" ca="1" si="705"/>
        <v>-2.7928699676240862E-4</v>
      </c>
      <c r="DL391" s="223">
        <f t="shared" ca="1" si="706"/>
        <v>-2.4938399822506087E-4</v>
      </c>
      <c r="DM391" s="223">
        <f t="shared" ca="1" si="707"/>
        <v>-9.0275711498346079E-5</v>
      </c>
      <c r="DN391" s="223">
        <f t="shared" ca="1" si="708"/>
        <v>1.1560421817121966E-4</v>
      </c>
      <c r="DO391" s="223">
        <f t="shared" ca="1" si="709"/>
        <v>2.6158986259783973E-4</v>
      </c>
      <c r="DP391" s="223">
        <f t="shared" ca="1" si="710"/>
        <v>2.7204638797541641E-4</v>
      </c>
      <c r="DQ391" s="223">
        <f t="shared" ca="1" si="711"/>
        <v>1.4155629204043276E-4</v>
      </c>
      <c r="DR391" s="223">
        <f t="shared" ca="1" si="712"/>
        <v>-6.2273800198545871E-5</v>
      </c>
      <c r="DS391" s="223">
        <f t="shared" ca="1" si="713"/>
        <v>-2.3383997671492059E-4</v>
      </c>
      <c r="DT391" s="223">
        <f t="shared" ca="1" si="714"/>
        <v>-2.8425418760124786E-4</v>
      </c>
      <c r="DU391" s="223">
        <f t="shared" ca="1" si="715"/>
        <v>-1.8739694366508855E-4</v>
      </c>
      <c r="DV391" s="223">
        <f t="shared" ca="1" si="716"/>
        <v>6.5502350077954741E-6</v>
      </c>
      <c r="DW391" s="223">
        <f t="shared" ca="1" si="717"/>
        <v>1.9710375166581657E-4</v>
      </c>
      <c r="DX391" s="223">
        <f t="shared" ca="1" si="718"/>
        <v>2.8553825820914927E-4</v>
      </c>
      <c r="DY391" s="223">
        <f t="shared" ca="1" si="719"/>
        <v>2.2603603583811155E-4</v>
      </c>
      <c r="DZ391" s="223">
        <f t="shared" ca="1" si="720"/>
        <v>4.9425052040894362E-5</v>
      </c>
      <c r="EA391" s="223">
        <f t="shared" ca="1" si="721"/>
        <v>-1.5279293997725235E-4</v>
      </c>
      <c r="EB391" s="223">
        <f t="shared" ca="1" si="722"/>
        <v>-2.758492536857728E-4</v>
      </c>
      <c r="EC391" s="223">
        <f t="shared" ca="1" si="723"/>
        <v>-2.5598868991634494E-4</v>
      </c>
      <c r="ED391" s="223">
        <f t="shared" ca="1" si="724"/>
        <v>-1.0350096205754108E-4</v>
      </c>
      <c r="EE391" s="223">
        <f t="shared" ca="1" si="725"/>
        <v>1.0261038129263387E-4</v>
      </c>
      <c r="EF391" s="223">
        <f t="shared" ca="1" si="726"/>
        <v>2.5555951704129534E-4</v>
      </c>
      <c r="EG391" s="223">
        <f t="shared" ca="1" si="727"/>
        <v>2.7610384220120307E-4</v>
      </c>
      <c r="EH391" s="223">
        <f t="shared" ca="1" si="728"/>
        <v>1.535993881463246E-4</v>
      </c>
      <c r="EI391" s="223">
        <f t="shared" ca="1" si="729"/>
        <v>-4.84845631995007E-5</v>
      </c>
      <c r="EJ391" s="223">
        <f t="shared" ca="1" si="730"/>
        <v>-2.25448771476349E-4</v>
      </c>
      <c r="EK391" s="223">
        <f t="shared" ca="1" si="731"/>
        <v>-2.8560847867108901E-4</v>
      </c>
      <c r="EL391" s="223">
        <f t="shared" ca="1" si="732"/>
        <v>-1.9779507588817396E-4</v>
      </c>
      <c r="EM391" s="223">
        <f t="shared" ca="1" si="733"/>
        <v>-7.504489466933064E-6</v>
      </c>
      <c r="EN391" s="223">
        <f t="shared" ca="1" si="734"/>
        <v>1.8667415605669397E-4</v>
      </c>
      <c r="EO391" s="223">
        <f t="shared" ca="1" si="735"/>
        <v>2.8413734147672483E-4</v>
      </c>
      <c r="EP391" s="223">
        <f t="shared" ca="1" si="736"/>
        <v>2.3438960978839469E-4</v>
      </c>
      <c r="EQ391" s="223">
        <f t="shared" ca="1" si="737"/>
        <v>6.3205148811718741E-5</v>
      </c>
      <c r="ER391" s="223">
        <f t="shared" ca="1" si="738"/>
        <v>-1.4072575750785627E-4</v>
      </c>
      <c r="ES391" s="223">
        <f t="shared" ca="1" si="739"/>
        <v>-2.7174696559546666E-4</v>
      </c>
      <c r="ET391" s="223">
        <f t="shared" ca="1" si="740"/>
        <v>-2.6197668243165765E-4</v>
      </c>
      <c r="EU391" s="223">
        <f t="shared" ca="1" si="741"/>
        <v>-1.1647686973352583E-4</v>
      </c>
      <c r="EV391" s="223">
        <f t="shared" ca="1" si="742"/>
        <v>8.9369347017902455E-5</v>
      </c>
      <c r="EW391" s="223">
        <f t="shared" ca="1" si="743"/>
        <v>2.4891350622382839E-4</v>
      </c>
      <c r="EX391" s="223">
        <f t="shared" ca="1" si="744"/>
        <v>2.7949613808728782E-4</v>
      </c>
      <c r="EY391" s="223">
        <f t="shared" ca="1" si="745"/>
        <v>1.6527244987245445E-4</v>
      </c>
      <c r="EZ391" s="223">
        <f t="shared" ca="1" si="746"/>
        <v>-3.457852264095774E-5</v>
      </c>
      <c r="FA391" s="223">
        <f t="shared" ca="1" si="747"/>
        <v>-2.1651444040031326E-4</v>
      </c>
      <c r="FB391" s="223">
        <f t="shared" ca="1" si="748"/>
        <v>-2.8627471389946319E-4</v>
      </c>
      <c r="FC391" s="223">
        <f t="shared" ca="1" si="749"/>
        <v>-2.0771670244863936E-4</v>
      </c>
      <c r="FD391" s="223">
        <f t="shared" ca="1" si="750"/>
        <v>-2.1541134969220115E-5</v>
      </c>
      <c r="FE391" s="223">
        <f t="shared" ca="1" si="751"/>
        <v>1.7579484605490894E-4</v>
      </c>
      <c r="FF391" s="223">
        <f t="shared" ca="1" si="752"/>
        <v>2.8205191300119105E-4</v>
      </c>
      <c r="FG391" s="223">
        <f t="shared" ca="1" si="753"/>
        <v>2.4217851863859492E-4</v>
      </c>
      <c r="FH391" s="223">
        <f t="shared" ca="1" si="754"/>
        <v>7.6832978842938479E-5</v>
      </c>
      <c r="FI391" s="223">
        <f t="shared" ca="1" si="755"/>
        <v>-1.283195543624997E-4</v>
      </c>
      <c r="FJ391" s="223">
        <f t="shared" ca="1" si="756"/>
        <v>-2.6699001526281937E-4</v>
      </c>
      <c r="FK391" s="223">
        <f t="shared" ca="1" si="757"/>
        <v>-2.6733355017254692E-4</v>
      </c>
      <c r="FL391" s="223">
        <f t="shared" ca="1" si="758"/>
        <v>-1.2917217442814995E-4</v>
      </c>
      <c r="FM391" s="223">
        <f t="shared" ca="1" si="759"/>
        <v>7.5913014158374549E-5</v>
      </c>
      <c r="FN391" s="223">
        <f t="shared" ca="1" si="760"/>
        <v>2.4166784096762205E-4</v>
      </c>
      <c r="FO391" s="223">
        <f t="shared" ca="1" si="761"/>
        <v>2.8221510329574977E-4</v>
      </c>
      <c r="FP391" s="223">
        <f t="shared" ca="1" si="762"/>
        <v>1.7654735579068136E-4</v>
      </c>
      <c r="FQ391" s="223">
        <f t="shared" ca="1" si="763"/>
        <v>-2.0589179392651818E-5</v>
      </c>
      <c r="FR391" s="223">
        <f t="shared" ca="1" si="764"/>
        <v>-2.0705850707292541E-4</v>
      </c>
      <c r="FS391" s="223">
        <f t="shared" ca="1" si="765"/>
        <v>-2.8625128826734994E-4</v>
      </c>
      <c r="FT391" s="223">
        <f t="shared" ca="1" si="766"/>
        <v>-2.1713792127907446E-4</v>
      </c>
      <c r="FU391" s="223">
        <f t="shared" ca="1" si="767"/>
        <v>-3.5525885990581691E-5</v>
      </c>
      <c r="FV391" s="223">
        <f t="shared" ca="1" si="768"/>
        <v>1.6449203087116448E-4</v>
      </c>
      <c r="FW391" s="223">
        <f t="shared" ca="1" si="769"/>
        <v>2.7928699676240835E-4</v>
      </c>
      <c r="FX391" s="223">
        <f t="shared" ca="1" si="770"/>
        <v>2.4938399822505963E-4</v>
      </c>
      <c r="FY391" s="223">
        <f t="shared" ca="1" si="771"/>
        <v>9.0275711498347556E-5</v>
      </c>
      <c r="FZ391" s="223">
        <f t="shared" ca="1" si="772"/>
        <v>-1.1560421817121822E-4</v>
      </c>
      <c r="GA391" s="223">
        <f t="shared" ca="1" si="773"/>
        <v>-2.6158986259783746E-4</v>
      </c>
      <c r="GB391" s="223">
        <f t="shared" ca="1" si="774"/>
        <v>-2.7204638797541559E-4</v>
      </c>
      <c r="GC391" s="223">
        <f t="shared" ca="1" si="775"/>
        <v>-1.4155629204043408E-4</v>
      </c>
      <c r="GD391" s="223">
        <f t="shared" ca="1" si="776"/>
        <v>6.2273800198544367E-5</v>
      </c>
      <c r="GE391" s="223">
        <f t="shared" ca="1" si="777"/>
        <v>2.3383997671491739E-4</v>
      </c>
      <c r="GF391" s="223">
        <f t="shared" ca="1" si="778"/>
        <v>2.8425418760124807E-4</v>
      </c>
      <c r="GG391" s="223">
        <f t="shared" ca="1" si="779"/>
        <v>1.8739694366508972E-4</v>
      </c>
      <c r="GH391" s="223">
        <f t="shared" ca="1" si="780"/>
        <v>-6.5502350077898633E-6</v>
      </c>
      <c r="GI391" s="223">
        <f t="shared" ca="1" si="781"/>
        <v>-1.9710375166581839E-4</v>
      </c>
      <c r="GJ391" s="223">
        <f t="shared" ca="1" si="782"/>
        <v>-2.8553825820914916E-4</v>
      </c>
      <c r="GK391" s="223">
        <f t="shared" ca="1" si="783"/>
        <v>-2.2603603583811247E-4</v>
      </c>
      <c r="GL391" s="223">
        <f t="shared" ca="1" si="784"/>
        <v>-4.9425052040899878E-5</v>
      </c>
      <c r="GM391" s="223">
        <f t="shared" ca="1" si="785"/>
        <v>1.5279293997725446E-4</v>
      </c>
      <c r="GN391" s="223">
        <f t="shared" ca="1" si="786"/>
        <v>2.7584925368577236E-4</v>
      </c>
      <c r="GO391" s="223">
        <f t="shared" ca="1" si="787"/>
        <v>2.5598868991634564E-4</v>
      </c>
      <c r="GP391" s="223">
        <f t="shared" ca="1" si="788"/>
        <v>1.0350096205754632E-4</v>
      </c>
      <c r="GQ391" s="223">
        <f t="shared" ca="1" si="789"/>
        <v>-1.0261038129263242E-4</v>
      </c>
      <c r="GR391" s="223">
        <f t="shared" ca="1" si="790"/>
        <v>-2.5555951704129469E-4</v>
      </c>
      <c r="GS391" s="223">
        <f t="shared" ca="1" si="791"/>
        <v>-2.7610384220120459E-4</v>
      </c>
      <c r="GT391" s="223">
        <f t="shared" ca="1" si="792"/>
        <v>-1.5359938814632246E-4</v>
      </c>
      <c r="GU391" s="223">
        <f t="shared" ca="1" si="793"/>
        <v>4.8484563199499182E-5</v>
      </c>
      <c r="GV391" s="223">
        <f t="shared" ca="1" si="794"/>
        <v>2.2544877147634808E-4</v>
      </c>
      <c r="GW391" s="223">
        <f t="shared" ca="1" si="795"/>
        <v>2.8560847867108944E-4</v>
      </c>
      <c r="GX391" s="223">
        <f t="shared" ca="1" si="796"/>
        <v>1.9779507588817214E-4</v>
      </c>
      <c r="GY391" s="223">
        <f t="shared" ca="1" si="797"/>
        <v>7.5044894669345954E-6</v>
      </c>
      <c r="GZ391" s="223">
        <f t="shared" ca="1" si="798"/>
        <v>-1.8667415605669278E-4</v>
      </c>
      <c r="HA391" s="223">
        <f t="shared" ca="1" si="799"/>
        <v>-2.8413734147672516E-4</v>
      </c>
      <c r="HB391" s="223">
        <f t="shared" ca="1" si="800"/>
        <v>-2.3438960978839561E-4</v>
      </c>
      <c r="HC391" s="223">
        <f t="shared" ca="1" si="801"/>
        <v>-6.3205148811720259E-5</v>
      </c>
      <c r="HD391" s="223">
        <f t="shared" ca="1" si="802"/>
        <v>1.4072575750785139E-4</v>
      </c>
      <c r="HE391" s="223">
        <f t="shared" ca="1" si="803"/>
        <v>2.7174696559546742E-4</v>
      </c>
      <c r="HF391" s="223">
        <f t="shared" ca="1" si="804"/>
        <v>2.619766824316583E-4</v>
      </c>
      <c r="HG391" s="223">
        <f t="shared" ca="1" si="805"/>
        <v>1.1647686973352722E-4</v>
      </c>
      <c r="HH391" s="223">
        <f t="shared" ca="1" si="806"/>
        <v>-8.9369347017897102E-5</v>
      </c>
      <c r="HI391" s="223">
        <f t="shared" ca="1" si="807"/>
        <v>-2.4891350622382969E-4</v>
      </c>
      <c r="HJ391" s="223">
        <f t="shared" ca="1" si="808"/>
        <v>-2.7949613808728819E-4</v>
      </c>
      <c r="HK391" s="223">
        <f t="shared" ca="1" si="809"/>
        <v>-1.6527244987245572E-4</v>
      </c>
      <c r="HL391" s="223">
        <f t="shared" ca="1" si="810"/>
        <v>3.457852264096022E-5</v>
      </c>
      <c r="HM391" s="223">
        <f t="shared" ca="1" si="811"/>
        <v>2.1651444040031231E-4</v>
      </c>
      <c r="HN391" s="223">
        <f t="shared" ca="1" si="812"/>
        <v>2.8627471389946324E-4</v>
      </c>
      <c r="HO391" s="223">
        <f t="shared" ca="1" si="813"/>
        <v>2.0771670244864324E-4</v>
      </c>
      <c r="HP391" s="223">
        <f t="shared" ca="1" si="814"/>
        <v>2.1541134969217595E-5</v>
      </c>
      <c r="HQ391" s="223">
        <f t="shared" ca="1" si="815"/>
        <v>-1.7579484605490772E-4</v>
      </c>
      <c r="HR391" s="223">
        <f t="shared" ca="1" si="816"/>
        <v>-2.8205191300119083E-4</v>
      </c>
      <c r="HS391" s="223">
        <f t="shared" ca="1" si="817"/>
        <v>-2.4217851863859793E-4</v>
      </c>
      <c r="HT391" s="223">
        <f t="shared" ca="1" si="818"/>
        <v>-7.6832978842936053E-5</v>
      </c>
      <c r="HU391" s="223">
        <f t="shared" ca="1" si="819"/>
        <v>1.2831955436249829E-4</v>
      </c>
      <c r="HV391" s="223">
        <f t="shared" ca="1" si="820"/>
        <v>2.6699001526281731E-4</v>
      </c>
      <c r="HW391" s="223">
        <f t="shared" ca="1" si="821"/>
        <v>2.6733355017254605E-4</v>
      </c>
      <c r="HX391" s="223">
        <f t="shared" ca="1" si="822"/>
        <v>1.2917217442815133E-4</v>
      </c>
      <c r="HY391" s="223">
        <f t="shared" ca="1" si="823"/>
        <v>-7.5913014158373058E-5</v>
      </c>
      <c r="HZ391" s="223">
        <f t="shared" ca="1" si="824"/>
        <v>-2.4166784096761904E-4</v>
      </c>
      <c r="IA391" s="223">
        <f t="shared" ca="1" si="825"/>
        <v>-2.8221510329574934E-4</v>
      </c>
      <c r="IB391" s="223">
        <f t="shared" ca="1" si="826"/>
        <v>-1.7654735579068258E-4</v>
      </c>
      <c r="IC391" s="223">
        <f t="shared" ca="1" si="827"/>
        <v>2.0589179392650273E-5</v>
      </c>
      <c r="ID391" s="223">
        <f t="shared" ca="1" si="828"/>
        <v>2.0705850707292153E-4</v>
      </c>
      <c r="IE391" s="223">
        <f t="shared" ca="1" si="829"/>
        <v>2.3269497620103763E-4</v>
      </c>
      <c r="IF391" s="223">
        <f t="shared" ca="1" si="830"/>
        <v>2.1713792127907549E-4</v>
      </c>
      <c r="IG391" s="223">
        <f t="shared" ca="1" si="831"/>
        <v>3.5525885990587248E-5</v>
      </c>
      <c r="IH391" s="223">
        <f t="shared" ca="1" si="832"/>
        <v>-1.6449203087116654E-4</v>
      </c>
      <c r="II391" s="223">
        <f t="shared" ca="1" si="833"/>
        <v>-2.7928699676240803E-4</v>
      </c>
      <c r="IJ391" s="223">
        <f t="shared" ca="1" si="834"/>
        <v>-2.4938399822506239E-4</v>
      </c>
      <c r="IK391" s="223">
        <f t="shared" ca="1" si="835"/>
        <v>-9.0275711498352882E-5</v>
      </c>
      <c r="IL391" s="223">
        <f t="shared" ca="1" si="836"/>
        <v>1.1560421817122056E-4</v>
      </c>
      <c r="IM391" s="223">
        <f t="shared" ca="1" si="837"/>
        <v>2.6158986259783849E-4</v>
      </c>
      <c r="IN391" s="223">
        <f t="shared" ca="1" si="838"/>
        <v>2.7204638797541733E-4</v>
      </c>
      <c r="IO391" s="223">
        <f t="shared" ca="1" si="839"/>
        <v>1.4155629204043896E-4</v>
      </c>
      <c r="IP391" s="223">
        <f t="shared" ca="1" si="840"/>
        <v>-6.227380019854682E-5</v>
      </c>
      <c r="IQ391" s="223">
        <f t="shared" ca="1" si="841"/>
        <v>-2.338399767149188E-4</v>
      </c>
      <c r="IR391" s="223">
        <f t="shared" ca="1" si="842"/>
        <v>-2.8425418760124872E-4</v>
      </c>
      <c r="IS391" s="223">
        <f t="shared" ca="1" si="843"/>
        <v>-1.873969436650878E-4</v>
      </c>
      <c r="IT391" s="223">
        <f t="shared" ca="1" si="844"/>
        <v>6.5502350077923977E-6</v>
      </c>
      <c r="IU391" s="223">
        <f t="shared" ca="1" si="845"/>
        <v>1.9710375166581435E-4</v>
      </c>
      <c r="IV391" s="223">
        <f t="shared" ca="1" si="846"/>
        <v>2.8553825820914873E-4</v>
      </c>
      <c r="IW391" s="223">
        <f t="shared" ca="1" si="847"/>
        <v>2.2603603583811095E-4</v>
      </c>
      <c r="IX391" s="223">
        <f t="shared" ca="1" si="848"/>
        <v>4.9425052040897404E-5</v>
      </c>
      <c r="IY391" s="223">
        <f t="shared" ca="1" si="849"/>
        <v>-1.5279293997724975E-4</v>
      </c>
      <c r="IZ391" s="223">
        <f t="shared" ca="1" si="850"/>
        <v>-2.7584925368577084E-4</v>
      </c>
      <c r="JA391" s="223">
        <f t="shared" ca="1" si="851"/>
        <v>-2.559886899163445E-4</v>
      </c>
      <c r="JB391" s="223">
        <f t="shared" ca="1" si="852"/>
        <v>-1.0350096205754396E-4</v>
      </c>
    </row>
    <row r="392" spans="2:262">
      <c r="B392" s="230">
        <v>31</v>
      </c>
      <c r="C392" s="229">
        <f t="shared" si="853"/>
        <v>6.0546875000000021E-4</v>
      </c>
      <c r="D392" s="226">
        <f t="shared" ca="1" si="597"/>
        <v>280.0002077054985</v>
      </c>
      <c r="E392" s="225">
        <f ca="1">AK361</f>
        <v>2.0770549850777746E-4</v>
      </c>
      <c r="F392" s="224">
        <v>31</v>
      </c>
      <c r="G392" s="223">
        <f t="shared" ca="1" si="854"/>
        <v>5.9947750092073648E-4</v>
      </c>
      <c r="H392" s="223">
        <f t="shared" ca="1" si="598"/>
        <v>1.5176154017502415E-3</v>
      </c>
      <c r="I392" s="223">
        <f t="shared" ca="1" si="599"/>
        <v>1.5987795545989256E-3</v>
      </c>
      <c r="J392" s="223">
        <f t="shared" ca="1" si="600"/>
        <v>7.9820745565119331E-4</v>
      </c>
      <c r="K392" s="223">
        <f t="shared" ca="1" si="601"/>
        <v>-4.4258071190794723E-4</v>
      </c>
      <c r="L392" s="223">
        <f t="shared" ca="1" si="602"/>
        <v>-1.4392830347910218E-3</v>
      </c>
      <c r="M392" s="223">
        <f t="shared" ca="1" si="603"/>
        <v>-1.6422123670699177E-3</v>
      </c>
      <c r="N392" s="223">
        <f t="shared" ca="1" si="604"/>
        <v>-9.3945199808340108E-4</v>
      </c>
      <c r="O392" s="223">
        <f t="shared" ca="1" si="605"/>
        <v>2.8142162870025691E-4</v>
      </c>
      <c r="P392" s="223">
        <f t="shared" ca="1" si="606"/>
        <v>1.3470895854146249E-3</v>
      </c>
      <c r="Q392" s="223">
        <f t="shared" ca="1" si="607"/>
        <v>1.6698297767214292E-3</v>
      </c>
      <c r="R392" s="223">
        <f t="shared" ca="1" si="608"/>
        <v>1.0716491042173646E-3</v>
      </c>
      <c r="S392" s="223">
        <f t="shared" ca="1" si="609"/>
        <v>-1.1755230136747139E-4</v>
      </c>
      <c r="T392" s="223">
        <f t="shared" ca="1" si="610"/>
        <v>-1.2419229269366105E-3</v>
      </c>
      <c r="U392" s="223">
        <f t="shared" ca="1" si="611"/>
        <v>-1.6813658128013043E-3</v>
      </c>
      <c r="V392" s="223">
        <f t="shared" ca="1" si="612"/>
        <v>-1.1935256436547232E-3</v>
      </c>
      <c r="W392" s="223">
        <f t="shared" ca="1" si="613"/>
        <v>-4.7449118888105929E-5</v>
      </c>
      <c r="X392" s="223">
        <f t="shared" ca="1" si="614"/>
        <v>1.1247958717680669E-3</v>
      </c>
      <c r="Y392" s="223">
        <f t="shared" ca="1" si="615"/>
        <v>1.6767093769758552E-3</v>
      </c>
      <c r="Z392" s="223">
        <f t="shared" ca="1" si="616"/>
        <v>1.3039078786962024E-3</v>
      </c>
      <c r="AA392" s="223">
        <f t="shared" ca="1" si="617"/>
        <v>2.1199357819046415E-4</v>
      </c>
      <c r="AB392" s="223">
        <f t="shared" ca="1" si="618"/>
        <v>-9.9683641747842517E-4</v>
      </c>
      <c r="AC392" s="223">
        <f t="shared" ca="1" si="619"/>
        <v>-1.655905313267548E-3</v>
      </c>
      <c r="AD392" s="223">
        <f t="shared" ca="1" si="620"/>
        <v>-1.4017327680772868E-3</v>
      </c>
      <c r="AE392" s="223">
        <f t="shared" ca="1" si="621"/>
        <v>-3.7449642344736998E-4</v>
      </c>
      <c r="AF392" s="223">
        <f t="shared" ca="1" si="622"/>
        <v>8.5927688356225262E-4</v>
      </c>
      <c r="AG392" s="223">
        <f t="shared" ca="1" si="623"/>
        <v>1.6191539761825514E-3</v>
      </c>
      <c r="AH392" s="223">
        <f t="shared" ca="1" si="624"/>
        <v>1.4860582046367094E-3</v>
      </c>
      <c r="AI392" s="223">
        <f t="shared" ca="1" si="625"/>
        <v>5.3339266342590844E-4</v>
      </c>
      <c r="AJ392" s="223">
        <f t="shared" ca="1" si="626"/>
        <v>-7.1344204352884991E-4</v>
      </c>
      <c r="AK392" s="223">
        <f t="shared" ca="1" si="627"/>
        <v>-1.5668093011873183E-3</v>
      </c>
      <c r="AL392" s="223">
        <f t="shared" ca="1" si="628"/>
        <v>-1.5560720883234316E-3</v>
      </c>
      <c r="AM392" s="223">
        <f t="shared" ca="1" si="629"/>
        <v>-6.8715204047357101E-4</v>
      </c>
      <c r="AN392" s="223">
        <f t="shared" ca="1" si="630"/>
        <v>5.6073636660917145E-4</v>
      </c>
      <c r="AO392" s="223">
        <f t="shared" ca="1" si="631"/>
        <v>1.4993753961165602E-3</v>
      </c>
      <c r="AP392" s="223">
        <f t="shared" ca="1" si="632"/>
        <v>1.6111001471640686E-3</v>
      </c>
      <c r="AQ392" s="223">
        <f t="shared" ca="1" si="633"/>
        <v>8.3429376773595223E-4</v>
      </c>
      <c r="AR392" s="223">
        <f t="shared" ca="1" si="634"/>
        <v>-4.0263049194936824E-4</v>
      </c>
      <c r="AS392" s="223">
        <f t="shared" ca="1" si="635"/>
        <v>-1.4175016863392359E-3</v>
      </c>
      <c r="AT392" s="223">
        <f t="shared" ca="1" si="636"/>
        <v>-1.6506124308705878E-3</v>
      </c>
      <c r="AU392" s="223">
        <f t="shared" ca="1" si="637"/>
        <v>-9.7340078994367094E-4</v>
      </c>
      <c r="AV392" s="223">
        <f t="shared" ca="1" si="638"/>
        <v>2.4064706555187705E-4</v>
      </c>
      <c r="AW392" s="223">
        <f t="shared" ca="1" si="639"/>
        <v>1.3219766604372252E-3</v>
      </c>
      <c r="AX392" s="223">
        <f t="shared" ca="1" si="640"/>
        <v>1.6742284145512851E-3</v>
      </c>
      <c r="AY392" s="223">
        <f t="shared" ca="1" si="641"/>
        <v>1.1031334304292331E-3</v>
      </c>
      <c r="AZ392" s="223">
        <f t="shared" ca="1" si="642"/>
        <v>-7.6346076362053756E-5</v>
      </c>
      <c r="BA392" s="223">
        <f t="shared" ca="1" si="643"/>
        <v>-1.2137202766292477E-3</v>
      </c>
      <c r="BB392" s="223">
        <f t="shared" ca="1" si="644"/>
        <v>-1.6817206633735033E-3</v>
      </c>
      <c r="BC392" s="223">
        <f t="shared" ca="1" si="645"/>
        <v>-1.2222422929456878E-3</v>
      </c>
      <c r="BD392" s="223">
        <f t="shared" ca="1" si="646"/>
        <v>-8.8690167278146839E-5</v>
      </c>
      <c r="BE392" s="223">
        <f t="shared" ca="1" si="647"/>
        <v>1.0937751030703278E-3</v>
      </c>
      <c r="BF392" s="223">
        <f t="shared" ca="1" si="648"/>
        <v>1.6730170228854062E-3</v>
      </c>
      <c r="BG392" s="223">
        <f t="shared" ca="1" si="649"/>
        <v>1.3295802940354738E-3</v>
      </c>
      <c r="BH392" s="223">
        <f t="shared" ca="1" si="650"/>
        <v>2.5287227612448164E-4</v>
      </c>
      <c r="BI392" s="223">
        <f t="shared" ca="1" si="651"/>
        <v>-9.6329627735055711E-4</v>
      </c>
      <c r="BJ392" s="223">
        <f t="shared" ca="1" si="652"/>
        <v>-1.6482013139027874E-3</v>
      </c>
      <c r="BK392" s="223">
        <f t="shared" ca="1" si="653"/>
        <v>-1.4241137100711766E-3</v>
      </c>
      <c r="BL392" s="223">
        <f t="shared" ca="1" si="654"/>
        <v>-4.1461908671769029E-4</v>
      </c>
      <c r="BM392" s="223">
        <f t="shared" ca="1" si="655"/>
        <v>8.2354038188859019E-4</v>
      </c>
      <c r="BN392" s="223">
        <f t="shared" ca="1" si="656"/>
        <v>1.607512525268797E-3</v>
      </c>
      <c r="BO392" s="223">
        <f t="shared" ca="1" si="657"/>
        <v>1.5049321325791504E-3</v>
      </c>
      <c r="BP392" s="223">
        <f t="shared" ca="1" si="658"/>
        <v>5.7237288885195929E-4</v>
      </c>
      <c r="BQ392" s="223">
        <f t="shared" ca="1" si="659"/>
        <v>-6.758533423560693E-4</v>
      </c>
      <c r="BR392" s="223">
        <f t="shared" ca="1" si="660"/>
        <v>-1.5513425122607337E-3</v>
      </c>
      <c r="BS392" s="223">
        <f t="shared" ca="1" si="661"/>
        <v>-1.5712572359708001E-3</v>
      </c>
      <c r="BT392" s="223">
        <f t="shared" ca="1" si="662"/>
        <v>-7.2461442717574633E-4</v>
      </c>
      <c r="BU392" s="223">
        <f t="shared" ca="1" si="663"/>
        <v>5.2165746567764122E-4</v>
      </c>
      <c r="BV392" s="223">
        <f t="shared" ca="1" si="664"/>
        <v>1.4802322228095182E-3</v>
      </c>
      <c r="BW392" s="223">
        <f t="shared" ca="1" si="665"/>
        <v>1.622450273243474E-3</v>
      </c>
      <c r="BX392" s="223">
        <f t="shared" ca="1" si="666"/>
        <v>8.6987753245128079E-4</v>
      </c>
      <c r="BY392" s="223">
        <f t="shared" ca="1" si="667"/>
        <v>-3.6243774243775902E-4</v>
      </c>
      <c r="BZ392" s="223">
        <f t="shared" ca="1" si="668"/>
        <v>-1.394866487875404E-3</v>
      </c>
      <c r="CA392" s="223">
        <f t="shared" ca="1" si="669"/>
        <v>-1.6580182274632755E-3</v>
      </c>
      <c r="CB392" s="223">
        <f t="shared" ca="1" si="670"/>
        <v>-1.0067632415658796E-3</v>
      </c>
      <c r="CC392" s="223">
        <f t="shared" ca="1" si="671"/>
        <v>1.9972754560957761E-4</v>
      </c>
      <c r="CD392" s="223">
        <f t="shared" ca="1" si="672"/>
        <v>1.2960674261514641E-3</v>
      </c>
      <c r="CE392" s="223">
        <f t="shared" ca="1" si="673"/>
        <v>1.6776185597876467E-3</v>
      </c>
      <c r="CF392" s="223">
        <f t="shared" ca="1" si="674"/>
        <v>1.1339532703114287E-3</v>
      </c>
      <c r="CG392" s="223">
        <f t="shared" ca="1" si="675"/>
        <v>-3.509386333499316E-5</v>
      </c>
      <c r="CH392" s="223">
        <f t="shared" ca="1" si="676"/>
        <v>-1.1847865266111613E-3</v>
      </c>
      <c r="CI392" s="223">
        <f t="shared" ca="1" si="677"/>
        <v>-1.6810625083016717E-3</v>
      </c>
      <c r="CJ392" s="223">
        <f t="shared" ca="1" si="678"/>
        <v>-1.2502227091819667E-3</v>
      </c>
      <c r="CK392" s="223">
        <f t="shared" ca="1" si="679"/>
        <v>-1.298777920277641E-4</v>
      </c>
      <c r="CL392" s="223">
        <f t="shared" ca="1" si="680"/>
        <v>1.062095485149396E-3</v>
      </c>
      <c r="CM392" s="223">
        <f t="shared" ca="1" si="681"/>
        <v>1.6683169058985059E-3</v>
      </c>
      <c r="CN392" s="223">
        <f t="shared" ca="1" si="682"/>
        <v>1.3544518199218218E-3</v>
      </c>
      <c r="CO392" s="223">
        <f t="shared" ca="1" si="683"/>
        <v>2.9359865325487094E-4</v>
      </c>
      <c r="CP392" s="223">
        <f t="shared" ca="1" si="684"/>
        <v>-9.2917588356518073E-4</v>
      </c>
      <c r="CQ392" s="223">
        <f t="shared" ca="1" si="685"/>
        <v>-1.6395044996967512E-3</v>
      </c>
      <c r="CR392" s="223">
        <f t="shared" ca="1" si="686"/>
        <v>-1.4456368192171636E-3</v>
      </c>
      <c r="CS392" s="223">
        <f t="shared" ca="1" si="687"/>
        <v>-4.5449199895379529E-4</v>
      </c>
      <c r="CT392" s="223">
        <f t="shared" ca="1" si="688"/>
        <v>7.8730781028304672E-4</v>
      </c>
      <c r="CU392" s="223">
        <f t="shared" ca="1" si="689"/>
        <v>1.5949027689185851E-3</v>
      </c>
      <c r="CV392" s="223">
        <f t="shared" ca="1" si="690"/>
        <v>1.5228995456779602E-3</v>
      </c>
      <c r="CW392" s="223">
        <f t="shared" ca="1" si="691"/>
        <v>6.1100833825217227E-4</v>
      </c>
      <c r="CX392" s="223">
        <f t="shared" ca="1" si="692"/>
        <v>-6.3785753240163789E-4</v>
      </c>
      <c r="CY392" s="223">
        <f t="shared" ca="1" si="693"/>
        <v>-1.5349412526132007E-3</v>
      </c>
      <c r="CZ392" s="223">
        <f t="shared" ca="1" si="694"/>
        <v>-1.5854959170123139E-3</v>
      </c>
      <c r="DA392" s="223">
        <f t="shared" ca="1" si="695"/>
        <v>-7.6164033324206963E-4</v>
      </c>
      <c r="DB392" s="223">
        <f t="shared" ca="1" si="696"/>
        <v>4.8226433779482698E-4</v>
      </c>
      <c r="DC392" s="223">
        <f t="shared" ca="1" si="697"/>
        <v>1.4601974129609004E-3</v>
      </c>
      <c r="DD392" s="223">
        <f t="shared" ca="1" si="698"/>
        <v>1.632823095945605E-3</v>
      </c>
      <c r="DE392" s="223">
        <f t="shared" ca="1" si="699"/>
        <v>9.0493731546786643E-4</v>
      </c>
      <c r="DF392" s="223">
        <f t="shared" ca="1" si="700"/>
        <v>-3.2202667398252539E-4</v>
      </c>
      <c r="DG392" s="223">
        <f t="shared" ca="1" si="701"/>
        <v>-1.3713910739966966E-3</v>
      </c>
      <c r="DH392" s="223">
        <f t="shared" ca="1" si="702"/>
        <v>-1.664425295873035E-3</v>
      </c>
      <c r="DI392" s="223">
        <f t="shared" ca="1" si="703"/>
        <v>-1.039519256656671E-3</v>
      </c>
      <c r="DJ392" s="223">
        <f t="shared" ca="1" si="704"/>
        <v>1.5868771726210867E-4</v>
      </c>
      <c r="DK392" s="223">
        <f t="shared" ca="1" si="705"/>
        <v>1.269377489311272E-3</v>
      </c>
      <c r="DL392" s="223">
        <f t="shared" ca="1" si="706"/>
        <v>1.679998170333792E-3</v>
      </c>
      <c r="DM392" s="223">
        <f t="shared" ca="1" si="707"/>
        <v>1.164090059144824E-3</v>
      </c>
      <c r="DN392" s="223">
        <f t="shared" ca="1" si="708"/>
        <v>6.179488923096165E-6</v>
      </c>
      <c r="DO392" s="223">
        <f t="shared" ca="1" si="709"/>
        <v>-1.1551391054914571E-3</v>
      </c>
      <c r="DP392" s="223">
        <f t="shared" ca="1" si="710"/>
        <v>-1.6793917440338154E-3</v>
      </c>
      <c r="DQ392" s="223">
        <f t="shared" ca="1" si="711"/>
        <v>-1.2774500380070722E-3</v>
      </c>
      <c r="DR392" s="223">
        <f t="shared" ca="1" si="712"/>
        <v>-1.7098718325189559E-4</v>
      </c>
      <c r="DS392" s="223">
        <f t="shared" ca="1" si="713"/>
        <v>1.0297761006225088E-3</v>
      </c>
      <c r="DT392" s="223">
        <f t="shared" ca="1" si="714"/>
        <v>1.6626118571898797E-3</v>
      </c>
      <c r="DU392" s="223">
        <f t="shared" ca="1" si="715"/>
        <v>1.3785074746780722E-3</v>
      </c>
      <c r="DV392" s="223">
        <f t="shared" ca="1" si="716"/>
        <v>3.3414817753490045E-4</v>
      </c>
      <c r="DW392" s="223">
        <f t="shared" ca="1" si="717"/>
        <v>-8.9449578897166852E-4</v>
      </c>
      <c r="DX392" s="223">
        <f t="shared" ca="1" si="718"/>
        <v>-1.6298201092851169E-3</v>
      </c>
      <c r="DY392" s="223">
        <f t="shared" ca="1" si="719"/>
        <v>-1.4662891307990966E-3</v>
      </c>
      <c r="DZ392" s="223">
        <f t="shared" ca="1" si="720"/>
        <v>-4.9409114220424631E-4</v>
      </c>
      <c r="EA392" s="223">
        <f t="shared" ca="1" si="721"/>
        <v>7.5060099389191357E-4</v>
      </c>
      <c r="EB392" s="223">
        <f t="shared" ca="1" si="722"/>
        <v>1.5813323027776324E-3</v>
      </c>
      <c r="EC392" s="223">
        <f t="shared" ca="1" si="723"/>
        <v>1.5399496210353404E-3</v>
      </c>
      <c r="ED392" s="223">
        <f t="shared" ca="1" si="724"/>
        <v>6.4927573907649536E-4</v>
      </c>
      <c r="EE392" s="223">
        <f t="shared" ca="1" si="725"/>
        <v>-5.9947750092071653E-4</v>
      </c>
      <c r="EF392" s="223">
        <f t="shared" ca="1" si="726"/>
        <v>-1.5176154017502389E-3</v>
      </c>
      <c r="EG392" s="223">
        <f t="shared" ca="1" si="727"/>
        <v>-1.5987795545989302E-3</v>
      </c>
      <c r="EH392" s="223">
        <f t="shared" ca="1" si="728"/>
        <v>-7.9820745565121413E-4</v>
      </c>
      <c r="EI392" s="223">
        <f t="shared" ca="1" si="729"/>
        <v>4.4258071190793899E-4</v>
      </c>
      <c r="EJ392" s="223">
        <f t="shared" ca="1" si="730"/>
        <v>1.4392830347910131E-3</v>
      </c>
      <c r="EK392" s="223">
        <f t="shared" ca="1" si="731"/>
        <v>1.642212367069918E-3</v>
      </c>
      <c r="EL392" s="223">
        <f t="shared" ca="1" si="732"/>
        <v>9.3945199808341008E-4</v>
      </c>
      <c r="EM392" s="223">
        <f t="shared" ca="1" si="733"/>
        <v>-2.814216287002375E-4</v>
      </c>
      <c r="EN392" s="223">
        <f t="shared" ca="1" si="734"/>
        <v>-1.347089585414622E-3</v>
      </c>
      <c r="EO392" s="223">
        <f t="shared" ca="1" si="735"/>
        <v>-1.6698297767214309E-3</v>
      </c>
      <c r="EP392" s="223">
        <f t="shared" ca="1" si="736"/>
        <v>-1.0716491042173811E-3</v>
      </c>
      <c r="EQ392" s="223">
        <f t="shared" ca="1" si="737"/>
        <v>1.175523013674651E-4</v>
      </c>
      <c r="ER392" s="223">
        <f t="shared" ca="1" si="738"/>
        <v>1.2419229269366001E-3</v>
      </c>
      <c r="ES392" s="223">
        <f t="shared" ca="1" si="739"/>
        <v>1.6813658128013043E-3</v>
      </c>
      <c r="ET392" s="223">
        <f t="shared" ca="1" si="740"/>
        <v>1.1935256436547297E-3</v>
      </c>
      <c r="EU392" s="223">
        <f t="shared" ca="1" si="741"/>
        <v>4.7449118888124361E-5</v>
      </c>
      <c r="EV392" s="223">
        <f t="shared" ca="1" si="742"/>
        <v>-1.1247958717680645E-3</v>
      </c>
      <c r="EW392" s="223">
        <f t="shared" ca="1" si="743"/>
        <v>-1.6767093769758544E-3</v>
      </c>
      <c r="EX392" s="223">
        <f t="shared" ca="1" si="744"/>
        <v>-1.303907878696216E-3</v>
      </c>
      <c r="EY392" s="223">
        <f t="shared" ca="1" si="745"/>
        <v>-2.1199357819047049E-4</v>
      </c>
      <c r="EZ392" s="223">
        <f t="shared" ca="1" si="746"/>
        <v>9.968364174784152E-4</v>
      </c>
      <c r="FA392" s="223">
        <f t="shared" ca="1" si="747"/>
        <v>1.6559053132675437E-3</v>
      </c>
      <c r="FB392" s="223">
        <f t="shared" ca="1" si="748"/>
        <v>1.4017327680772907E-3</v>
      </c>
      <c r="FC392" s="223">
        <f t="shared" ca="1" si="749"/>
        <v>3.7449642344738793E-4</v>
      </c>
      <c r="FD392" s="223">
        <f t="shared" ca="1" si="750"/>
        <v>-8.592768835622523E-4</v>
      </c>
      <c r="FE392" s="223">
        <f t="shared" ca="1" si="751"/>
        <v>-1.6191539761825479E-3</v>
      </c>
      <c r="FF392" s="223">
        <f t="shared" ca="1" si="752"/>
        <v>-1.4860582046367179E-3</v>
      </c>
      <c r="FG392" s="223">
        <f t="shared" ca="1" si="753"/>
        <v>-5.3339266342591451E-4</v>
      </c>
      <c r="FH392" s="223">
        <f t="shared" ca="1" si="754"/>
        <v>7.1344204352883874E-4</v>
      </c>
      <c r="FI392" s="223">
        <f t="shared" ca="1" si="755"/>
        <v>1.5668093011873094E-3</v>
      </c>
      <c r="FJ392" s="223">
        <f t="shared" ca="1" si="756"/>
        <v>1.556072088323434E-3</v>
      </c>
      <c r="FK392" s="223">
        <f t="shared" ca="1" si="757"/>
        <v>6.8715204047358229E-4</v>
      </c>
      <c r="FL392" s="223">
        <f t="shared" ca="1" si="758"/>
        <v>-5.6073636660914847E-4</v>
      </c>
      <c r="FM392" s="223">
        <f t="shared" ca="1" si="759"/>
        <v>-1.4993753961165574E-3</v>
      </c>
      <c r="FN392" s="223">
        <f t="shared" ca="1" si="760"/>
        <v>-1.6111001471640738E-3</v>
      </c>
      <c r="FO392" s="223">
        <f t="shared" ca="1" si="761"/>
        <v>-8.3429376773595256E-4</v>
      </c>
      <c r="FP392" s="223">
        <f t="shared" ca="1" si="762"/>
        <v>4.0263049194935632E-4</v>
      </c>
      <c r="FQ392" s="223">
        <f t="shared" ca="1" si="763"/>
        <v>1.4175016863392262E-3</v>
      </c>
      <c r="FR392" s="223">
        <f t="shared" ca="1" si="764"/>
        <v>1.6506124308705889E-3</v>
      </c>
      <c r="FS392" s="223">
        <f t="shared" ca="1" si="765"/>
        <v>9.734007899436614E-4</v>
      </c>
      <c r="FT392" s="223">
        <f t="shared" ca="1" si="766"/>
        <v>-2.4064706555185298E-4</v>
      </c>
      <c r="FU392" s="223">
        <f t="shared" ca="1" si="767"/>
        <v>-1.3219766604372174E-3</v>
      </c>
      <c r="FV392" s="223">
        <f t="shared" ca="1" si="768"/>
        <v>-1.6742284145512838E-3</v>
      </c>
      <c r="FW392" s="223">
        <f t="shared" ca="1" si="769"/>
        <v>-1.1031334304292513E-3</v>
      </c>
      <c r="FX392" s="223">
        <f t="shared" ca="1" si="770"/>
        <v>7.6346076362041396E-5</v>
      </c>
      <c r="FY392" s="223">
        <f t="shared" ca="1" si="771"/>
        <v>1.2137202766292472E-3</v>
      </c>
      <c r="FZ392" s="223">
        <f t="shared" ca="1" si="772"/>
        <v>1.6817206633735033E-3</v>
      </c>
      <c r="GA392" s="223">
        <f t="shared" ca="1" si="773"/>
        <v>1.222242292945696E-3</v>
      </c>
      <c r="GB392" s="223">
        <f t="shared" ca="1" si="774"/>
        <v>8.8690167278147273E-5</v>
      </c>
      <c r="GC392" s="223">
        <f t="shared" ca="1" si="775"/>
        <v>-1.0937751030703094E-3</v>
      </c>
      <c r="GD392" s="223">
        <f t="shared" ca="1" si="776"/>
        <v>-1.6730170228854049E-3</v>
      </c>
      <c r="GE392" s="223">
        <f t="shared" ca="1" si="777"/>
        <v>-1.3295802940354738E-3</v>
      </c>
      <c r="GF392" s="223">
        <f t="shared" ca="1" si="778"/>
        <v>-2.5287227612451747E-4</v>
      </c>
      <c r="GG392" s="223">
        <f t="shared" ca="1" si="779"/>
        <v>9.6329627735054725E-4</v>
      </c>
      <c r="GH392" s="223">
        <f t="shared" ca="1" si="780"/>
        <v>1.6482013139027874E-3</v>
      </c>
      <c r="GI392" s="223">
        <f t="shared" ca="1" si="781"/>
        <v>1.4241137100711957E-3</v>
      </c>
      <c r="GJ392" s="223">
        <f t="shared" ca="1" si="782"/>
        <v>4.1461908671771382E-4</v>
      </c>
      <c r="GK392" s="223">
        <f t="shared" ca="1" si="783"/>
        <v>-8.2354038188858986E-4</v>
      </c>
      <c r="GL392" s="223">
        <f t="shared" ca="1" si="784"/>
        <v>-1.6075125252688002E-3</v>
      </c>
      <c r="GM392" s="223">
        <f t="shared" ca="1" si="785"/>
        <v>-1.5049321325791612E-3</v>
      </c>
      <c r="GN392" s="223">
        <f t="shared" ca="1" si="786"/>
        <v>-5.72372888851971E-4</v>
      </c>
      <c r="GO392" s="223">
        <f t="shared" ca="1" si="787"/>
        <v>6.7585334235608014E-4</v>
      </c>
      <c r="GP392" s="223">
        <f t="shared" ca="1" si="788"/>
        <v>1.5513425122607243E-3</v>
      </c>
      <c r="GQ392" s="223">
        <f t="shared" ca="1" si="789"/>
        <v>1.5712572359708045E-3</v>
      </c>
      <c r="GR392" s="223">
        <f t="shared" ca="1" si="790"/>
        <v>7.2461442717573592E-4</v>
      </c>
      <c r="GS392" s="223">
        <f t="shared" ca="1" si="791"/>
        <v>-5.2165746567761791E-4</v>
      </c>
      <c r="GT392" s="223">
        <f t="shared" ca="1" si="792"/>
        <v>-1.4802322228095123E-3</v>
      </c>
      <c r="GU392" s="223">
        <f t="shared" ca="1" si="793"/>
        <v>-1.6224502732434742E-3</v>
      </c>
      <c r="GV392" s="223">
        <f t="shared" ca="1" si="794"/>
        <v>-8.698775324513016E-4</v>
      </c>
      <c r="GW392" s="223">
        <f t="shared" ca="1" si="795"/>
        <v>3.6243774243774698E-4</v>
      </c>
      <c r="GX392" s="223">
        <f t="shared" ca="1" si="796"/>
        <v>1.3948664878754037E-3</v>
      </c>
      <c r="GY392" s="223">
        <f t="shared" ca="1" si="797"/>
        <v>1.6580182274632815E-3</v>
      </c>
      <c r="GZ392" s="223">
        <f t="shared" ca="1" si="798"/>
        <v>1.0067632415658894E-3</v>
      </c>
      <c r="HA392" s="223">
        <f t="shared" ca="1" si="799"/>
        <v>-1.9972754560957707E-4</v>
      </c>
      <c r="HB392" s="223">
        <f t="shared" ca="1" si="800"/>
        <v>-1.2960674261514409E-3</v>
      </c>
      <c r="HC392" s="223">
        <f t="shared" ca="1" si="801"/>
        <v>-1.6776185597876482E-3</v>
      </c>
      <c r="HD392" s="223">
        <f t="shared" ca="1" si="802"/>
        <v>-1.1339532703114291E-3</v>
      </c>
      <c r="HE392" s="223">
        <f t="shared" ca="1" si="803"/>
        <v>3.5093863335004761E-5</v>
      </c>
      <c r="HF392" s="223">
        <f t="shared" ca="1" si="804"/>
        <v>1.1847865266111442E-3</v>
      </c>
      <c r="HG392" s="223">
        <f t="shared" ca="1" si="805"/>
        <v>1.6810625083016715E-3</v>
      </c>
      <c r="HH392" s="223">
        <f t="shared" ca="1" si="806"/>
        <v>1.2502227091819589E-3</v>
      </c>
      <c r="HI392" s="223">
        <f t="shared" ca="1" si="807"/>
        <v>1.2987779202778844E-4</v>
      </c>
      <c r="HJ392" s="223">
        <f t="shared" ca="1" si="808"/>
        <v>-1.0620954851493865E-3</v>
      </c>
      <c r="HK392" s="223">
        <f t="shared" ca="1" si="809"/>
        <v>-1.6683169058985077E-3</v>
      </c>
      <c r="HL392" s="223">
        <f t="shared" ca="1" si="810"/>
        <v>-1.3544518199218435E-3</v>
      </c>
      <c r="HM392" s="223">
        <f t="shared" ca="1" si="811"/>
        <v>-2.9359865325488319E-4</v>
      </c>
      <c r="HN392" s="223">
        <f t="shared" ca="1" si="812"/>
        <v>9.2917588356519038E-4</v>
      </c>
      <c r="HO392" s="223">
        <f t="shared" ca="1" si="813"/>
        <v>1.6395044996967429E-3</v>
      </c>
      <c r="HP392" s="223">
        <f t="shared" ca="1" si="814"/>
        <v>1.4456368192171699E-3</v>
      </c>
      <c r="HQ392" s="223">
        <f t="shared" ca="1" si="815"/>
        <v>4.5449199895378418E-4</v>
      </c>
      <c r="HR392" s="223">
        <f t="shared" ca="1" si="816"/>
        <v>-7.8730781028301484E-4</v>
      </c>
      <c r="HS392" s="223">
        <f t="shared" ca="1" si="817"/>
        <v>-1.5949027689185812E-3</v>
      </c>
      <c r="HT392" s="223">
        <f t="shared" ca="1" si="818"/>
        <v>-1.5228995456779654E-3</v>
      </c>
      <c r="HU392" s="223">
        <f t="shared" ca="1" si="819"/>
        <v>-6.110083382522061E-4</v>
      </c>
      <c r="HV392" s="223">
        <f t="shared" ca="1" si="820"/>
        <v>6.3785753240162639E-4</v>
      </c>
      <c r="HW392" s="223">
        <f t="shared" ca="1" si="821"/>
        <v>1.5349412526131955E-3</v>
      </c>
      <c r="HX392" s="223">
        <f t="shared" ca="1" si="822"/>
        <v>1.585495917012326E-3</v>
      </c>
      <c r="HY392" s="223">
        <f t="shared" ca="1" si="823"/>
        <v>7.6164033324208069E-4</v>
      </c>
      <c r="HZ392" s="223">
        <f t="shared" ca="1" si="824"/>
        <v>-4.8226433779481506E-4</v>
      </c>
      <c r="IA392" s="223">
        <f t="shared" ca="1" si="825"/>
        <v>-1.4601974129609062E-3</v>
      </c>
      <c r="IB392" s="223">
        <f t="shared" ca="1" si="826"/>
        <v>-1.6328230959456081E-3</v>
      </c>
      <c r="IC392" s="223">
        <f t="shared" ca="1" si="827"/>
        <v>-9.0493731546787684E-4</v>
      </c>
      <c r="ID392" s="223">
        <f t="shared" ca="1" si="828"/>
        <v>3.2202667398253655E-4</v>
      </c>
      <c r="IE392" s="223">
        <f t="shared" ca="1" si="829"/>
        <v>-1.0418526852477907E-4</v>
      </c>
      <c r="IF392" s="223">
        <f t="shared" ca="1" si="830"/>
        <v>1.6644252958730368E-3</v>
      </c>
      <c r="IG392" s="223">
        <f t="shared" ca="1" si="831"/>
        <v>1.0395192566566621E-3</v>
      </c>
      <c r="IH392" s="223">
        <f t="shared" ca="1" si="832"/>
        <v>-1.5868771726207256E-4</v>
      </c>
      <c r="II392" s="223">
        <f t="shared" ca="1" si="833"/>
        <v>-1.269377489311264E-3</v>
      </c>
      <c r="IJ392" s="223">
        <f t="shared" ca="1" si="834"/>
        <v>-1.6799981703337914E-3</v>
      </c>
      <c r="IK392" s="223">
        <f t="shared" ca="1" si="835"/>
        <v>-1.16409005914485E-3</v>
      </c>
      <c r="IL392" s="223">
        <f t="shared" ca="1" si="836"/>
        <v>-6.1794889231085249E-6</v>
      </c>
      <c r="IM392" s="223">
        <f t="shared" ca="1" si="837"/>
        <v>1.1551391054914655E-3</v>
      </c>
      <c r="IN392" s="223">
        <f t="shared" ca="1" si="838"/>
        <v>1.6793917440338132E-3</v>
      </c>
      <c r="IO392" s="223">
        <f t="shared" ca="1" si="839"/>
        <v>1.2774500380070802E-3</v>
      </c>
      <c r="IP392" s="223">
        <f t="shared" ca="1" si="840"/>
        <v>1.7098718325190773E-4</v>
      </c>
      <c r="IQ392" s="223">
        <f t="shared" ca="1" si="841"/>
        <v>-1.0297761006224804E-3</v>
      </c>
      <c r="IR392" s="223">
        <f t="shared" ca="1" si="842"/>
        <v>-1.6626118571898779E-3</v>
      </c>
      <c r="IS392" s="223">
        <f t="shared" ca="1" si="843"/>
        <v>-1.3785074746780793E-3</v>
      </c>
      <c r="IT392" s="223">
        <f t="shared" ca="1" si="844"/>
        <v>-3.3414817753488917E-4</v>
      </c>
      <c r="IU392" s="223">
        <f t="shared" ca="1" si="845"/>
        <v>8.9449578897165811E-4</v>
      </c>
      <c r="IV392" s="223">
        <f t="shared" ca="1" si="846"/>
        <v>1.6298201092851139E-3</v>
      </c>
      <c r="IW392" s="223">
        <f t="shared" ca="1" si="847"/>
        <v>1.4662891307990909E-3</v>
      </c>
      <c r="IX392" s="223">
        <f t="shared" ca="1" si="848"/>
        <v>4.9409114220428101E-4</v>
      </c>
      <c r="IY392" s="223">
        <f t="shared" ca="1" si="849"/>
        <v>-7.5060099389190251E-4</v>
      </c>
      <c r="IZ392" s="223">
        <f t="shared" ca="1" si="850"/>
        <v>-1.5813323027776363E-3</v>
      </c>
      <c r="JA392" s="223">
        <f t="shared" ca="1" si="851"/>
        <v>-1.5399496210353552E-3</v>
      </c>
      <c r="JB392" s="223">
        <f t="shared" ca="1" si="852"/>
        <v>-6.4927573907650675E-4</v>
      </c>
    </row>
    <row r="393" spans="2:262">
      <c r="B393" s="230">
        <v>32</v>
      </c>
      <c r="C393" s="229">
        <f t="shared" si="853"/>
        <v>6.2500000000000023E-4</v>
      </c>
      <c r="D393" s="226">
        <f t="shared" ca="1" si="597"/>
        <v>279.99956890634252</v>
      </c>
      <c r="E393" s="225">
        <f ca="1">AL361</f>
        <v>-4.3109365748176669E-4</v>
      </c>
      <c r="F393" s="224">
        <v>32</v>
      </c>
      <c r="G393" s="223">
        <f t="shared" ca="1" si="854"/>
        <v>1.1281503709008527E-4</v>
      </c>
      <c r="H393" s="223">
        <f t="shared" ca="1" si="598"/>
        <v>2.92190663377398E-4</v>
      </c>
      <c r="I393" s="223">
        <f t="shared" ca="1" si="599"/>
        <v>3.0040496185702257E-4</v>
      </c>
      <c r="J393" s="223">
        <f t="shared" ca="1" si="600"/>
        <v>1.3264610788497563E-4</v>
      </c>
      <c r="K393" s="223">
        <f t="shared" ca="1" si="601"/>
        <v>-1.1281503709008526E-4</v>
      </c>
      <c r="L393" s="223">
        <f t="shared" ca="1" si="602"/>
        <v>-2.92190663377398E-4</v>
      </c>
      <c r="M393" s="223">
        <f t="shared" ca="1" si="603"/>
        <v>-3.0040496185702257E-4</v>
      </c>
      <c r="N393" s="223">
        <f t="shared" ca="1" si="604"/>
        <v>-1.3264610788497568E-4</v>
      </c>
      <c r="O393" s="223">
        <f t="shared" ca="1" si="605"/>
        <v>1.1281503709008523E-4</v>
      </c>
      <c r="P393" s="223">
        <f t="shared" ca="1" si="606"/>
        <v>2.9219066337739794E-4</v>
      </c>
      <c r="Q393" s="223">
        <f t="shared" ca="1" si="607"/>
        <v>3.0040496185702268E-4</v>
      </c>
      <c r="R393" s="223">
        <f t="shared" ca="1" si="608"/>
        <v>1.3264610788497571E-4</v>
      </c>
      <c r="S393" s="223">
        <f t="shared" ca="1" si="609"/>
        <v>-1.1281503709008548E-4</v>
      </c>
      <c r="T393" s="223">
        <f t="shared" ca="1" si="610"/>
        <v>-2.9219066337739794E-4</v>
      </c>
      <c r="U393" s="223">
        <f t="shared" ca="1" si="611"/>
        <v>-3.0040496185702268E-4</v>
      </c>
      <c r="V393" s="223">
        <f t="shared" ca="1" si="612"/>
        <v>-1.3264610788497574E-4</v>
      </c>
      <c r="W393" s="223">
        <f t="shared" ca="1" si="613"/>
        <v>1.1281503709008543E-4</v>
      </c>
      <c r="X393" s="223">
        <f t="shared" ca="1" si="614"/>
        <v>2.9219066337739794E-4</v>
      </c>
      <c r="Y393" s="223">
        <f t="shared" ca="1" si="615"/>
        <v>3.0040496185702273E-4</v>
      </c>
      <c r="Z393" s="223">
        <f t="shared" ca="1" si="616"/>
        <v>1.3264610788497579E-4</v>
      </c>
      <c r="AA393" s="223">
        <f t="shared" ca="1" si="617"/>
        <v>-1.1281503709008538E-4</v>
      </c>
      <c r="AB393" s="223">
        <f t="shared" ca="1" si="618"/>
        <v>-2.9219066337739767E-4</v>
      </c>
      <c r="AC393" s="223">
        <f t="shared" ca="1" si="619"/>
        <v>-3.0040496185702273E-4</v>
      </c>
      <c r="AD393" s="223">
        <f t="shared" ca="1" si="620"/>
        <v>-1.3264610788497582E-4</v>
      </c>
      <c r="AE393" s="223">
        <f t="shared" ca="1" si="621"/>
        <v>1.1281503709008534E-4</v>
      </c>
      <c r="AF393" s="223">
        <f t="shared" ca="1" si="622"/>
        <v>2.921906633773981E-4</v>
      </c>
      <c r="AG393" s="223">
        <f t="shared" ca="1" si="623"/>
        <v>3.0040496185702273E-4</v>
      </c>
      <c r="AH393" s="223">
        <f t="shared" ca="1" si="624"/>
        <v>1.3264610788497585E-4</v>
      </c>
      <c r="AI393" s="223">
        <f t="shared" ca="1" si="625"/>
        <v>-1.1281503709008533E-4</v>
      </c>
      <c r="AJ393" s="223">
        <f t="shared" ca="1" si="626"/>
        <v>-2.9219066337739762E-4</v>
      </c>
      <c r="AK393" s="223">
        <f t="shared" ca="1" si="627"/>
        <v>-3.0040496185702273E-4</v>
      </c>
      <c r="AL393" s="223">
        <f t="shared" ca="1" si="628"/>
        <v>-1.326461078849759E-4</v>
      </c>
      <c r="AM393" s="223">
        <f t="shared" ca="1" si="629"/>
        <v>1.1281503709008527E-4</v>
      </c>
      <c r="AN393" s="223">
        <f t="shared" ca="1" si="630"/>
        <v>2.921906633773981E-4</v>
      </c>
      <c r="AO393" s="223">
        <f t="shared" ca="1" si="631"/>
        <v>3.0040496185702279E-4</v>
      </c>
      <c r="AP393" s="223">
        <f t="shared" ca="1" si="632"/>
        <v>1.3264610788497593E-4</v>
      </c>
      <c r="AQ393" s="223">
        <f t="shared" ca="1" si="633"/>
        <v>-1.1281503709008523E-4</v>
      </c>
      <c r="AR393" s="223">
        <f t="shared" ca="1" si="634"/>
        <v>-2.9219066337739762E-4</v>
      </c>
      <c r="AS393" s="223">
        <f t="shared" ca="1" si="635"/>
        <v>-3.0040496185702279E-4</v>
      </c>
      <c r="AT393" s="223">
        <f t="shared" ca="1" si="636"/>
        <v>-1.3264610788497595E-4</v>
      </c>
      <c r="AU393" s="223">
        <f t="shared" ca="1" si="637"/>
        <v>1.1281503709008415E-4</v>
      </c>
      <c r="AV393" s="223">
        <f t="shared" ca="1" si="638"/>
        <v>2.9219066337739805E-4</v>
      </c>
      <c r="AW393" s="223">
        <f t="shared" ca="1" si="639"/>
        <v>3.0040496185702284E-4</v>
      </c>
      <c r="AX393" s="223">
        <f t="shared" ca="1" si="640"/>
        <v>1.3264610788497704E-4</v>
      </c>
      <c r="AY393" s="223">
        <f t="shared" ca="1" si="641"/>
        <v>-1.1281503709008515E-4</v>
      </c>
      <c r="AZ393" s="223">
        <f t="shared" ca="1" si="642"/>
        <v>-2.9219066337739756E-4</v>
      </c>
      <c r="BA393" s="223">
        <f t="shared" ca="1" si="643"/>
        <v>-3.0040496185702241E-4</v>
      </c>
      <c r="BB393" s="223">
        <f t="shared" ca="1" si="644"/>
        <v>-1.3264610788497604E-4</v>
      </c>
      <c r="BC393" s="223">
        <f t="shared" ca="1" si="645"/>
        <v>1.1281503709008405E-4</v>
      </c>
      <c r="BD393" s="223">
        <f t="shared" ca="1" si="646"/>
        <v>2.9219066337739805E-4</v>
      </c>
      <c r="BE393" s="223">
        <f t="shared" ca="1" si="647"/>
        <v>3.0040496185702284E-4</v>
      </c>
      <c r="BF393" s="223">
        <f t="shared" ca="1" si="648"/>
        <v>1.3264610788497503E-4</v>
      </c>
      <c r="BG393" s="223">
        <f t="shared" ca="1" si="649"/>
        <v>-1.1281503709008511E-4</v>
      </c>
      <c r="BH393" s="223">
        <f t="shared" ca="1" si="650"/>
        <v>-2.9219066337739756E-4</v>
      </c>
      <c r="BI393" s="223">
        <f t="shared" ca="1" si="651"/>
        <v>-3.0040496185702241E-4</v>
      </c>
      <c r="BJ393" s="223">
        <f t="shared" ca="1" si="652"/>
        <v>-1.3264610788497609E-4</v>
      </c>
      <c r="BK393" s="223">
        <f t="shared" ca="1" si="653"/>
        <v>1.1281503709008397E-4</v>
      </c>
      <c r="BL393" s="223">
        <f t="shared" ca="1" si="654"/>
        <v>2.92190663377398E-4</v>
      </c>
      <c r="BM393" s="223">
        <f t="shared" ca="1" si="655"/>
        <v>3.0040496185702284E-4</v>
      </c>
      <c r="BN393" s="223">
        <f t="shared" ca="1" si="656"/>
        <v>1.3264610788497717E-4</v>
      </c>
      <c r="BO393" s="223">
        <f t="shared" ca="1" si="657"/>
        <v>-1.12815037090085E-4</v>
      </c>
      <c r="BP393" s="223">
        <f t="shared" ca="1" si="658"/>
        <v>-2.9219066337739751E-4</v>
      </c>
      <c r="BQ393" s="223">
        <f t="shared" ca="1" si="659"/>
        <v>-3.0040496185702246E-4</v>
      </c>
      <c r="BR393" s="223">
        <f t="shared" ca="1" si="660"/>
        <v>-1.3264610788497617E-4</v>
      </c>
      <c r="BS393" s="223">
        <f t="shared" ca="1" si="661"/>
        <v>1.1281503709008393E-4</v>
      </c>
      <c r="BT393" s="223">
        <f t="shared" ca="1" si="662"/>
        <v>2.9219066337739794E-4</v>
      </c>
      <c r="BU393" s="223">
        <f t="shared" ca="1" si="663"/>
        <v>3.0040496185702284E-4</v>
      </c>
      <c r="BV393" s="223">
        <f t="shared" ca="1" si="664"/>
        <v>1.3264610788497517E-4</v>
      </c>
      <c r="BW393" s="223">
        <f t="shared" ca="1" si="665"/>
        <v>-1.1281503709008496E-4</v>
      </c>
      <c r="BX393" s="223">
        <f t="shared" ca="1" si="666"/>
        <v>-2.9219066337739745E-4</v>
      </c>
      <c r="BY393" s="223">
        <f t="shared" ca="1" si="667"/>
        <v>-3.0040496185702252E-4</v>
      </c>
      <c r="BZ393" s="223">
        <f t="shared" ca="1" si="668"/>
        <v>-1.3264610788497625E-4</v>
      </c>
      <c r="CA393" s="223">
        <f t="shared" ca="1" si="669"/>
        <v>1.1281503709008382E-4</v>
      </c>
      <c r="CB393" s="223">
        <f t="shared" ca="1" si="670"/>
        <v>2.9219066337739794E-4</v>
      </c>
      <c r="CC393" s="223">
        <f t="shared" ca="1" si="671"/>
        <v>3.0040496185702295E-4</v>
      </c>
      <c r="CD393" s="223">
        <f t="shared" ca="1" si="672"/>
        <v>1.3264610788497731E-4</v>
      </c>
      <c r="CE393" s="223">
        <f t="shared" ca="1" si="673"/>
        <v>-1.1281503709008487E-4</v>
      </c>
      <c r="CF393" s="223">
        <f t="shared" ca="1" si="674"/>
        <v>-2.9219066337739745E-4</v>
      </c>
      <c r="CG393" s="223">
        <f t="shared" ca="1" si="675"/>
        <v>-3.0040496185702252E-4</v>
      </c>
      <c r="CH393" s="223">
        <f t="shared" ca="1" si="676"/>
        <v>-1.3264610788497631E-4</v>
      </c>
      <c r="CI393" s="223">
        <f t="shared" ca="1" si="677"/>
        <v>1.1281503709008377E-4</v>
      </c>
      <c r="CJ393" s="223">
        <f t="shared" ca="1" si="678"/>
        <v>2.9219066337739697E-4</v>
      </c>
      <c r="CK393" s="223">
        <f t="shared" ca="1" si="679"/>
        <v>3.0040496185702214E-4</v>
      </c>
      <c r="CL393" s="223">
        <f t="shared" ca="1" si="680"/>
        <v>1.326461078849753E-4</v>
      </c>
      <c r="CM393" s="223">
        <f t="shared" ca="1" si="681"/>
        <v>-1.128150370900848E-4</v>
      </c>
      <c r="CN393" s="223">
        <f t="shared" ca="1" si="682"/>
        <v>-2.921906633773974E-4</v>
      </c>
      <c r="CO393" s="223">
        <f t="shared" ca="1" si="683"/>
        <v>-3.0040496185702333E-4</v>
      </c>
      <c r="CP393" s="223">
        <f t="shared" ca="1" si="684"/>
        <v>-1.3264610788497847E-4</v>
      </c>
      <c r="CQ393" s="223">
        <f t="shared" ca="1" si="685"/>
        <v>1.1281503709008581E-4</v>
      </c>
      <c r="CR393" s="223">
        <f t="shared" ca="1" si="686"/>
        <v>2.9219066337739789E-4</v>
      </c>
      <c r="CS393" s="223">
        <f t="shared" ca="1" si="687"/>
        <v>3.0040496185702295E-4</v>
      </c>
      <c r="CT393" s="223">
        <f t="shared" ca="1" si="688"/>
        <v>1.3264610788497747E-4</v>
      </c>
      <c r="CU393" s="223">
        <f t="shared" ca="1" si="689"/>
        <v>-1.1281503709008259E-4</v>
      </c>
      <c r="CV393" s="223">
        <f t="shared" ca="1" si="690"/>
        <v>-2.9219066337739832E-4</v>
      </c>
      <c r="CW393" s="223">
        <f t="shared" ca="1" si="691"/>
        <v>-3.0040496185702257E-4</v>
      </c>
      <c r="CX393" s="223">
        <f t="shared" ca="1" si="692"/>
        <v>-1.3264610788497647E-4</v>
      </c>
      <c r="CY393" s="223">
        <f t="shared" ca="1" si="693"/>
        <v>1.1281503709008365E-4</v>
      </c>
      <c r="CZ393" s="223">
        <f t="shared" ca="1" si="694"/>
        <v>2.9219066337739691E-4</v>
      </c>
      <c r="DA393" s="223">
        <f t="shared" ca="1" si="695"/>
        <v>3.0040496185702219E-4</v>
      </c>
      <c r="DB393" s="223">
        <f t="shared" ca="1" si="696"/>
        <v>1.3264610788497547E-4</v>
      </c>
      <c r="DC393" s="223">
        <f t="shared" ca="1" si="697"/>
        <v>-1.1281503709008466E-4</v>
      </c>
      <c r="DD393" s="223">
        <f t="shared" ca="1" si="698"/>
        <v>-2.9219066337739735E-4</v>
      </c>
      <c r="DE393" s="223">
        <f t="shared" ca="1" si="699"/>
        <v>-3.0040496185702338E-4</v>
      </c>
      <c r="DF393" s="223">
        <f t="shared" ca="1" si="700"/>
        <v>-1.3264610788497446E-4</v>
      </c>
      <c r="DG393" s="223">
        <f t="shared" ca="1" si="701"/>
        <v>1.1281503709008567E-4</v>
      </c>
      <c r="DH393" s="223">
        <f t="shared" ca="1" si="702"/>
        <v>2.9219066337739778E-4</v>
      </c>
      <c r="DI393" s="223">
        <f t="shared" ca="1" si="703"/>
        <v>3.00404961857023E-4</v>
      </c>
      <c r="DJ393" s="223">
        <f t="shared" ca="1" si="704"/>
        <v>1.3264610788497761E-4</v>
      </c>
      <c r="DK393" s="223">
        <f t="shared" ca="1" si="705"/>
        <v>-1.1281503709008247E-4</v>
      </c>
      <c r="DL393" s="223">
        <f t="shared" ca="1" si="706"/>
        <v>-2.9219066337739827E-4</v>
      </c>
      <c r="DM393" s="223">
        <f t="shared" ca="1" si="707"/>
        <v>-3.0040496185702262E-4</v>
      </c>
      <c r="DN393" s="223">
        <f t="shared" ca="1" si="708"/>
        <v>-1.326461078849766E-4</v>
      </c>
      <c r="DO393" s="223">
        <f t="shared" ca="1" si="709"/>
        <v>1.1281503709008348E-4</v>
      </c>
      <c r="DP393" s="223">
        <f t="shared" ca="1" si="710"/>
        <v>2.921906633773968E-4</v>
      </c>
      <c r="DQ393" s="223">
        <f t="shared" ca="1" si="711"/>
        <v>3.0040496185702225E-4</v>
      </c>
      <c r="DR393" s="223">
        <f t="shared" ca="1" si="712"/>
        <v>1.326461078849756E-4</v>
      </c>
      <c r="DS393" s="223">
        <f t="shared" ca="1" si="713"/>
        <v>-1.1281503709008449E-4</v>
      </c>
      <c r="DT393" s="223">
        <f t="shared" ca="1" si="714"/>
        <v>-2.9219066337739729E-4</v>
      </c>
      <c r="DU393" s="223">
        <f t="shared" ca="1" si="715"/>
        <v>-3.0040496185702349E-4</v>
      </c>
      <c r="DV393" s="223">
        <f t="shared" ca="1" si="716"/>
        <v>-1.3264610788497875E-4</v>
      </c>
      <c r="DW393" s="223">
        <f t="shared" ca="1" si="717"/>
        <v>1.1281503709008552E-4</v>
      </c>
      <c r="DX393" s="223">
        <f t="shared" ca="1" si="718"/>
        <v>2.9219066337739772E-4</v>
      </c>
      <c r="DY393" s="223">
        <f t="shared" ca="1" si="719"/>
        <v>3.0040496185702306E-4</v>
      </c>
      <c r="DZ393" s="223">
        <f t="shared" ca="1" si="720"/>
        <v>1.3264610788497774E-4</v>
      </c>
      <c r="EA393" s="223">
        <f t="shared" ca="1" si="721"/>
        <v>-1.128150370900823E-4</v>
      </c>
      <c r="EB393" s="223">
        <f t="shared" ca="1" si="722"/>
        <v>-2.9219066337739821E-4</v>
      </c>
      <c r="EC393" s="223">
        <f t="shared" ca="1" si="723"/>
        <v>-3.0040496185702268E-4</v>
      </c>
      <c r="ED393" s="223">
        <f t="shared" ca="1" si="724"/>
        <v>-1.3264610788497674E-4</v>
      </c>
      <c r="EE393" s="223">
        <f t="shared" ca="1" si="725"/>
        <v>1.1281503709008331E-4</v>
      </c>
      <c r="EF393" s="223">
        <f t="shared" ca="1" si="726"/>
        <v>2.9219066337739675E-4</v>
      </c>
      <c r="EG393" s="223">
        <f t="shared" ca="1" si="727"/>
        <v>3.004049618570223E-4</v>
      </c>
      <c r="EH393" s="223">
        <f t="shared" ca="1" si="728"/>
        <v>1.3264610788497574E-4</v>
      </c>
      <c r="EI393" s="223">
        <f t="shared" ca="1" si="729"/>
        <v>-1.1281503709008434E-4</v>
      </c>
      <c r="EJ393" s="223">
        <f t="shared" ca="1" si="730"/>
        <v>-2.9219066337739724E-4</v>
      </c>
      <c r="EK393" s="223">
        <f t="shared" ca="1" si="731"/>
        <v>-3.0040496185702349E-4</v>
      </c>
      <c r="EL393" s="223">
        <f t="shared" ca="1" si="732"/>
        <v>-1.3264610788497473E-4</v>
      </c>
      <c r="EM393" s="223">
        <f t="shared" ca="1" si="733"/>
        <v>1.1281503709008538E-4</v>
      </c>
      <c r="EN393" s="223">
        <f t="shared" ca="1" si="734"/>
        <v>2.9219066337739767E-4</v>
      </c>
      <c r="EO393" s="223">
        <f t="shared" ca="1" si="735"/>
        <v>3.0040496185702311E-4</v>
      </c>
      <c r="EP393" s="223">
        <f t="shared" ca="1" si="736"/>
        <v>1.3264610788497791E-4</v>
      </c>
      <c r="EQ393" s="223">
        <f t="shared" ca="1" si="737"/>
        <v>-1.1281503709008211E-4</v>
      </c>
      <c r="ER393" s="223">
        <f t="shared" ca="1" si="738"/>
        <v>-2.921906633773981E-4</v>
      </c>
      <c r="ES393" s="223">
        <f t="shared" ca="1" si="739"/>
        <v>-3.0040496185702273E-4</v>
      </c>
      <c r="ET393" s="223">
        <f t="shared" ca="1" si="740"/>
        <v>-1.326461078849769E-4</v>
      </c>
      <c r="EU393" s="223">
        <f t="shared" ca="1" si="741"/>
        <v>1.1281503709008317E-4</v>
      </c>
      <c r="EV393" s="223">
        <f t="shared" ca="1" si="742"/>
        <v>2.9219066337739669E-4</v>
      </c>
      <c r="EW393" s="223">
        <f t="shared" ca="1" si="743"/>
        <v>3.0040496185702235E-4</v>
      </c>
      <c r="EX393" s="223">
        <f t="shared" ca="1" si="744"/>
        <v>1.326461078849759E-4</v>
      </c>
      <c r="EY393" s="223">
        <f t="shared" ca="1" si="745"/>
        <v>-1.128150370900842E-4</v>
      </c>
      <c r="EZ393" s="223">
        <f t="shared" ca="1" si="746"/>
        <v>-2.9219066337739713E-4</v>
      </c>
      <c r="FA393" s="223">
        <f t="shared" ca="1" si="747"/>
        <v>-3.004049618570236E-4</v>
      </c>
      <c r="FB393" s="223">
        <f t="shared" ca="1" si="748"/>
        <v>-1.3264610788497904E-4</v>
      </c>
      <c r="FC393" s="223">
        <f t="shared" ca="1" si="749"/>
        <v>1.1281503709008523E-4</v>
      </c>
      <c r="FD393" s="223">
        <f t="shared" ca="1" si="750"/>
        <v>2.9219066337739762E-4</v>
      </c>
      <c r="FE393" s="223">
        <f t="shared" ca="1" si="751"/>
        <v>3.0040496185702317E-4</v>
      </c>
      <c r="FF393" s="223">
        <f t="shared" ca="1" si="752"/>
        <v>1.3264610788497804E-4</v>
      </c>
      <c r="FG393" s="223">
        <f t="shared" ca="1" si="753"/>
        <v>-1.1281503709008199E-4</v>
      </c>
      <c r="FH393" s="223">
        <f t="shared" ca="1" si="754"/>
        <v>-2.9219066337739805E-4</v>
      </c>
      <c r="FI393" s="223">
        <f t="shared" ca="1" si="755"/>
        <v>-3.0040496185702284E-4</v>
      </c>
      <c r="FJ393" s="223">
        <f t="shared" ca="1" si="756"/>
        <v>-1.3264610788497704E-4</v>
      </c>
      <c r="FK393" s="223">
        <f t="shared" ca="1" si="757"/>
        <v>1.1281503709008302E-4</v>
      </c>
      <c r="FL393" s="223">
        <f t="shared" ca="1" si="758"/>
        <v>2.9219066337739664E-4</v>
      </c>
      <c r="FM393" s="223">
        <f t="shared" ca="1" si="759"/>
        <v>3.0040496185702403E-4</v>
      </c>
      <c r="FN393" s="223">
        <f t="shared" ca="1" si="760"/>
        <v>1.3264610788498018E-4</v>
      </c>
      <c r="FO393" s="223">
        <f t="shared" ca="1" si="761"/>
        <v>-1.1281503709007981E-4</v>
      </c>
      <c r="FP393" s="223">
        <f t="shared" ca="1" si="762"/>
        <v>-2.9219066337739897E-4</v>
      </c>
      <c r="FQ393" s="223">
        <f t="shared" ca="1" si="763"/>
        <v>-3.0040496185702203E-4</v>
      </c>
      <c r="FR393" s="223">
        <f t="shared" ca="1" si="764"/>
        <v>-1.3264610788497503E-4</v>
      </c>
      <c r="FS393" s="223">
        <f t="shared" ca="1" si="765"/>
        <v>1.1281503709008511E-4</v>
      </c>
      <c r="FT393" s="223">
        <f t="shared" ca="1" si="766"/>
        <v>2.9219066337739756E-4</v>
      </c>
      <c r="FU393" s="223">
        <f t="shared" ca="1" si="767"/>
        <v>3.0040496185702328E-4</v>
      </c>
      <c r="FV393" s="223">
        <f t="shared" ca="1" si="768"/>
        <v>1.3264610788497818E-4</v>
      </c>
      <c r="FW393" s="223">
        <f t="shared" ca="1" si="769"/>
        <v>-1.1281503709008184E-4</v>
      </c>
      <c r="FX393" s="223">
        <f t="shared" ca="1" si="770"/>
        <v>-2.921906633773961E-4</v>
      </c>
      <c r="FY393" s="223">
        <f t="shared" ca="1" si="771"/>
        <v>-3.0040496185702447E-4</v>
      </c>
      <c r="FZ393" s="223">
        <f t="shared" ca="1" si="772"/>
        <v>-1.3264610788498132E-4</v>
      </c>
      <c r="GA393" s="223">
        <f t="shared" ca="1" si="773"/>
        <v>1.1281503709008716E-4</v>
      </c>
      <c r="GB393" s="223">
        <f t="shared" ca="1" si="774"/>
        <v>2.9219066337739843E-4</v>
      </c>
      <c r="GC393" s="223">
        <f t="shared" ca="1" si="775"/>
        <v>3.0040496185702246E-4</v>
      </c>
      <c r="GD393" s="223">
        <f t="shared" ca="1" si="776"/>
        <v>1.3264610788497617E-4</v>
      </c>
      <c r="GE393" s="223">
        <f t="shared" ca="1" si="777"/>
        <v>-1.1281503709008393E-4</v>
      </c>
      <c r="GF393" s="223">
        <f t="shared" ca="1" si="778"/>
        <v>-2.9219066337739702E-4</v>
      </c>
      <c r="GG393" s="223">
        <f t="shared" ca="1" si="779"/>
        <v>-3.0040496185702371E-4</v>
      </c>
      <c r="GH393" s="223">
        <f t="shared" ca="1" si="780"/>
        <v>-1.3264610788497931E-4</v>
      </c>
      <c r="GI393" s="223">
        <f t="shared" ca="1" si="781"/>
        <v>1.1281503709008066E-4</v>
      </c>
      <c r="GJ393" s="223">
        <f t="shared" ca="1" si="782"/>
        <v>2.9219066337739561E-4</v>
      </c>
      <c r="GK393" s="223">
        <f t="shared" ca="1" si="783"/>
        <v>3.004049618570217E-4</v>
      </c>
      <c r="GL393" s="223">
        <f t="shared" ca="1" si="784"/>
        <v>1.3264610788497416E-4</v>
      </c>
      <c r="GM393" s="223">
        <f t="shared" ca="1" si="785"/>
        <v>-1.1281503709008596E-4</v>
      </c>
      <c r="GN393" s="223">
        <f t="shared" ca="1" si="786"/>
        <v>-2.9219066337739794E-4</v>
      </c>
      <c r="GO393" s="223">
        <f t="shared" ca="1" si="787"/>
        <v>-3.0040496185702295E-4</v>
      </c>
      <c r="GP393" s="223">
        <f t="shared" ca="1" si="788"/>
        <v>-1.3264610788497731E-4</v>
      </c>
      <c r="GQ393" s="223">
        <f t="shared" ca="1" si="789"/>
        <v>1.1281503709008275E-4</v>
      </c>
      <c r="GR393" s="223">
        <f t="shared" ca="1" si="790"/>
        <v>2.9219066337739648E-4</v>
      </c>
      <c r="GS393" s="223">
        <f t="shared" ca="1" si="791"/>
        <v>3.0040496185702414E-4</v>
      </c>
      <c r="GT393" s="223">
        <f t="shared" ca="1" si="792"/>
        <v>1.3264610788498048E-4</v>
      </c>
      <c r="GU393" s="223">
        <f t="shared" ca="1" si="793"/>
        <v>-1.1281503709007949E-4</v>
      </c>
      <c r="GV393" s="223">
        <f t="shared" ca="1" si="794"/>
        <v>-2.9219066337739886E-4</v>
      </c>
      <c r="GW393" s="223">
        <f t="shared" ca="1" si="795"/>
        <v>-3.0040496185702214E-4</v>
      </c>
      <c r="GX393" s="223">
        <f t="shared" ca="1" si="796"/>
        <v>-1.326461078849753E-4</v>
      </c>
      <c r="GY393" s="223">
        <f t="shared" ca="1" si="797"/>
        <v>1.128150370900848E-4</v>
      </c>
      <c r="GZ393" s="223">
        <f t="shared" ca="1" si="798"/>
        <v>2.921906633773974E-4</v>
      </c>
      <c r="HA393" s="223">
        <f t="shared" ca="1" si="799"/>
        <v>3.0040496185702333E-4</v>
      </c>
      <c r="HB393" s="223">
        <f t="shared" ca="1" si="800"/>
        <v>1.3264610788497847E-4</v>
      </c>
      <c r="HC393" s="223">
        <f t="shared" ca="1" si="801"/>
        <v>-1.1281503709008156E-4</v>
      </c>
      <c r="HD393" s="223">
        <f t="shared" ca="1" si="802"/>
        <v>-2.9219066337739599E-4</v>
      </c>
      <c r="HE393" s="223">
        <f t="shared" ca="1" si="803"/>
        <v>-3.0040496185702458E-4</v>
      </c>
      <c r="HF393" s="223">
        <f t="shared" ca="1" si="804"/>
        <v>-1.326461078849733E-4</v>
      </c>
      <c r="HG393" s="223">
        <f t="shared" ca="1" si="805"/>
        <v>1.1281503709008684E-4</v>
      </c>
      <c r="HH393" s="223">
        <f t="shared" ca="1" si="806"/>
        <v>2.9219066337739832E-4</v>
      </c>
      <c r="HI393" s="223">
        <f t="shared" ca="1" si="807"/>
        <v>3.0040496185702257E-4</v>
      </c>
      <c r="HJ393" s="223">
        <f t="shared" ca="1" si="808"/>
        <v>1.3264610788497647E-4</v>
      </c>
      <c r="HK393" s="223">
        <f t="shared" ca="1" si="809"/>
        <v>-1.1281503709008365E-4</v>
      </c>
      <c r="HL393" s="223">
        <f t="shared" ca="1" si="810"/>
        <v>-2.9219066337739691E-4</v>
      </c>
      <c r="HM393" s="223">
        <f t="shared" ca="1" si="811"/>
        <v>-3.0040496185702382E-4</v>
      </c>
      <c r="HN393" s="223">
        <f t="shared" ca="1" si="812"/>
        <v>-1.3264610788497961E-4</v>
      </c>
      <c r="HO393" s="223">
        <f t="shared" ca="1" si="813"/>
        <v>1.1281503709008038E-4</v>
      </c>
      <c r="HP393" s="223">
        <f t="shared" ca="1" si="814"/>
        <v>2.9219066337739545E-4</v>
      </c>
      <c r="HQ393" s="223">
        <f t="shared" ca="1" si="815"/>
        <v>3.0040496185702176E-4</v>
      </c>
      <c r="HR393" s="223">
        <f t="shared" ca="1" si="816"/>
        <v>1.3264610788497446E-4</v>
      </c>
      <c r="HS393" s="223">
        <f t="shared" ca="1" si="817"/>
        <v>-1.1281503709008567E-4</v>
      </c>
      <c r="HT393" s="223">
        <f t="shared" ca="1" si="818"/>
        <v>-2.9219066337739778E-4</v>
      </c>
      <c r="HU393" s="223">
        <f t="shared" ca="1" si="819"/>
        <v>-3.00404961857023E-4</v>
      </c>
      <c r="HV393" s="223">
        <f t="shared" ca="1" si="820"/>
        <v>-1.3264610788497761E-4</v>
      </c>
      <c r="HW393" s="223">
        <f t="shared" ca="1" si="821"/>
        <v>1.1281503709008247E-4</v>
      </c>
      <c r="HX393" s="223">
        <f t="shared" ca="1" si="822"/>
        <v>2.9219066337739637E-4</v>
      </c>
      <c r="HY393" s="223">
        <f t="shared" ca="1" si="823"/>
        <v>3.0040496185702425E-4</v>
      </c>
      <c r="HZ393" s="223">
        <f t="shared" ca="1" si="824"/>
        <v>1.3264610788498075E-4</v>
      </c>
      <c r="IA393" s="223">
        <f t="shared" ca="1" si="825"/>
        <v>-1.128150370900792E-4</v>
      </c>
      <c r="IB393" s="223">
        <f t="shared" ca="1" si="826"/>
        <v>-2.921906633773987E-4</v>
      </c>
      <c r="IC393" s="223">
        <f t="shared" ca="1" si="827"/>
        <v>-3.0040496185702225E-4</v>
      </c>
      <c r="ID393" s="223">
        <f t="shared" ca="1" si="828"/>
        <v>-1.326461078849756E-4</v>
      </c>
      <c r="IE393" s="223">
        <f t="shared" ca="1" si="829"/>
        <v>-3.0040496185702365E-4</v>
      </c>
      <c r="IF393" s="223">
        <f t="shared" ca="1" si="830"/>
        <v>2.9219066337739729E-4</v>
      </c>
      <c r="IG393" s="223">
        <f t="shared" ca="1" si="831"/>
        <v>3.0040496185702349E-4</v>
      </c>
      <c r="IH393" s="223">
        <f t="shared" ca="1" si="832"/>
        <v>1.3264610788497875E-4</v>
      </c>
      <c r="II393" s="223">
        <f t="shared" ca="1" si="833"/>
        <v>-1.1281503709008129E-4</v>
      </c>
      <c r="IJ393" s="223">
        <f t="shared" ca="1" si="834"/>
        <v>-2.9219066337739583E-4</v>
      </c>
      <c r="IK393" s="223">
        <f t="shared" ca="1" si="835"/>
        <v>-3.0040496185702468E-4</v>
      </c>
      <c r="IL393" s="223">
        <f t="shared" ca="1" si="836"/>
        <v>-1.3264610788498189E-4</v>
      </c>
      <c r="IM393" s="223">
        <f t="shared" ca="1" si="837"/>
        <v>1.1281503709008657E-4</v>
      </c>
      <c r="IN393" s="223">
        <f t="shared" ca="1" si="838"/>
        <v>2.9219066337739821E-4</v>
      </c>
      <c r="IO393" s="223">
        <f t="shared" ca="1" si="839"/>
        <v>3.0040496185702268E-4</v>
      </c>
      <c r="IP393" s="223">
        <f t="shared" ca="1" si="840"/>
        <v>1.3264610788497674E-4</v>
      </c>
      <c r="IQ393" s="223">
        <f t="shared" ca="1" si="841"/>
        <v>-1.1281503709008331E-4</v>
      </c>
      <c r="IR393" s="223">
        <f t="shared" ca="1" si="842"/>
        <v>-2.9219066337739675E-4</v>
      </c>
      <c r="IS393" s="223">
        <f t="shared" ca="1" si="843"/>
        <v>-3.0040496185702393E-4</v>
      </c>
      <c r="IT393" s="223">
        <f t="shared" ca="1" si="844"/>
        <v>-1.3264610788497988E-4</v>
      </c>
      <c r="IU393" s="223">
        <f t="shared" ca="1" si="845"/>
        <v>1.1281503709008011E-4</v>
      </c>
      <c r="IV393" s="223">
        <f t="shared" ca="1" si="846"/>
        <v>2.9219066337739534E-4</v>
      </c>
      <c r="IW393" s="223">
        <f t="shared" ca="1" si="847"/>
        <v>3.0040496185702192E-4</v>
      </c>
      <c r="IX393" s="223">
        <f t="shared" ca="1" si="848"/>
        <v>1.3264610788497473E-4</v>
      </c>
      <c r="IY393" s="223">
        <f t="shared" ca="1" si="849"/>
        <v>-1.1281503709008538E-4</v>
      </c>
      <c r="IZ393" s="223">
        <f t="shared" ca="1" si="850"/>
        <v>-2.9219066337739767E-4</v>
      </c>
      <c r="JA393" s="223">
        <f t="shared" ca="1" si="851"/>
        <v>-3.0040496185702311E-4</v>
      </c>
      <c r="JB393" s="223">
        <f t="shared" ca="1" si="852"/>
        <v>-1.3264610788497791E-4</v>
      </c>
    </row>
    <row r="394" spans="2:262">
      <c r="B394" s="230">
        <v>33</v>
      </c>
      <c r="C394" s="229">
        <f t="shared" si="853"/>
        <v>6.4453125000000025E-4</v>
      </c>
      <c r="D394" s="226">
        <f t="shared" ca="1" si="597"/>
        <v>279.99860781414759</v>
      </c>
      <c r="E394" s="225">
        <f ca="1">AM361</f>
        <v>-1.3921858524100412E-3</v>
      </c>
      <c r="F394" s="224">
        <v>33</v>
      </c>
      <c r="G394" s="223">
        <f t="shared" ca="1" si="854"/>
        <v>-3.723313544305982E-4</v>
      </c>
      <c r="H394" s="223">
        <f t="shared" ca="1" si="598"/>
        <v>-9.8587038689582724E-4</v>
      </c>
      <c r="I394" s="223">
        <f t="shared" ca="1" si="599"/>
        <v>-9.872638528099849E-4</v>
      </c>
      <c r="J394" s="223">
        <f t="shared" ca="1" si="600"/>
        <v>-3.7564652283579792E-4</v>
      </c>
      <c r="K394" s="223">
        <f t="shared" ca="1" si="601"/>
        <v>4.6921683684042308E-4</v>
      </c>
      <c r="L394" s="223">
        <f t="shared" ca="1" si="602"/>
        <v>1.0227345893852951E-3</v>
      </c>
      <c r="M394" s="223">
        <f t="shared" ca="1" si="603"/>
        <v>9.4121709493193086E-4</v>
      </c>
      <c r="N394" s="223">
        <f t="shared" ca="1" si="604"/>
        <v>2.752801073251114E-4</v>
      </c>
      <c r="O394" s="223">
        <f t="shared" ca="1" si="605"/>
        <v>-5.6158350461145954E-4</v>
      </c>
      <c r="P394" s="223">
        <f t="shared" ca="1" si="606"/>
        <v>-1.0497492986953857E-3</v>
      </c>
      <c r="Q394" s="223">
        <f t="shared" ca="1" si="607"/>
        <v>-8.8610590190808022E-4</v>
      </c>
      <c r="R394" s="223">
        <f t="shared" ca="1" si="608"/>
        <v>-1.7226259389746968E-4</v>
      </c>
      <c r="S394" s="223">
        <f t="shared" ca="1" si="609"/>
        <v>6.485418162403174E-4</v>
      </c>
      <c r="T394" s="223">
        <f t="shared" ca="1" si="610"/>
        <v>1.0666543484077003E-3</v>
      </c>
      <c r="U394" s="223">
        <f t="shared" ca="1" si="611"/>
        <v>8.2246102465409639E-4</v>
      </c>
      <c r="V394" s="223">
        <f t="shared" ca="1" si="612"/>
        <v>6.7586097522283556E-5</v>
      </c>
      <c r="W394" s="223">
        <f t="shared" ca="1" si="613"/>
        <v>-7.2925431564976038E-4</v>
      </c>
      <c r="X394" s="223">
        <f t="shared" ca="1" si="614"/>
        <v>-1.0732869336522693E-3</v>
      </c>
      <c r="Y394" s="223">
        <f t="shared" ca="1" si="615"/>
        <v>-7.5089539812976365E-4</v>
      </c>
      <c r="Z394" s="223">
        <f t="shared" ca="1" si="616"/>
        <v>3.7741289918363178E-5</v>
      </c>
      <c r="AA394" s="223">
        <f t="shared" ca="1" si="617"/>
        <v>8.0294369734853761E-4</v>
      </c>
      <c r="AB394" s="223">
        <f t="shared" ca="1" si="618"/>
        <v>1.0695831790074476E-3</v>
      </c>
      <c r="AC394" s="223">
        <f t="shared" ca="1" si="619"/>
        <v>6.720982384402608E-4</v>
      </c>
      <c r="AD394" s="223">
        <f t="shared" ca="1" si="620"/>
        <v>-1.4270520810560634E-4</v>
      </c>
      <c r="AE394" s="223">
        <f t="shared" ca="1" si="621"/>
        <v>-8.6890029230817347E-4</v>
      </c>
      <c r="AF394" s="223">
        <f t="shared" ca="1" si="622"/>
        <v>-1.055578753655143E-3</v>
      </c>
      <c r="AG394" s="223">
        <f t="shared" ca="1" si="623"/>
        <v>-5.8682840530830966E-4</v>
      </c>
      <c r="AH394" s="223">
        <f t="shared" ca="1" si="624"/>
        <v>2.4629479712819059E-4</v>
      </c>
      <c r="AI394" s="223">
        <f t="shared" ca="1" si="625"/>
        <v>9.2648890246366559E-4</v>
      </c>
      <c r="AJ394" s="223">
        <f t="shared" ca="1" si="626"/>
        <v>1.0314085278670959E-3</v>
      </c>
      <c r="AK394" s="223">
        <f t="shared" ca="1" si="627"/>
        <v>4.9590709384020185E-4</v>
      </c>
      <c r="AL394" s="223">
        <f t="shared" ca="1" si="628"/>
        <v>-3.4751243261599887E-4</v>
      </c>
      <c r="AM394" s="223">
        <f t="shared" ca="1" si="629"/>
        <v>-9.7515491801808006E-4</v>
      </c>
      <c r="AN394" s="223">
        <f t="shared" ca="1" si="630"/>
        <v>-9.9730527413043491E-4</v>
      </c>
      <c r="AO394" s="223">
        <f t="shared" ca="1" si="631"/>
        <v>-4.0020992596801993E-4</v>
      </c>
      <c r="AP394" s="223">
        <f t="shared" ca="1" si="632"/>
        <v>4.4538333340809534E-4</v>
      </c>
      <c r="AQ394" s="223">
        <f t="shared" ca="1" si="633"/>
        <v>1.0144296586380777E-3</v>
      </c>
      <c r="AR394" s="223">
        <f t="shared" ca="1" si="634"/>
        <v>9.535974254213785E-4</v>
      </c>
      <c r="AS394" s="223">
        <f t="shared" ca="1" si="635"/>
        <v>3.006585177317664E-4</v>
      </c>
      <c r="AT394" s="223">
        <f t="shared" ca="1" si="636"/>
        <v>-5.3896494922817931E-4</v>
      </c>
      <c r="AU394" s="223">
        <f t="shared" ca="1" si="637"/>
        <v>-1.0439348871017315E-3</v>
      </c>
      <c r="AV394" s="223">
        <f t="shared" ca="1" si="638"/>
        <v>-9.007059122161337E-4</v>
      </c>
      <c r="AW394" s="223">
        <f t="shared" ca="1" si="639"/>
        <v>-1.982116036130879E-4</v>
      </c>
      <c r="AX394" s="223">
        <f t="shared" ca="1" si="640"/>
        <v>6.2735603795898126E-4</v>
      </c>
      <c r="AY394" s="223">
        <f t="shared" ca="1" si="641"/>
        <v>1.0633864519297358E-3</v>
      </c>
      <c r="AZ394" s="223">
        <f t="shared" ca="1" si="642"/>
        <v>8.3914010870031279E-4</v>
      </c>
      <c r="BA394" s="223">
        <f t="shared" ca="1" si="643"/>
        <v>9.385580339813475E-5</v>
      </c>
      <c r="BB394" s="223">
        <f t="shared" ca="1" si="644"/>
        <v>-7.0970534509654307E-4</v>
      </c>
      <c r="BC394" s="223">
        <f t="shared" ca="1" si="645"/>
        <v>-1.0725970239194916E-3</v>
      </c>
      <c r="BD394" s="223">
        <f t="shared" ca="1" si="646"/>
        <v>-7.694929272170632E-4</v>
      </c>
      <c r="BE394" s="223">
        <f t="shared" ca="1" si="647"/>
        <v>1.1403879510343568E-5</v>
      </c>
      <c r="BF394" s="223">
        <f t="shared" ca="1" si="648"/>
        <v>7.8521980179641949E-4</v>
      </c>
      <c r="BG394" s="223">
        <f t="shared" ca="1" si="649"/>
        <v>1.0714779002277263E-3</v>
      </c>
      <c r="BH394" s="223">
        <f t="shared" ca="1" si="650"/>
        <v>6.9243510819709064E-4</v>
      </c>
      <c r="BI394" s="223">
        <f t="shared" ca="1" si="651"/>
        <v>-1.1655373682514265E-4</v>
      </c>
      <c r="BJ394" s="223">
        <f t="shared" ca="1" si="652"/>
        <v>-8.5317216256018983E-4</v>
      </c>
      <c r="BK394" s="223">
        <f t="shared" ca="1" si="653"/>
        <v>-1.0600398586273669E-3</v>
      </c>
      <c r="BL394" s="223">
        <f t="shared" ca="1" si="654"/>
        <v>-6.0870876056164634E-4</v>
      </c>
      <c r="BM394" s="223">
        <f t="shared" ca="1" si="655"/>
        <v>2.2058111793956195E-4</v>
      </c>
      <c r="BN394" s="223">
        <f t="shared" ca="1" si="656"/>
        <v>9.1290800900715985E-4</v>
      </c>
      <c r="BO394" s="223">
        <f t="shared" ca="1" si="657"/>
        <v>1.0383930537116947E-3</v>
      </c>
      <c r="BP394" s="223">
        <f t="shared" ca="1" si="658"/>
        <v>5.1912021480793693E-4</v>
      </c>
      <c r="BQ394" s="223">
        <f t="shared" ca="1" si="659"/>
        <v>-3.2248418230631842E-4</v>
      </c>
      <c r="BR394" s="223">
        <f t="shared" ca="1" si="660"/>
        <v>-9.6385205228110985E-4</v>
      </c>
      <c r="BS394" s="223">
        <f t="shared" ca="1" si="661"/>
        <v>-1.0067459560453944E-3</v>
      </c>
      <c r="BT394" s="223">
        <f t="shared" ca="1" si="662"/>
        <v>-4.2453225760565147E-4</v>
      </c>
      <c r="BU394" s="223">
        <f t="shared" ca="1" si="663"/>
        <v>4.2128154770967896E-4</v>
      </c>
      <c r="BV394" s="223">
        <f t="shared" ca="1" si="664"/>
        <v>1.0055136733964649E-3</v>
      </c>
      <c r="BW394" s="223">
        <f t="shared" ca="1" si="665"/>
        <v>9.6540334447905638E-4</v>
      </c>
      <c r="BX394" s="223">
        <f t="shared" ca="1" si="666"/>
        <v>3.2585582268968493E-4</v>
      </c>
      <c r="BY394" s="223">
        <f t="shared" ca="1" si="667"/>
        <v>-5.1602174151267545E-4</v>
      </c>
      <c r="BZ394" s="223">
        <f t="shared" ca="1" si="668"/>
        <v>-1.0374916481673256E-3</v>
      </c>
      <c r="CA394" s="223">
        <f t="shared" ca="1" si="669"/>
        <v>-9.1476337096223453E-4</v>
      </c>
      <c r="CB394" s="223">
        <f t="shared" ca="1" si="670"/>
        <v>-2.2404121807030443E-4</v>
      </c>
      <c r="CC394" s="223">
        <f t="shared" ca="1" si="671"/>
        <v>6.0579236385872707E-4</v>
      </c>
      <c r="CD394" s="223">
        <f t="shared" ca="1" si="672"/>
        <v>1.0594780112157089E-3</v>
      </c>
      <c r="CE394" s="223">
        <f t="shared" ca="1" si="673"/>
        <v>8.5531372612252139E-4</v>
      </c>
      <c r="CF394" s="223">
        <f t="shared" ca="1" si="674"/>
        <v>1.20068974047519E-4</v>
      </c>
      <c r="CG394" s="223">
        <f t="shared" ca="1" si="675"/>
        <v>-6.8972887458102719E-4</v>
      </c>
      <c r="CH394" s="223">
        <f t="shared" ca="1" si="676"/>
        <v>-1.071261021846491E-3</v>
      </c>
      <c r="CI394" s="223">
        <f t="shared" ca="1" si="677"/>
        <v>-7.8762694253819965E-4</v>
      </c>
      <c r="CJ394" s="223">
        <f t="shared" ca="1" si="678"/>
        <v>-1.4940400168270607E-5</v>
      </c>
      <c r="CK394" s="223">
        <f t="shared" ca="1" si="679"/>
        <v>7.670229191969614E-4</v>
      </c>
      <c r="CL394" s="223">
        <f t="shared" ca="1" si="680"/>
        <v>1.072727203226047E-3</v>
      </c>
      <c r="CM394" s="223">
        <f t="shared" ca="1" si="681"/>
        <v>7.1235488093655613E-4</v>
      </c>
      <c r="CN394" s="223">
        <f t="shared" ca="1" si="682"/>
        <v>-9.0332057931844152E-5</v>
      </c>
      <c r="CO394" s="223">
        <f t="shared" ca="1" si="683"/>
        <v>-8.369301138036443E-4</v>
      </c>
      <c r="CP394" s="223">
        <f t="shared" ca="1" si="684"/>
        <v>-1.0638624352261967E-3</v>
      </c>
      <c r="CQ394" s="223">
        <f t="shared" ca="1" si="685"/>
        <v>-6.3022245241870422E-4</v>
      </c>
      <c r="CR394" s="223">
        <f t="shared" ca="1" si="686"/>
        <v>1.9473456893354932E-4</v>
      </c>
      <c r="CS394" s="223">
        <f t="shared" ca="1" si="687"/>
        <v>8.9877721390185935E-4</v>
      </c>
      <c r="CT394" s="223">
        <f t="shared" ca="1" si="688"/>
        <v>1.0447520904087538E-3</v>
      </c>
      <c r="CU394" s="223">
        <f t="shared" ca="1" si="689"/>
        <v>5.420206371694236E-4</v>
      </c>
      <c r="CV394" s="223">
        <f t="shared" ca="1" si="690"/>
        <v>-2.9726167958368062E-4</v>
      </c>
      <c r="CW394" s="223">
        <f t="shared" ca="1" si="691"/>
        <v>-9.5196859810859681E-4</v>
      </c>
      <c r="CX394" s="223">
        <f t="shared" ca="1" si="692"/>
        <v>-1.0155802118410871E-3</v>
      </c>
      <c r="CY394" s="223">
        <f t="shared" ca="1" si="693"/>
        <v>-4.4859886688558136E-4</v>
      </c>
      <c r="CZ394" s="223">
        <f t="shared" ca="1" si="694"/>
        <v>3.9692599775965757E-4</v>
      </c>
      <c r="DA394" s="223">
        <f t="shared" ca="1" si="695"/>
        <v>9.9599200431657749E-4</v>
      </c>
      <c r="DB394" s="223">
        <f t="shared" ca="1" si="696"/>
        <v>9.7662774066077456E-4</v>
      </c>
      <c r="DC394" s="223">
        <f t="shared" ca="1" si="697"/>
        <v>3.5085684428454552E-4</v>
      </c>
      <c r="DD394" s="223">
        <f t="shared" ca="1" si="698"/>
        <v>-4.9276770159538701E-4</v>
      </c>
      <c r="DE394" s="223">
        <f t="shared" ca="1" si="699"/>
        <v>-1.0304234630583769E-3</v>
      </c>
      <c r="DF394" s="223">
        <f t="shared" ca="1" si="700"/>
        <v>-9.282698104588693E-4</v>
      </c>
      <c r="DG394" s="223">
        <f t="shared" ca="1" si="701"/>
        <v>-2.497358784751887E-4</v>
      </c>
      <c r="DH394" s="223">
        <f t="shared" ca="1" si="702"/>
        <v>5.8386378309052624E-4</v>
      </c>
      <c r="DI394" s="223">
        <f t="shared" ca="1" si="703"/>
        <v>1.0549313805641612E-3</v>
      </c>
      <c r="DJ394" s="223">
        <f t="shared" ca="1" si="704"/>
        <v>8.7097213453834923E-4</v>
      </c>
      <c r="DK394" s="223">
        <f t="shared" ca="1" si="705"/>
        <v>1.462098196365977E-4</v>
      </c>
      <c r="DL394" s="223">
        <f t="shared" ca="1" si="706"/>
        <v>-6.6933693718209352E-4</v>
      </c>
      <c r="DM394" s="223">
        <f t="shared" ca="1" si="707"/>
        <v>-1.0692797321909594E-3</v>
      </c>
      <c r="DN394" s="223">
        <f t="shared" ca="1" si="708"/>
        <v>-8.0528652084042472E-4</v>
      </c>
      <c r="DO394" s="223">
        <f t="shared" ca="1" si="709"/>
        <v>-4.1275680308488702E-5</v>
      </c>
      <c r="DP394" s="223">
        <f t="shared" ca="1" si="710"/>
        <v>7.4836401067180812E-4</v>
      </c>
      <c r="DQ394" s="223">
        <f t="shared" ca="1" si="711"/>
        <v>1.0733303354689982E-3</v>
      </c>
      <c r="DR394" s="223">
        <f t="shared" ca="1" si="712"/>
        <v>7.3184555773241587E-4</v>
      </c>
      <c r="DS394" s="223">
        <f t="shared" ca="1" si="713"/>
        <v>-6.4055966384573095E-5</v>
      </c>
      <c r="DT394" s="223">
        <f t="shared" ca="1" si="714"/>
        <v>-8.2018392964137142E-4</v>
      </c>
      <c r="DU394" s="223">
        <f t="shared" ca="1" si="715"/>
        <v>-1.0670441808744257E-3</v>
      </c>
      <c r="DV394" s="223">
        <f t="shared" ca="1" si="716"/>
        <v>-6.5135652183596676E-4</v>
      </c>
      <c r="DW394" s="223">
        <f t="shared" ca="1" si="717"/>
        <v>1.6877071910479828E-4</v>
      </c>
      <c r="DX394" s="223">
        <f t="shared" ca="1" si="718"/>
        <v>8.8410502901034495E-4</v>
      </c>
      <c r="DY394" s="223">
        <f t="shared" ca="1" si="719"/>
        <v>1.0504818075123491E-3</v>
      </c>
      <c r="DZ394" s="223">
        <f t="shared" ca="1" si="720"/>
        <v>5.64594566566543E-4</v>
      </c>
      <c r="EA394" s="223">
        <f t="shared" ca="1" si="721"/>
        <v>-2.7186011754058449E-4</v>
      </c>
      <c r="EB394" s="223">
        <f t="shared" ca="1" si="722"/>
        <v>-9.3951171364897842E-4</v>
      </c>
      <c r="EC394" s="223">
        <f t="shared" ca="1" si="723"/>
        <v>-1.0238027200921594E-3</v>
      </c>
      <c r="ED394" s="223">
        <f t="shared" ca="1" si="724"/>
        <v>-4.7239525698229847E-4</v>
      </c>
      <c r="EE394" s="223">
        <f t="shared" ca="1" si="725"/>
        <v>3.7233135443059766E-4</v>
      </c>
      <c r="EF394" s="223">
        <f t="shared" ca="1" si="726"/>
        <v>9.8587038689582681E-4</v>
      </c>
      <c r="EG394" s="223">
        <f t="shared" ca="1" si="727"/>
        <v>9.8726385280998533E-4</v>
      </c>
      <c r="EH394" s="223">
        <f t="shared" ca="1" si="728"/>
        <v>3.7564652283579879E-4</v>
      </c>
      <c r="EI394" s="223">
        <f t="shared" ca="1" si="729"/>
        <v>-4.6921683684042178E-4</v>
      </c>
      <c r="EJ394" s="223">
        <f t="shared" ca="1" si="730"/>
        <v>-1.0227345893852947E-3</v>
      </c>
      <c r="EK394" s="223">
        <f t="shared" ca="1" si="731"/>
        <v>-9.4121709493193151E-4</v>
      </c>
      <c r="EL394" s="223">
        <f t="shared" ca="1" si="732"/>
        <v>-2.7528010732511292E-4</v>
      </c>
      <c r="EM394" s="223">
        <f t="shared" ca="1" si="733"/>
        <v>5.6158350461145835E-4</v>
      </c>
      <c r="EN394" s="223">
        <f t="shared" ca="1" si="734"/>
        <v>1.0497492986953853E-3</v>
      </c>
      <c r="EO394" s="223">
        <f t="shared" ca="1" si="735"/>
        <v>8.8610590190808163E-4</v>
      </c>
      <c r="EP394" s="223">
        <f t="shared" ca="1" si="736"/>
        <v>1.7226259389747207E-4</v>
      </c>
      <c r="EQ394" s="223">
        <f t="shared" ca="1" si="737"/>
        <v>-6.4854181624031545E-4</v>
      </c>
      <c r="ER394" s="223">
        <f t="shared" ca="1" si="738"/>
        <v>-1.0666543484077E-3</v>
      </c>
      <c r="ES394" s="223">
        <f t="shared" ca="1" si="739"/>
        <v>-8.2246102465409802E-4</v>
      </c>
      <c r="ET394" s="223">
        <f t="shared" ca="1" si="740"/>
        <v>-6.758609752228605E-5</v>
      </c>
      <c r="EU394" s="223">
        <f t="shared" ca="1" si="741"/>
        <v>7.2925431564975864E-4</v>
      </c>
      <c r="EV394" s="223">
        <f t="shared" ca="1" si="742"/>
        <v>1.0732869336522693E-3</v>
      </c>
      <c r="EW394" s="223">
        <f t="shared" ca="1" si="743"/>
        <v>7.5089539812976539E-4</v>
      </c>
      <c r="EX394" s="223">
        <f t="shared" ca="1" si="744"/>
        <v>-3.7741289918358787E-5</v>
      </c>
      <c r="EY394" s="223">
        <f t="shared" ca="1" si="745"/>
        <v>-8.0294369734853468E-4</v>
      </c>
      <c r="EZ394" s="223">
        <f t="shared" ca="1" si="746"/>
        <v>-1.069583179007448E-3</v>
      </c>
      <c r="FA394" s="223">
        <f t="shared" ca="1" si="747"/>
        <v>-6.7209823844026416E-4</v>
      </c>
      <c r="FB394" s="223">
        <f t="shared" ca="1" si="748"/>
        <v>1.4270520810560211E-4</v>
      </c>
      <c r="FC394" s="223">
        <f t="shared" ca="1" si="749"/>
        <v>8.6890029230817087E-4</v>
      </c>
      <c r="FD394" s="223">
        <f t="shared" ca="1" si="750"/>
        <v>1.0555787536551437E-3</v>
      </c>
      <c r="FE394" s="223">
        <f t="shared" ca="1" si="751"/>
        <v>5.8682840530831324E-4</v>
      </c>
      <c r="FF394" s="223">
        <f t="shared" ca="1" si="752"/>
        <v>-2.462947971281863E-4</v>
      </c>
      <c r="FG394" s="223">
        <f t="shared" ca="1" si="753"/>
        <v>-9.2648890246366342E-4</v>
      </c>
      <c r="FH394" s="223">
        <f t="shared" ca="1" si="754"/>
        <v>-1.0314085278670972E-3</v>
      </c>
      <c r="FI394" s="223">
        <f t="shared" ca="1" si="755"/>
        <v>-4.9590709384020565E-4</v>
      </c>
      <c r="FJ394" s="223">
        <f t="shared" ca="1" si="756"/>
        <v>3.4751243261600917E-4</v>
      </c>
      <c r="FK394" s="223">
        <f t="shared" ca="1" si="757"/>
        <v>9.7515491801807822E-4</v>
      </c>
      <c r="FL394" s="223">
        <f t="shared" ca="1" si="758"/>
        <v>9.9730527413043079E-4</v>
      </c>
      <c r="FM394" s="223">
        <f t="shared" ca="1" si="759"/>
        <v>4.0020992596802399E-4</v>
      </c>
      <c r="FN394" s="223">
        <f t="shared" ca="1" si="760"/>
        <v>-4.4538333340810526E-4</v>
      </c>
      <c r="FO394" s="223">
        <f t="shared" ca="1" si="761"/>
        <v>-1.0144296586380762E-3</v>
      </c>
      <c r="FP394" s="223">
        <f t="shared" ca="1" si="762"/>
        <v>-9.5359742542137351E-4</v>
      </c>
      <c r="FQ394" s="223">
        <f t="shared" ca="1" si="763"/>
        <v>-3.0065851773177052E-4</v>
      </c>
      <c r="FR394" s="223">
        <f t="shared" ca="1" si="764"/>
        <v>5.3896494922818538E-4</v>
      </c>
      <c r="FS394" s="223">
        <f t="shared" ca="1" si="765"/>
        <v>1.0439348871017296E-3</v>
      </c>
      <c r="FT394" s="223">
        <f t="shared" ca="1" si="766"/>
        <v>9.007059122161298E-4</v>
      </c>
      <c r="FU394" s="223">
        <f t="shared" ca="1" si="767"/>
        <v>1.9821160361309587E-4</v>
      </c>
      <c r="FV394" s="223">
        <f t="shared" ca="1" si="768"/>
        <v>-6.2735603795898711E-4</v>
      </c>
      <c r="FW394" s="223">
        <f t="shared" ca="1" si="769"/>
        <v>-1.0633864519297347E-3</v>
      </c>
      <c r="FX394" s="223">
        <f t="shared" ca="1" si="770"/>
        <v>-8.3914010870030846E-4</v>
      </c>
      <c r="FY394" s="223">
        <f t="shared" ca="1" si="771"/>
        <v>-9.3855803398142828E-5</v>
      </c>
      <c r="FZ394" s="223">
        <f t="shared" ca="1" si="772"/>
        <v>7.0970534509654838E-4</v>
      </c>
      <c r="GA394" s="223">
        <f t="shared" ca="1" si="773"/>
        <v>1.0725970239194912E-3</v>
      </c>
      <c r="GB394" s="223">
        <f t="shared" ca="1" si="774"/>
        <v>7.6949292721705822E-4</v>
      </c>
      <c r="GC394" s="223">
        <f t="shared" ca="1" si="775"/>
        <v>-1.1403879510335382E-5</v>
      </c>
      <c r="GD394" s="223">
        <f t="shared" ca="1" si="776"/>
        <v>-7.8521980179642437E-4</v>
      </c>
      <c r="GE394" s="223">
        <f t="shared" ca="1" si="777"/>
        <v>-1.0714779002277267E-3</v>
      </c>
      <c r="GF394" s="223">
        <f t="shared" ca="1" si="778"/>
        <v>-6.9243510819708522E-4</v>
      </c>
      <c r="GG394" s="223">
        <f t="shared" ca="1" si="779"/>
        <v>1.1655373682513458E-4</v>
      </c>
      <c r="GH394" s="223">
        <f t="shared" ca="1" si="780"/>
        <v>8.5317216256019406E-4</v>
      </c>
      <c r="GI394" s="223">
        <f t="shared" ca="1" si="781"/>
        <v>1.0600398586273682E-3</v>
      </c>
      <c r="GJ394" s="223">
        <f t="shared" ca="1" si="782"/>
        <v>6.0870876056164048E-4</v>
      </c>
      <c r="GK394" s="223">
        <f t="shared" ca="1" si="783"/>
        <v>-2.2058111793955392E-4</v>
      </c>
      <c r="GL394" s="223">
        <f t="shared" ca="1" si="784"/>
        <v>-9.1290800900716354E-4</v>
      </c>
      <c r="GM394" s="223">
        <f t="shared" ca="1" si="785"/>
        <v>-1.0383930537116966E-3</v>
      </c>
      <c r="GN394" s="223">
        <f t="shared" ca="1" si="786"/>
        <v>-5.1912021480793075E-4</v>
      </c>
      <c r="GO394" s="223">
        <f t="shared" ca="1" si="787"/>
        <v>3.2248418230631067E-4</v>
      </c>
      <c r="GP394" s="223">
        <f t="shared" ca="1" si="788"/>
        <v>9.6385205228111299E-4</v>
      </c>
      <c r="GQ394" s="223">
        <f t="shared" ca="1" si="789"/>
        <v>1.0067459560453972E-3</v>
      </c>
      <c r="GR394" s="223">
        <f t="shared" ca="1" si="790"/>
        <v>4.2453225760564491E-4</v>
      </c>
      <c r="GS394" s="223">
        <f t="shared" ca="1" si="791"/>
        <v>-4.2128154770967147E-4</v>
      </c>
      <c r="GT394" s="223">
        <f t="shared" ca="1" si="792"/>
        <v>-1.0055136733964673E-3</v>
      </c>
      <c r="GU394" s="223">
        <f t="shared" ca="1" si="793"/>
        <v>-9.6540334447905995E-4</v>
      </c>
      <c r="GV394" s="223">
        <f t="shared" ca="1" si="794"/>
        <v>-3.258558226896781E-4</v>
      </c>
      <c r="GW394" s="223">
        <f t="shared" ca="1" si="795"/>
        <v>5.160217415126684E-4</v>
      </c>
      <c r="GX394" s="223">
        <f t="shared" ca="1" si="796"/>
        <v>1.0374916481673273E-3</v>
      </c>
      <c r="GY394" s="223">
        <f t="shared" ca="1" si="797"/>
        <v>9.1476337096223887E-4</v>
      </c>
      <c r="GZ394" s="223">
        <f t="shared" ca="1" si="798"/>
        <v>2.2404121807029749E-4</v>
      </c>
      <c r="HA394" s="223">
        <f t="shared" ca="1" si="799"/>
        <v>-6.0579236385872035E-4</v>
      </c>
      <c r="HB394" s="223">
        <f t="shared" ca="1" si="800"/>
        <v>-1.05947801121571E-3</v>
      </c>
      <c r="HC394" s="223">
        <f t="shared" ca="1" si="801"/>
        <v>-8.5531372612252627E-4</v>
      </c>
      <c r="HD394" s="223">
        <f t="shared" ca="1" si="802"/>
        <v>-1.2006897404751195E-4</v>
      </c>
      <c r="HE394" s="223">
        <f t="shared" ca="1" si="803"/>
        <v>6.8972887458102112E-4</v>
      </c>
      <c r="HF394" s="223">
        <f t="shared" ca="1" si="804"/>
        <v>1.071261021846491E-3</v>
      </c>
      <c r="HG394" s="223">
        <f t="shared" ca="1" si="805"/>
        <v>7.876269425382105E-4</v>
      </c>
      <c r="HH394" s="223">
        <f t="shared" ca="1" si="806"/>
        <v>1.4940400168271149E-5</v>
      </c>
      <c r="HI394" s="223">
        <f t="shared" ca="1" si="807"/>
        <v>-7.6702291919695045E-4</v>
      </c>
      <c r="HJ394" s="223">
        <f t="shared" ca="1" si="808"/>
        <v>-1.072727203226047E-3</v>
      </c>
      <c r="HK394" s="223">
        <f t="shared" ca="1" si="809"/>
        <v>-7.1235488093656795E-4</v>
      </c>
      <c r="HL394" s="223">
        <f t="shared" ca="1" si="810"/>
        <v>9.0332057931843555E-5</v>
      </c>
      <c r="HM394" s="223">
        <f t="shared" ca="1" si="811"/>
        <v>8.3693011380363443E-4</v>
      </c>
      <c r="HN394" s="223">
        <f t="shared" ca="1" si="812"/>
        <v>1.0638624352261967E-3</v>
      </c>
      <c r="HO394" s="223">
        <f t="shared" ca="1" si="813"/>
        <v>6.3022245241871713E-4</v>
      </c>
      <c r="HP394" s="223">
        <f t="shared" ca="1" si="814"/>
        <v>-1.9473456893354872E-4</v>
      </c>
      <c r="HQ394" s="223">
        <f t="shared" ca="1" si="815"/>
        <v>-8.9877721390185079E-4</v>
      </c>
      <c r="HR394" s="223">
        <f t="shared" ca="1" si="816"/>
        <v>-1.0447520904087538E-3</v>
      </c>
      <c r="HS394" s="223">
        <f t="shared" ca="1" si="817"/>
        <v>-5.4202063716943727E-4</v>
      </c>
      <c r="HT394" s="223">
        <f t="shared" ca="1" si="818"/>
        <v>2.9726167958368013E-4</v>
      </c>
      <c r="HU394" s="223">
        <f t="shared" ca="1" si="819"/>
        <v>9.5196859810858954E-4</v>
      </c>
      <c r="HV394" s="223">
        <f t="shared" ca="1" si="820"/>
        <v>1.0155802118410873E-3</v>
      </c>
      <c r="HW394" s="223">
        <f t="shared" ca="1" si="821"/>
        <v>4.4859886688559573E-4</v>
      </c>
      <c r="HX394" s="223">
        <f t="shared" ca="1" si="822"/>
        <v>-3.9692599775965708E-4</v>
      </c>
      <c r="HY394" s="223">
        <f t="shared" ca="1" si="823"/>
        <v>-9.9599200431657164E-4</v>
      </c>
      <c r="HZ394" s="223">
        <f t="shared" ca="1" si="824"/>
        <v>-9.7662774066077478E-4</v>
      </c>
      <c r="IA394" s="223">
        <f t="shared" ca="1" si="825"/>
        <v>-3.5085684428456048E-4</v>
      </c>
      <c r="IB394" s="223">
        <f t="shared" ca="1" si="826"/>
        <v>4.9276770159538646E-4</v>
      </c>
      <c r="IC394" s="223">
        <f t="shared" ca="1" si="827"/>
        <v>1.0304234630583724E-3</v>
      </c>
      <c r="ID394" s="223">
        <f t="shared" ca="1" si="828"/>
        <v>9.2826981045886973E-4</v>
      </c>
      <c r="IE394" s="223">
        <f t="shared" ca="1" si="829"/>
        <v>1.424478816521065E-3</v>
      </c>
      <c r="IF394" s="223">
        <f t="shared" ca="1" si="830"/>
        <v>-5.838637830905258E-4</v>
      </c>
      <c r="IG394" s="223">
        <f t="shared" ca="1" si="831"/>
        <v>-1.0549313805641581E-3</v>
      </c>
      <c r="IH394" s="223">
        <f t="shared" ca="1" si="832"/>
        <v>-8.7097213453834967E-4</v>
      </c>
      <c r="II394" s="223">
        <f t="shared" ca="1" si="833"/>
        <v>-1.4620981963661336E-4</v>
      </c>
      <c r="IJ394" s="223">
        <f t="shared" ca="1" si="834"/>
        <v>6.6933693718209308E-4</v>
      </c>
      <c r="IK394" s="223">
        <f t="shared" ca="1" si="835"/>
        <v>1.0692797321909578E-3</v>
      </c>
      <c r="IL394" s="223">
        <f t="shared" ca="1" si="836"/>
        <v>8.0528652084042515E-4</v>
      </c>
      <c r="IM394" s="223">
        <f t="shared" ca="1" si="837"/>
        <v>4.1275680308504477E-5</v>
      </c>
      <c r="IN394" s="223">
        <f t="shared" ca="1" si="838"/>
        <v>-7.4836401067180779E-4</v>
      </c>
      <c r="IO394" s="223">
        <f t="shared" ca="1" si="839"/>
        <v>-1.0733303354689984E-3</v>
      </c>
      <c r="IP394" s="223">
        <f t="shared" ca="1" si="840"/>
        <v>-7.318455577324162E-4</v>
      </c>
      <c r="IQ394" s="223">
        <f t="shared" ca="1" si="841"/>
        <v>6.4055966384557374E-5</v>
      </c>
      <c r="IR394" s="223">
        <f t="shared" ca="1" si="842"/>
        <v>8.2018392964137109E-4</v>
      </c>
      <c r="IS394" s="223">
        <f t="shared" ca="1" si="843"/>
        <v>1.0670441808744275E-3</v>
      </c>
      <c r="IT394" s="223">
        <f t="shared" ca="1" si="844"/>
        <v>6.5135652183596709E-4</v>
      </c>
      <c r="IU394" s="223">
        <f t="shared" ca="1" si="845"/>
        <v>-1.6877071910478272E-4</v>
      </c>
      <c r="IV394" s="223">
        <f t="shared" ca="1" si="846"/>
        <v>-8.8410502901034463E-4</v>
      </c>
      <c r="IW394" s="223">
        <f t="shared" ca="1" si="847"/>
        <v>-1.0504818075123524E-3</v>
      </c>
      <c r="IX394" s="223">
        <f t="shared" ca="1" si="848"/>
        <v>-5.6459456656654343E-4</v>
      </c>
      <c r="IY394" s="223">
        <f t="shared" ca="1" si="849"/>
        <v>2.7186011754056931E-4</v>
      </c>
      <c r="IZ394" s="223">
        <f t="shared" ca="1" si="850"/>
        <v>9.3951171364897821E-4</v>
      </c>
      <c r="JA394" s="223">
        <f t="shared" ca="1" si="851"/>
        <v>1.0238027200921639E-3</v>
      </c>
      <c r="JB394" s="223">
        <f t="shared" ca="1" si="852"/>
        <v>4.723952569822989E-4</v>
      </c>
    </row>
    <row r="395" spans="2:262">
      <c r="B395" s="230">
        <v>34</v>
      </c>
      <c r="C395" s="229">
        <f t="shared" si="853"/>
        <v>6.6406250000000026E-4</v>
      </c>
      <c r="D395" s="226">
        <f t="shared" ca="1" si="597"/>
        <v>279.99886245808239</v>
      </c>
      <c r="E395" s="225">
        <f ca="1">AN361</f>
        <v>-1.1375419176147972E-3</v>
      </c>
      <c r="F395" s="224">
        <v>34</v>
      </c>
      <c r="G395" s="223">
        <f t="shared" ca="1" si="854"/>
        <v>1.1699486407912074E-4</v>
      </c>
      <c r="H395" s="223">
        <f t="shared" ca="1" si="598"/>
        <v>3.199351948968958E-4</v>
      </c>
      <c r="I395" s="223">
        <f t="shared" ca="1" si="599"/>
        <v>3.1271582612835217E-4</v>
      </c>
      <c r="J395" s="223">
        <f t="shared" ca="1" si="600"/>
        <v>1.0007903182086047E-4</v>
      </c>
      <c r="K395" s="223">
        <f t="shared" ca="1" si="601"/>
        <v>-1.7829788610491503E-4</v>
      </c>
      <c r="L395" s="223">
        <f t="shared" ca="1" si="602"/>
        <v>-3.3955411590895951E-4</v>
      </c>
      <c r="M395" s="223">
        <f t="shared" ca="1" si="603"/>
        <v>-2.7776332828273313E-4</v>
      </c>
      <c r="N395" s="223">
        <f t="shared" ca="1" si="604"/>
        <v>-3.3514784963803706E-5</v>
      </c>
      <c r="O395" s="223">
        <f t="shared" ca="1" si="605"/>
        <v>2.3274902035830405E-4</v>
      </c>
      <c r="P395" s="223">
        <f t="shared" ca="1" si="606"/>
        <v>3.4612416267078392E-4</v>
      </c>
      <c r="Q395" s="223">
        <f t="shared" ca="1" si="607"/>
        <v>2.3213654150267785E-4</v>
      </c>
      <c r="R395" s="223">
        <f t="shared" ca="1" si="608"/>
        <v>-3.4337416284104417E-5</v>
      </c>
      <c r="S395" s="223">
        <f t="shared" ca="1" si="609"/>
        <v>-2.7825574028647777E-4</v>
      </c>
      <c r="T395" s="223">
        <f t="shared" ca="1" si="610"/>
        <v>-3.3939285196983669E-4</v>
      </c>
      <c r="U395" s="223">
        <f t="shared" ca="1" si="611"/>
        <v>-1.7758887761634717E-4</v>
      </c>
      <c r="V395" s="223">
        <f t="shared" ca="1" si="612"/>
        <v>1.0087004988085868E-4</v>
      </c>
      <c r="W395" s="223">
        <f t="shared" ca="1" si="613"/>
        <v>3.1306924816305913E-4</v>
      </c>
      <c r="X395" s="223">
        <f t="shared" ca="1" si="614"/>
        <v>3.1961886430139296E-4</v>
      </c>
      <c r="Y395" s="223">
        <f t="shared" ca="1" si="615"/>
        <v>1.1621657275620967E-4</v>
      </c>
      <c r="Z395" s="223">
        <f t="shared" ca="1" si="616"/>
        <v>-1.6352630402926725E-4</v>
      </c>
      <c r="AA395" s="223">
        <f t="shared" ca="1" si="617"/>
        <v>-3.3585168040399125E-4</v>
      </c>
      <c r="AB395" s="223">
        <f t="shared" ca="1" si="618"/>
        <v>-2.8756210292217056E-4</v>
      </c>
      <c r="AC395" s="223">
        <f t="shared" ca="1" si="619"/>
        <v>-5.037813018005647E-5</v>
      </c>
      <c r="AD395" s="223">
        <f t="shared" ca="1" si="620"/>
        <v>2.1989833402043992E-4</v>
      </c>
      <c r="AE395" s="223">
        <f t="shared" ca="1" si="621"/>
        <v>3.4572752091478997E-4</v>
      </c>
      <c r="AF395" s="223">
        <f t="shared" ca="1" si="622"/>
        <v>2.4445449119433473E-4</v>
      </c>
      <c r="AG395" s="223">
        <f t="shared" ca="1" si="623"/>
        <v>-1.7396315686535378E-5</v>
      </c>
      <c r="AH395" s="223">
        <f t="shared" ca="1" si="624"/>
        <v>-2.6781979435561257E-4</v>
      </c>
      <c r="AI395" s="223">
        <f t="shared" ca="1" si="625"/>
        <v>-3.4231724668306094E-4</v>
      </c>
      <c r="AJ395" s="223">
        <f t="shared" ca="1" si="626"/>
        <v>-1.9195263046155878E-4</v>
      </c>
      <c r="AK395" s="223">
        <f t="shared" ca="1" si="627"/>
        <v>8.4502230897261135E-5</v>
      </c>
      <c r="AL395" s="223">
        <f t="shared" ca="1" si="628"/>
        <v>3.0544909018877009E-4</v>
      </c>
      <c r="AM395" s="223">
        <f t="shared" ca="1" si="629"/>
        <v>3.2575191263502559E-4</v>
      </c>
      <c r="AN395" s="223">
        <f t="shared" ca="1" si="630"/>
        <v>1.3207413778841936E-4</v>
      </c>
      <c r="AO395" s="223">
        <f t="shared" ca="1" si="631"/>
        <v>-1.4836077276400095E-4</v>
      </c>
      <c r="AP395" s="223">
        <f t="shared" ca="1" si="632"/>
        <v>-3.3134014878379654E-4</v>
      </c>
      <c r="AQ395" s="223">
        <f t="shared" ca="1" si="633"/>
        <v>-2.966681152682029E-4</v>
      </c>
      <c r="AR395" s="223">
        <f t="shared" ca="1" si="634"/>
        <v>-6.712011006810183E-5</v>
      </c>
      <c r="AS395" s="223">
        <f t="shared" ca="1" si="635"/>
        <v>2.0651789333510121E-4</v>
      </c>
      <c r="AT395" s="223">
        <f t="shared" ca="1" si="636"/>
        <v>3.44497991278758E-4</v>
      </c>
      <c r="AU395" s="223">
        <f t="shared" ca="1" si="637"/>
        <v>2.5618352860501951E-4</v>
      </c>
      <c r="AV395" s="223">
        <f t="shared" ca="1" si="638"/>
        <v>-4.1330584074267588E-7</v>
      </c>
      <c r="AW395" s="223">
        <f t="shared" ca="1" si="639"/>
        <v>-2.5673864708190049E-4</v>
      </c>
      <c r="AX395" s="223">
        <f t="shared" ca="1" si="640"/>
        <v>-3.4441696916557608E-4</v>
      </c>
      <c r="AY395" s="223">
        <f t="shared" ca="1" si="641"/>
        <v>-2.0585395260692225E-4</v>
      </c>
      <c r="AZ395" s="223">
        <f t="shared" ca="1" si="642"/>
        <v>6.7930838637909614E-5</v>
      </c>
      <c r="BA395" s="223">
        <f t="shared" ca="1" si="643"/>
        <v>2.9709307860203608E-4</v>
      </c>
      <c r="BB395" s="223">
        <f t="shared" ca="1" si="644"/>
        <v>3.3110019607862217E-4</v>
      </c>
      <c r="BC395" s="223">
        <f t="shared" ca="1" si="645"/>
        <v>1.4761352465436967E-4</v>
      </c>
      <c r="BD395" s="223">
        <f t="shared" ca="1" si="646"/>
        <v>-1.3283782740227727E-4</v>
      </c>
      <c r="BE395" s="223">
        <f t="shared" ca="1" si="647"/>
        <v>-3.2603038972321225E-4</v>
      </c>
      <c r="BF395" s="223">
        <f t="shared" ca="1" si="648"/>
        <v>-3.0505942813949683E-4</v>
      </c>
      <c r="BG395" s="223">
        <f t="shared" ca="1" si="649"/>
        <v>-8.3700391731965823E-5</v>
      </c>
      <c r="BH395" s="223">
        <f t="shared" ca="1" si="650"/>
        <v>1.9263993295588508E-4</v>
      </c>
      <c r="BI395" s="223">
        <f t="shared" ca="1" si="651"/>
        <v>3.4243853580727531E-4</v>
      </c>
      <c r="BJ395" s="223">
        <f t="shared" ca="1" si="652"/>
        <v>2.6729539745626784E-4</v>
      </c>
      <c r="BK395" s="223">
        <f t="shared" ca="1" si="653"/>
        <v>1.6570699695025402E-5</v>
      </c>
      <c r="BL395" s="223">
        <f t="shared" ca="1" si="654"/>
        <v>-2.4503899391971931E-4</v>
      </c>
      <c r="BM395" s="223">
        <f t="shared" ca="1" si="655"/>
        <v>-3.4568696100200768E-4</v>
      </c>
      <c r="BN395" s="223">
        <f t="shared" ca="1" si="656"/>
        <v>-2.1925935454978192E-4</v>
      </c>
      <c r="BO395" s="223">
        <f t="shared" ca="1" si="657"/>
        <v>5.1195795038241838E-5</v>
      </c>
      <c r="BP395" s="223">
        <f t="shared" ca="1" si="658"/>
        <v>2.8802134376666949E-4</v>
      </c>
      <c r="BQ395" s="223">
        <f t="shared" ca="1" si="659"/>
        <v>3.356508301489144E-4</v>
      </c>
      <c r="BR395" s="223">
        <f t="shared" ca="1" si="660"/>
        <v>1.6279729761000875E-4</v>
      </c>
      <c r="BS395" s="223">
        <f t="shared" ca="1" si="661"/>
        <v>-1.1699486407912201E-4</v>
      </c>
      <c r="BT395" s="223">
        <f t="shared" ca="1" si="662"/>
        <v>-3.1993519489689569E-4</v>
      </c>
      <c r="BU395" s="223">
        <f t="shared" ca="1" si="663"/>
        <v>-3.1271582612835196E-4</v>
      </c>
      <c r="BV395" s="223">
        <f t="shared" ca="1" si="664"/>
        <v>-1.000790318208591E-4</v>
      </c>
      <c r="BW395" s="223">
        <f t="shared" ca="1" si="665"/>
        <v>1.7829788610491492E-4</v>
      </c>
      <c r="BX395" s="223">
        <f t="shared" ca="1" si="666"/>
        <v>3.3955411590895956E-4</v>
      </c>
      <c r="BY395" s="223">
        <f t="shared" ca="1" si="667"/>
        <v>2.7776332828273237E-4</v>
      </c>
      <c r="BZ395" s="223">
        <f t="shared" ca="1" si="668"/>
        <v>3.3514784963803828E-5</v>
      </c>
      <c r="CA395" s="223">
        <f t="shared" ca="1" si="669"/>
        <v>-2.3274902035830462E-4</v>
      </c>
      <c r="CB395" s="223">
        <f t="shared" ca="1" si="670"/>
        <v>-3.4612416267078386E-4</v>
      </c>
      <c r="CC395" s="223">
        <f t="shared" ca="1" si="671"/>
        <v>-2.3213654150267796E-4</v>
      </c>
      <c r="CD395" s="223">
        <f t="shared" ca="1" si="672"/>
        <v>3.4337416284104877E-5</v>
      </c>
      <c r="CE395" s="223">
        <f t="shared" ca="1" si="673"/>
        <v>2.7825574028647875E-4</v>
      </c>
      <c r="CF395" s="223">
        <f t="shared" ca="1" si="674"/>
        <v>3.393928519698362E-4</v>
      </c>
      <c r="CG395" s="223">
        <f t="shared" ca="1" si="675"/>
        <v>1.7758887761634831E-4</v>
      </c>
      <c r="CH395" s="223">
        <f t="shared" ca="1" si="676"/>
        <v>-1.0087004988085802E-4</v>
      </c>
      <c r="CI395" s="223">
        <f t="shared" ca="1" si="677"/>
        <v>-3.1306924816305919E-4</v>
      </c>
      <c r="CJ395" s="223">
        <f t="shared" ca="1" si="678"/>
        <v>-3.1961886430139253E-4</v>
      </c>
      <c r="CK395" s="223">
        <f t="shared" ca="1" si="679"/>
        <v>-1.1621657275620802E-4</v>
      </c>
      <c r="CL395" s="223">
        <f t="shared" ca="1" si="680"/>
        <v>1.6352630402926991E-4</v>
      </c>
      <c r="CM395" s="223">
        <f t="shared" ca="1" si="681"/>
        <v>3.3585168040399077E-4</v>
      </c>
      <c r="CN395" s="223">
        <f t="shared" ca="1" si="682"/>
        <v>2.87562102922171E-4</v>
      </c>
      <c r="CO395" s="223">
        <f t="shared" ca="1" si="683"/>
        <v>5.0378130180055955E-5</v>
      </c>
      <c r="CP395" s="223">
        <f t="shared" ca="1" si="684"/>
        <v>-2.1989833402044035E-4</v>
      </c>
      <c r="CQ395" s="223">
        <f t="shared" ca="1" si="685"/>
        <v>-3.4572752091479014E-4</v>
      </c>
      <c r="CR395" s="223">
        <f t="shared" ca="1" si="686"/>
        <v>-2.4445449119433267E-4</v>
      </c>
      <c r="CS395" s="223">
        <f t="shared" ca="1" si="687"/>
        <v>1.7396315686534646E-5</v>
      </c>
      <c r="CT395" s="223">
        <f t="shared" ca="1" si="688"/>
        <v>2.6781979435561214E-4</v>
      </c>
      <c r="CU395" s="223">
        <f t="shared" ca="1" si="689"/>
        <v>3.4231724668306088E-4</v>
      </c>
      <c r="CV395" s="223">
        <f t="shared" ca="1" si="690"/>
        <v>1.9195263046155732E-4</v>
      </c>
      <c r="CW395" s="223">
        <f t="shared" ca="1" si="691"/>
        <v>-8.4502230897262802E-5</v>
      </c>
      <c r="CX395" s="223">
        <f t="shared" ca="1" si="692"/>
        <v>-3.054490901887715E-4</v>
      </c>
      <c r="CY395" s="223">
        <f t="shared" ca="1" si="693"/>
        <v>-3.2575191263502581E-4</v>
      </c>
      <c r="CZ395" s="223">
        <f t="shared" ca="1" si="694"/>
        <v>-1.3207413778842001E-4</v>
      </c>
      <c r="DA395" s="223">
        <f t="shared" ca="1" si="695"/>
        <v>1.4836077276400138E-4</v>
      </c>
      <c r="DB395" s="223">
        <f t="shared" ca="1" si="696"/>
        <v>3.3134014878379703E-4</v>
      </c>
      <c r="DC395" s="223">
        <f t="shared" ca="1" si="697"/>
        <v>2.9666811526820203E-4</v>
      </c>
      <c r="DD395" s="223">
        <f t="shared" ca="1" si="698"/>
        <v>6.7120110068103741E-5</v>
      </c>
      <c r="DE395" s="223">
        <f t="shared" ca="1" si="699"/>
        <v>-2.0651789333509961E-4</v>
      </c>
      <c r="DF395" s="223">
        <f t="shared" ca="1" si="700"/>
        <v>-3.44497991278758E-4</v>
      </c>
      <c r="DG395" s="223">
        <f t="shared" ca="1" si="701"/>
        <v>-2.5618352860501913E-4</v>
      </c>
      <c r="DH395" s="223">
        <f t="shared" ca="1" si="702"/>
        <v>4.1330584074316377E-7</v>
      </c>
      <c r="DI395" s="223">
        <f t="shared" ca="1" si="703"/>
        <v>2.5673864708190245E-4</v>
      </c>
      <c r="DJ395" s="223">
        <f t="shared" ca="1" si="704"/>
        <v>3.4441696916557619E-4</v>
      </c>
      <c r="DK395" s="223">
        <f t="shared" ca="1" si="705"/>
        <v>2.0585395260692383E-4</v>
      </c>
      <c r="DL395" s="223">
        <f t="shared" ca="1" si="706"/>
        <v>-6.7930838637910102E-5</v>
      </c>
      <c r="DM395" s="223">
        <f t="shared" ca="1" si="707"/>
        <v>-2.9709307860203635E-4</v>
      </c>
      <c r="DN395" s="223">
        <f t="shared" ca="1" si="708"/>
        <v>-3.3110019607862206E-4</v>
      </c>
      <c r="DO395" s="223">
        <f t="shared" ca="1" si="709"/>
        <v>-1.4761352465436699E-4</v>
      </c>
      <c r="DP395" s="223">
        <f t="shared" ca="1" si="710"/>
        <v>1.3283782740227548E-4</v>
      </c>
      <c r="DQ395" s="223">
        <f t="shared" ca="1" si="711"/>
        <v>3.2603038972321241E-4</v>
      </c>
      <c r="DR395" s="223">
        <f t="shared" ca="1" si="712"/>
        <v>3.0505942813949656E-4</v>
      </c>
      <c r="DS395" s="223">
        <f t="shared" ca="1" si="713"/>
        <v>8.3700391731965335E-5</v>
      </c>
      <c r="DT395" s="223">
        <f t="shared" ca="1" si="714"/>
        <v>-1.926399329558875E-4</v>
      </c>
      <c r="DU395" s="223">
        <f t="shared" ca="1" si="715"/>
        <v>-3.4243853580727569E-4</v>
      </c>
      <c r="DV395" s="223">
        <f t="shared" ca="1" si="716"/>
        <v>-2.6729539745626904E-4</v>
      </c>
      <c r="DW395" s="223">
        <f t="shared" ca="1" si="717"/>
        <v>-1.6570699695024887E-5</v>
      </c>
      <c r="DX395" s="223">
        <f t="shared" ca="1" si="718"/>
        <v>2.4503899391971969E-4</v>
      </c>
      <c r="DY395" s="223">
        <f t="shared" ca="1" si="719"/>
        <v>3.4568696100200768E-4</v>
      </c>
      <c r="DZ395" s="223">
        <f t="shared" ca="1" si="720"/>
        <v>2.1925935454977961E-4</v>
      </c>
      <c r="EA395" s="223">
        <f t="shared" ca="1" si="721"/>
        <v>-5.1195795038244766E-5</v>
      </c>
      <c r="EB395" s="223">
        <f t="shared" ca="1" si="722"/>
        <v>-2.8802134376666841E-4</v>
      </c>
      <c r="EC395" s="223">
        <f t="shared" ca="1" si="723"/>
        <v>-3.3565083014891429E-4</v>
      </c>
      <c r="ED395" s="223">
        <f t="shared" ca="1" si="724"/>
        <v>-1.6279729761000831E-4</v>
      </c>
      <c r="EE395" s="223">
        <f t="shared" ca="1" si="725"/>
        <v>1.1699486407912247E-4</v>
      </c>
      <c r="EF395" s="223">
        <f t="shared" ca="1" si="726"/>
        <v>3.1993519489689683E-4</v>
      </c>
      <c r="EG395" s="223">
        <f t="shared" ca="1" si="727"/>
        <v>3.1271582612835277E-4</v>
      </c>
      <c r="EH395" s="223">
        <f t="shared" ca="1" si="728"/>
        <v>1.0007903182086098E-4</v>
      </c>
      <c r="EI395" s="223">
        <f t="shared" ca="1" si="729"/>
        <v>-1.7829788610491536E-4</v>
      </c>
      <c r="EJ395" s="223">
        <f t="shared" ca="1" si="730"/>
        <v>-3.3955411590895967E-4</v>
      </c>
      <c r="EK395" s="223">
        <f t="shared" ca="1" si="731"/>
        <v>-2.7776332828273204E-4</v>
      </c>
      <c r="EL395" s="223">
        <f t="shared" ca="1" si="732"/>
        <v>-3.3514784963800873E-5</v>
      </c>
      <c r="EM395" s="223">
        <f t="shared" ca="1" si="733"/>
        <v>2.3274902035830321E-4</v>
      </c>
      <c r="EN395" s="223">
        <f t="shared" ca="1" si="734"/>
        <v>3.4612416267078386E-4</v>
      </c>
      <c r="EO395" s="223">
        <f t="shared" ca="1" si="735"/>
        <v>2.3213654150267758E-4</v>
      </c>
      <c r="EP395" s="223">
        <f t="shared" ca="1" si="736"/>
        <v>-3.4337416284105419E-5</v>
      </c>
      <c r="EQ395" s="223">
        <f t="shared" ca="1" si="737"/>
        <v>-2.7825574028647907E-4</v>
      </c>
      <c r="ER395" s="223">
        <f t="shared" ca="1" si="738"/>
        <v>-3.3939285196983614E-4</v>
      </c>
      <c r="ES395" s="223">
        <f t="shared" ca="1" si="739"/>
        <v>-1.7758887761634787E-4</v>
      </c>
      <c r="ET395" s="223">
        <f t="shared" ca="1" si="740"/>
        <v>1.0087004988085848E-4</v>
      </c>
      <c r="EU395" s="223">
        <f t="shared" ca="1" si="741"/>
        <v>3.1306924816305935E-4</v>
      </c>
      <c r="EV395" s="223">
        <f t="shared" ca="1" si="742"/>
        <v>3.1961886430139231E-4</v>
      </c>
      <c r="EW395" s="223">
        <f t="shared" ca="1" si="743"/>
        <v>1.1621657275620755E-4</v>
      </c>
      <c r="EX395" s="223">
        <f t="shared" ca="1" si="744"/>
        <v>-1.6352630402927037E-4</v>
      </c>
      <c r="EY395" s="223">
        <f t="shared" ca="1" si="745"/>
        <v>-3.3585168040399087E-4</v>
      </c>
      <c r="EZ395" s="223">
        <f t="shared" ca="1" si="746"/>
        <v>-2.8756210292217067E-4</v>
      </c>
      <c r="FA395" s="223">
        <f t="shared" ca="1" si="747"/>
        <v>-5.0378130180055454E-5</v>
      </c>
      <c r="FB395" s="223">
        <f t="shared" ca="1" si="748"/>
        <v>2.1989833402044076E-4</v>
      </c>
      <c r="FC395" s="223">
        <f t="shared" ca="1" si="749"/>
        <v>3.4572752091479014E-4</v>
      </c>
      <c r="FD395" s="223">
        <f t="shared" ca="1" si="750"/>
        <v>2.4445449119433229E-4</v>
      </c>
      <c r="FE395" s="223">
        <f t="shared" ca="1" si="751"/>
        <v>-1.7396315686540068E-5</v>
      </c>
      <c r="FF395" s="223">
        <f t="shared" ca="1" si="752"/>
        <v>-2.6781979435561555E-4</v>
      </c>
      <c r="FG395" s="223">
        <f t="shared" ca="1" si="753"/>
        <v>-3.4231724668306007E-4</v>
      </c>
      <c r="FH395" s="223">
        <f t="shared" ca="1" si="754"/>
        <v>-1.9195263046156098E-4</v>
      </c>
      <c r="FI395" s="223">
        <f t="shared" ca="1" si="755"/>
        <v>8.4502230897258519E-5</v>
      </c>
      <c r="FJ395" s="223">
        <f t="shared" ca="1" si="756"/>
        <v>3.0544909018876944E-4</v>
      </c>
      <c r="FK395" s="223">
        <f t="shared" ca="1" si="757"/>
        <v>3.2575191263502565E-4</v>
      </c>
      <c r="FL395" s="223">
        <f t="shared" ca="1" si="758"/>
        <v>1.3207413778841955E-4</v>
      </c>
      <c r="FM395" s="223">
        <f t="shared" ca="1" si="759"/>
        <v>-1.4836077276400187E-4</v>
      </c>
      <c r="FN395" s="223">
        <f t="shared" ca="1" si="760"/>
        <v>-3.3134014878379719E-4</v>
      </c>
      <c r="FO395" s="223">
        <f t="shared" ca="1" si="761"/>
        <v>-2.9666811526820176E-4</v>
      </c>
      <c r="FP395" s="223">
        <f t="shared" ca="1" si="762"/>
        <v>-6.7120110068098415E-5</v>
      </c>
      <c r="FQ395" s="223">
        <f t="shared" ca="1" si="763"/>
        <v>2.06517893335104E-4</v>
      </c>
      <c r="FR395" s="223">
        <f t="shared" ca="1" si="764"/>
        <v>3.4449799127875855E-4</v>
      </c>
      <c r="FS395" s="223">
        <f t="shared" ca="1" si="765"/>
        <v>2.5618352860502211E-4</v>
      </c>
      <c r="FT395" s="223">
        <f t="shared" ca="1" si="766"/>
        <v>-4.1330584073877275E-7</v>
      </c>
      <c r="FU395" s="223">
        <f t="shared" ca="1" si="767"/>
        <v>-2.5673864708189952E-4</v>
      </c>
      <c r="FV395" s="223">
        <f t="shared" ca="1" si="768"/>
        <v>-3.4441696916557614E-4</v>
      </c>
      <c r="FW395" s="223">
        <f t="shared" ca="1" si="769"/>
        <v>-2.0585395260692345E-4</v>
      </c>
      <c r="FX395" s="223">
        <f t="shared" ca="1" si="770"/>
        <v>6.7930838637910617E-5</v>
      </c>
      <c r="FY395" s="223">
        <f t="shared" ca="1" si="771"/>
        <v>2.9709307860203656E-4</v>
      </c>
      <c r="FZ395" s="223">
        <f t="shared" ca="1" si="772"/>
        <v>3.3110019607862184E-4</v>
      </c>
      <c r="GA395" s="223">
        <f t="shared" ca="1" si="773"/>
        <v>1.476135246543665E-4</v>
      </c>
      <c r="GB395" s="223">
        <f t="shared" ca="1" si="774"/>
        <v>-1.3283782740228044E-4</v>
      </c>
      <c r="GC395" s="223">
        <f t="shared" ca="1" si="775"/>
        <v>-3.2603038972321425E-4</v>
      </c>
      <c r="GD395" s="223">
        <f t="shared" ca="1" si="776"/>
        <v>-3.0505942813949401E-4</v>
      </c>
      <c r="GE395" s="223">
        <f t="shared" ca="1" si="777"/>
        <v>-8.3700391731969631E-5</v>
      </c>
      <c r="GF395" s="223">
        <f t="shared" ca="1" si="778"/>
        <v>1.9263993295588389E-4</v>
      </c>
      <c r="GG395" s="223">
        <f t="shared" ca="1" si="779"/>
        <v>3.424385358072751E-4</v>
      </c>
      <c r="GH395" s="223">
        <f t="shared" ca="1" si="780"/>
        <v>2.6729539745626871E-4</v>
      </c>
      <c r="GI395" s="223">
        <f t="shared" ca="1" si="781"/>
        <v>1.6570699695024372E-5</v>
      </c>
      <c r="GJ395" s="223">
        <f t="shared" ca="1" si="782"/>
        <v>-2.4503899391972001E-4</v>
      </c>
      <c r="GK395" s="223">
        <f t="shared" ca="1" si="783"/>
        <v>-3.4568696100200768E-4</v>
      </c>
      <c r="GL395" s="223">
        <f t="shared" ca="1" si="784"/>
        <v>-2.1925935454977923E-4</v>
      </c>
      <c r="GM395" s="223">
        <f t="shared" ca="1" si="785"/>
        <v>5.1195795038245281E-5</v>
      </c>
      <c r="GN395" s="223">
        <f t="shared" ca="1" si="786"/>
        <v>2.8802134376667139E-4</v>
      </c>
      <c r="GO395" s="223">
        <f t="shared" ca="1" si="787"/>
        <v>3.3565083014891288E-4</v>
      </c>
      <c r="GP395" s="223">
        <f t="shared" ca="1" si="788"/>
        <v>1.6279729761000352E-4</v>
      </c>
      <c r="GQ395" s="223">
        <f t="shared" ca="1" si="789"/>
        <v>-1.1699486407911831E-4</v>
      </c>
      <c r="GR395" s="223">
        <f t="shared" ca="1" si="790"/>
        <v>-3.1993519489689515E-4</v>
      </c>
      <c r="GS395" s="223">
        <f t="shared" ca="1" si="791"/>
        <v>-3.1271582612835255E-4</v>
      </c>
      <c r="GT395" s="223">
        <f t="shared" ca="1" si="792"/>
        <v>-1.0007903182086048E-4</v>
      </c>
      <c r="GU395" s="223">
        <f t="shared" ca="1" si="793"/>
        <v>1.7829788610491579E-4</v>
      </c>
      <c r="GV395" s="223">
        <f t="shared" ca="1" si="794"/>
        <v>3.3955411590895978E-4</v>
      </c>
      <c r="GW395" s="223">
        <f t="shared" ca="1" si="795"/>
        <v>2.7776332828273172E-4</v>
      </c>
      <c r="GX395" s="223">
        <f t="shared" ca="1" si="796"/>
        <v>3.3514784963800345E-5</v>
      </c>
      <c r="GY395" s="223">
        <f t="shared" ca="1" si="797"/>
        <v>-2.3274902035830719E-4</v>
      </c>
      <c r="GZ395" s="223">
        <f t="shared" ca="1" si="798"/>
        <v>-3.4612416267078392E-4</v>
      </c>
      <c r="HA395" s="223">
        <f t="shared" ca="1" si="799"/>
        <v>-2.3213654150267354E-4</v>
      </c>
      <c r="HB395" s="223">
        <f t="shared" ca="1" si="800"/>
        <v>3.4337416284101028E-5</v>
      </c>
      <c r="HC395" s="223">
        <f t="shared" ca="1" si="801"/>
        <v>2.7825574028647647E-4</v>
      </c>
      <c r="HD395" s="223">
        <f t="shared" ca="1" si="802"/>
        <v>3.3939285196983701E-4</v>
      </c>
      <c r="HE395" s="223">
        <f t="shared" ca="1" si="803"/>
        <v>1.7758887761634744E-4</v>
      </c>
      <c r="HF395" s="223">
        <f t="shared" ca="1" si="804"/>
        <v>-1.0087004988085894E-4</v>
      </c>
      <c r="HG395" s="223">
        <f t="shared" ca="1" si="805"/>
        <v>-3.1306924816305957E-4</v>
      </c>
      <c r="HH395" s="223">
        <f t="shared" ca="1" si="806"/>
        <v>-3.1961886430139215E-4</v>
      </c>
      <c r="HI395" s="223">
        <f t="shared" ca="1" si="807"/>
        <v>-1.1621657275620709E-4</v>
      </c>
      <c r="HJ395" s="223">
        <f t="shared" ca="1" si="808"/>
        <v>1.6352630402927077E-4</v>
      </c>
      <c r="HK395" s="223">
        <f t="shared" ca="1" si="809"/>
        <v>3.3585168040399223E-4</v>
      </c>
      <c r="HL395" s="223">
        <f t="shared" ca="1" si="810"/>
        <v>2.8756210292216775E-4</v>
      </c>
      <c r="HM395" s="223">
        <f t="shared" ca="1" si="811"/>
        <v>5.0378130180050101E-5</v>
      </c>
      <c r="HN395" s="223">
        <f t="shared" ca="1" si="812"/>
        <v>-2.1989833402043731E-4</v>
      </c>
      <c r="HO395" s="223">
        <f t="shared" ca="1" si="813"/>
        <v>-3.4572752091478986E-4</v>
      </c>
      <c r="HP395" s="223">
        <f t="shared" ca="1" si="814"/>
        <v>-2.4445449119433538E-4</v>
      </c>
      <c r="HQ395" s="223">
        <f t="shared" ca="1" si="815"/>
        <v>1.7396315686535704E-5</v>
      </c>
      <c r="HR395" s="223">
        <f t="shared" ca="1" si="816"/>
        <v>2.6781979435561273E-4</v>
      </c>
      <c r="HS395" s="223">
        <f t="shared" ca="1" si="817"/>
        <v>3.4231724668306077E-4</v>
      </c>
      <c r="HT395" s="223">
        <f t="shared" ca="1" si="818"/>
        <v>1.9195263046155645E-4</v>
      </c>
      <c r="HU395" s="223">
        <f t="shared" ca="1" si="819"/>
        <v>-8.4502230897263791E-5</v>
      </c>
      <c r="HV395" s="223">
        <f t="shared" ca="1" si="820"/>
        <v>-3.0544909018877199E-4</v>
      </c>
      <c r="HW395" s="223">
        <f t="shared" ca="1" si="821"/>
        <v>-3.2575191263502381E-4</v>
      </c>
      <c r="HX395" s="223">
        <f t="shared" ca="1" si="822"/>
        <v>-1.3207413778841453E-4</v>
      </c>
      <c r="HY395" s="223">
        <f t="shared" ca="1" si="823"/>
        <v>1.4836077276399792E-4</v>
      </c>
      <c r="HZ395" s="223">
        <f t="shared" ca="1" si="824"/>
        <v>3.3134014878379589E-4</v>
      </c>
      <c r="IA395" s="223">
        <f t="shared" ca="1" si="825"/>
        <v>2.9666811526820398E-4</v>
      </c>
      <c r="IB395" s="223">
        <f t="shared" ca="1" si="826"/>
        <v>6.7120110068102738E-5</v>
      </c>
      <c r="IC395" s="223">
        <f t="shared" ca="1" si="827"/>
        <v>-2.0651789333510042E-4</v>
      </c>
      <c r="ID395" s="223">
        <f t="shared" ca="1" si="828"/>
        <v>-3.4449799127875817E-4</v>
      </c>
      <c r="IE395" s="223">
        <f t="shared" ca="1" si="829"/>
        <v>-3.5840790115868374E-4</v>
      </c>
      <c r="IF395" s="223">
        <f t="shared" ca="1" si="830"/>
        <v>4.1330584074419376E-7</v>
      </c>
      <c r="IG395" s="223">
        <f t="shared" ca="1" si="831"/>
        <v>2.5673864708190315E-4</v>
      </c>
      <c r="IH395" s="223">
        <f t="shared" ca="1" si="832"/>
        <v>3.4441696916557565E-4</v>
      </c>
      <c r="II395" s="223">
        <f t="shared" ca="1" si="833"/>
        <v>2.0585395260691908E-4</v>
      </c>
      <c r="IJ395" s="223">
        <f t="shared" ca="1" si="834"/>
        <v>-6.7930838637915929E-5</v>
      </c>
      <c r="IK395" s="223">
        <f t="shared" ca="1" si="835"/>
        <v>-2.9709307860203434E-4</v>
      </c>
      <c r="IL395" s="223">
        <f t="shared" ca="1" si="836"/>
        <v>-3.3110019607862314E-4</v>
      </c>
      <c r="IM395" s="223">
        <f t="shared" ca="1" si="837"/>
        <v>-1.4761352465437051E-4</v>
      </c>
      <c r="IN395" s="223">
        <f t="shared" ca="1" si="838"/>
        <v>1.3283782740227637E-4</v>
      </c>
      <c r="IO395" s="223">
        <f t="shared" ca="1" si="839"/>
        <v>3.2603038972321279E-4</v>
      </c>
      <c r="IP395" s="223">
        <f t="shared" ca="1" si="840"/>
        <v>3.0505942813949607E-4</v>
      </c>
      <c r="IQ395" s="223">
        <f t="shared" ca="1" si="841"/>
        <v>8.3700391731964359E-5</v>
      </c>
      <c r="IR395" s="223">
        <f t="shared" ca="1" si="842"/>
        <v>-1.9263993295588842E-4</v>
      </c>
      <c r="IS395" s="223">
        <f t="shared" ca="1" si="843"/>
        <v>-3.4243853580727586E-4</v>
      </c>
      <c r="IT395" s="223">
        <f t="shared" ca="1" si="844"/>
        <v>-2.6729539745626524E-4</v>
      </c>
      <c r="IU395" s="223">
        <f t="shared" ca="1" si="845"/>
        <v>-1.6570699695018951E-5</v>
      </c>
      <c r="IV395" s="223">
        <f t="shared" ca="1" si="846"/>
        <v>2.4503899391972392E-4</v>
      </c>
      <c r="IW395" s="223">
        <f t="shared" ca="1" si="847"/>
        <v>3.4568696100200789E-4</v>
      </c>
      <c r="IX395" s="223">
        <f t="shared" ca="1" si="848"/>
        <v>2.1925935454978265E-4</v>
      </c>
      <c r="IY395" s="223">
        <f t="shared" ca="1" si="849"/>
        <v>-5.1195795038240917E-5</v>
      </c>
      <c r="IZ395" s="223">
        <f t="shared" ca="1" si="850"/>
        <v>-2.8802134376666895E-4</v>
      </c>
      <c r="JA395" s="223">
        <f t="shared" ca="1" si="851"/>
        <v>-3.3565083014891402E-4</v>
      </c>
      <c r="JB395" s="223">
        <f t="shared" ca="1" si="852"/>
        <v>-1.6279729761000742E-4</v>
      </c>
    </row>
    <row r="396" spans="2:262">
      <c r="B396" s="230">
        <v>35</v>
      </c>
      <c r="C396" s="229">
        <f t="shared" si="853"/>
        <v>6.8359375000000028E-4</v>
      </c>
      <c r="D396" s="226">
        <f t="shared" ca="1" si="597"/>
        <v>279.99910674363736</v>
      </c>
      <c r="E396" s="225">
        <f ca="1">AO361</f>
        <v>-8.9325636263563977E-4</v>
      </c>
      <c r="F396" s="224">
        <v>35</v>
      </c>
      <c r="G396" s="223">
        <f t="shared" ca="1" si="854"/>
        <v>5.9176696638776557E-4</v>
      </c>
      <c r="H396" s="223">
        <f t="shared" ca="1" si="598"/>
        <v>1.6713833565297118E-3</v>
      </c>
      <c r="I396" s="223">
        <f t="shared" ca="1" si="599"/>
        <v>1.5916374709125099E-3</v>
      </c>
      <c r="J396" s="223">
        <f t="shared" ca="1" si="600"/>
        <v>4.0784538712565499E-4</v>
      </c>
      <c r="K396" s="223">
        <f t="shared" ca="1" si="601"/>
        <v>-1.0588504089236142E-3</v>
      </c>
      <c r="L396" s="223">
        <f t="shared" ca="1" si="602"/>
        <v>-1.791070050844468E-3</v>
      </c>
      <c r="M396" s="223">
        <f t="shared" ca="1" si="603"/>
        <v>-1.2809062251552786E-3</v>
      </c>
      <c r="N396" s="223">
        <f t="shared" ca="1" si="604"/>
        <v>1.1776372956074006E-4</v>
      </c>
      <c r="O396" s="223">
        <f t="shared" ca="1" si="605"/>
        <v>1.4347463652233348E-3</v>
      </c>
      <c r="P396" s="223">
        <f t="shared" ca="1" si="606"/>
        <v>1.7565109950203077E-3</v>
      </c>
      <c r="Q396" s="223">
        <f t="shared" ca="1" si="607"/>
        <v>8.5986419537062875E-4</v>
      </c>
      <c r="R396" s="223">
        <f t="shared" ca="1" si="608"/>
        <v>-6.3323111293151944E-4</v>
      </c>
      <c r="S396" s="223">
        <f t="shared" ca="1" si="609"/>
        <v>-1.6870829279311554E-3</v>
      </c>
      <c r="T396" s="223">
        <f t="shared" ca="1" si="610"/>
        <v>-1.5706823917396304E-3</v>
      </c>
      <c r="U396" s="223">
        <f t="shared" ca="1" si="611"/>
        <v>-3.6477123844886922E-4</v>
      </c>
      <c r="V396" s="223">
        <f t="shared" ca="1" si="612"/>
        <v>1.0941650580487945E-3</v>
      </c>
      <c r="W396" s="223">
        <f t="shared" ca="1" si="613"/>
        <v>1.7941290417017E-3</v>
      </c>
      <c r="X396" s="223">
        <f t="shared" ca="1" si="614"/>
        <v>1.2495876755396756E-3</v>
      </c>
      <c r="Y396" s="223">
        <f t="shared" ca="1" si="615"/>
        <v>-1.6173557259719989E-4</v>
      </c>
      <c r="Z396" s="223">
        <f t="shared" ca="1" si="616"/>
        <v>-1.4608702430598116E-3</v>
      </c>
      <c r="AA396" s="223">
        <f t="shared" ca="1" si="617"/>
        <v>-1.7466659670947069E-3</v>
      </c>
      <c r="AB396" s="223">
        <f t="shared" ca="1" si="618"/>
        <v>-8.2087930777590551E-4</v>
      </c>
      <c r="AC396" s="223">
        <f t="shared" ca="1" si="619"/>
        <v>6.7431382473087729E-4</v>
      </c>
      <c r="AD396" s="223">
        <f t="shared" ca="1" si="620"/>
        <v>1.7017662636609077E-3</v>
      </c>
      <c r="AE396" s="223">
        <f t="shared" ca="1" si="621"/>
        <v>1.5487811922255653E-3</v>
      </c>
      <c r="AF396" s="223">
        <f t="shared" ca="1" si="622"/>
        <v>3.2147736521771536E-4</v>
      </c>
      <c r="AG396" s="223">
        <f t="shared" ca="1" si="623"/>
        <v>-1.1288206230564714E-3</v>
      </c>
      <c r="AH396" s="223">
        <f t="shared" ca="1" si="624"/>
        <v>-1.7961073163110172E-3</v>
      </c>
      <c r="AI396" s="223">
        <f t="shared" ca="1" si="625"/>
        <v>-1.2175164210334202E-3</v>
      </c>
      <c r="AJ396" s="223">
        <f t="shared" ca="1" si="626"/>
        <v>2.0560999217240688E-4</v>
      </c>
      <c r="AK396" s="223">
        <f t="shared" ca="1" si="627"/>
        <v>1.4861141472873257E-3</v>
      </c>
      <c r="AL396" s="223">
        <f t="shared" ca="1" si="628"/>
        <v>1.7357688129025768E-3</v>
      </c>
      <c r="AM396" s="223">
        <f t="shared" ca="1" si="629"/>
        <v>7.8139995318082681E-4</v>
      </c>
      <c r="AN396" s="223">
        <f t="shared" ca="1" si="630"/>
        <v>-7.1499035509643499E-4</v>
      </c>
      <c r="AO396" s="223">
        <f t="shared" ca="1" si="631"/>
        <v>-1.7154245190265688E-3</v>
      </c>
      <c r="AP396" s="223">
        <f t="shared" ca="1" si="632"/>
        <v>-1.5259470648339626E-3</v>
      </c>
      <c r="AQ396" s="223">
        <f t="shared" ca="1" si="633"/>
        <v>-2.779898460425705E-4</v>
      </c>
      <c r="AR396" s="223">
        <f t="shared" ca="1" si="634"/>
        <v>1.1627962287301462E-3</v>
      </c>
      <c r="AS396" s="223">
        <f t="shared" ca="1" si="635"/>
        <v>1.7970036830337668E-3</v>
      </c>
      <c r="AT396" s="223">
        <f t="shared" ca="1" si="636"/>
        <v>1.1847117801610059E-3</v>
      </c>
      <c r="AU396" s="223">
        <f t="shared" ca="1" si="637"/>
        <v>-2.4936055997658811E-4</v>
      </c>
      <c r="AV396" s="223">
        <f t="shared" ca="1" si="638"/>
        <v>-1.5104628719219044E-3</v>
      </c>
      <c r="AW396" s="223">
        <f t="shared" ca="1" si="639"/>
        <v>-1.7238260964821304E-3</v>
      </c>
      <c r="AX396" s="223">
        <f t="shared" ca="1" si="640"/>
        <v>-7.4144991247238968E-4</v>
      </c>
      <c r="AY396" s="223">
        <f t="shared" ca="1" si="641"/>
        <v>7.5523620200730005E-4</v>
      </c>
      <c r="AZ396" s="223">
        <f t="shared" ca="1" si="642"/>
        <v>1.7280494668058225E-3</v>
      </c>
      <c r="BA396" s="223">
        <f t="shared" ca="1" si="643"/>
        <v>1.5021937639893394E-3</v>
      </c>
      <c r="BB396" s="223">
        <f t="shared" ca="1" si="644"/>
        <v>2.3433487617887316E-4</v>
      </c>
      <c r="BC396" s="223">
        <f t="shared" ca="1" si="645"/>
        <v>-1.1960714094353805E-3</v>
      </c>
      <c r="BD396" s="223">
        <f t="shared" ca="1" si="646"/>
        <v>-1.796817601932153E-3</v>
      </c>
      <c r="BE396" s="223">
        <f t="shared" ca="1" si="647"/>
        <v>-1.1511935132114493E-3</v>
      </c>
      <c r="BF396" s="223">
        <f t="shared" ca="1" si="648"/>
        <v>2.9296092230362495E-4</v>
      </c>
      <c r="BG396" s="223">
        <f t="shared" ca="1" si="649"/>
        <v>1.533901750202279E-3</v>
      </c>
      <c r="BH396" s="223">
        <f t="shared" ca="1" si="650"/>
        <v>1.7108450116791727E-3</v>
      </c>
      <c r="BI396" s="223">
        <f t="shared" ca="1" si="651"/>
        <v>7.0105325006127159E-4</v>
      </c>
      <c r="BJ396" s="223">
        <f t="shared" ca="1" si="652"/>
        <v>-7.9502712287017043E-4</v>
      </c>
      <c r="BK396" s="223">
        <f t="shared" ca="1" si="653"/>
        <v>-1.7396335022022041E-3</v>
      </c>
      <c r="BL396" s="223">
        <f t="shared" ca="1" si="654"/>
        <v>-1.4775355977919326E-3</v>
      </c>
      <c r="BM396" s="223">
        <f t="shared" ca="1" si="655"/>
        <v>-1.9053875174811729E-4</v>
      </c>
      <c r="BN396" s="223">
        <f t="shared" ca="1" si="656"/>
        <v>1.2286261214475614E-3</v>
      </c>
      <c r="BO396" s="223">
        <f t="shared" ca="1" si="657"/>
        <v>1.795549185094473E-3</v>
      </c>
      <c r="BP396" s="223">
        <f t="shared" ca="1" si="658"/>
        <v>1.1169818103354322E-3</v>
      </c>
      <c r="BQ396" s="223">
        <f t="shared" ca="1" si="659"/>
        <v>-3.363848159255808E-4</v>
      </c>
      <c r="BR396" s="223">
        <f t="shared" ca="1" si="660"/>
        <v>-1.5564166634246125E-3</v>
      </c>
      <c r="BS396" s="223">
        <f t="shared" ca="1" si="661"/>
        <v>-1.696833377813795E-3</v>
      </c>
      <c r="BT396" s="223">
        <f t="shared" ca="1" si="662"/>
        <v>-6.6023429938637398E-4</v>
      </c>
      <c r="BU396" s="223">
        <f t="shared" ca="1" si="663"/>
        <v>8.3433914912220289E-4</v>
      </c>
      <c r="BV396" s="223">
        <f t="shared" ca="1" si="664"/>
        <v>1.7501696474259455E-3</v>
      </c>
      <c r="BW396" s="223">
        <f t="shared" ca="1" si="665"/>
        <v>1.4519874193990303E-3</v>
      </c>
      <c r="BX396" s="223">
        <f t="shared" ca="1" si="666"/>
        <v>1.466278538980112E-4</v>
      </c>
      <c r="BY396" s="223">
        <f t="shared" ca="1" si="667"/>
        <v>-1.2604407550254723E-3</v>
      </c>
      <c r="BZ396" s="223">
        <f t="shared" ca="1" si="668"/>
        <v>-1.7931991965676004E-3</v>
      </c>
      <c r="CA396" s="223">
        <f t="shared" ca="1" si="669"/>
        <v>-1.0820972793834992E-3</v>
      </c>
      <c r="CB396" s="223">
        <f t="shared" ca="1" si="670"/>
        <v>3.7960608391266154E-4</v>
      </c>
      <c r="CC396" s="223">
        <f t="shared" ca="1" si="671"/>
        <v>1.5779940494470665E-3</v>
      </c>
      <c r="CD396" s="223">
        <f t="shared" ca="1" si="672"/>
        <v>1.6817996349703047E-3</v>
      </c>
      <c r="CE396" s="223">
        <f t="shared" ca="1" si="673"/>
        <v>6.1901764825730062E-4</v>
      </c>
      <c r="CF396" s="223">
        <f t="shared" ca="1" si="674"/>
        <v>-8.7314860066875434E-4</v>
      </c>
      <c r="CG396" s="223">
        <f t="shared" ca="1" si="675"/>
        <v>-1.7596515558971387E-3</v>
      </c>
      <c r="CH396" s="223">
        <f t="shared" ca="1" si="676"/>
        <v>-1.4255646180779888E-3</v>
      </c>
      <c r="CI396" s="223">
        <f t="shared" ca="1" si="677"/>
        <v>-1.0262863291148571E-4</v>
      </c>
      <c r="CJ396" s="223">
        <f t="shared" ca="1" si="678"/>
        <v>1.2914961462234804E-3</v>
      </c>
      <c r="CK396" s="223">
        <f t="shared" ca="1" si="679"/>
        <v>1.7897690518967526E-3</v>
      </c>
      <c r="CL396" s="223">
        <f t="shared" ca="1" si="680"/>
        <v>1.0465609334926987E-3</v>
      </c>
      <c r="CM396" s="223">
        <f t="shared" ca="1" si="681"/>
        <v>-4.2259869138916678E-4</v>
      </c>
      <c r="CN396" s="223">
        <f t="shared" ca="1" si="682"/>
        <v>-1.5986209108591319E-3</v>
      </c>
      <c r="CO396" s="223">
        <f t="shared" ca="1" si="683"/>
        <v>-1.6657528389132515E-3</v>
      </c>
      <c r="CP396" s="223">
        <f t="shared" ca="1" si="684"/>
        <v>-5.7742812404346577E-4</v>
      </c>
      <c r="CQ396" s="223">
        <f t="shared" ca="1" si="685"/>
        <v>9.1143210014739211E-4</v>
      </c>
      <c r="CR396" s="223">
        <f t="shared" ca="1" si="686"/>
        <v>1.7680735160686661E-3</v>
      </c>
      <c r="CS396" s="223">
        <f t="shared" ca="1" si="687"/>
        <v>1.3982831099363117E-3</v>
      </c>
      <c r="CT396" s="223">
        <f t="shared" ca="1" si="688"/>
        <v>5.8567592274025868E-5</v>
      </c>
      <c r="CU396" s="223">
        <f t="shared" ca="1" si="689"/>
        <v>-1.3217735884351459E-3</v>
      </c>
      <c r="CV396" s="223">
        <f t="shared" ca="1" si="690"/>
        <v>-1.7852608172728177E-3</v>
      </c>
      <c r="CW396" s="223">
        <f t="shared" ca="1" si="691"/>
        <v>-1.0103941784289964E-3</v>
      </c>
      <c r="CX396" s="223">
        <f t="shared" ca="1" si="692"/>
        <v>4.6533674121599896E-4</v>
      </c>
      <c r="CY396" s="223">
        <f t="shared" ca="1" si="693"/>
        <v>1.6182848228107815E-3</v>
      </c>
      <c r="CZ396" s="223">
        <f t="shared" ca="1" si="694"/>
        <v>1.6487026556325475E-3</v>
      </c>
      <c r="DA396" s="223">
        <f t="shared" ca="1" si="695"/>
        <v>5.3549077871913563E-4</v>
      </c>
      <c r="DB396" s="223">
        <f t="shared" ca="1" si="696"/>
        <v>-9.4916658700954274E-4</v>
      </c>
      <c r="DC396" s="223">
        <f t="shared" ca="1" si="697"/>
        <v>-1.775430454866641E-3</v>
      </c>
      <c r="DD396" s="223">
        <f t="shared" ca="1" si="698"/>
        <v>-1.3701593283343822E-3</v>
      </c>
      <c r="DE396" s="223">
        <f t="shared" ca="1" si="699"/>
        <v>-1.447127270896376E-5</v>
      </c>
      <c r="DF396" s="223">
        <f t="shared" ca="1" si="700"/>
        <v>1.3512548436614357E-3</v>
      </c>
      <c r="DG396" s="223">
        <f t="shared" ca="1" si="701"/>
        <v>1.7796772082877593E-3</v>
      </c>
      <c r="DH396" s="223">
        <f t="shared" ca="1" si="702"/>
        <v>9.7361879969328044E-4</v>
      </c>
      <c r="DI396" s="223">
        <f t="shared" ca="1" si="703"/>
        <v>-5.0779448958995961E-4</v>
      </c>
      <c r="DJ396" s="223">
        <f t="shared" ca="1" si="704"/>
        <v>-1.6369739404967377E-3</v>
      </c>
      <c r="DK396" s="223">
        <f t="shared" ca="1" si="705"/>
        <v>-1.630659355521054E-3</v>
      </c>
      <c r="DL396" s="223">
        <f t="shared" ca="1" si="706"/>
        <v>-4.9323087377299481E-4</v>
      </c>
      <c r="DM396" s="223">
        <f t="shared" ca="1" si="707"/>
        <v>9.8632933141130333E-4</v>
      </c>
      <c r="DN396" s="223">
        <f t="shared" ca="1" si="708"/>
        <v>1.7817179407462254E-3</v>
      </c>
      <c r="DO396" s="223">
        <f t="shared" ca="1" si="709"/>
        <v>1.3412102139866214E-3</v>
      </c>
      <c r="DP396" s="223">
        <f t="shared" ca="1" si="710"/>
        <v>-2.96337638096627E-5</v>
      </c>
      <c r="DQ396" s="223">
        <f t="shared" ca="1" si="711"/>
        <v>-1.3799221534965774E-3</v>
      </c>
      <c r="DR396" s="223">
        <f t="shared" ca="1" si="712"/>
        <v>-1.7730215882988457E-3</v>
      </c>
      <c r="DS396" s="223">
        <f t="shared" ca="1" si="713"/>
        <v>-9.3625694939858102E-4</v>
      </c>
      <c r="DT396" s="223">
        <f t="shared" ca="1" si="714"/>
        <v>5.4994636155105E-4</v>
      </c>
      <c r="DU396" s="223">
        <f t="shared" ca="1" si="715"/>
        <v>1.6546770062913366E-3</v>
      </c>
      <c r="DV396" s="223">
        <f t="shared" ca="1" si="716"/>
        <v>1.611633807188075E-3</v>
      </c>
      <c r="DW396" s="223">
        <f t="shared" ca="1" si="717"/>
        <v>4.5067386499155892E-4</v>
      </c>
      <c r="DX396" s="223">
        <f t="shared" ca="1" si="718"/>
        <v>-1.0228979479050514E-3</v>
      </c>
      <c r="DY396" s="223">
        <f t="shared" ca="1" si="719"/>
        <v>-1.786932186361029E-3</v>
      </c>
      <c r="DZ396" s="223">
        <f t="shared" ca="1" si="720"/>
        <v>-1.3114532047570351E-3</v>
      </c>
      <c r="EA396" s="223">
        <f t="shared" ca="1" si="721"/>
        <v>7.3720950057047999E-5</v>
      </c>
      <c r="EB396" s="223">
        <f t="shared" ca="1" si="722"/>
        <v>1.4077582498250654E-3</v>
      </c>
      <c r="EC396" s="223">
        <f t="shared" ca="1" si="723"/>
        <v>1.7652979664026882E-3</v>
      </c>
      <c r="ED396" s="223">
        <f t="shared" ca="1" si="724"/>
        <v>8.9833113292646621E-4</v>
      </c>
      <c r="EE396" s="223">
        <f t="shared" ca="1" si="725"/>
        <v>-5.9176696638776091E-4</v>
      </c>
      <c r="EF396" s="223">
        <f t="shared" ca="1" si="726"/>
        <v>-1.671383356529704E-3</v>
      </c>
      <c r="EG396" s="223">
        <f t="shared" ca="1" si="727"/>
        <v>-1.5916374709125155E-3</v>
      </c>
      <c r="EH396" s="223">
        <f t="shared" ca="1" si="728"/>
        <v>-4.0784538712565786E-4</v>
      </c>
      <c r="EI396" s="223">
        <f t="shared" ca="1" si="729"/>
        <v>1.058850408923599E-3</v>
      </c>
      <c r="EJ396" s="223">
        <f t="shared" ca="1" si="730"/>
        <v>1.7910700508444672E-3</v>
      </c>
      <c r="EK396" s="223">
        <f t="shared" ca="1" si="731"/>
        <v>1.2809062251552972E-3</v>
      </c>
      <c r="EL396" s="223">
        <f t="shared" ca="1" si="732"/>
        <v>-1.1776372956072271E-4</v>
      </c>
      <c r="EM396" s="223">
        <f t="shared" ca="1" si="733"/>
        <v>-1.4347463652233305E-3</v>
      </c>
      <c r="EN396" s="223">
        <f t="shared" ca="1" si="734"/>
        <v>-1.7565109950203124E-3</v>
      </c>
      <c r="EO396" s="223">
        <f t="shared" ca="1" si="735"/>
        <v>-8.5986419537064111E-4</v>
      </c>
      <c r="EP396" s="223">
        <f t="shared" ca="1" si="736"/>
        <v>6.3323111293151239E-4</v>
      </c>
      <c r="EQ396" s="223">
        <f t="shared" ca="1" si="737"/>
        <v>1.6870829279311474E-3</v>
      </c>
      <c r="ER396" s="223">
        <f t="shared" ca="1" si="738"/>
        <v>1.5706823917396372E-3</v>
      </c>
      <c r="ES396" s="223">
        <f t="shared" ca="1" si="739"/>
        <v>3.6477123844887372E-4</v>
      </c>
      <c r="ET396" s="223">
        <f t="shared" ca="1" si="740"/>
        <v>-1.0941650580487783E-3</v>
      </c>
      <c r="EU396" s="223">
        <f t="shared" ca="1" si="741"/>
        <v>-1.7941290417016996E-3</v>
      </c>
      <c r="EV396" s="223">
        <f t="shared" ca="1" si="742"/>
        <v>-1.2495876755396764E-3</v>
      </c>
      <c r="EW396" s="223">
        <f t="shared" ca="1" si="743"/>
        <v>1.6173557259717951E-4</v>
      </c>
      <c r="EX396" s="223">
        <f t="shared" ca="1" si="744"/>
        <v>1.4608702430598068E-3</v>
      </c>
      <c r="EY396" s="223">
        <f t="shared" ca="1" si="745"/>
        <v>1.7466659670947134E-3</v>
      </c>
      <c r="EZ396" s="223">
        <f t="shared" ca="1" si="746"/>
        <v>8.2087930777591819E-4</v>
      </c>
      <c r="FA396" s="223">
        <f t="shared" ca="1" si="747"/>
        <v>-6.7431382473084639E-4</v>
      </c>
      <c r="FB396" s="223">
        <f t="shared" ca="1" si="748"/>
        <v>-1.7017662636609073E-3</v>
      </c>
      <c r="FC396" s="223">
        <f t="shared" ca="1" si="749"/>
        <v>-1.5487811922255724E-3</v>
      </c>
      <c r="FD396" s="223">
        <f t="shared" ca="1" si="750"/>
        <v>-3.2147736521774811E-4</v>
      </c>
      <c r="FE396" s="223">
        <f t="shared" ca="1" si="751"/>
        <v>1.1288206230564753E-3</v>
      </c>
      <c r="FF396" s="223">
        <f t="shared" ca="1" si="752"/>
        <v>1.7961073163110168E-3</v>
      </c>
      <c r="FG396" s="223">
        <f t="shared" ca="1" si="753"/>
        <v>1.21751642103344E-3</v>
      </c>
      <c r="FH396" s="223">
        <f t="shared" ca="1" si="754"/>
        <v>-2.0560999217241176E-4</v>
      </c>
      <c r="FI396" s="223">
        <f t="shared" ca="1" si="755"/>
        <v>-1.4861141472873212E-3</v>
      </c>
      <c r="FJ396" s="223">
        <f t="shared" ca="1" si="756"/>
        <v>-1.7357688129025835E-3</v>
      </c>
      <c r="FK396" s="223">
        <f t="shared" ca="1" si="757"/>
        <v>-7.8139995318082225E-4</v>
      </c>
      <c r="FL396" s="223">
        <f t="shared" ca="1" si="758"/>
        <v>7.1499035509642794E-4</v>
      </c>
      <c r="FM396" s="223">
        <f t="shared" ca="1" si="759"/>
        <v>1.7154245190265606E-3</v>
      </c>
      <c r="FN396" s="223">
        <f t="shared" ca="1" si="760"/>
        <v>1.5259470648339565E-3</v>
      </c>
      <c r="FO396" s="223">
        <f t="shared" ca="1" si="761"/>
        <v>2.7798984604257798E-4</v>
      </c>
      <c r="FP396" s="223">
        <f t="shared" ca="1" si="762"/>
        <v>-1.1627962287301258E-3</v>
      </c>
      <c r="FQ396" s="223">
        <f t="shared" ca="1" si="763"/>
        <v>-1.7970036830337666E-3</v>
      </c>
      <c r="FR396" s="223">
        <f t="shared" ca="1" si="764"/>
        <v>-1.1847117801610067E-3</v>
      </c>
      <c r="FS396" s="223">
        <f t="shared" ca="1" si="765"/>
        <v>2.4936055997656155E-4</v>
      </c>
      <c r="FT396" s="223">
        <f t="shared" ca="1" si="766"/>
        <v>1.5104628719218832E-3</v>
      </c>
      <c r="FU396" s="223">
        <f t="shared" ca="1" si="767"/>
        <v>1.7238260964821306E-3</v>
      </c>
      <c r="FV396" s="223">
        <f t="shared" ca="1" si="768"/>
        <v>7.4144991247240258E-4</v>
      </c>
      <c r="FW396" s="223">
        <f t="shared" ca="1" si="769"/>
        <v>-7.5523620200726416E-4</v>
      </c>
      <c r="FX396" s="223">
        <f t="shared" ca="1" si="770"/>
        <v>-1.728049466805822E-3</v>
      </c>
      <c r="FY396" s="223">
        <f t="shared" ca="1" si="771"/>
        <v>-1.5021937639893475E-3</v>
      </c>
      <c r="FZ396" s="223">
        <f t="shared" ca="1" si="772"/>
        <v>-2.3433487617891241E-4</v>
      </c>
      <c r="GA396" s="223">
        <f t="shared" ca="1" si="773"/>
        <v>1.1960714094353792E-3</v>
      </c>
      <c r="GB396" s="223">
        <f t="shared" ca="1" si="774"/>
        <v>1.7968176019321532E-3</v>
      </c>
      <c r="GC396" s="223">
        <f t="shared" ca="1" si="775"/>
        <v>1.1511935132114699E-3</v>
      </c>
      <c r="GD396" s="223">
        <f t="shared" ca="1" si="776"/>
        <v>-2.9296092230362365E-4</v>
      </c>
      <c r="GE396" s="223">
        <f t="shared" ca="1" si="777"/>
        <v>-1.5339017502022715E-3</v>
      </c>
      <c r="GF396" s="223">
        <f t="shared" ca="1" si="778"/>
        <v>-1.710845011679181E-3</v>
      </c>
      <c r="GG396" s="223">
        <f t="shared" ca="1" si="779"/>
        <v>-7.0105325006126107E-4</v>
      </c>
      <c r="GH396" s="223">
        <f t="shared" ca="1" si="780"/>
        <v>7.9502712287015786E-4</v>
      </c>
      <c r="GI396" s="223">
        <f t="shared" ca="1" si="781"/>
        <v>1.7396335022021973E-3</v>
      </c>
      <c r="GJ396" s="223">
        <f t="shared" ca="1" si="782"/>
        <v>1.4775355977919261E-3</v>
      </c>
      <c r="GK396" s="223">
        <f t="shared" ca="1" si="783"/>
        <v>1.9053875174813138E-4</v>
      </c>
      <c r="GL396" s="223">
        <f t="shared" ca="1" si="784"/>
        <v>-1.2286261214475419E-3</v>
      </c>
      <c r="GM396" s="223">
        <f t="shared" ca="1" si="785"/>
        <v>-1.7955491850944723E-3</v>
      </c>
      <c r="GN396" s="223">
        <f t="shared" ca="1" si="786"/>
        <v>-1.1169818103354333E-3</v>
      </c>
      <c r="GO396" s="223">
        <f t="shared" ca="1" si="787"/>
        <v>3.3638481592555445E-4</v>
      </c>
      <c r="GP396" s="223">
        <f t="shared" ca="1" si="788"/>
        <v>1.5564166634246181E-3</v>
      </c>
      <c r="GQ396" s="223">
        <f t="shared" ca="1" si="789"/>
        <v>1.6968333778137955E-3</v>
      </c>
      <c r="GR396" s="223">
        <f t="shared" ca="1" si="790"/>
        <v>6.6023429938639913E-4</v>
      </c>
      <c r="GS396" s="223">
        <f t="shared" ca="1" si="791"/>
        <v>-8.3433914912216787E-4</v>
      </c>
      <c r="GT396" s="223">
        <f t="shared" ca="1" si="792"/>
        <v>-1.7501696474259453E-3</v>
      </c>
      <c r="GU396" s="223">
        <f t="shared" ca="1" si="793"/>
        <v>-1.4519874193990386E-3</v>
      </c>
      <c r="GV396" s="223">
        <f t="shared" ca="1" si="794"/>
        <v>-1.4662785389805077E-4</v>
      </c>
      <c r="GW396" s="223">
        <f t="shared" ca="1" si="795"/>
        <v>1.2604407550254714E-3</v>
      </c>
      <c r="GX396" s="223">
        <f t="shared" ca="1" si="796"/>
        <v>1.7931991965676013E-3</v>
      </c>
      <c r="GY396" s="223">
        <f t="shared" ca="1" si="797"/>
        <v>1.0820972793835308E-3</v>
      </c>
      <c r="GZ396" s="223">
        <f t="shared" ca="1" si="798"/>
        <v>-3.7960608391266013E-4</v>
      </c>
      <c r="HA396" s="223">
        <f t="shared" ca="1" si="799"/>
        <v>-1.5779940494470598E-3</v>
      </c>
      <c r="HB396" s="223">
        <f t="shared" ca="1" si="800"/>
        <v>-1.6817996349703188E-3</v>
      </c>
      <c r="HC396" s="223">
        <f t="shared" ca="1" si="801"/>
        <v>-6.1901764825728989E-4</v>
      </c>
      <c r="HD396" s="223">
        <f t="shared" ca="1" si="802"/>
        <v>8.7314860066874198E-4</v>
      </c>
      <c r="HE396" s="223">
        <f t="shared" ca="1" si="803"/>
        <v>1.7596515558971305E-3</v>
      </c>
      <c r="HF396" s="223">
        <f t="shared" ca="1" si="804"/>
        <v>1.4255646180779818E-3</v>
      </c>
      <c r="HG396" s="223">
        <f t="shared" ca="1" si="805"/>
        <v>1.0262863291149969E-4</v>
      </c>
      <c r="HH396" s="223">
        <f t="shared" ca="1" si="806"/>
        <v>-1.2914961462234527E-3</v>
      </c>
      <c r="HI396" s="223">
        <f t="shared" ca="1" si="807"/>
        <v>-1.7897690518967515E-3</v>
      </c>
      <c r="HJ396" s="223">
        <f t="shared" ca="1" si="808"/>
        <v>-1.0465609334927102E-3</v>
      </c>
      <c r="HK396" s="223">
        <f t="shared" ca="1" si="809"/>
        <v>4.2259869138915312E-4</v>
      </c>
      <c r="HL396" s="223">
        <f t="shared" ca="1" si="810"/>
        <v>1.5986209108591371E-3</v>
      </c>
      <c r="HM396" s="223">
        <f t="shared" ca="1" si="811"/>
        <v>1.6657528389132569E-3</v>
      </c>
      <c r="HN396" s="223">
        <f t="shared" ca="1" si="812"/>
        <v>5.774281240434791E-4</v>
      </c>
      <c r="HO396" s="223">
        <f t="shared" ca="1" si="813"/>
        <v>-9.114321001474023E-4</v>
      </c>
      <c r="HP396" s="223">
        <f t="shared" ca="1" si="814"/>
        <v>-1.7680735160686633E-3</v>
      </c>
      <c r="HQ396" s="223">
        <f t="shared" ca="1" si="815"/>
        <v>-1.3982831099363206E-3</v>
      </c>
      <c r="HR396" s="223">
        <f t="shared" ca="1" si="816"/>
        <v>-5.8567592274065658E-5</v>
      </c>
      <c r="HS396" s="223">
        <f t="shared" ca="1" si="817"/>
        <v>1.3217735884351364E-3</v>
      </c>
      <c r="HT396" s="223">
        <f t="shared" ca="1" si="818"/>
        <v>1.7852608172728192E-3</v>
      </c>
      <c r="HU396" s="223">
        <f t="shared" ca="1" si="819"/>
        <v>1.0103941784290293E-3</v>
      </c>
      <c r="HV396" s="223">
        <f t="shared" ca="1" si="820"/>
        <v>-4.653367412159853E-4</v>
      </c>
      <c r="HW396" s="223">
        <f t="shared" ca="1" si="821"/>
        <v>-1.6182848228107757E-3</v>
      </c>
      <c r="HX396" s="223">
        <f t="shared" ca="1" si="822"/>
        <v>-1.6487026556325636E-3</v>
      </c>
      <c r="HY396" s="223">
        <f t="shared" ca="1" si="823"/>
        <v>-5.3549077871912457E-4</v>
      </c>
      <c r="HZ396" s="223">
        <f t="shared" ca="1" si="824"/>
        <v>9.4916658700953103E-4</v>
      </c>
      <c r="IA396" s="223">
        <f t="shared" ca="1" si="825"/>
        <v>1.775430454866635E-3</v>
      </c>
      <c r="IB396" s="223">
        <f t="shared" ca="1" si="826"/>
        <v>1.3701593283343748E-3</v>
      </c>
      <c r="IC396" s="223">
        <f t="shared" ca="1" si="827"/>
        <v>1.4471272708977746E-5</v>
      </c>
      <c r="ID396" s="223">
        <f t="shared" ca="1" si="828"/>
        <v>-1.3512548436614097E-3</v>
      </c>
      <c r="IE396" s="223">
        <f t="shared" ca="1" si="829"/>
        <v>-4.3818457915431358E-4</v>
      </c>
      <c r="IF396" s="223">
        <f t="shared" ca="1" si="830"/>
        <v>-9.7361879969329215E-4</v>
      </c>
      <c r="IG396" s="223">
        <f t="shared" ca="1" si="831"/>
        <v>5.0779448958992144E-4</v>
      </c>
      <c r="IH396" s="223">
        <f t="shared" ca="1" si="832"/>
        <v>1.6369739404967422E-3</v>
      </c>
      <c r="II396" s="223">
        <f t="shared" ca="1" si="833"/>
        <v>1.6306593555210599E-3</v>
      </c>
      <c r="IJ396" s="223">
        <f t="shared" ca="1" si="834"/>
        <v>4.9323087377300848E-4</v>
      </c>
      <c r="IK396" s="223">
        <f t="shared" ca="1" si="835"/>
        <v>-9.8632933141131309E-4</v>
      </c>
      <c r="IL396" s="223">
        <f t="shared" ca="1" si="836"/>
        <v>-1.7817179407462235E-3</v>
      </c>
      <c r="IM396" s="223">
        <f t="shared" ca="1" si="837"/>
        <v>-1.3412102139866307E-3</v>
      </c>
      <c r="IN396" s="223">
        <f t="shared" ca="1" si="838"/>
        <v>2.9633763809674084E-5</v>
      </c>
      <c r="IO396" s="223">
        <f t="shared" ca="1" si="839"/>
        <v>1.3799221534965683E-3</v>
      </c>
      <c r="IP396" s="223">
        <f t="shared" ca="1" si="840"/>
        <v>1.7730215882988476E-3</v>
      </c>
      <c r="IQ396" s="223">
        <f t="shared" ca="1" si="841"/>
        <v>9.3625694939861474E-4</v>
      </c>
      <c r="IR396" s="223">
        <f t="shared" ca="1" si="842"/>
        <v>-5.4994636155103656E-4</v>
      </c>
      <c r="IS396" s="223">
        <f t="shared" ca="1" si="843"/>
        <v>-1.6546770062913312E-3</v>
      </c>
      <c r="IT396" s="223">
        <f t="shared" ca="1" si="844"/>
        <v>-1.6116338071880925E-3</v>
      </c>
      <c r="IU396" s="223">
        <f t="shared" ca="1" si="845"/>
        <v>-4.5067386499157252E-4</v>
      </c>
      <c r="IV396" s="223">
        <f t="shared" ca="1" si="846"/>
        <v>1.0228979479050397E-3</v>
      </c>
      <c r="IW396" s="223">
        <f t="shared" ca="1" si="847"/>
        <v>1.7869321863610249E-3</v>
      </c>
      <c r="IX396" s="223">
        <f t="shared" ca="1" si="848"/>
        <v>1.3114532047570275E-3</v>
      </c>
      <c r="IY396" s="223">
        <f t="shared" ca="1" si="849"/>
        <v>-7.3720950057033796E-5</v>
      </c>
      <c r="IZ396" s="223">
        <f t="shared" ca="1" si="850"/>
        <v>-1.4077582498250407E-3</v>
      </c>
      <c r="JA396" s="223">
        <f t="shared" ca="1" si="851"/>
        <v>-1.765297966402686E-3</v>
      </c>
      <c r="JB396" s="223">
        <f t="shared" ca="1" si="852"/>
        <v>-8.9833113292647835E-4</v>
      </c>
    </row>
    <row r="397" spans="2:262">
      <c r="B397" s="230">
        <v>36</v>
      </c>
      <c r="C397" s="229">
        <f t="shared" si="853"/>
        <v>7.031250000000003E-4</v>
      </c>
      <c r="D397" s="226">
        <f t="shared" ca="1" si="597"/>
        <v>280.00036940374486</v>
      </c>
      <c r="E397" s="225">
        <f ca="1">AP361</f>
        <v>3.6940374483257564E-4</v>
      </c>
      <c r="F397" s="224">
        <v>36</v>
      </c>
      <c r="G397" s="223">
        <f t="shared" ca="1" si="854"/>
        <v>1.215871917392882E-4</v>
      </c>
      <c r="H397" s="223">
        <f t="shared" ca="1" si="598"/>
        <v>3.5818741177663779E-4</v>
      </c>
      <c r="I397" s="223">
        <f t="shared" ca="1" si="599"/>
        <v>3.3287618526682647E-4</v>
      </c>
      <c r="J397" s="223">
        <f t="shared" ca="1" si="600"/>
        <v>6.4161421005938469E-5</v>
      </c>
      <c r="K397" s="223">
        <f t="shared" ca="1" si="601"/>
        <v>-2.514690360896992E-4</v>
      </c>
      <c r="L397" s="223">
        <f t="shared" ca="1" si="602"/>
        <v>-3.8322195634675954E-4</v>
      </c>
      <c r="M397" s="223">
        <f t="shared" ca="1" si="603"/>
        <v>-2.3475783481117675E-4</v>
      </c>
      <c r="N397" s="223">
        <f t="shared" ca="1" si="604"/>
        <v>8.536436872874146E-5</v>
      </c>
      <c r="O397" s="223">
        <f t="shared" ca="1" si="605"/>
        <v>3.4306699926794215E-4</v>
      </c>
      <c r="P397" s="223">
        <f t="shared" ca="1" si="606"/>
        <v>3.4991443197877219E-4</v>
      </c>
      <c r="Q397" s="223">
        <f t="shared" ca="1" si="607"/>
        <v>1.0089973209059722E-4</v>
      </c>
      <c r="R397" s="223">
        <f t="shared" ca="1" si="608"/>
        <v>-2.2189420715439985E-4</v>
      </c>
      <c r="S397" s="223">
        <f t="shared" ca="1" si="609"/>
        <v>-3.8243612171773365E-4</v>
      </c>
      <c r="T397" s="223">
        <f t="shared" ca="1" si="610"/>
        <v>-2.6333560732424137E-4</v>
      </c>
      <c r="U397" s="223">
        <f t="shared" ca="1" si="611"/>
        <v>4.8319440182426E-5</v>
      </c>
      <c r="V397" s="223">
        <f t="shared" ca="1" si="612"/>
        <v>3.2464266401679791E-4</v>
      </c>
      <c r="W397" s="223">
        <f t="shared" ca="1" si="613"/>
        <v>3.6358281142807647E-4</v>
      </c>
      <c r="X397" s="223">
        <f t="shared" ca="1" si="614"/>
        <v>1.3666632359782017E-4</v>
      </c>
      <c r="Y397" s="223">
        <f t="shared" ca="1" si="615"/>
        <v>-1.901824157044915E-4</v>
      </c>
      <c r="Z397" s="223">
        <f t="shared" ca="1" si="616"/>
        <v>-3.7796721817571604E-4</v>
      </c>
      <c r="AA397" s="223">
        <f t="shared" ca="1" si="617"/>
        <v>-2.8937731398488747E-4</v>
      </c>
      <c r="AB397" s="223">
        <f t="shared" ca="1" si="618"/>
        <v>1.0809169013061926E-5</v>
      </c>
      <c r="AC397" s="223">
        <f t="shared" ca="1" si="619"/>
        <v>3.0309184244343919E-4</v>
      </c>
      <c r="AD397" s="223">
        <f t="shared" ca="1" si="620"/>
        <v>3.7374968964874636E-4</v>
      </c>
      <c r="AE397" s="223">
        <f t="shared" ca="1" si="621"/>
        <v>1.7111674369938343E-4</v>
      </c>
      <c r="AF397" s="223">
        <f t="shared" ca="1" si="622"/>
        <v>-1.5663906362706521E-4</v>
      </c>
      <c r="AG397" s="223">
        <f t="shared" ca="1" si="623"/>
        <v>-3.6985828370476751E-4</v>
      </c>
      <c r="AH397" s="223">
        <f t="shared" ca="1" si="624"/>
        <v>-3.1263215892212814E-4</v>
      </c>
      <c r="AI397" s="223">
        <f t="shared" ca="1" si="625"/>
        <v>-2.6805200362792789E-5</v>
      </c>
      <c r="AJ397" s="223">
        <f t="shared" ca="1" si="626"/>
        <v>2.7862208074049558E-4</v>
      </c>
      <c r="AK397" s="223">
        <f t="shared" ca="1" si="627"/>
        <v>3.8031715404573539E-4</v>
      </c>
      <c r="AL397" s="223">
        <f t="shared" ca="1" si="628"/>
        <v>2.0391921601719436E-4</v>
      </c>
      <c r="AM397" s="223">
        <f t="shared" ca="1" si="629"/>
        <v>-1.2158719173928793E-4</v>
      </c>
      <c r="AN397" s="223">
        <f t="shared" ca="1" si="630"/>
        <v>-3.5818741177663779E-4</v>
      </c>
      <c r="AO397" s="223">
        <f t="shared" ca="1" si="631"/>
        <v>-3.3287618526682631E-4</v>
      </c>
      <c r="AP397" s="223">
        <f t="shared" ca="1" si="632"/>
        <v>-6.4161421005939391E-5</v>
      </c>
      <c r="AQ397" s="223">
        <f t="shared" ca="1" si="633"/>
        <v>2.5146903608969865E-4</v>
      </c>
      <c r="AR397" s="223">
        <f t="shared" ca="1" si="634"/>
        <v>3.8322195634675959E-4</v>
      </c>
      <c r="AS397" s="223">
        <f t="shared" ca="1" si="635"/>
        <v>2.3475783481117707E-4</v>
      </c>
      <c r="AT397" s="223">
        <f t="shared" ca="1" si="636"/>
        <v>-8.5364368728741325E-5</v>
      </c>
      <c r="AU397" s="223">
        <f t="shared" ca="1" si="637"/>
        <v>-3.4306699926794232E-4</v>
      </c>
      <c r="AV397" s="223">
        <f t="shared" ca="1" si="638"/>
        <v>-3.4991443197877209E-4</v>
      </c>
      <c r="AW397" s="223">
        <f t="shared" ca="1" si="639"/>
        <v>-1.0089973209059699E-4</v>
      </c>
      <c r="AX397" s="223">
        <f t="shared" ca="1" si="640"/>
        <v>2.2189420715440063E-4</v>
      </c>
      <c r="AY397" s="223">
        <f t="shared" ca="1" si="641"/>
        <v>3.8243612171773354E-4</v>
      </c>
      <c r="AZ397" s="223">
        <f t="shared" ca="1" si="642"/>
        <v>2.6333560732424267E-4</v>
      </c>
      <c r="BA397" s="223">
        <f t="shared" ca="1" si="643"/>
        <v>-4.8319440182424943E-5</v>
      </c>
      <c r="BB397" s="223">
        <f t="shared" ca="1" si="644"/>
        <v>-3.2464266401679732E-4</v>
      </c>
      <c r="BC397" s="223">
        <f t="shared" ca="1" si="645"/>
        <v>-3.6358281142807685E-4</v>
      </c>
      <c r="BD397" s="223">
        <f t="shared" ca="1" si="646"/>
        <v>-1.3666632359782055E-4</v>
      </c>
      <c r="BE397" s="223">
        <f t="shared" ca="1" si="647"/>
        <v>1.9018241570449112E-4</v>
      </c>
      <c r="BF397" s="223">
        <f t="shared" ca="1" si="648"/>
        <v>3.7796721817571599E-4</v>
      </c>
      <c r="BG397" s="223">
        <f t="shared" ca="1" si="649"/>
        <v>2.8937731398488774E-4</v>
      </c>
      <c r="BH397" s="223">
        <f t="shared" ca="1" si="650"/>
        <v>-1.0809169013061492E-5</v>
      </c>
      <c r="BI397" s="223">
        <f t="shared" ca="1" si="651"/>
        <v>-3.0309184244343973E-4</v>
      </c>
      <c r="BJ397" s="223">
        <f t="shared" ca="1" si="652"/>
        <v>-3.7374968964874614E-4</v>
      </c>
      <c r="BK397" s="223">
        <f t="shared" ca="1" si="653"/>
        <v>-1.7111674369938259E-4</v>
      </c>
      <c r="BL397" s="223">
        <f t="shared" ca="1" si="654"/>
        <v>1.5663906362706355E-4</v>
      </c>
      <c r="BM397" s="223">
        <f t="shared" ca="1" si="655"/>
        <v>3.6985828370476707E-4</v>
      </c>
      <c r="BN397" s="223">
        <f t="shared" ca="1" si="656"/>
        <v>3.1263215892212912E-4</v>
      </c>
      <c r="BO397" s="223">
        <f t="shared" ca="1" si="657"/>
        <v>2.6805200362793222E-5</v>
      </c>
      <c r="BP397" s="223">
        <f t="shared" ca="1" si="658"/>
        <v>-2.7862208074049531E-4</v>
      </c>
      <c r="BQ397" s="223">
        <f t="shared" ca="1" si="659"/>
        <v>-3.8031715404573545E-4</v>
      </c>
      <c r="BR397" s="223">
        <f t="shared" ca="1" si="660"/>
        <v>-2.0391921601719472E-4</v>
      </c>
      <c r="BS397" s="223">
        <f t="shared" ca="1" si="661"/>
        <v>1.2158719173928755E-4</v>
      </c>
      <c r="BT397" s="223">
        <f t="shared" ca="1" si="662"/>
        <v>3.5818741177663763E-4</v>
      </c>
      <c r="BU397" s="223">
        <f t="shared" ca="1" si="663"/>
        <v>3.3287618526682647E-4</v>
      </c>
      <c r="BV397" s="223">
        <f t="shared" ca="1" si="664"/>
        <v>6.4161421005938469E-5</v>
      </c>
      <c r="BW397" s="223">
        <f t="shared" ca="1" si="665"/>
        <v>-2.514690360896993E-4</v>
      </c>
      <c r="BX397" s="223">
        <f t="shared" ca="1" si="666"/>
        <v>-3.8322195634675959E-4</v>
      </c>
      <c r="BY397" s="223">
        <f t="shared" ca="1" si="667"/>
        <v>-2.3475783481117851E-4</v>
      </c>
      <c r="BZ397" s="223">
        <f t="shared" ca="1" si="668"/>
        <v>8.5364368728739644E-5</v>
      </c>
      <c r="CA397" s="223">
        <f t="shared" ca="1" si="669"/>
        <v>3.430669992679427E-4</v>
      </c>
      <c r="CB397" s="223">
        <f t="shared" ca="1" si="670"/>
        <v>3.4991443197877285E-4</v>
      </c>
      <c r="CC397" s="223">
        <f t="shared" ca="1" si="671"/>
        <v>1.0089973209059608E-4</v>
      </c>
      <c r="CD397" s="223">
        <f t="shared" ca="1" si="672"/>
        <v>-2.2189420715439914E-4</v>
      </c>
      <c r="CE397" s="223">
        <f t="shared" ca="1" si="673"/>
        <v>-3.8243612171773344E-4</v>
      </c>
      <c r="CF397" s="223">
        <f t="shared" ca="1" si="674"/>
        <v>-2.6333560732424196E-4</v>
      </c>
      <c r="CG397" s="223">
        <f t="shared" ca="1" si="675"/>
        <v>4.8319440182423127E-5</v>
      </c>
      <c r="CH397" s="223">
        <f t="shared" ca="1" si="676"/>
        <v>3.246426640167978E-4</v>
      </c>
      <c r="CI397" s="223">
        <f t="shared" ca="1" si="677"/>
        <v>3.6358281142807739E-4</v>
      </c>
      <c r="CJ397" s="223">
        <f t="shared" ca="1" si="678"/>
        <v>1.3666632359781968E-4</v>
      </c>
      <c r="CK397" s="223">
        <f t="shared" ca="1" si="679"/>
        <v>-1.9018241570448961E-4</v>
      </c>
      <c r="CL397" s="223">
        <f t="shared" ca="1" si="680"/>
        <v>-3.7796721817571615E-4</v>
      </c>
      <c r="CM397" s="223">
        <f t="shared" ca="1" si="681"/>
        <v>-2.8937731398488893E-4</v>
      </c>
      <c r="CN397" s="223">
        <f t="shared" ca="1" si="682"/>
        <v>1.0809169013062441E-5</v>
      </c>
      <c r="CO397" s="223">
        <f t="shared" ca="1" si="683"/>
        <v>3.0309184244343865E-4</v>
      </c>
      <c r="CP397" s="223">
        <f t="shared" ca="1" si="684"/>
        <v>3.7374968964874592E-4</v>
      </c>
      <c r="CQ397" s="223">
        <f t="shared" ca="1" si="685"/>
        <v>1.7111674369938419E-4</v>
      </c>
      <c r="CR397" s="223">
        <f t="shared" ca="1" si="686"/>
        <v>-1.5663906362706193E-4</v>
      </c>
      <c r="CS397" s="223">
        <f t="shared" ca="1" si="687"/>
        <v>-3.6985828370476729E-4</v>
      </c>
      <c r="CT397" s="223">
        <f t="shared" ca="1" si="688"/>
        <v>-3.126321589221302E-4</v>
      </c>
      <c r="CU397" s="223">
        <f t="shared" ca="1" si="689"/>
        <v>-2.6805200362792274E-5</v>
      </c>
      <c r="CV397" s="223">
        <f t="shared" ca="1" si="690"/>
        <v>2.7862208074049411E-4</v>
      </c>
      <c r="CW397" s="223">
        <f t="shared" ca="1" si="691"/>
        <v>3.8031715404573529E-4</v>
      </c>
      <c r="CX397" s="223">
        <f t="shared" ca="1" si="692"/>
        <v>2.0391921601719623E-4</v>
      </c>
      <c r="CY397" s="223">
        <f t="shared" ca="1" si="693"/>
        <v>-1.2158719173928841E-4</v>
      </c>
      <c r="CZ397" s="223">
        <f t="shared" ca="1" si="694"/>
        <v>-3.5818741177663692E-4</v>
      </c>
      <c r="DA397" s="223">
        <f t="shared" ca="1" si="695"/>
        <v>-3.3287618526682604E-4</v>
      </c>
      <c r="DB397" s="223">
        <f t="shared" ca="1" si="696"/>
        <v>-6.4161421005940231E-5</v>
      </c>
      <c r="DC397" s="223">
        <f t="shared" ca="1" si="697"/>
        <v>2.5146903608970006E-4</v>
      </c>
      <c r="DD397" s="223">
        <f t="shared" ca="1" si="698"/>
        <v>3.8322195634675965E-4</v>
      </c>
      <c r="DE397" s="223">
        <f t="shared" ca="1" si="699"/>
        <v>2.3475783481117992E-4</v>
      </c>
      <c r="DF397" s="223">
        <f t="shared" ca="1" si="700"/>
        <v>-8.5364368728740539E-5</v>
      </c>
      <c r="DG397" s="223">
        <f t="shared" ca="1" si="701"/>
        <v>-3.4306699926794069E-4</v>
      </c>
      <c r="DH397" s="223">
        <f t="shared" ca="1" si="702"/>
        <v>-3.4991443197877247E-4</v>
      </c>
      <c r="DI397" s="223">
        <f t="shared" ca="1" si="703"/>
        <v>-1.0089973209060042E-4</v>
      </c>
      <c r="DJ397" s="223">
        <f t="shared" ca="1" si="704"/>
        <v>2.218942071543999E-4</v>
      </c>
      <c r="DK397" s="223">
        <f t="shared" ca="1" si="705"/>
        <v>3.8243612171773349E-4</v>
      </c>
      <c r="DL397" s="223">
        <f t="shared" ca="1" si="706"/>
        <v>2.6333560732424131E-4</v>
      </c>
      <c r="DM397" s="223">
        <f t="shared" ca="1" si="707"/>
        <v>-4.8319440182424049E-5</v>
      </c>
      <c r="DN397" s="223">
        <f t="shared" ca="1" si="708"/>
        <v>-3.2464266401679835E-4</v>
      </c>
      <c r="DO397" s="223">
        <f t="shared" ca="1" si="709"/>
        <v>-3.6358281142807706E-4</v>
      </c>
      <c r="DP397" s="223">
        <f t="shared" ca="1" si="710"/>
        <v>-1.3666632359781881E-4</v>
      </c>
      <c r="DQ397" s="223">
        <f t="shared" ca="1" si="711"/>
        <v>1.9018241570449042E-4</v>
      </c>
      <c r="DR397" s="223">
        <f t="shared" ca="1" si="712"/>
        <v>3.7796721817571539E-4</v>
      </c>
      <c r="DS397" s="223">
        <f t="shared" ca="1" si="713"/>
        <v>2.8937731398488828E-4</v>
      </c>
      <c r="DT397" s="223">
        <f t="shared" ca="1" si="714"/>
        <v>-1.0809169013057941E-5</v>
      </c>
      <c r="DU397" s="223">
        <f t="shared" ca="1" si="715"/>
        <v>-3.0309184244343924E-4</v>
      </c>
      <c r="DV397" s="223">
        <f t="shared" ca="1" si="716"/>
        <v>-3.737496896487469E-4</v>
      </c>
      <c r="DW397" s="223">
        <f t="shared" ca="1" si="717"/>
        <v>-1.7111674369938332E-4</v>
      </c>
      <c r="DX397" s="223">
        <f t="shared" ca="1" si="718"/>
        <v>1.566390636270628E-4</v>
      </c>
      <c r="DY397" s="223">
        <f t="shared" ca="1" si="719"/>
        <v>3.6985828370476751E-4</v>
      </c>
      <c r="DZ397" s="223">
        <f t="shared" ca="1" si="720"/>
        <v>3.1263215892212966E-4</v>
      </c>
      <c r="EA397" s="223">
        <f t="shared" ca="1" si="721"/>
        <v>2.6805200362791325E-5</v>
      </c>
      <c r="EB397" s="223">
        <f t="shared" ca="1" si="722"/>
        <v>-2.7862208074049476E-4</v>
      </c>
      <c r="EC397" s="223">
        <f t="shared" ca="1" si="723"/>
        <v>-3.8031715404573518E-4</v>
      </c>
      <c r="ED397" s="223">
        <f t="shared" ca="1" si="724"/>
        <v>-2.0391921601719545E-4</v>
      </c>
      <c r="EE397" s="223">
        <f t="shared" ca="1" si="725"/>
        <v>1.2158719173928416E-4</v>
      </c>
      <c r="EF397" s="223">
        <f t="shared" ca="1" si="726"/>
        <v>3.5818741177663736E-4</v>
      </c>
      <c r="EG397" s="223">
        <f t="shared" ca="1" si="727"/>
        <v>3.3287618526682826E-4</v>
      </c>
      <c r="EH397" s="223">
        <f t="shared" ca="1" si="728"/>
        <v>6.4161421005939283E-5</v>
      </c>
      <c r="EI397" s="223">
        <f t="shared" ca="1" si="729"/>
        <v>-2.5146903608969665E-4</v>
      </c>
      <c r="EJ397" s="223">
        <f t="shared" ca="1" si="730"/>
        <v>-3.8322195634675959E-4</v>
      </c>
      <c r="EK397" s="223">
        <f t="shared" ca="1" si="731"/>
        <v>-2.3475783481117916E-4</v>
      </c>
      <c r="EL397" s="223">
        <f t="shared" ca="1" si="732"/>
        <v>8.536436872874146E-5</v>
      </c>
      <c r="EM397" s="223">
        <f t="shared" ca="1" si="733"/>
        <v>3.4306699926794112E-4</v>
      </c>
      <c r="EN397" s="223">
        <f t="shared" ca="1" si="734"/>
        <v>3.4991443197877209E-4</v>
      </c>
      <c r="EO397" s="223">
        <f t="shared" ca="1" si="735"/>
        <v>1.0089973209059952E-4</v>
      </c>
      <c r="EP397" s="223">
        <f t="shared" ca="1" si="736"/>
        <v>-2.2189420715440066E-4</v>
      </c>
      <c r="EQ397" s="223">
        <f t="shared" ca="1" si="737"/>
        <v>-3.824361217177336E-4</v>
      </c>
      <c r="ER397" s="223">
        <f t="shared" ca="1" si="738"/>
        <v>-2.6333560732424456E-4</v>
      </c>
      <c r="ES397" s="223">
        <f t="shared" ca="1" si="739"/>
        <v>4.8319440182424998E-5</v>
      </c>
      <c r="ET397" s="223">
        <f t="shared" ca="1" si="740"/>
        <v>3.2464266401679591E-4</v>
      </c>
      <c r="EU397" s="223">
        <f t="shared" ca="1" si="741"/>
        <v>3.6358281142807685E-4</v>
      </c>
      <c r="EV397" s="223">
        <f t="shared" ca="1" si="742"/>
        <v>1.3666632359781789E-4</v>
      </c>
      <c r="EW397" s="223">
        <f t="shared" ca="1" si="743"/>
        <v>-1.9018241570448652E-4</v>
      </c>
      <c r="EX397" s="223">
        <f t="shared" ca="1" si="744"/>
        <v>-3.7796721817571555E-4</v>
      </c>
      <c r="EY397" s="223">
        <f t="shared" ca="1" si="745"/>
        <v>-2.8937731398488768E-4</v>
      </c>
      <c r="EZ397" s="223">
        <f t="shared" ca="1" si="746"/>
        <v>1.0809169013064311E-5</v>
      </c>
      <c r="FA397" s="223">
        <f t="shared" ca="1" si="747"/>
        <v>3.0309184244343642E-4</v>
      </c>
      <c r="FB397" s="223">
        <f t="shared" ca="1" si="748"/>
        <v>3.7374968964874674E-4</v>
      </c>
      <c r="FC397" s="223">
        <f t="shared" ca="1" si="749"/>
        <v>1.7111674369938251E-4</v>
      </c>
      <c r="FD397" s="223">
        <f t="shared" ca="1" si="750"/>
        <v>-1.5663906362705868E-4</v>
      </c>
      <c r="FE397" s="223">
        <f t="shared" ca="1" si="751"/>
        <v>-3.6985828370476637E-4</v>
      </c>
      <c r="FF397" s="223">
        <f t="shared" ca="1" si="752"/>
        <v>-3.1263215892212912E-4</v>
      </c>
      <c r="FG397" s="223">
        <f t="shared" ca="1" si="753"/>
        <v>-2.6805200362790404E-5</v>
      </c>
      <c r="FH397" s="223">
        <f t="shared" ca="1" si="754"/>
        <v>2.7862208074049167E-4</v>
      </c>
      <c r="FI397" s="223">
        <f t="shared" ca="1" si="755"/>
        <v>3.8031715404573572E-4</v>
      </c>
      <c r="FJ397" s="223">
        <f t="shared" ca="1" si="756"/>
        <v>2.0391921601719463E-4</v>
      </c>
      <c r="FK397" s="223">
        <f t="shared" ca="1" si="757"/>
        <v>-1.215871917392902E-4</v>
      </c>
      <c r="FL397" s="223">
        <f t="shared" ca="1" si="758"/>
        <v>-3.5818741177663573E-4</v>
      </c>
      <c r="FM397" s="223">
        <f t="shared" ca="1" si="759"/>
        <v>-3.3287618526682777E-4</v>
      </c>
      <c r="FN397" s="223">
        <f t="shared" ca="1" si="760"/>
        <v>-6.4161421005938388E-5</v>
      </c>
      <c r="FO397" s="223">
        <f t="shared" ca="1" si="761"/>
        <v>2.5146903608970147E-4</v>
      </c>
      <c r="FP397" s="223">
        <f t="shared" ca="1" si="762"/>
        <v>3.832219563467597E-4</v>
      </c>
      <c r="FQ397" s="223">
        <f t="shared" ca="1" si="763"/>
        <v>2.3475783481117843E-4</v>
      </c>
      <c r="FR397" s="223">
        <f t="shared" ca="1" si="764"/>
        <v>-8.5364368728742355E-5</v>
      </c>
      <c r="FS397" s="223">
        <f t="shared" ca="1" si="765"/>
        <v>-3.4306699926793912E-4</v>
      </c>
      <c r="FT397" s="223">
        <f t="shared" ca="1" si="766"/>
        <v>-3.4991443197877393E-4</v>
      </c>
      <c r="FU397" s="223">
        <f t="shared" ca="1" si="767"/>
        <v>-1.008997320905986E-4</v>
      </c>
      <c r="FV397" s="223">
        <f t="shared" ca="1" si="768"/>
        <v>2.2189420715440148E-4</v>
      </c>
      <c r="FW397" s="223">
        <f t="shared" ca="1" si="769"/>
        <v>3.8243612171773327E-4</v>
      </c>
      <c r="FX397" s="223">
        <f t="shared" ca="1" si="770"/>
        <v>2.6333560732424391E-4</v>
      </c>
      <c r="FY397" s="223">
        <f t="shared" ca="1" si="771"/>
        <v>-4.8319440182425892E-5</v>
      </c>
      <c r="FZ397" s="223">
        <f t="shared" ca="1" si="772"/>
        <v>-3.2464266401679932E-4</v>
      </c>
      <c r="GA397" s="223">
        <f t="shared" ca="1" si="773"/>
        <v>-3.6358281142807826E-4</v>
      </c>
      <c r="GB397" s="223">
        <f t="shared" ca="1" si="774"/>
        <v>-1.3666632359782212E-4</v>
      </c>
      <c r="GC397" s="223">
        <f t="shared" ca="1" si="775"/>
        <v>1.9018241570449199E-4</v>
      </c>
      <c r="GD397" s="223">
        <f t="shared" ca="1" si="776"/>
        <v>3.7796721817571479E-4</v>
      </c>
      <c r="GE397" s="223">
        <f t="shared" ca="1" si="777"/>
        <v>2.8937731398489066E-4</v>
      </c>
      <c r="GF397" s="223">
        <f t="shared" ca="1" si="778"/>
        <v>-1.0809169013059811E-5</v>
      </c>
      <c r="GG397" s="223">
        <f t="shared" ca="1" si="779"/>
        <v>-3.0309184244344033E-4</v>
      </c>
      <c r="GH397" s="223">
        <f t="shared" ca="1" si="780"/>
        <v>-3.7374968964874771E-4</v>
      </c>
      <c r="GI397" s="223">
        <f t="shared" ca="1" si="781"/>
        <v>-1.7111674369938654E-4</v>
      </c>
      <c r="GJ397" s="223">
        <f t="shared" ca="1" si="782"/>
        <v>1.5663906362706453E-4</v>
      </c>
      <c r="GK397" s="223">
        <f t="shared" ca="1" si="783"/>
        <v>3.6985828370476805E-4</v>
      </c>
      <c r="GL397" s="223">
        <f t="shared" ca="1" si="784"/>
        <v>3.1263215892213172E-4</v>
      </c>
      <c r="GM397" s="223">
        <f t="shared" ca="1" si="785"/>
        <v>2.6805200362794903E-5</v>
      </c>
      <c r="GN397" s="223">
        <f t="shared" ca="1" si="786"/>
        <v>-2.7862208074049601E-4</v>
      </c>
      <c r="GO397" s="223">
        <f t="shared" ca="1" si="787"/>
        <v>-3.8031715404573496E-4</v>
      </c>
      <c r="GP397" s="223">
        <f t="shared" ca="1" si="788"/>
        <v>-2.0391921601719846E-4</v>
      </c>
      <c r="GQ397" s="223">
        <f t="shared" ca="1" si="789"/>
        <v>1.2158719173928592E-4</v>
      </c>
      <c r="GR397" s="223">
        <f t="shared" ca="1" si="790"/>
        <v>3.5818741177663801E-4</v>
      </c>
      <c r="GS397" s="223">
        <f t="shared" ca="1" si="791"/>
        <v>3.3287618526683005E-4</v>
      </c>
      <c r="GT397" s="223">
        <f t="shared" ca="1" si="792"/>
        <v>6.4161421005942806E-5</v>
      </c>
      <c r="GU397" s="223">
        <f t="shared" ca="1" si="793"/>
        <v>-2.5146903608969811E-4</v>
      </c>
      <c r="GV397" s="223">
        <f t="shared" ca="1" si="794"/>
        <v>-3.8322195634675954E-4</v>
      </c>
      <c r="GW397" s="223">
        <f t="shared" ca="1" si="795"/>
        <v>-2.3475783481118198E-4</v>
      </c>
      <c r="GX397" s="223">
        <f t="shared" ca="1" si="796"/>
        <v>8.5364368728737991E-5</v>
      </c>
      <c r="GY397" s="223">
        <f t="shared" ca="1" si="797"/>
        <v>3.4306699926794194E-4</v>
      </c>
      <c r="GZ397" s="223">
        <f t="shared" ca="1" si="798"/>
        <v>3.4991443197877133E-4</v>
      </c>
      <c r="HA397" s="223">
        <f t="shared" ca="1" si="799"/>
        <v>1.0089973209060297E-4</v>
      </c>
      <c r="HB397" s="223">
        <f t="shared" ca="1" si="800"/>
        <v>-2.2189420715439773E-4</v>
      </c>
      <c r="HC397" s="223">
        <f t="shared" ca="1" si="801"/>
        <v>-3.8243612171773371E-4</v>
      </c>
      <c r="HD397" s="223">
        <f t="shared" ca="1" si="802"/>
        <v>-2.6333560732424717E-4</v>
      </c>
      <c r="HE397" s="223">
        <f t="shared" ca="1" si="803"/>
        <v>4.831944018242142E-5</v>
      </c>
      <c r="HF397" s="223">
        <f t="shared" ca="1" si="804"/>
        <v>3.2464266401679694E-4</v>
      </c>
      <c r="HG397" s="223">
        <f t="shared" ca="1" si="805"/>
        <v>3.635828114280762E-4</v>
      </c>
      <c r="HH397" s="223">
        <f t="shared" ca="1" si="806"/>
        <v>1.3666632359782632E-4</v>
      </c>
      <c r="HI397" s="223">
        <f t="shared" ca="1" si="807"/>
        <v>-1.9018241570448809E-4</v>
      </c>
      <c r="HJ397" s="223">
        <f t="shared" ca="1" si="808"/>
        <v>-3.7796721817571593E-4</v>
      </c>
      <c r="HK397" s="223">
        <f t="shared" ca="1" si="809"/>
        <v>-2.8937731398488644E-4</v>
      </c>
      <c r="HL397" s="223">
        <f t="shared" ca="1" si="810"/>
        <v>1.0809169013055312E-5</v>
      </c>
      <c r="HM397" s="223">
        <f t="shared" ca="1" si="811"/>
        <v>3.0309184244343762E-4</v>
      </c>
      <c r="HN397" s="223">
        <f t="shared" ca="1" si="812"/>
        <v>3.737496896487463E-4</v>
      </c>
      <c r="HO397" s="223">
        <f t="shared" ca="1" si="813"/>
        <v>1.711167436993808E-4</v>
      </c>
      <c r="HP397" s="223">
        <f t="shared" ca="1" si="814"/>
        <v>-1.5663906362706038E-4</v>
      </c>
      <c r="HQ397" s="223">
        <f t="shared" ca="1" si="815"/>
        <v>-3.6985828370476685E-4</v>
      </c>
      <c r="HR397" s="223">
        <f t="shared" ca="1" si="816"/>
        <v>-3.1263215892212803E-4</v>
      </c>
      <c r="HS397" s="223">
        <f t="shared" ca="1" si="817"/>
        <v>-2.6805200362799375E-5</v>
      </c>
      <c r="HT397" s="223">
        <f t="shared" ca="1" si="818"/>
        <v>2.7862208074049298E-4</v>
      </c>
      <c r="HU397" s="223">
        <f t="shared" ca="1" si="819"/>
        <v>3.803171540457355E-4</v>
      </c>
      <c r="HV397" s="223">
        <f t="shared" ca="1" si="820"/>
        <v>2.0391921601719306E-4</v>
      </c>
      <c r="HW397" s="223">
        <f t="shared" ca="1" si="821"/>
        <v>-1.2158719173928169E-4</v>
      </c>
      <c r="HX397" s="223">
        <f t="shared" ca="1" si="822"/>
        <v>-3.5818741177663638E-4</v>
      </c>
      <c r="HY397" s="223">
        <f t="shared" ca="1" si="823"/>
        <v>-3.3287618526682691E-4</v>
      </c>
      <c r="HZ397" s="223">
        <f t="shared" ca="1" si="824"/>
        <v>-6.4161421005936545E-5</v>
      </c>
      <c r="IA397" s="223">
        <f t="shared" ca="1" si="825"/>
        <v>2.5146903608969464E-4</v>
      </c>
      <c r="IB397" s="223">
        <f t="shared" ca="1" si="826"/>
        <v>3.8322195634675965E-4</v>
      </c>
      <c r="IC397" s="223">
        <f t="shared" ca="1" si="827"/>
        <v>2.3475783481117693E-4</v>
      </c>
      <c r="ID397" s="223">
        <f t="shared" ca="1" si="828"/>
        <v>-8.53643687287336E-5</v>
      </c>
      <c r="IE397" s="223">
        <f t="shared" ca="1" si="829"/>
        <v>2.3096459448026418E-4</v>
      </c>
      <c r="IF397" s="223">
        <f t="shared" ca="1" si="830"/>
        <v>-3.4991443197877317E-4</v>
      </c>
      <c r="IG397" s="223">
        <f t="shared" ca="1" si="831"/>
        <v>-1.0089973209059677E-4</v>
      </c>
      <c r="IH397" s="223">
        <f t="shared" ca="1" si="832"/>
        <v>2.218942071543941E-4</v>
      </c>
      <c r="II397" s="223">
        <f t="shared" ca="1" si="833"/>
        <v>3.8243612171773338E-4</v>
      </c>
      <c r="IJ397" s="223">
        <f t="shared" ca="1" si="834"/>
        <v>2.633356073242425E-4</v>
      </c>
      <c r="IK397" s="223">
        <f t="shared" ca="1" si="835"/>
        <v>-4.8319440182427789E-5</v>
      </c>
      <c r="IL397" s="223">
        <f t="shared" ca="1" si="836"/>
        <v>-3.246426640167945E-4</v>
      </c>
      <c r="IM397" s="223">
        <f t="shared" ca="1" si="837"/>
        <v>-3.6358281142807761E-4</v>
      </c>
      <c r="IN397" s="223">
        <f t="shared" ca="1" si="838"/>
        <v>-1.3666632359782038E-4</v>
      </c>
      <c r="IO397" s="223">
        <f t="shared" ca="1" si="839"/>
        <v>1.9018241570449364E-4</v>
      </c>
      <c r="IP397" s="223">
        <f t="shared" ca="1" si="840"/>
        <v>3.7796721817571512E-4</v>
      </c>
      <c r="IQ397" s="223">
        <f t="shared" ca="1" si="841"/>
        <v>2.8937731398488942E-4</v>
      </c>
      <c r="IR397" s="223">
        <f t="shared" ca="1" si="842"/>
        <v>-1.0809169013061736E-5</v>
      </c>
      <c r="IS397" s="223">
        <f t="shared" ca="1" si="843"/>
        <v>-3.030918424434348E-4</v>
      </c>
      <c r="IT397" s="223">
        <f t="shared" ca="1" si="844"/>
        <v>-3.7374968964874728E-4</v>
      </c>
      <c r="IU397" s="223">
        <f t="shared" ca="1" si="845"/>
        <v>-1.7111674369938486E-4</v>
      </c>
      <c r="IV397" s="223">
        <f t="shared" ca="1" si="846"/>
        <v>1.5663906362706618E-4</v>
      </c>
      <c r="IW397" s="223">
        <f t="shared" ca="1" si="847"/>
        <v>3.6985828370476566E-4</v>
      </c>
      <c r="IX397" s="223">
        <f t="shared" ca="1" si="848"/>
        <v>3.1263215892213063E-4</v>
      </c>
      <c r="IY397" s="223">
        <f t="shared" ca="1" si="849"/>
        <v>2.6805200362793006E-5</v>
      </c>
      <c r="IZ397" s="223">
        <f t="shared" ca="1" si="850"/>
        <v>-2.7862208074049731E-4</v>
      </c>
      <c r="JA397" s="223">
        <f t="shared" ca="1" si="851"/>
        <v>-3.803171540457361E-4</v>
      </c>
      <c r="JB397" s="223">
        <f t="shared" ca="1" si="852"/>
        <v>-2.0391921601719688E-4</v>
      </c>
    </row>
    <row r="398" spans="2:262">
      <c r="B398" s="230">
        <v>37</v>
      </c>
      <c r="C398" s="229">
        <f t="shared" si="853"/>
        <v>7.2265625000000032E-4</v>
      </c>
      <c r="D398" s="226">
        <f t="shared" ca="1" si="597"/>
        <v>280.00083528824854</v>
      </c>
      <c r="E398" s="225">
        <f ca="1">AQ361</f>
        <v>8.3528824856180742E-4</v>
      </c>
      <c r="F398" s="224">
        <v>37</v>
      </c>
      <c r="G398" s="223">
        <f t="shared" ca="1" si="854"/>
        <v>-3.2272604429189747E-4</v>
      </c>
      <c r="H398" s="223">
        <f t="shared" ca="1" si="598"/>
        <v>-9.9181050551075184E-4</v>
      </c>
      <c r="I398" s="223">
        <f t="shared" ca="1" si="599"/>
        <v>-8.9766026542801355E-4</v>
      </c>
      <c r="J398" s="223">
        <f t="shared" ca="1" si="600"/>
        <v>-1.1272740028985684E-4</v>
      </c>
      <c r="K398" s="223">
        <f t="shared" ca="1" si="601"/>
        <v>7.5895334986331772E-4</v>
      </c>
      <c r="L398" s="223">
        <f t="shared" ca="1" si="602"/>
        <v>1.0465915535156651E-3</v>
      </c>
      <c r="M398" s="223">
        <f t="shared" ca="1" si="603"/>
        <v>5.288390224520654E-4</v>
      </c>
      <c r="N398" s="223">
        <f t="shared" ca="1" si="604"/>
        <v>-3.9587460762708862E-4</v>
      </c>
      <c r="O398" s="223">
        <f t="shared" ca="1" si="605"/>
        <v>-1.0159481514938561E-3</v>
      </c>
      <c r="P398" s="223">
        <f t="shared" ca="1" si="606"/>
        <v>-8.5421218675493771E-4</v>
      </c>
      <c r="Q398" s="223">
        <f t="shared" ca="1" si="607"/>
        <v>-3.5128493207334124E-5</v>
      </c>
      <c r="R398" s="223">
        <f t="shared" ca="1" si="608"/>
        <v>8.1098786925363879E-4</v>
      </c>
      <c r="S398" s="223">
        <f t="shared" ca="1" si="609"/>
        <v>1.0330192066923538E-3</v>
      </c>
      <c r="T398" s="223">
        <f t="shared" ca="1" si="610"/>
        <v>4.6010423001370873E-4</v>
      </c>
      <c r="U398" s="223">
        <f t="shared" ca="1" si="611"/>
        <v>-4.6687789216393592E-4</v>
      </c>
      <c r="V398" s="223">
        <f t="shared" ca="1" si="612"/>
        <v>-1.0345802864196066E-3</v>
      </c>
      <c r="W398" s="223">
        <f t="shared" ca="1" si="613"/>
        <v>-8.0613505823065481E-4</v>
      </c>
      <c r="X398" s="223">
        <f t="shared" ca="1" si="614"/>
        <v>4.2660778223501945E-5</v>
      </c>
      <c r="Y398" s="223">
        <f t="shared" ca="1" si="615"/>
        <v>8.5862757511435972E-4</v>
      </c>
      <c r="Z398" s="223">
        <f t="shared" ca="1" si="616"/>
        <v>1.0138488392844871E-3</v>
      </c>
      <c r="AA398" s="223">
        <f t="shared" ca="1" si="617"/>
        <v>3.8887609288827197E-4</v>
      </c>
      <c r="AB398" s="223">
        <f t="shared" ca="1" si="618"/>
        <v>-5.3535112495162337E-4</v>
      </c>
      <c r="AC398" s="223">
        <f t="shared" ca="1" si="619"/>
        <v>-1.0476059411345026E-3</v>
      </c>
      <c r="AD398" s="223">
        <f t="shared" ca="1" si="620"/>
        <v>-7.5368941398016665E-4</v>
      </c>
      <c r="AE398" s="223">
        <f t="shared" ca="1" si="621"/>
        <v>1.2021886720090517E-4</v>
      </c>
      <c r="AF398" s="223">
        <f t="shared" ca="1" si="622"/>
        <v>9.0161430375179479E-4</v>
      </c>
      <c r="AG398" s="223">
        <f t="shared" ca="1" si="623"/>
        <v>9.8918433717401781E-4</v>
      </c>
      <c r="AH398" s="223">
        <f t="shared" ca="1" si="624"/>
        <v>3.1554060252223036E-4</v>
      </c>
      <c r="AI398" s="223">
        <f t="shared" ca="1" si="625"/>
        <v>-6.0092324360897398E-4</v>
      </c>
      <c r="AJ398" s="223">
        <f t="shared" ca="1" si="626"/>
        <v>-1.054954528487068E-3</v>
      </c>
      <c r="AK398" s="223">
        <f t="shared" ca="1" si="627"/>
        <v>-6.9715946149369486E-4</v>
      </c>
      <c r="AL398" s="223">
        <f t="shared" ca="1" si="628"/>
        <v>1.9712547972086913E-4</v>
      </c>
      <c r="AM398" s="223">
        <f t="shared" ca="1" si="629"/>
        <v>9.3971510635897375E-4</v>
      </c>
      <c r="AN398" s="223">
        <f t="shared" ca="1" si="630"/>
        <v>9.5915935943488031E-4</v>
      </c>
      <c r="AO398" s="223">
        <f t="shared" ca="1" si="631"/>
        <v>2.4049517029186006E-4</v>
      </c>
      <c r="AP398" s="223">
        <f t="shared" ca="1" si="632"/>
        <v>-6.6323890714364061E-4</v>
      </c>
      <c r="AQ398" s="223">
        <f t="shared" ca="1" si="633"/>
        <v>-1.0565862258457379E-3</v>
      </c>
      <c r="AR398" s="223">
        <f t="shared" ca="1" si="634"/>
        <v>-6.3685154148166963E-4</v>
      </c>
      <c r="AS398" s="223">
        <f t="shared" ca="1" si="635"/>
        <v>2.7296385218675777E-4</v>
      </c>
      <c r="AT398" s="223">
        <f t="shared" ca="1" si="636"/>
        <v>9.727235113854135E-4</v>
      </c>
      <c r="AU398" s="223">
        <f t="shared" ca="1" si="637"/>
        <v>9.2393661402288569E-4</v>
      </c>
      <c r="AV398" s="223">
        <f t="shared" ca="1" si="638"/>
        <v>1.6414647389653925E-4</v>
      </c>
      <c r="AW398" s="223">
        <f t="shared" ca="1" si="639"/>
        <v>-7.2196042157574253E-4</v>
      </c>
      <c r="AX398" s="223">
        <f t="shared" ca="1" si="640"/>
        <v>-1.0524921909011511E-3</v>
      </c>
      <c r="AY398" s="223">
        <f t="shared" ca="1" si="641"/>
        <v>-5.7309246778786658E-4</v>
      </c>
      <c r="AZ398" s="223">
        <f t="shared" ca="1" si="642"/>
        <v>3.4732300988734308E-4</v>
      </c>
      <c r="BA398" s="223">
        <f t="shared" ca="1" si="643"/>
        <v>1.0004606434243441E-3</v>
      </c>
      <c r="BB398" s="223">
        <f t="shared" ca="1" si="644"/>
        <v>8.837069760472124E-4</v>
      </c>
      <c r="BC398" s="223">
        <f t="shared" ca="1" si="645"/>
        <v>8.6908253537096173E-5</v>
      </c>
      <c r="BD398" s="223">
        <f t="shared" ca="1" si="646"/>
        <v>-7.7676956993078341E-4</v>
      </c>
      <c r="BE398" s="223">
        <f t="shared" ca="1" si="647"/>
        <v>-1.0426946095833905E-3</v>
      </c>
      <c r="BF398" s="223">
        <f t="shared" ca="1" si="648"/>
        <v>-5.062277563568883E-4</v>
      </c>
      <c r="BG398" s="223">
        <f t="shared" ca="1" si="649"/>
        <v>4.1979999410437352E-4</v>
      </c>
      <c r="BH398" s="223">
        <f t="shared" ca="1" si="650"/>
        <v>1.0227761925540274E-3</v>
      </c>
      <c r="BI398" s="223">
        <f t="shared" ca="1" si="651"/>
        <v>8.3868845340165181E-4</v>
      </c>
      <c r="BJ398" s="223">
        <f t="shared" ca="1" si="652"/>
        <v>9.1990698217769319E-6</v>
      </c>
      <c r="BK398" s="223">
        <f t="shared" ca="1" si="653"/>
        <v>-8.2736933668501895E-4</v>
      </c>
      <c r="BL398" s="223">
        <f t="shared" ca="1" si="654"/>
        <v>-1.0272465758345054E-3</v>
      </c>
      <c r="BM398" s="223">
        <f t="shared" ca="1" si="655"/>
        <v>-4.3661975285331318E-4</v>
      </c>
      <c r="BN398" s="223">
        <f t="shared" ca="1" si="656"/>
        <v>4.9000204578078087E-4</v>
      </c>
      <c r="BO398" s="223">
        <f t="shared" ca="1" si="657"/>
        <v>1.0395492288802516E-3</v>
      </c>
      <c r="BP398" s="223">
        <f t="shared" ca="1" si="658"/>
        <v>7.8912500536094314E-4</v>
      </c>
      <c r="BQ398" s="223">
        <f t="shared" ca="1" si="659"/>
        <v>-6.8559964449930555E-5</v>
      </c>
      <c r="BR398" s="223">
        <f t="shared" ca="1" si="660"/>
        <v>-8.7348551731831169E-4</v>
      </c>
      <c r="BS398" s="223">
        <f t="shared" ca="1" si="661"/>
        <v>-1.0062318038878385E-3</v>
      </c>
      <c r="BT398" s="223">
        <f t="shared" ca="1" si="662"/>
        <v>-3.6464566907914683E-4</v>
      </c>
      <c r="BU398" s="223">
        <f t="shared" ca="1" si="663"/>
        <v>5.575487339160417E-4</v>
      </c>
      <c r="BV398" s="223">
        <f t="shared" ca="1" si="664"/>
        <v>1.0506888578659054E-3</v>
      </c>
      <c r="BW398" s="223">
        <f t="shared" ca="1" si="665"/>
        <v>7.3528522054432577E-4</v>
      </c>
      <c r="BX398" s="223">
        <f t="shared" ca="1" si="666"/>
        <v>-1.4594746633407639E-4</v>
      </c>
      <c r="BY398" s="223">
        <f t="shared" ca="1" si="667"/>
        <v>-9.1486820425218309E-4</v>
      </c>
      <c r="BZ398" s="223">
        <f t="shared" ca="1" si="668"/>
        <v>-9.7976417461334672E-4</v>
      </c>
      <c r="CA398" s="223">
        <f t="shared" ca="1" si="669"/>
        <v>-2.9069553883037734E-4</v>
      </c>
      <c r="CB398" s="223">
        <f t="shared" ca="1" si="670"/>
        <v>6.220740171547284E-4</v>
      </c>
      <c r="CC398" s="223">
        <f t="shared" ca="1" si="671"/>
        <v>1.0561347128963487E-3</v>
      </c>
      <c r="CD398" s="223">
        <f t="shared" ca="1" si="672"/>
        <v>6.7746086141054669E-4</v>
      </c>
      <c r="CE398" s="223">
        <f t="shared" ca="1" si="673"/>
        <v>-2.2254406625289448E-4</v>
      </c>
      <c r="CF398" s="223">
        <f t="shared" ca="1" si="674"/>
        <v>-9.5129314112063403E-4</v>
      </c>
      <c r="CG398" s="223">
        <f t="shared" ca="1" si="675"/>
        <v>-9.4798711838728822E-4</v>
      </c>
      <c r="CH398" s="223">
        <f t="shared" ca="1" si="676"/>
        <v>-2.1517010427008474E-4</v>
      </c>
      <c r="CI398" s="223">
        <f t="shared" ca="1" si="677"/>
        <v>6.8322822739633128E-4</v>
      </c>
      <c r="CJ398" s="223">
        <f t="shared" ca="1" si="678"/>
        <v>1.0558572824113286E-3</v>
      </c>
      <c r="CK398" s="223">
        <f t="shared" ca="1" si="679"/>
        <v>6.1596528317179493E-4</v>
      </c>
      <c r="CL398" s="223">
        <f t="shared" ca="1" si="680"/>
        <v>-2.9793468059487979E-4</v>
      </c>
      <c r="CM398" s="223">
        <f t="shared" ca="1" si="681"/>
        <v>-9.8256293803482254E-4</v>
      </c>
      <c r="CN398" s="223">
        <f t="shared" ca="1" si="682"/>
        <v>-9.1107283783060185E-4</v>
      </c>
      <c r="CO398" s="223">
        <f t="shared" ca="1" si="683"/>
        <v>-1.3847864427183666E-4</v>
      </c>
      <c r="CP398" s="223">
        <f t="shared" ca="1" si="684"/>
        <v>7.4067996467698993E-4</v>
      </c>
      <c r="CQ398" s="223">
        <f t="shared" ca="1" si="685"/>
        <v>1.0498580698306806E-3</v>
      </c>
      <c r="CR398" s="223">
        <f t="shared" ca="1" si="686"/>
        <v>5.5113173569468947E-4</v>
      </c>
      <c r="CS398" s="223">
        <f t="shared" ca="1" si="687"/>
        <v>-3.7171076108888026E-4</v>
      </c>
      <c r="CT398" s="223">
        <f t="shared" ca="1" si="688"/>
        <v>-1.0085081412559733E-3</v>
      </c>
      <c r="CU398" s="223">
        <f t="shared" ca="1" si="689"/>
        <v>-8.6922137462797403E-4</v>
      </c>
      <c r="CV398" s="223">
        <f t="shared" ca="1" si="690"/>
        <v>-6.1036756502126882E-5</v>
      </c>
      <c r="CW398" s="223">
        <f t="shared" ca="1" si="691"/>
        <v>7.9411789305461171E-4</v>
      </c>
      <c r="CX398" s="223">
        <f t="shared" ca="1" si="692"/>
        <v>1.0381695854071666E-3</v>
      </c>
      <c r="CY398" s="223">
        <f t="shared" ca="1" si="693"/>
        <v>4.8331155759035707E-4</v>
      </c>
      <c r="CZ398" s="223">
        <f t="shared" ca="1" si="694"/>
        <v>-4.4347250876254607E-4</v>
      </c>
      <c r="DA398" s="223">
        <f t="shared" ca="1" si="695"/>
        <v>-1.028988151479871E-3</v>
      </c>
      <c r="DB398" s="223">
        <f t="shared" ca="1" si="696"/>
        <v>-8.2265952548462033E-4</v>
      </c>
      <c r="DC398" s="223">
        <f t="shared" ca="1" si="697"/>
        <v>1.6735894739452215E-5</v>
      </c>
      <c r="DD398" s="223">
        <f t="shared" ca="1" si="698"/>
        <v>8.4325242776531585E-4</v>
      </c>
      <c r="DE398" s="223">
        <f t="shared" ca="1" si="699"/>
        <v>1.0208551700505988E-3</v>
      </c>
      <c r="DF398" s="223">
        <f t="shared" ca="1" si="700"/>
        <v>4.1287227228006303E-4</v>
      </c>
      <c r="DG398" s="223">
        <f t="shared" ca="1" si="701"/>
        <v>-5.1283104048760767E-4</v>
      </c>
      <c r="DH398" s="223">
        <f t="shared" ca="1" si="702"/>
        <v>-1.0438919857566698E-3</v>
      </c>
      <c r="DI398" s="223">
        <f t="shared" ca="1" si="703"/>
        <v>-7.7163961309528913E-4</v>
      </c>
      <c r="DJ398" s="223">
        <f t="shared" ca="1" si="704"/>
        <v>9.4417852717396599E-5</v>
      </c>
      <c r="DK398" s="223">
        <f t="shared" ca="1" si="705"/>
        <v>8.8781730450836042E-4</v>
      </c>
      <c r="DL398" s="223">
        <f t="shared" ca="1" si="706"/>
        <v>9.9800865207796052E-4</v>
      </c>
      <c r="DM398" s="223">
        <f t="shared" ca="1" si="707"/>
        <v>3.4019559635394816E-4</v>
      </c>
      <c r="DN398" s="223">
        <f t="shared" ca="1" si="708"/>
        <v>-5.7941049637124211E-4</v>
      </c>
      <c r="DO398" s="223">
        <f t="shared" ca="1" si="709"/>
        <v>-1.0531388789171174E-3</v>
      </c>
      <c r="DP398" s="223">
        <f t="shared" ca="1" si="710"/>
        <v>-7.1643811878571695E-4</v>
      </c>
      <c r="DQ398" s="223">
        <f t="shared" ca="1" si="711"/>
        <v>1.7158815217085526E-4</v>
      </c>
      <c r="DR398" s="223">
        <f t="shared" ca="1" si="712"/>
        <v>9.2757102235545719E-4</v>
      </c>
      <c r="DS398" s="223">
        <f t="shared" ca="1" si="713"/>
        <v>9.6975383874962787E-4</v>
      </c>
      <c r="DT398" s="223">
        <f t="shared" ca="1" si="714"/>
        <v>2.6567537101575359E-4</v>
      </c>
      <c r="DU398" s="223">
        <f t="shared" ca="1" si="715"/>
        <v>-6.4285007657338569E-4</v>
      </c>
      <c r="DV398" s="223">
        <f t="shared" ca="1" si="716"/>
        <v>-1.0566787212460014E-3</v>
      </c>
      <c r="DW398" s="223">
        <f t="shared" ca="1" si="717"/>
        <v>-6.5735418423636962E-4</v>
      </c>
      <c r="DX398" s="223">
        <f t="shared" ca="1" si="718"/>
        <v>2.4782860056085307E-4</v>
      </c>
      <c r="DY398" s="223">
        <f t="shared" ca="1" si="719"/>
        <v>9.6229815246522642E-4</v>
      </c>
      <c r="DZ398" s="223">
        <f t="shared" ca="1" si="720"/>
        <v>9.3624384534709789E-4</v>
      </c>
      <c r="EA398" s="223">
        <f t="shared" ca="1" si="721"/>
        <v>1.8971542782321443E-4</v>
      </c>
      <c r="EB398" s="223">
        <f t="shared" ca="1" si="722"/>
        <v>-7.0280599651237601E-4</v>
      </c>
      <c r="EC398" s="223">
        <f t="shared" ca="1" si="723"/>
        <v>-1.0544923300310411E-3</v>
      </c>
      <c r="ED398" s="223">
        <f t="shared" ca="1" si="724"/>
        <v>-5.9470799040775687E-4</v>
      </c>
      <c r="EE398" s="223">
        <f t="shared" ca="1" si="725"/>
        <v>3.2272604429189249E-4</v>
      </c>
      <c r="EF398" s="223">
        <f t="shared" ca="1" si="726"/>
        <v>9.9181050551075379E-4</v>
      </c>
      <c r="EG398" s="223">
        <f t="shared" ca="1" si="727"/>
        <v>8.9766026542801268E-4</v>
      </c>
      <c r="EH398" s="223">
        <f t="shared" ca="1" si="728"/>
        <v>1.1272740028985982E-4</v>
      </c>
      <c r="EI398" s="223">
        <f t="shared" ca="1" si="729"/>
        <v>-7.5895334986331316E-4</v>
      </c>
      <c r="EJ398" s="223">
        <f t="shared" ca="1" si="730"/>
        <v>-1.0465915535156647E-3</v>
      </c>
      <c r="EK398" s="223">
        <f t="shared" ca="1" si="731"/>
        <v>-5.2883902245206627E-4</v>
      </c>
      <c r="EL398" s="223">
        <f t="shared" ca="1" si="732"/>
        <v>3.9587460762708412E-4</v>
      </c>
      <c r="EM398" s="223">
        <f t="shared" ca="1" si="733"/>
        <v>1.0159481514938581E-3</v>
      </c>
      <c r="EN398" s="223">
        <f t="shared" ca="1" si="734"/>
        <v>8.542121867549362E-4</v>
      </c>
      <c r="EO398" s="223">
        <f t="shared" ca="1" si="735"/>
        <v>3.5128493207337052E-5</v>
      </c>
      <c r="EP398" s="223">
        <f t="shared" ca="1" si="736"/>
        <v>-8.1098786925363456E-4</v>
      </c>
      <c r="EQ398" s="223">
        <f t="shared" ca="1" si="737"/>
        <v>-1.0330192066923529E-3</v>
      </c>
      <c r="ER398" s="223">
        <f t="shared" ca="1" si="738"/>
        <v>-4.6010423001370971E-4</v>
      </c>
      <c r="ES398" s="223">
        <f t="shared" ca="1" si="739"/>
        <v>4.6687789216393164E-4</v>
      </c>
      <c r="ET398" s="223">
        <f t="shared" ca="1" si="740"/>
        <v>1.0345802864196046E-3</v>
      </c>
      <c r="EU398" s="223">
        <f t="shared" ca="1" si="741"/>
        <v>8.0613505823066273E-4</v>
      </c>
      <c r="EV398" s="223">
        <f t="shared" ca="1" si="742"/>
        <v>-4.2660778223515986E-5</v>
      </c>
      <c r="EW398" s="223">
        <f t="shared" ca="1" si="743"/>
        <v>-8.5862757511436568E-4</v>
      </c>
      <c r="EX398" s="223">
        <f t="shared" ca="1" si="744"/>
        <v>-1.0138488392844851E-3</v>
      </c>
      <c r="EY398" s="223">
        <f t="shared" ca="1" si="745"/>
        <v>-3.8887609288827305E-4</v>
      </c>
      <c r="EZ398" s="223">
        <f t="shared" ca="1" si="746"/>
        <v>5.3535112495161914E-4</v>
      </c>
      <c r="FA398" s="223">
        <f t="shared" ca="1" si="747"/>
        <v>1.0476059411345016E-3</v>
      </c>
      <c r="FB398" s="223">
        <f t="shared" ca="1" si="748"/>
        <v>7.5368941398017521E-4</v>
      </c>
      <c r="FC398" s="223">
        <f t="shared" ca="1" si="749"/>
        <v>-1.202188672009191E-4</v>
      </c>
      <c r="FD398" s="223">
        <f t="shared" ca="1" si="750"/>
        <v>-9.0161430375180021E-4</v>
      </c>
      <c r="FE398" s="223">
        <f t="shared" ca="1" si="751"/>
        <v>-9.8918433717401564E-4</v>
      </c>
      <c r="FF398" s="223">
        <f t="shared" ca="1" si="752"/>
        <v>-3.1554060252223139E-4</v>
      </c>
      <c r="FG398" s="223">
        <f t="shared" ca="1" si="753"/>
        <v>6.0092324360896997E-4</v>
      </c>
      <c r="FH398" s="223">
        <f t="shared" ca="1" si="754"/>
        <v>1.0549545284870674E-3</v>
      </c>
      <c r="FI398" s="223">
        <f t="shared" ca="1" si="755"/>
        <v>6.9715946149370408E-4</v>
      </c>
      <c r="FJ398" s="223">
        <f t="shared" ca="1" si="756"/>
        <v>-1.971254797208533E-4</v>
      </c>
      <c r="FK398" s="223">
        <f t="shared" ca="1" si="757"/>
        <v>-9.3971510635897841E-4</v>
      </c>
      <c r="FL398" s="223">
        <f t="shared" ca="1" si="758"/>
        <v>-9.591593594348777E-4</v>
      </c>
      <c r="FM398" s="223">
        <f t="shared" ca="1" si="759"/>
        <v>-2.4049517029185735E-4</v>
      </c>
      <c r="FN398" s="223">
        <f t="shared" ca="1" si="760"/>
        <v>6.6323890714363974E-4</v>
      </c>
      <c r="FO398" s="223">
        <f t="shared" ca="1" si="761"/>
        <v>1.0565862258457379E-3</v>
      </c>
      <c r="FP398" s="223">
        <f t="shared" ca="1" si="762"/>
        <v>6.3685154148167646E-4</v>
      </c>
      <c r="FQ398" s="223">
        <f t="shared" ca="1" si="763"/>
        <v>-2.7296385218674222E-4</v>
      </c>
      <c r="FR398" s="223">
        <f t="shared" ca="1" si="764"/>
        <v>-9.7272351138541903E-4</v>
      </c>
      <c r="FS398" s="223">
        <f t="shared" ca="1" si="765"/>
        <v>-9.2393661402288255E-4</v>
      </c>
      <c r="FT398" s="223">
        <f t="shared" ca="1" si="766"/>
        <v>-1.6414647389654033E-4</v>
      </c>
      <c r="FU398" s="223">
        <f t="shared" ca="1" si="767"/>
        <v>7.2196042157574188E-4</v>
      </c>
      <c r="FV398" s="223">
        <f t="shared" ca="1" si="768"/>
        <v>1.052492190901152E-3</v>
      </c>
      <c r="FW398" s="223">
        <f t="shared" ca="1" si="769"/>
        <v>5.7309246778787374E-4</v>
      </c>
      <c r="FX398" s="223">
        <f t="shared" ca="1" si="770"/>
        <v>-3.473230098873279E-4</v>
      </c>
      <c r="FY398" s="223">
        <f t="shared" ca="1" si="771"/>
        <v>-1.0004606434243486E-3</v>
      </c>
      <c r="FZ398" s="223">
        <f t="shared" ca="1" si="772"/>
        <v>-8.8370697604720882E-4</v>
      </c>
      <c r="GA398" s="223">
        <f t="shared" ca="1" si="773"/>
        <v>-8.6908253537097311E-5</v>
      </c>
      <c r="GB398" s="223">
        <f t="shared" ca="1" si="774"/>
        <v>7.7676956993078276E-4</v>
      </c>
      <c r="GC398" s="223">
        <f t="shared" ca="1" si="775"/>
        <v>1.0426946095833921E-3</v>
      </c>
      <c r="GD398" s="223">
        <f t="shared" ca="1" si="776"/>
        <v>5.0622775635689578E-4</v>
      </c>
      <c r="GE398" s="223">
        <f t="shared" ca="1" si="777"/>
        <v>-4.1979999410435867E-4</v>
      </c>
      <c r="GF398" s="223">
        <f t="shared" ca="1" si="778"/>
        <v>-1.0227761925540309E-3</v>
      </c>
      <c r="GG398" s="223">
        <f t="shared" ca="1" si="779"/>
        <v>-8.386884534016478E-4</v>
      </c>
      <c r="GH398" s="223">
        <f t="shared" ca="1" si="780"/>
        <v>-9.1990698217780161E-6</v>
      </c>
      <c r="GI398" s="223">
        <f t="shared" ca="1" si="781"/>
        <v>8.2736933668501841E-4</v>
      </c>
      <c r="GJ398" s="223">
        <f t="shared" ca="1" si="782"/>
        <v>1.0272465758345074E-3</v>
      </c>
      <c r="GK398" s="223">
        <f t="shared" ca="1" si="783"/>
        <v>4.3661975285332088E-4</v>
      </c>
      <c r="GL398" s="223">
        <f t="shared" ca="1" si="784"/>
        <v>-4.9000204578076678E-4</v>
      </c>
      <c r="GM398" s="223">
        <f t="shared" ca="1" si="785"/>
        <v>-1.039549228880254E-3</v>
      </c>
      <c r="GN398" s="223">
        <f t="shared" ca="1" si="786"/>
        <v>-7.891250053609388E-4</v>
      </c>
      <c r="GO398" s="223">
        <f t="shared" ca="1" si="787"/>
        <v>6.8559964449936952E-5</v>
      </c>
      <c r="GP398" s="223">
        <f t="shared" ca="1" si="788"/>
        <v>8.7348551731831114E-4</v>
      </c>
      <c r="GQ398" s="223">
        <f t="shared" ca="1" si="789"/>
        <v>1.0062318038878411E-3</v>
      </c>
      <c r="GR398" s="223">
        <f t="shared" ca="1" si="790"/>
        <v>3.6464566907915485E-4</v>
      </c>
      <c r="GS398" s="223">
        <f t="shared" ca="1" si="791"/>
        <v>-5.5754873391602804E-4</v>
      </c>
      <c r="GT398" s="223">
        <f t="shared" ca="1" si="792"/>
        <v>-1.0506888578659067E-3</v>
      </c>
      <c r="GU398" s="223">
        <f t="shared" ca="1" si="793"/>
        <v>-7.3528522054432111E-4</v>
      </c>
      <c r="GV398" s="223">
        <f t="shared" ca="1" si="794"/>
        <v>1.4594746633408284E-4</v>
      </c>
      <c r="GW398" s="223">
        <f t="shared" ca="1" si="795"/>
        <v>9.1486820425218255E-4</v>
      </c>
      <c r="GX398" s="223">
        <f t="shared" ca="1" si="796"/>
        <v>9.7976417461334716E-4</v>
      </c>
      <c r="GY398" s="223">
        <f t="shared" ca="1" si="797"/>
        <v>2.9069553883039273E-4</v>
      </c>
      <c r="GZ398" s="223">
        <f t="shared" ca="1" si="798"/>
        <v>-6.2207401715471549E-4</v>
      </c>
      <c r="HA398" s="223">
        <f t="shared" ca="1" si="799"/>
        <v>-1.0561347128963492E-3</v>
      </c>
      <c r="HB398" s="223">
        <f t="shared" ca="1" si="800"/>
        <v>-6.7746086141053606E-4</v>
      </c>
      <c r="HC398" s="223">
        <f t="shared" ca="1" si="801"/>
        <v>2.225440662528935E-4</v>
      </c>
      <c r="HD398" s="223">
        <f t="shared" ca="1" si="802"/>
        <v>9.512931411206336E-4</v>
      </c>
      <c r="HE398" s="223">
        <f t="shared" ca="1" si="803"/>
        <v>9.4798711838728876E-4</v>
      </c>
      <c r="HF398" s="223">
        <f t="shared" ca="1" si="804"/>
        <v>2.1517010427008572E-4</v>
      </c>
      <c r="HG398" s="223">
        <f t="shared" ca="1" si="805"/>
        <v>-6.8322822739631914E-4</v>
      </c>
      <c r="HH398" s="223">
        <f t="shared" ca="1" si="806"/>
        <v>-1.0558572824113279E-3</v>
      </c>
      <c r="HI398" s="223">
        <f t="shared" ca="1" si="807"/>
        <v>-6.1596528317178355E-4</v>
      </c>
      <c r="HJ398" s="223">
        <f t="shared" ca="1" si="808"/>
        <v>2.9793468059487887E-4</v>
      </c>
      <c r="HK398" s="223">
        <f t="shared" ca="1" si="809"/>
        <v>9.825629380348221E-4</v>
      </c>
      <c r="HL398" s="223">
        <f t="shared" ca="1" si="810"/>
        <v>9.1107283783060228E-4</v>
      </c>
      <c r="HM398" s="223">
        <f t="shared" ca="1" si="811"/>
        <v>1.3847864427183769E-4</v>
      </c>
      <c r="HN398" s="223">
        <f t="shared" ca="1" si="812"/>
        <v>-7.4067996467697854E-4</v>
      </c>
      <c r="HO398" s="223">
        <f t="shared" ca="1" si="813"/>
        <v>-1.0498580698306791E-3</v>
      </c>
      <c r="HP398" s="223">
        <f t="shared" ca="1" si="814"/>
        <v>-5.5113173569467744E-4</v>
      </c>
      <c r="HQ398" s="223">
        <f t="shared" ca="1" si="815"/>
        <v>3.717107610888794E-4</v>
      </c>
      <c r="HR398" s="223">
        <f t="shared" ca="1" si="816"/>
        <v>1.008508141255973E-3</v>
      </c>
      <c r="HS398" s="223">
        <f t="shared" ca="1" si="817"/>
        <v>8.6922137462797457E-4</v>
      </c>
      <c r="HT398" s="223">
        <f t="shared" ca="1" si="818"/>
        <v>6.103675650212802E-5</v>
      </c>
      <c r="HU398" s="223">
        <f t="shared" ca="1" si="819"/>
        <v>-7.9411789305460108E-4</v>
      </c>
      <c r="HV398" s="223">
        <f t="shared" ca="1" si="820"/>
        <v>-1.038169585407164E-3</v>
      </c>
      <c r="HW398" s="223">
        <f t="shared" ca="1" si="821"/>
        <v>-4.833115575903446E-4</v>
      </c>
      <c r="HX398" s="223">
        <f t="shared" ca="1" si="822"/>
        <v>4.4347250876254499E-4</v>
      </c>
      <c r="HY398" s="223">
        <f t="shared" ca="1" si="823"/>
        <v>1.0289881514798705E-3</v>
      </c>
      <c r="HZ398" s="223">
        <f t="shared" ca="1" si="824"/>
        <v>8.2265952548462088E-4</v>
      </c>
      <c r="IA398" s="223">
        <f t="shared" ca="1" si="825"/>
        <v>-1.6735894739451185E-5</v>
      </c>
      <c r="IB398" s="223">
        <f t="shared" ca="1" si="826"/>
        <v>-8.4325242776530621E-4</v>
      </c>
      <c r="IC398" s="223">
        <f t="shared" ca="1" si="827"/>
        <v>-1.0208551700506029E-3</v>
      </c>
      <c r="ID398" s="223">
        <f t="shared" ca="1" si="828"/>
        <v>-4.1287227228005018E-4</v>
      </c>
      <c r="IE398" s="223">
        <f t="shared" ca="1" si="829"/>
        <v>-1.1343039500302382E-3</v>
      </c>
      <c r="IF398" s="223">
        <f t="shared" ca="1" si="830"/>
        <v>1.0438919857566698E-3</v>
      </c>
      <c r="IG398" s="223">
        <f t="shared" ca="1" si="831"/>
        <v>7.7163961309528978E-4</v>
      </c>
      <c r="IH398" s="223">
        <f t="shared" ca="1" si="832"/>
        <v>-9.4417852717395623E-5</v>
      </c>
      <c r="II398" s="223">
        <f t="shared" ca="1" si="833"/>
        <v>-8.8781730450835153E-4</v>
      </c>
      <c r="IJ398" s="223">
        <f t="shared" ca="1" si="834"/>
        <v>-9.9800865207796572E-4</v>
      </c>
      <c r="IK398" s="223">
        <f t="shared" ca="1" si="835"/>
        <v>-3.4019559635393493E-4</v>
      </c>
      <c r="IL398" s="223">
        <f t="shared" ca="1" si="836"/>
        <v>5.7941049637124124E-4</v>
      </c>
      <c r="IM398" s="223">
        <f t="shared" ca="1" si="837"/>
        <v>1.0531388789171172E-3</v>
      </c>
      <c r="IN398" s="223">
        <f t="shared" ca="1" si="838"/>
        <v>7.164381187857176E-4</v>
      </c>
      <c r="IO398" s="223">
        <f t="shared" ca="1" si="839"/>
        <v>-1.7158815217085428E-4</v>
      </c>
      <c r="IP398" s="223">
        <f t="shared" ca="1" si="840"/>
        <v>-9.2757102235544939E-4</v>
      </c>
      <c r="IQ398" s="223">
        <f t="shared" ca="1" si="841"/>
        <v>-9.6975383874963426E-4</v>
      </c>
      <c r="IR398" s="223">
        <f t="shared" ca="1" si="842"/>
        <v>-2.6567537101573999E-4</v>
      </c>
      <c r="IS398" s="223">
        <f t="shared" ca="1" si="843"/>
        <v>6.4285007657339686E-4</v>
      </c>
      <c r="IT398" s="223">
        <f t="shared" ca="1" si="844"/>
        <v>1.0566787212460014E-3</v>
      </c>
      <c r="IU398" s="223">
        <f t="shared" ca="1" si="845"/>
        <v>6.5735418423637049E-4</v>
      </c>
      <c r="IV398" s="223">
        <f t="shared" ca="1" si="846"/>
        <v>-2.4782860056085204E-4</v>
      </c>
      <c r="IW398" s="223">
        <f t="shared" ca="1" si="847"/>
        <v>-9.622981524652197E-4</v>
      </c>
      <c r="IX398" s="223">
        <f t="shared" ca="1" si="848"/>
        <v>-9.3624384534710526E-4</v>
      </c>
      <c r="IY398" s="223">
        <f t="shared" ca="1" si="849"/>
        <v>-1.8971542782320072E-4</v>
      </c>
      <c r="IZ398" s="223">
        <f t="shared" ca="1" si="850"/>
        <v>7.0280599651238642E-4</v>
      </c>
      <c r="JA398" s="223">
        <f t="shared" ca="1" si="851"/>
        <v>1.0544923300310411E-3</v>
      </c>
      <c r="JB398" s="223">
        <f t="shared" ca="1" si="852"/>
        <v>5.9470799040775774E-4</v>
      </c>
    </row>
    <row r="399" spans="2:262">
      <c r="B399" s="230">
        <v>38</v>
      </c>
      <c r="C399" s="229">
        <f t="shared" si="853"/>
        <v>7.4218750000000033E-4</v>
      </c>
      <c r="D399" s="226">
        <f t="shared" ca="1" si="597"/>
        <v>280.00153595494743</v>
      </c>
      <c r="E399" s="225">
        <f ca="1">AR361</f>
        <v>1.5359549474436086E-3</v>
      </c>
      <c r="F399" s="224">
        <v>38</v>
      </c>
      <c r="G399" s="223">
        <f t="shared" ca="1" si="854"/>
        <v>1.1779339437064E-4</v>
      </c>
      <c r="H399" s="223">
        <f t="shared" ca="1" si="598"/>
        <v>3.8372659282933231E-4</v>
      </c>
      <c r="I399" s="223">
        <f t="shared" ca="1" si="599"/>
        <v>3.3937793455672896E-4</v>
      </c>
      <c r="J399" s="223">
        <f t="shared" ca="1" si="600"/>
        <v>2.0607806321711671E-5</v>
      </c>
      <c r="K399" s="223">
        <f t="shared" ca="1" si="601"/>
        <v>-3.1482582277081222E-4</v>
      </c>
      <c r="L399" s="223">
        <f t="shared" ca="1" si="602"/>
        <v>-3.9569085364337341E-4</v>
      </c>
      <c r="M399" s="223">
        <f t="shared" ca="1" si="603"/>
        <v>-1.565997098479377E-4</v>
      </c>
      <c r="N399" s="223">
        <f t="shared" ca="1" si="604"/>
        <v>2.0911817716310694E-4</v>
      </c>
      <c r="O399" s="223">
        <f t="shared" ca="1" si="605"/>
        <v>4.05742815233514E-4</v>
      </c>
      <c r="P399" s="223">
        <f t="shared" ca="1" si="606"/>
        <v>2.742832485117053E-4</v>
      </c>
      <c r="Q399" s="223">
        <f t="shared" ca="1" si="607"/>
        <v>-7.896213448881732E-5</v>
      </c>
      <c r="R399" s="223">
        <f t="shared" ca="1" si="608"/>
        <v>-3.6835862570415868E-4</v>
      </c>
      <c r="S399" s="223">
        <f t="shared" ca="1" si="609"/>
        <v>-3.5989981978269431E-4</v>
      </c>
      <c r="T399" s="223">
        <f t="shared" ca="1" si="610"/>
        <v>-6.0425518958848E-5</v>
      </c>
      <c r="U399" s="223">
        <f t="shared" ca="1" si="611"/>
        <v>2.8790894054793448E-4</v>
      </c>
      <c r="V399" s="223">
        <f t="shared" ca="1" si="612"/>
        <v>4.0343983024196362E-4</v>
      </c>
      <c r="W399" s="223">
        <f t="shared" ca="1" si="613"/>
        <v>1.9274871201143155E-4</v>
      </c>
      <c r="X399" s="223">
        <f t="shared" ca="1" si="614"/>
        <v>-1.7379928286791958E-4</v>
      </c>
      <c r="Y399" s="223">
        <f t="shared" ca="1" si="615"/>
        <v>-3.99812935862838E-4</v>
      </c>
      <c r="Z399" s="223">
        <f t="shared" ca="1" si="616"/>
        <v>-3.0253729277322132E-4</v>
      </c>
      <c r="AA399" s="223">
        <f t="shared" ca="1" si="617"/>
        <v>3.9370426086774341E-5</v>
      </c>
      <c r="AB399" s="223">
        <f t="shared" ca="1" si="618"/>
        <v>3.4944316364814593E-4</v>
      </c>
      <c r="AC399" s="223">
        <f t="shared" ca="1" si="619"/>
        <v>3.7695567300289809E-4</v>
      </c>
      <c r="AD399" s="223">
        <f t="shared" ca="1" si="620"/>
        <v>9.9661300816461252E-5</v>
      </c>
      <c r="AE399" s="223">
        <f t="shared" ca="1" si="621"/>
        <v>-2.5821933784054353E-4</v>
      </c>
      <c r="AF399" s="223">
        <f t="shared" ca="1" si="622"/>
        <v>-4.0730346073267871E-4</v>
      </c>
      <c r="AG399" s="223">
        <f t="shared" ca="1" si="623"/>
        <v>-2.2704143871109193E-4</v>
      </c>
      <c r="AH399" s="223">
        <f t="shared" ca="1" si="624"/>
        <v>1.3680660647036037E-4</v>
      </c>
      <c r="AI399" s="223">
        <f t="shared" ca="1" si="625"/>
        <v>3.9003263935982009E-4</v>
      </c>
      <c r="AJ399" s="223">
        <f t="shared" ca="1" si="626"/>
        <v>3.2787773752162495E-4</v>
      </c>
      <c r="AK399" s="223">
        <f t="shared" ca="1" si="627"/>
        <v>6.0044104054841657E-7</v>
      </c>
      <c r="AL399" s="223">
        <f t="shared" ca="1" si="628"/>
        <v>-3.2716237290113731E-4</v>
      </c>
      <c r="AM399" s="223">
        <f t="shared" ca="1" si="629"/>
        <v>-3.9038123702715233E-4</v>
      </c>
      <c r="AN399" s="223">
        <f t="shared" ca="1" si="630"/>
        <v>-1.3793728986680312E-4</v>
      </c>
      <c r="AO399" s="223">
        <f t="shared" ca="1" si="631"/>
        <v>2.2604294175270124E-4</v>
      </c>
      <c r="AP399" s="223">
        <f t="shared" ca="1" si="632"/>
        <v>4.0724453624181779E-4</v>
      </c>
      <c r="AQ399" s="223">
        <f t="shared" ca="1" si="633"/>
        <v>2.5914763224248855E-4</v>
      </c>
      <c r="AR399" s="223">
        <f t="shared" ca="1" si="634"/>
        <v>-9.8496407666394566E-5</v>
      </c>
      <c r="AS399" s="223">
        <f t="shared" ca="1" si="635"/>
        <v>-3.7649611532623764E-4</v>
      </c>
      <c r="AT399" s="223">
        <f t="shared" ca="1" si="636"/>
        <v>-3.5006054042149024E-4</v>
      </c>
      <c r="AU399" s="223">
        <f t="shared" ca="1" si="637"/>
        <v>-4.0565525592416217E-5</v>
      </c>
      <c r="AV399" s="223">
        <f t="shared" ca="1" si="638"/>
        <v>3.0173082965794543E-4</v>
      </c>
      <c r="AW399" s="223">
        <f t="shared" ca="1" si="639"/>
        <v>4.0004721633474293E-4</v>
      </c>
      <c r="AX399" s="223">
        <f t="shared" ca="1" si="640"/>
        <v>1.7488486741153617E-4</v>
      </c>
      <c r="AY399" s="223">
        <f t="shared" ca="1" si="641"/>
        <v>-1.9168962856813546E-4</v>
      </c>
      <c r="AZ399" s="223">
        <f t="shared" ca="1" si="642"/>
        <v>-4.032636242444394E-4</v>
      </c>
      <c r="BA399" s="223">
        <f t="shared" ca="1" si="643"/>
        <v>-2.8875809241088397E-4</v>
      </c>
      <c r="BB399" s="223">
        <f t="shared" ca="1" si="644"/>
        <v>5.9237634612987935E-5</v>
      </c>
      <c r="BC399" s="223">
        <f t="shared" ca="1" si="645"/>
        <v>3.5933372788835179E-4</v>
      </c>
      <c r="BD399" s="223">
        <f t="shared" ca="1" si="646"/>
        <v>3.6887206895454174E-4</v>
      </c>
      <c r="BE399" s="223">
        <f t="shared" ca="1" si="647"/>
        <v>8.0139941957457089E-5</v>
      </c>
      <c r="BF399" s="223">
        <f t="shared" ca="1" si="648"/>
        <v>-2.73393453582298E-4</v>
      </c>
      <c r="BG399" s="223">
        <f t="shared" ca="1" si="649"/>
        <v>-4.0586052226097624E-4</v>
      </c>
      <c r="BH399" s="223">
        <f t="shared" ca="1" si="650"/>
        <v>-2.101482080813016E-4</v>
      </c>
      <c r="BI399" s="223">
        <f t="shared" ca="1" si="651"/>
        <v>1.5549023947225078E-4</v>
      </c>
      <c r="BJ399" s="223">
        <f t="shared" ca="1" si="652"/>
        <v>3.9539906309926529E-4</v>
      </c>
      <c r="BK399" s="223">
        <f t="shared" ca="1" si="653"/>
        <v>3.1558765429813248E-4</v>
      </c>
      <c r="BL399" s="223">
        <f t="shared" ca="1" si="654"/>
        <v>-1.9408370755673234E-5</v>
      </c>
      <c r="BM399" s="223">
        <f t="shared" ca="1" si="655"/>
        <v>-3.3871076021910418E-4</v>
      </c>
      <c r="BN399" s="223">
        <f t="shared" ca="1" si="656"/>
        <v>-3.8413115781757499E-4</v>
      </c>
      <c r="BO399" s="223">
        <f t="shared" ca="1" si="657"/>
        <v>-1.1894256687250183E-4</v>
      </c>
      <c r="BP399" s="223">
        <f t="shared" ca="1" si="658"/>
        <v>2.4242314909658885E-4</v>
      </c>
      <c r="BQ399" s="223">
        <f t="shared" ca="1" si="659"/>
        <v>4.0776516949190655E-4</v>
      </c>
      <c r="BR399" s="223">
        <f t="shared" ca="1" si="660"/>
        <v>2.4338770662854793E-4</v>
      </c>
      <c r="BS399" s="223">
        <f t="shared" ca="1" si="661"/>
        <v>-1.1779339437063718E-4</v>
      </c>
      <c r="BT399" s="223">
        <f t="shared" ca="1" si="662"/>
        <v>-3.8372659282933118E-4</v>
      </c>
      <c r="BU399" s="223">
        <f t="shared" ca="1" si="663"/>
        <v>-3.3937793455672956E-4</v>
      </c>
      <c r="BV399" s="223">
        <f t="shared" ca="1" si="664"/>
        <v>-2.0607806321713324E-5</v>
      </c>
      <c r="BW399" s="223">
        <f t="shared" ca="1" si="665"/>
        <v>3.1482582277080886E-4</v>
      </c>
      <c r="BX399" s="223">
        <f t="shared" ca="1" si="666"/>
        <v>3.9569085364337341E-4</v>
      </c>
      <c r="BY399" s="223">
        <f t="shared" ca="1" si="667"/>
        <v>1.5659970984793791E-4</v>
      </c>
      <c r="BZ399" s="223">
        <f t="shared" ca="1" si="668"/>
        <v>-2.0911817716310607E-4</v>
      </c>
      <c r="CA399" s="223">
        <f t="shared" ca="1" si="669"/>
        <v>-4.0574281523351389E-4</v>
      </c>
      <c r="CB399" s="223">
        <f t="shared" ca="1" si="670"/>
        <v>-2.7428324851170704E-4</v>
      </c>
      <c r="CC399" s="223">
        <f t="shared" ca="1" si="671"/>
        <v>7.8962134488814935E-5</v>
      </c>
      <c r="CD399" s="223">
        <f t="shared" ca="1" si="672"/>
        <v>3.6835862570415738E-4</v>
      </c>
      <c r="CE399" s="223">
        <f t="shared" ca="1" si="673"/>
        <v>3.5989981978269616E-4</v>
      </c>
      <c r="CF399" s="223">
        <f t="shared" ca="1" si="674"/>
        <v>6.0425518958851822E-5</v>
      </c>
      <c r="CG399" s="223">
        <f t="shared" ca="1" si="675"/>
        <v>-2.8790894054793123E-4</v>
      </c>
      <c r="CH399" s="223">
        <f t="shared" ca="1" si="676"/>
        <v>-4.0343983024196357E-4</v>
      </c>
      <c r="CI399" s="223">
        <f t="shared" ca="1" si="677"/>
        <v>-1.9274871201143177E-4</v>
      </c>
      <c r="CJ399" s="223">
        <f t="shared" ca="1" si="678"/>
        <v>1.7379928286791868E-4</v>
      </c>
      <c r="CK399" s="223">
        <f t="shared" ca="1" si="679"/>
        <v>3.9981293586283784E-4</v>
      </c>
      <c r="CL399" s="223">
        <f t="shared" ca="1" si="680"/>
        <v>3.0253729277322295E-4</v>
      </c>
      <c r="CM399" s="223">
        <f t="shared" ca="1" si="681"/>
        <v>-3.9370426086771955E-5</v>
      </c>
      <c r="CN399" s="223">
        <f t="shared" ca="1" si="682"/>
        <v>-3.4944316364814463E-4</v>
      </c>
      <c r="CO399" s="223">
        <f t="shared" ca="1" si="683"/>
        <v>-3.769556730028995E-4</v>
      </c>
      <c r="CP399" s="223">
        <f t="shared" ca="1" si="684"/>
        <v>-9.9661300816464965E-5</v>
      </c>
      <c r="CQ399" s="223">
        <f t="shared" ca="1" si="685"/>
        <v>2.5821933784054061E-4</v>
      </c>
      <c r="CR399" s="223">
        <f t="shared" ca="1" si="686"/>
        <v>4.0730346073267892E-4</v>
      </c>
      <c r="CS399" s="223">
        <f t="shared" ca="1" si="687"/>
        <v>2.2704143871109153E-4</v>
      </c>
      <c r="CT399" s="223">
        <f t="shared" ca="1" si="688"/>
        <v>-1.3680660647036083E-4</v>
      </c>
      <c r="CU399" s="223">
        <f t="shared" ca="1" si="689"/>
        <v>-3.9003263935981982E-4</v>
      </c>
      <c r="CV399" s="223">
        <f t="shared" ca="1" si="690"/>
        <v>-3.2787773752162555E-4</v>
      </c>
      <c r="CW399" s="223">
        <f t="shared" ca="1" si="691"/>
        <v>-6.0044104055082892E-7</v>
      </c>
      <c r="CX399" s="223">
        <f t="shared" ca="1" si="692"/>
        <v>3.2716237290113584E-4</v>
      </c>
      <c r="CY399" s="223">
        <f t="shared" ca="1" si="693"/>
        <v>3.9038123702715309E-4</v>
      </c>
      <c r="CZ399" s="223">
        <f t="shared" ca="1" si="694"/>
        <v>1.3793728986680675E-4</v>
      </c>
      <c r="DA399" s="223">
        <f t="shared" ca="1" si="695"/>
        <v>-2.2604294175269685E-4</v>
      </c>
      <c r="DB399" s="223">
        <f t="shared" ca="1" si="696"/>
        <v>-4.0724453624181757E-4</v>
      </c>
      <c r="DC399" s="223">
        <f t="shared" ca="1" si="697"/>
        <v>-2.5914763224249262E-4</v>
      </c>
      <c r="DD399" s="223">
        <f t="shared" ca="1" si="698"/>
        <v>9.8496407666395081E-5</v>
      </c>
      <c r="DE399" s="223">
        <f t="shared" ca="1" si="699"/>
        <v>3.764961153262378E-4</v>
      </c>
      <c r="DF399" s="223">
        <f t="shared" ca="1" si="700"/>
        <v>3.5006054042149149E-4</v>
      </c>
      <c r="DG399" s="223">
        <f t="shared" ca="1" si="701"/>
        <v>4.0565525592418629E-5</v>
      </c>
      <c r="DH399" s="223">
        <f t="shared" ca="1" si="702"/>
        <v>-3.0173082965794385E-4</v>
      </c>
      <c r="DI399" s="223">
        <f t="shared" ca="1" si="703"/>
        <v>-4.0004721633474336E-4</v>
      </c>
      <c r="DJ399" s="223">
        <f t="shared" ca="1" si="704"/>
        <v>-1.7488486741153836E-4</v>
      </c>
      <c r="DK399" s="223">
        <f t="shared" ca="1" si="705"/>
        <v>1.9168962856813329E-4</v>
      </c>
      <c r="DL399" s="223">
        <f t="shared" ca="1" si="706"/>
        <v>4.0326362424443859E-4</v>
      </c>
      <c r="DM399" s="223">
        <f t="shared" ca="1" si="707"/>
        <v>2.8875809241088771E-4</v>
      </c>
      <c r="DN399" s="223">
        <f t="shared" ca="1" si="708"/>
        <v>-5.9237634612982758E-5</v>
      </c>
      <c r="DO399" s="223">
        <f t="shared" ca="1" si="709"/>
        <v>-3.5933372788835201E-4</v>
      </c>
      <c r="DP399" s="223">
        <f t="shared" ca="1" si="710"/>
        <v>-3.6887206895454153E-4</v>
      </c>
      <c r="DQ399" s="223">
        <f t="shared" ca="1" si="711"/>
        <v>-8.013994195745942E-5</v>
      </c>
      <c r="DR399" s="223">
        <f t="shared" ca="1" si="712"/>
        <v>2.7339345358229621E-4</v>
      </c>
      <c r="DS399" s="223">
        <f t="shared" ca="1" si="713"/>
        <v>4.0586052226097646E-4</v>
      </c>
      <c r="DT399" s="223">
        <f t="shared" ca="1" si="714"/>
        <v>2.1014820808130363E-4</v>
      </c>
      <c r="DU399" s="223">
        <f t="shared" ca="1" si="715"/>
        <v>-1.5549023947224858E-4</v>
      </c>
      <c r="DV399" s="223">
        <f t="shared" ca="1" si="716"/>
        <v>-3.9539906309926469E-4</v>
      </c>
      <c r="DW399" s="223">
        <f t="shared" ca="1" si="717"/>
        <v>-3.1558765429813584E-4</v>
      </c>
      <c r="DX399" s="223">
        <f t="shared" ca="1" si="718"/>
        <v>1.9408370755667948E-5</v>
      </c>
      <c r="DY399" s="223">
        <f t="shared" ca="1" si="719"/>
        <v>3.3871076021910445E-4</v>
      </c>
      <c r="DZ399" s="223">
        <f t="shared" ca="1" si="720"/>
        <v>3.8413115781757488E-4</v>
      </c>
      <c r="EA399" s="223">
        <f t="shared" ca="1" si="721"/>
        <v>1.1894256687250135E-4</v>
      </c>
      <c r="EB399" s="223">
        <f t="shared" ca="1" si="722"/>
        <v>-2.4242314909658696E-4</v>
      </c>
      <c r="EC399" s="223">
        <f t="shared" ca="1" si="723"/>
        <v>-4.0776516949190655E-4</v>
      </c>
      <c r="ED399" s="223">
        <f t="shared" ca="1" si="724"/>
        <v>-2.4338770662854986E-4</v>
      </c>
      <c r="EE399" s="223">
        <f t="shared" ca="1" si="725"/>
        <v>1.1779339437063491E-4</v>
      </c>
      <c r="EF399" s="223">
        <f t="shared" ca="1" si="726"/>
        <v>3.8372659282933036E-4</v>
      </c>
      <c r="EG399" s="223">
        <f t="shared" ca="1" si="727"/>
        <v>3.3937793455673254E-4</v>
      </c>
      <c r="EH399" s="223">
        <f t="shared" ca="1" si="728"/>
        <v>2.060780632171861E-5</v>
      </c>
      <c r="EI399" s="223">
        <f t="shared" ca="1" si="729"/>
        <v>-3.1482582277080734E-4</v>
      </c>
      <c r="EJ399" s="223">
        <f t="shared" ca="1" si="730"/>
        <v>-3.9569085364337395E-4</v>
      </c>
      <c r="EK399" s="223">
        <f t="shared" ca="1" si="731"/>
        <v>-1.5659970984794014E-4</v>
      </c>
      <c r="EL399" s="223">
        <f t="shared" ca="1" si="732"/>
        <v>2.0911817716310401E-4</v>
      </c>
      <c r="EM399" s="223">
        <f t="shared" ca="1" si="733"/>
        <v>4.0574281523351368E-4</v>
      </c>
      <c r="EN399" s="223">
        <f t="shared" ca="1" si="734"/>
        <v>2.7428324851171316E-4</v>
      </c>
      <c r="EO399" s="223">
        <f t="shared" ca="1" si="735"/>
        <v>-7.8962134488812604E-5</v>
      </c>
      <c r="EP399" s="223">
        <f t="shared" ca="1" si="736"/>
        <v>-3.6835862570415879E-4</v>
      </c>
      <c r="EQ399" s="223">
        <f t="shared" ca="1" si="737"/>
        <v>-3.5989981978269724E-4</v>
      </c>
      <c r="ER399" s="223">
        <f t="shared" ca="1" si="738"/>
        <v>-6.0425518958848461E-5</v>
      </c>
      <c r="ES399" s="223">
        <f t="shared" ca="1" si="739"/>
        <v>2.8790894054792955E-4</v>
      </c>
      <c r="ET399" s="223">
        <f t="shared" ca="1" si="740"/>
        <v>4.0343983024196395E-4</v>
      </c>
      <c r="EU399" s="223">
        <f t="shared" ca="1" si="741"/>
        <v>1.9274871201143898E-4</v>
      </c>
      <c r="EV399" s="223">
        <f t="shared" ca="1" si="742"/>
        <v>-1.7379928286791652E-4</v>
      </c>
      <c r="EW399" s="223">
        <f t="shared" ca="1" si="743"/>
        <v>-3.9981293586283621E-4</v>
      </c>
      <c r="EX399" s="223">
        <f t="shared" ca="1" si="744"/>
        <v>-3.0253729277322458E-4</v>
      </c>
      <c r="EY399" s="223">
        <f t="shared" ca="1" si="745"/>
        <v>3.937042608676377E-5</v>
      </c>
      <c r="EZ399" s="223">
        <f t="shared" ca="1" si="746"/>
        <v>3.4944316364814344E-4</v>
      </c>
      <c r="FA399" s="223">
        <f t="shared" ca="1" si="747"/>
        <v>3.769556730028982E-4</v>
      </c>
      <c r="FB399" s="223">
        <f t="shared" ca="1" si="748"/>
        <v>9.9661300816467297E-5</v>
      </c>
      <c r="FC399" s="223">
        <f t="shared" ca="1" si="749"/>
        <v>-2.5821933784054321E-4</v>
      </c>
      <c r="FD399" s="223">
        <f t="shared" ca="1" si="750"/>
        <v>-4.0730346073267903E-4</v>
      </c>
      <c r="FE399" s="223">
        <f t="shared" ca="1" si="751"/>
        <v>-2.2704143871109351E-4</v>
      </c>
      <c r="FF399" s="223">
        <f t="shared" ca="1" si="752"/>
        <v>1.3680660647035314E-4</v>
      </c>
      <c r="FG399" s="223">
        <f t="shared" ca="1" si="753"/>
        <v>3.9003263935981911E-4</v>
      </c>
      <c r="FH399" s="223">
        <f t="shared" ca="1" si="754"/>
        <v>3.2787773752163043E-4</v>
      </c>
      <c r="FI399" s="223">
        <f t="shared" ca="1" si="755"/>
        <v>6.0044104055321417E-7</v>
      </c>
      <c r="FJ399" s="223">
        <f t="shared" ca="1" si="756"/>
        <v>-3.271623729011379E-4</v>
      </c>
      <c r="FK399" s="223">
        <f t="shared" ca="1" si="757"/>
        <v>-3.9038123702715374E-4</v>
      </c>
      <c r="FL399" s="223">
        <f t="shared" ca="1" si="758"/>
        <v>-1.3793728986680355E-4</v>
      </c>
      <c r="FM399" s="223">
        <f t="shared" ca="1" si="759"/>
        <v>2.2604294175269485E-4</v>
      </c>
      <c r="FN399" s="223">
        <f t="shared" ca="1" si="760"/>
        <v>4.0724453624181773E-4</v>
      </c>
      <c r="FO399" s="223">
        <f t="shared" ca="1" si="761"/>
        <v>2.5914763224249446E-4</v>
      </c>
      <c r="FP399" s="223">
        <f t="shared" ca="1" si="762"/>
        <v>-9.8496407666392722E-5</v>
      </c>
      <c r="FQ399" s="223">
        <f t="shared" ca="1" si="763"/>
        <v>-3.7649611532623471E-4</v>
      </c>
      <c r="FR399" s="223">
        <f t="shared" ca="1" si="764"/>
        <v>-3.5006054042149273E-4</v>
      </c>
      <c r="FS399" s="223">
        <f t="shared" ca="1" si="765"/>
        <v>-4.0565525592426761E-5</v>
      </c>
      <c r="FT399" s="223">
        <f t="shared" ca="1" si="766"/>
        <v>3.0173082965794228E-4</v>
      </c>
      <c r="FU399" s="223">
        <f t="shared" ca="1" si="767"/>
        <v>4.0004721633474271E-4</v>
      </c>
      <c r="FV399" s="223">
        <f t="shared" ca="1" si="768"/>
        <v>1.748848674115405E-4</v>
      </c>
      <c r="FW399" s="223">
        <f t="shared" ca="1" si="769"/>
        <v>-1.9168962856813633E-4</v>
      </c>
      <c r="FX399" s="223">
        <f t="shared" ca="1" si="770"/>
        <v>-4.0326362424443826E-4</v>
      </c>
      <c r="FY399" s="223">
        <f t="shared" ca="1" si="771"/>
        <v>-2.8875809241088533E-4</v>
      </c>
      <c r="FZ399" s="223">
        <f t="shared" ca="1" si="772"/>
        <v>5.9237634612980346E-5</v>
      </c>
      <c r="GA399" s="223">
        <f t="shared" ca="1" si="773"/>
        <v>3.5933372788835087E-4</v>
      </c>
      <c r="GB399" s="223">
        <f t="shared" ca="1" si="774"/>
        <v>3.68872068954545E-4</v>
      </c>
      <c r="GC399" s="223">
        <f t="shared" ca="1" si="775"/>
        <v>8.0139941957461778E-5</v>
      </c>
      <c r="GD399" s="223">
        <f t="shared" ca="1" si="776"/>
        <v>-2.7339345358229008E-4</v>
      </c>
      <c r="GE399" s="223">
        <f t="shared" ca="1" si="777"/>
        <v>-4.0586052226097673E-4</v>
      </c>
      <c r="GF399" s="223">
        <f t="shared" ca="1" si="778"/>
        <v>-2.1014820808130073E-4</v>
      </c>
      <c r="GG399" s="223">
        <f t="shared" ca="1" si="779"/>
        <v>1.554902394722463E-4</v>
      </c>
      <c r="GH399" s="223">
        <f t="shared" ca="1" si="780"/>
        <v>3.9539906309926556E-4</v>
      </c>
      <c r="GI399" s="223">
        <f t="shared" ca="1" si="781"/>
        <v>3.1558765429813736E-4</v>
      </c>
      <c r="GJ399" s="223">
        <f t="shared" ca="1" si="782"/>
        <v>-1.9408370755671337E-5</v>
      </c>
      <c r="GK399" s="223">
        <f t="shared" ca="1" si="783"/>
        <v>-3.387107602190999E-4</v>
      </c>
      <c r="GL399" s="223">
        <f t="shared" ca="1" si="784"/>
        <v>-3.8413115781757564E-4</v>
      </c>
      <c r="GM399" s="223">
        <f t="shared" ca="1" si="785"/>
        <v>-1.1894256687250919E-4</v>
      </c>
      <c r="GN399" s="223">
        <f t="shared" ca="1" si="786"/>
        <v>2.4242314909658503E-4</v>
      </c>
      <c r="GO399" s="223">
        <f t="shared" ca="1" si="787"/>
        <v>4.0776516949190655E-4</v>
      </c>
      <c r="GP399" s="223">
        <f t="shared" ca="1" si="788"/>
        <v>2.4338770662855178E-4</v>
      </c>
      <c r="GQ399" s="223">
        <f t="shared" ca="1" si="789"/>
        <v>-1.1779339437063816E-4</v>
      </c>
      <c r="GR399" s="223">
        <f t="shared" ca="1" si="790"/>
        <v>-3.8372659282932955E-4</v>
      </c>
      <c r="GS399" s="223">
        <f t="shared" ca="1" si="791"/>
        <v>-3.3937793455673059E-4</v>
      </c>
      <c r="GT399" s="223">
        <f t="shared" ca="1" si="792"/>
        <v>-2.0607806321721022E-5</v>
      </c>
      <c r="GU399" s="223">
        <f t="shared" ca="1" si="793"/>
        <v>3.1482582277080951E-4</v>
      </c>
      <c r="GV399" s="223">
        <f t="shared" ca="1" si="794"/>
        <v>3.956908536433759E-4</v>
      </c>
      <c r="GW399" s="223">
        <f t="shared" ca="1" si="795"/>
        <v>1.565997098479423E-4</v>
      </c>
      <c r="GX399" s="223">
        <f t="shared" ca="1" si="796"/>
        <v>-2.0911817716309702E-4</v>
      </c>
      <c r="GY399" s="223">
        <f t="shared" ca="1" si="797"/>
        <v>-4.0574281523351346E-4</v>
      </c>
      <c r="GZ399" s="223">
        <f t="shared" ca="1" si="798"/>
        <v>-2.742832485117149E-4</v>
      </c>
      <c r="HA399" s="223">
        <f t="shared" ca="1" si="799"/>
        <v>7.8962134488810246E-5</v>
      </c>
      <c r="HB399" s="223">
        <f t="shared" ca="1" si="800"/>
        <v>3.6835862570415776E-4</v>
      </c>
      <c r="HC399" s="223">
        <f t="shared" ca="1" si="801"/>
        <v>3.5989981978269838E-4</v>
      </c>
      <c r="HD399" s="223">
        <f t="shared" ca="1" si="802"/>
        <v>6.0425518958850846E-5</v>
      </c>
      <c r="HE399" s="223">
        <f t="shared" ca="1" si="803"/>
        <v>-2.8790894054792781E-4</v>
      </c>
      <c r="HF399" s="223">
        <f t="shared" ca="1" si="804"/>
        <v>-4.0343983024196427E-4</v>
      </c>
      <c r="HG399" s="223">
        <f t="shared" ca="1" si="805"/>
        <v>-1.9274871201144109E-4</v>
      </c>
      <c r="HH399" s="223">
        <f t="shared" ca="1" si="806"/>
        <v>1.7379928286791432E-4</v>
      </c>
      <c r="HI399" s="223">
        <f t="shared" ca="1" si="807"/>
        <v>3.9981293586283573E-4</v>
      </c>
      <c r="HJ399" s="223">
        <f t="shared" ca="1" si="808"/>
        <v>3.0253729277322615E-4</v>
      </c>
      <c r="HK399" s="223">
        <f t="shared" ca="1" si="809"/>
        <v>-3.9370426086761384E-5</v>
      </c>
      <c r="HL399" s="223">
        <f t="shared" ca="1" si="810"/>
        <v>-3.4944316364814219E-4</v>
      </c>
      <c r="HM399" s="223">
        <f t="shared" ca="1" si="811"/>
        <v>-3.7695567300289918E-4</v>
      </c>
      <c r="HN399" s="223">
        <f t="shared" ca="1" si="812"/>
        <v>-9.9661300816469628E-5</v>
      </c>
      <c r="HO399" s="223">
        <f t="shared" ca="1" si="813"/>
        <v>2.5821933784054137E-4</v>
      </c>
      <c r="HP399" s="223">
        <f t="shared" ca="1" si="814"/>
        <v>4.0730346073267919E-4</v>
      </c>
      <c r="HQ399" s="223">
        <f t="shared" ca="1" si="815"/>
        <v>2.2704143871109551E-4</v>
      </c>
      <c r="HR399" s="223">
        <f t="shared" ca="1" si="816"/>
        <v>-1.3680660647035086E-4</v>
      </c>
      <c r="HS399" s="223">
        <f t="shared" ca="1" si="817"/>
        <v>-3.9003263935981846E-4</v>
      </c>
      <c r="HT399" s="223">
        <f t="shared" ca="1" si="818"/>
        <v>-3.2787773752163184E-4</v>
      </c>
      <c r="HU399" s="223">
        <f t="shared" ca="1" si="819"/>
        <v>-6.0044104055562652E-7</v>
      </c>
      <c r="HV399" s="223">
        <f t="shared" ca="1" si="820"/>
        <v>3.2716237290112955E-4</v>
      </c>
      <c r="HW399" s="223">
        <f t="shared" ca="1" si="821"/>
        <v>3.903812370271545E-4</v>
      </c>
      <c r="HX399" s="223">
        <f t="shared" ca="1" si="822"/>
        <v>1.3793728986680577E-4</v>
      </c>
      <c r="HY399" s="223">
        <f t="shared" ca="1" si="823"/>
        <v>-2.2604294175269284E-4</v>
      </c>
      <c r="HZ399" s="223">
        <f t="shared" ca="1" si="824"/>
        <v>-4.0724453624181757E-4</v>
      </c>
      <c r="IA399" s="223">
        <f t="shared" ca="1" si="825"/>
        <v>-2.5914763224249636E-4</v>
      </c>
      <c r="IB399" s="223">
        <f t="shared" ca="1" si="826"/>
        <v>9.8496407666390446E-5</v>
      </c>
      <c r="IC399" s="223">
        <f t="shared" ca="1" si="827"/>
        <v>3.7649611532623373E-4</v>
      </c>
      <c r="ID399" s="223">
        <f t="shared" ca="1" si="828"/>
        <v>3.5006054042149392E-4</v>
      </c>
      <c r="IE399" s="223">
        <f t="shared" ca="1" si="829"/>
        <v>4.036509972909579E-4</v>
      </c>
      <c r="IF399" s="223">
        <f t="shared" ca="1" si="830"/>
        <v>-3.017308296579406E-4</v>
      </c>
      <c r="IG399" s="223">
        <f t="shared" ca="1" si="831"/>
        <v>-4.000472163347432E-4</v>
      </c>
      <c r="IH399" s="223">
        <f t="shared" ca="1" si="832"/>
        <v>-1.7488486741154265E-4</v>
      </c>
      <c r="II399" s="223">
        <f t="shared" ca="1" si="833"/>
        <v>1.9168962856813422E-4</v>
      </c>
      <c r="IJ399" s="223">
        <f t="shared" ca="1" si="834"/>
        <v>4.0326362424443788E-4</v>
      </c>
      <c r="IK399" s="223">
        <f t="shared" ca="1" si="835"/>
        <v>2.8875809241088701E-4</v>
      </c>
      <c r="IL399" s="223">
        <f t="shared" ca="1" si="836"/>
        <v>-5.9237634612978015E-5</v>
      </c>
      <c r="IM399" s="223">
        <f t="shared" ca="1" si="837"/>
        <v>-3.5933372788834973E-4</v>
      </c>
      <c r="IN399" s="223">
        <f t="shared" ca="1" si="838"/>
        <v>-3.6887206895454608E-4</v>
      </c>
      <c r="IO399" s="223">
        <f t="shared" ca="1" si="839"/>
        <v>-8.0139941957464136E-5</v>
      </c>
      <c r="IP399" s="223">
        <f t="shared" ca="1" si="840"/>
        <v>2.7339345358228835E-4</v>
      </c>
      <c r="IQ399" s="223">
        <f t="shared" ca="1" si="841"/>
        <v>4.0586052226097694E-4</v>
      </c>
      <c r="IR399" s="223">
        <f t="shared" ca="1" si="842"/>
        <v>2.1014820808130279E-4</v>
      </c>
      <c r="IS399" s="223">
        <f t="shared" ca="1" si="843"/>
        <v>-1.5549023947224411E-4</v>
      </c>
      <c r="IT399" s="223">
        <f t="shared" ca="1" si="844"/>
        <v>-3.9539906309926496E-4</v>
      </c>
      <c r="IU399" s="223">
        <f t="shared" ca="1" si="845"/>
        <v>-3.1558765429813888E-4</v>
      </c>
      <c r="IV399" s="223">
        <f t="shared" ca="1" si="846"/>
        <v>1.9408370755668951E-5</v>
      </c>
      <c r="IW399" s="223">
        <f t="shared" ca="1" si="847"/>
        <v>3.387107602190986E-4</v>
      </c>
      <c r="IX399" s="223">
        <f t="shared" ca="1" si="848"/>
        <v>3.841311578175764E-4</v>
      </c>
      <c r="IY399" s="223">
        <f t="shared" ca="1" si="849"/>
        <v>1.189425668725115E-4</v>
      </c>
      <c r="IZ399" s="223">
        <f t="shared" ca="1" si="850"/>
        <v>-2.4242314909658308E-4</v>
      </c>
      <c r="JA399" s="223">
        <f t="shared" ca="1" si="851"/>
        <v>-4.0776516949190655E-4</v>
      </c>
      <c r="JB399" s="223">
        <f t="shared" ca="1" si="852"/>
        <v>-2.433877066285537E-4</v>
      </c>
    </row>
    <row r="400" spans="2:262">
      <c r="B400" s="230">
        <v>39</v>
      </c>
      <c r="C400" s="229">
        <f t="shared" si="853"/>
        <v>7.6171875000000035E-4</v>
      </c>
      <c r="D400" s="226">
        <f t="shared" ca="1" si="597"/>
        <v>280.00082427622971</v>
      </c>
      <c r="E400" s="225">
        <f ca="1">AS361</f>
        <v>8.2427622970348755E-4</v>
      </c>
      <c r="F400" s="224">
        <v>39</v>
      </c>
      <c r="G400" s="223">
        <f t="shared" ca="1" si="854"/>
        <v>5.1581696413340408E-4</v>
      </c>
      <c r="H400" s="223">
        <f t="shared" ca="1" si="598"/>
        <v>1.7838050232465499E-3</v>
      </c>
      <c r="I400" s="223">
        <f t="shared" ca="1" si="599"/>
        <v>1.538442124421923E-3</v>
      </c>
      <c r="J400" s="223">
        <f t="shared" ca="1" si="600"/>
        <v>-1.2109868717719344E-5</v>
      </c>
      <c r="K400" s="223">
        <f t="shared" ca="1" si="601"/>
        <v>-1.552388047631238E-3</v>
      </c>
      <c r="L400" s="223">
        <f t="shared" ca="1" si="602"/>
        <v>-1.7756456394527268E-3</v>
      </c>
      <c r="M400" s="223">
        <f t="shared" ca="1" si="603"/>
        <v>-4.9247456087327926E-4</v>
      </c>
      <c r="N400" s="223">
        <f t="shared" ca="1" si="604"/>
        <v>1.208503867021247E-3</v>
      </c>
      <c r="O400" s="223">
        <f t="shared" ca="1" si="605"/>
        <v>1.8842074128552315E-3</v>
      </c>
      <c r="P400" s="223">
        <f t="shared" ca="1" si="606"/>
        <v>9.613802582832899E-4</v>
      </c>
      <c r="Q400" s="223">
        <f t="shared" ca="1" si="607"/>
        <v>-7.7706615728138613E-4</v>
      </c>
      <c r="R400" s="223">
        <f t="shared" ca="1" si="608"/>
        <v>-1.8562623755557111E-3</v>
      </c>
      <c r="S400" s="223">
        <f t="shared" ca="1" si="609"/>
        <v>-1.3606360052500668E-3</v>
      </c>
      <c r="T400" s="223">
        <f t="shared" ca="1" si="610"/>
        <v>2.893316608336237E-4</v>
      </c>
      <c r="U400" s="223">
        <f t="shared" ca="1" si="611"/>
        <v>1.6938350859391294E-3</v>
      </c>
      <c r="V400" s="223">
        <f t="shared" ca="1" si="612"/>
        <v>1.6613165739557761E-3</v>
      </c>
      <c r="W400" s="223">
        <f t="shared" ca="1" si="613"/>
        <v>2.1936429770480514E-4</v>
      </c>
      <c r="X400" s="223">
        <f t="shared" ca="1" si="614"/>
        <v>-1.4086930549096789E-3</v>
      </c>
      <c r="Y400" s="223">
        <f t="shared" ca="1" si="615"/>
        <v>-1.841638298125647E-3</v>
      </c>
      <c r="Z400" s="223">
        <f t="shared" ca="1" si="616"/>
        <v>-7.1216778046945717E-4</v>
      </c>
      <c r="AA400" s="223">
        <f t="shared" ca="1" si="617"/>
        <v>1.0214942148092899E-3</v>
      </c>
      <c r="AB400" s="223">
        <f t="shared" ca="1" si="618"/>
        <v>1.8885372532157136E-3</v>
      </c>
      <c r="AC400" s="223">
        <f t="shared" ca="1" si="619"/>
        <v>1.1533762255894425E-3</v>
      </c>
      <c r="AD400" s="223">
        <f t="shared" ca="1" si="620"/>
        <v>-5.602902962537202E-4</v>
      </c>
      <c r="AE400" s="223">
        <f t="shared" ca="1" si="621"/>
        <v>-1.7986157098990863E-3</v>
      </c>
      <c r="AF400" s="223">
        <f t="shared" ca="1" si="622"/>
        <v>-1.5110250216917162E-3</v>
      </c>
      <c r="AG400" s="223">
        <f t="shared" ca="1" si="623"/>
        <v>5.8494540044253863E-5</v>
      </c>
      <c r="AH400" s="223">
        <f t="shared" ca="1" si="624"/>
        <v>1.5783882923131136E-3</v>
      </c>
      <c r="AI400" s="223">
        <f t="shared" ca="1" si="625"/>
        <v>1.7592032758595804E-3</v>
      </c>
      <c r="AJ400" s="223">
        <f t="shared" ca="1" si="626"/>
        <v>4.4753902090499079E-4</v>
      </c>
      <c r="AK400" s="223">
        <f t="shared" ca="1" si="627"/>
        <v>-1.2438100074271441E-3</v>
      </c>
      <c r="AL400" s="223">
        <f t="shared" ca="1" si="628"/>
        <v>-1.8799310025930764E-3</v>
      </c>
      <c r="AM400" s="223">
        <f t="shared" ca="1" si="629"/>
        <v>-9.2114933375976398E-4</v>
      </c>
      <c r="AN400" s="223">
        <f t="shared" ca="1" si="630"/>
        <v>8.1912033879714627E-4</v>
      </c>
      <c r="AO400" s="223">
        <f t="shared" ca="1" si="631"/>
        <v>1.8644617354324831E-3</v>
      </c>
      <c r="AP400" s="223">
        <f t="shared" ca="1" si="632"/>
        <v>1.3280243408971609E-3</v>
      </c>
      <c r="AQ400" s="223">
        <f t="shared" ca="1" si="633"/>
        <v>-3.3508714765074533E-4</v>
      </c>
      <c r="AR400" s="223">
        <f t="shared" ca="1" si="634"/>
        <v>-1.7139161898094349E-3</v>
      </c>
      <c r="AS400" s="223">
        <f t="shared" ca="1" si="635"/>
        <v>-1.638686815341135E-3</v>
      </c>
      <c r="AT400" s="223">
        <f t="shared" ca="1" si="636"/>
        <v>-1.7322239307425728E-4</v>
      </c>
      <c r="AU400" s="223">
        <f t="shared" ca="1" si="637"/>
        <v>1.439201069602817E-3</v>
      </c>
      <c r="AV400" s="223">
        <f t="shared" ca="1" si="638"/>
        <v>1.8306299230235075E-3</v>
      </c>
      <c r="AW400" s="223">
        <f t="shared" ca="1" si="639"/>
        <v>6.6898234066029016E-4</v>
      </c>
      <c r="AX400" s="223">
        <f t="shared" ca="1" si="640"/>
        <v>-1.0602188996913409E-3</v>
      </c>
      <c r="AY400" s="223">
        <f t="shared" ca="1" si="641"/>
        <v>-1.8899477949368784E-3</v>
      </c>
      <c r="AZ400" s="223">
        <f t="shared" ca="1" si="642"/>
        <v>-1.1162759436621531E-3</v>
      </c>
      <c r="BA400" s="223">
        <f t="shared" ca="1" si="643"/>
        <v>6.0442613045017467E-4</v>
      </c>
      <c r="BB400" s="223">
        <f t="shared" ca="1" si="644"/>
        <v>1.8123429777025554E-3</v>
      </c>
      <c r="BC400" s="223">
        <f t="shared" ca="1" si="645"/>
        <v>1.4826977339893032E-3</v>
      </c>
      <c r="BD400" s="223">
        <f t="shared" ca="1" si="646"/>
        <v>-1.0484397644710836E-4</v>
      </c>
      <c r="BE400" s="223">
        <f t="shared" ca="1" si="647"/>
        <v>-1.6034377749074406E-3</v>
      </c>
      <c r="BF400" s="223">
        <f t="shared" ca="1" si="648"/>
        <v>-1.7417012339939039E-3</v>
      </c>
      <c r="BG400" s="223">
        <f t="shared" ca="1" si="649"/>
        <v>-4.0233390016507448E-4</v>
      </c>
      <c r="BH400" s="223">
        <f t="shared" ca="1" si="650"/>
        <v>1.2783669231936259E-3</v>
      </c>
      <c r="BI400" s="223">
        <f t="shared" ca="1" si="651"/>
        <v>1.8745221921901063E-3</v>
      </c>
      <c r="BJ400" s="223">
        <f t="shared" ca="1" si="652"/>
        <v>8.8036354332158206E-4</v>
      </c>
      <c r="BK400" s="223">
        <f t="shared" ca="1" si="653"/>
        <v>-8.6068111284969765E-4</v>
      </c>
      <c r="BL400" s="223">
        <f t="shared" ca="1" si="654"/>
        <v>-1.8715380132765459E-3</v>
      </c>
      <c r="BM400" s="223">
        <f t="shared" ca="1" si="655"/>
        <v>-1.2946127243393293E-3</v>
      </c>
      <c r="BN400" s="223">
        <f t="shared" ca="1" si="656"/>
        <v>3.8064079049983076E-4</v>
      </c>
      <c r="BO400" s="223">
        <f t="shared" ca="1" si="657"/>
        <v>1.7329648946544619E-3</v>
      </c>
      <c r="BP400" s="223">
        <f t="shared" ca="1" si="658"/>
        <v>1.6150699730633779E-3</v>
      </c>
      <c r="BQ400" s="223">
        <f t="shared" ca="1" si="659"/>
        <v>1.2697614575132388E-4</v>
      </c>
      <c r="BR400" s="223">
        <f t="shared" ca="1" si="660"/>
        <v>-1.4688421633868209E-3</v>
      </c>
      <c r="BS400" s="223">
        <f t="shared" ca="1" si="661"/>
        <v>-1.8185188449074024E-3</v>
      </c>
      <c r="BT400" s="223">
        <f t="shared" ca="1" si="662"/>
        <v>-6.2539393090397643E-4</v>
      </c>
      <c r="BU400" s="223">
        <f t="shared" ca="1" si="663"/>
        <v>1.0983049483523613E-3</v>
      </c>
      <c r="BV400" s="223">
        <f t="shared" ca="1" si="664"/>
        <v>1.8902199027760734E-3</v>
      </c>
      <c r="BW400" s="223">
        <f t="shared" ca="1" si="665"/>
        <v>1.0785032588466476E-3</v>
      </c>
      <c r="BX400" s="223">
        <f t="shared" ca="1" si="666"/>
        <v>-6.4819788094659452E-4</v>
      </c>
      <c r="BY400" s="223">
        <f t="shared" ca="1" si="667"/>
        <v>-1.8249785578641233E-3</v>
      </c>
      <c r="BZ400" s="223">
        <f t="shared" ca="1" si="668"/>
        <v>-1.4534773246135785E-3</v>
      </c>
      <c r="CA400" s="223">
        <f t="shared" ca="1" si="669"/>
        <v>1.5113025875893959E-4</v>
      </c>
      <c r="CB400" s="223">
        <f t="shared" ca="1" si="670"/>
        <v>1.6275214065425705E-3</v>
      </c>
      <c r="CC400" s="223">
        <f t="shared" ca="1" si="671"/>
        <v>1.7231500564312678E-3</v>
      </c>
      <c r="CD400" s="223">
        <f t="shared" ca="1" si="672"/>
        <v>3.5688642852794517E-4</v>
      </c>
      <c r="CE400" s="223">
        <f t="shared" ca="1" si="673"/>
        <v>-1.3121537985267789E-3</v>
      </c>
      <c r="CF400" s="223">
        <f t="shared" ca="1" si="674"/>
        <v>-1.8679842397114634E-3</v>
      </c>
      <c r="CG400" s="223">
        <f t="shared" ca="1" si="675"/>
        <v>-8.3904745480381081E-4</v>
      </c>
      <c r="CH400" s="223">
        <f t="shared" ca="1" si="676"/>
        <v>9.0172344478280791E-4</v>
      </c>
      <c r="CI400" s="223">
        <f t="shared" ca="1" si="677"/>
        <v>1.8774869466027248E-3</v>
      </c>
      <c r="CJ400" s="223">
        <f t="shared" ca="1" si="678"/>
        <v>1.2604212814850439E-3</v>
      </c>
      <c r="CK400" s="223">
        <f t="shared" ca="1" si="679"/>
        <v>-4.2596514956979529E-4</v>
      </c>
      <c r="CL400" s="223">
        <f t="shared" ca="1" si="680"/>
        <v>-1.7509697262466746E-3</v>
      </c>
      <c r="CM400" s="223">
        <f t="shared" ca="1" si="681"/>
        <v>-1.5904802730251962E-3</v>
      </c>
      <c r="CN400" s="223">
        <f t="shared" ca="1" si="682"/>
        <v>-8.065341274612046E-5</v>
      </c>
      <c r="CO400" s="223">
        <f t="shared" ca="1" si="683"/>
        <v>1.4975984815751549E-3</v>
      </c>
      <c r="CP400" s="223">
        <f t="shared" ca="1" si="684"/>
        <v>1.8053123590379284E-3</v>
      </c>
      <c r="CQ400" s="223">
        <f t="shared" ca="1" si="685"/>
        <v>5.8142880722868466E-4</v>
      </c>
      <c r="CR400" s="223">
        <f t="shared" ca="1" si="686"/>
        <v>-1.1357294191807618E-3</v>
      </c>
      <c r="CS400" s="223">
        <f t="shared" ca="1" si="687"/>
        <v>-1.889353412825711E-3</v>
      </c>
      <c r="CT400" s="223">
        <f t="shared" ca="1" si="688"/>
        <v>-1.0400809239958474E-3</v>
      </c>
      <c r="CU400" s="223">
        <f t="shared" ca="1" si="689"/>
        <v>6.9157918127721253E-4</v>
      </c>
      <c r="CV400" s="223">
        <f t="shared" ca="1" si="690"/>
        <v>1.836514839182778E-3</v>
      </c>
      <c r="CW400" s="223">
        <f t="shared" ca="1" si="691"/>
        <v>1.4233813948465247E-3</v>
      </c>
      <c r="CX400" s="223">
        <f t="shared" ca="1" si="692"/>
        <v>-1.9732550585400586E-4</v>
      </c>
      <c r="CY400" s="223">
        <f t="shared" ca="1" si="693"/>
        <v>-1.6506246801393375E-3</v>
      </c>
      <c r="CZ400" s="223">
        <f t="shared" ca="1" si="694"/>
        <v>-1.7035609177073734E-3</v>
      </c>
      <c r="DA400" s="223">
        <f t="shared" ca="1" si="695"/>
        <v>-3.1122398185110098E-4</v>
      </c>
      <c r="DB400" s="223">
        <f t="shared" ca="1" si="696"/>
        <v>1.3451502814763002E-3</v>
      </c>
      <c r="DC400" s="223">
        <f t="shared" ca="1" si="697"/>
        <v>1.8603210833752464E-3</v>
      </c>
      <c r="DD400" s="223">
        <f t="shared" ca="1" si="698"/>
        <v>7.9722595547327064E-4</v>
      </c>
      <c r="DE400" s="223">
        <f t="shared" ca="1" si="699"/>
        <v>-9.4222261223039251E-4</v>
      </c>
      <c r="DF400" s="223">
        <f t="shared" ca="1" si="700"/>
        <v>-1.8823049519960289E-3</v>
      </c>
      <c r="DG400" s="223">
        <f t="shared" ca="1" si="701"/>
        <v>-1.2254706079809791E-3</v>
      </c>
      <c r="DH400" s="223">
        <f t="shared" ca="1" si="702"/>
        <v>4.7103292316152165E-4</v>
      </c>
      <c r="DI400" s="223">
        <f t="shared" ca="1" si="703"/>
        <v>1.7679198391487717E-3</v>
      </c>
      <c r="DJ400" s="223">
        <f t="shared" ca="1" si="704"/>
        <v>1.5649325271424393E-3</v>
      </c>
      <c r="DK400" s="223">
        <f t="shared" ca="1" si="705"/>
        <v>3.428209714091766E-5</v>
      </c>
      <c r="DL400" s="223">
        <f t="shared" ca="1" si="706"/>
        <v>-1.525452702436994E-3</v>
      </c>
      <c r="DM400" s="223">
        <f t="shared" ca="1" si="707"/>
        <v>-1.7910184205083433E-3</v>
      </c>
      <c r="DN400" s="223">
        <f t="shared" ca="1" si="708"/>
        <v>-5.3711345258092877E-4</v>
      </c>
      <c r="DO400" s="223">
        <f t="shared" ca="1" si="709"/>
        <v>1.172469769074706E-3</v>
      </c>
      <c r="DP400" s="223">
        <f t="shared" ca="1" si="710"/>
        <v>1.8873488470269369E-3</v>
      </c>
      <c r="DQ400" s="223">
        <f t="shared" ca="1" si="711"/>
        <v>1.0010320832875628E-3</v>
      </c>
      <c r="DR400" s="223">
        <f t="shared" ca="1" si="712"/>
        <v>-7.3454390016884012E-4</v>
      </c>
      <c r="DS400" s="223">
        <f t="shared" ca="1" si="713"/>
        <v>-1.8469448726340216E-3</v>
      </c>
      <c r="DT400" s="223">
        <f t="shared" ca="1" si="714"/>
        <v>-1.3924280733508738E-3</v>
      </c>
      <c r="DU400" s="223">
        <f t="shared" ca="1" si="715"/>
        <v>2.4340189144282144E-4</v>
      </c>
      <c r="DV400" s="223">
        <f t="shared" ca="1" si="716"/>
        <v>1.6727336791496207E-3</v>
      </c>
      <c r="DW400" s="223">
        <f t="shared" ca="1" si="717"/>
        <v>1.6829456175868982E-3</v>
      </c>
      <c r="DX400" s="223">
        <f t="shared" ca="1" si="718"/>
        <v>2.6537406548497722E-4</v>
      </c>
      <c r="DY400" s="223">
        <f t="shared" ca="1" si="719"/>
        <v>-1.3773364961946692E-3</v>
      </c>
      <c r="DZ400" s="223">
        <f t="shared" ca="1" si="720"/>
        <v>-1.8515373391802901E-3</v>
      </c>
      <c r="EA400" s="223">
        <f t="shared" ca="1" si="721"/>
        <v>-7.5492423703735212E-4</v>
      </c>
      <c r="EB400" s="223">
        <f t="shared" ca="1" si="722"/>
        <v>9.8215422000834233E-4</v>
      </c>
      <c r="EC400" s="223">
        <f t="shared" ca="1" si="723"/>
        <v>1.8859891272701669E-3</v>
      </c>
      <c r="ED400" s="223">
        <f t="shared" ca="1" si="724"/>
        <v>1.1897817568059642E-3</v>
      </c>
      <c r="EE400" s="223">
        <f t="shared" ca="1" si="725"/>
        <v>-5.1581696413339107E-4</v>
      </c>
      <c r="EF400" s="223">
        <f t="shared" ca="1" si="726"/>
        <v>-1.7838050232465465E-3</v>
      </c>
      <c r="EG400" s="223">
        <f t="shared" ca="1" si="727"/>
        <v>-1.5384421244219284E-3</v>
      </c>
      <c r="EH400" s="223">
        <f t="shared" ca="1" si="728"/>
        <v>1.2109868717712731E-5</v>
      </c>
      <c r="EI400" s="223">
        <f t="shared" ca="1" si="729"/>
        <v>1.5523880476312358E-3</v>
      </c>
      <c r="EJ400" s="223">
        <f t="shared" ca="1" si="730"/>
        <v>1.775645639452737E-3</v>
      </c>
      <c r="EK400" s="223">
        <f t="shared" ca="1" si="731"/>
        <v>4.9247456087330409E-4</v>
      </c>
      <c r="EL400" s="223">
        <f t="shared" ca="1" si="732"/>
        <v>-1.2085038670212283E-3</v>
      </c>
      <c r="EM400" s="223">
        <f t="shared" ca="1" si="733"/>
        <v>-1.8842074128552332E-3</v>
      </c>
      <c r="EN400" s="223">
        <f t="shared" ca="1" si="734"/>
        <v>-9.6138025828330638E-4</v>
      </c>
      <c r="EO400" s="223">
        <f t="shared" ca="1" si="735"/>
        <v>7.7706615728137161E-4</v>
      </c>
      <c r="EP400" s="223">
        <f t="shared" ca="1" si="736"/>
        <v>1.8562623755557081E-3</v>
      </c>
      <c r="EQ400" s="223">
        <f t="shared" ca="1" si="737"/>
        <v>1.3606360052500755E-3</v>
      </c>
      <c r="ER400" s="223">
        <f t="shared" ca="1" si="738"/>
        <v>-2.893316608336147E-4</v>
      </c>
      <c r="ES400" s="223">
        <f t="shared" ca="1" si="739"/>
        <v>-1.6938350859391255E-3</v>
      </c>
      <c r="ET400" s="223">
        <f t="shared" ca="1" si="740"/>
        <v>-1.6613165739557787E-3</v>
      </c>
      <c r="EU400" s="223">
        <f t="shared" ca="1" si="741"/>
        <v>-2.1936429770480742E-4</v>
      </c>
      <c r="EV400" s="223">
        <f t="shared" ca="1" si="742"/>
        <v>1.4086930549096772E-3</v>
      </c>
      <c r="EW400" s="223">
        <f t="shared" ca="1" si="743"/>
        <v>1.8416382981256462E-3</v>
      </c>
      <c r="EX400" s="223">
        <f t="shared" ca="1" si="744"/>
        <v>7.1216778046945305E-4</v>
      </c>
      <c r="EY400" s="223">
        <f t="shared" ca="1" si="745"/>
        <v>-1.0214942148092938E-3</v>
      </c>
      <c r="EZ400" s="223">
        <f t="shared" ca="1" si="746"/>
        <v>-1.888537253215714E-3</v>
      </c>
      <c r="FA400" s="223">
        <f t="shared" ca="1" si="747"/>
        <v>-1.1533762255894336E-3</v>
      </c>
      <c r="FB400" s="223">
        <f t="shared" ca="1" si="748"/>
        <v>5.6029029625367965E-4</v>
      </c>
      <c r="FC400" s="223">
        <f t="shared" ca="1" si="749"/>
        <v>1.7986157098990752E-3</v>
      </c>
      <c r="FD400" s="223">
        <f t="shared" ca="1" si="750"/>
        <v>1.5110250216917379E-3</v>
      </c>
      <c r="FE400" s="223">
        <f t="shared" ca="1" si="751"/>
        <v>-5.8494540044217867E-5</v>
      </c>
      <c r="FF400" s="223">
        <f t="shared" ca="1" si="752"/>
        <v>-1.5783882923130976E-3</v>
      </c>
      <c r="FG400" s="223">
        <f t="shared" ca="1" si="753"/>
        <v>-1.7592032758595912E-3</v>
      </c>
      <c r="FH400" s="223">
        <f t="shared" ca="1" si="754"/>
        <v>-4.4753902090501898E-4</v>
      </c>
      <c r="FI400" s="223">
        <f t="shared" ca="1" si="755"/>
        <v>1.2438100074271274E-3</v>
      </c>
      <c r="FJ400" s="223">
        <f t="shared" ca="1" si="756"/>
        <v>1.8799310025930788E-3</v>
      </c>
      <c r="FK400" s="223">
        <f t="shared" ca="1" si="757"/>
        <v>9.211493337597835E-4</v>
      </c>
      <c r="FL400" s="223">
        <f t="shared" ca="1" si="758"/>
        <v>-8.1912033879713206E-4</v>
      </c>
      <c r="FM400" s="223">
        <f t="shared" ca="1" si="759"/>
        <v>-1.8644617354324805E-3</v>
      </c>
      <c r="FN400" s="223">
        <f t="shared" ca="1" si="760"/>
        <v>-1.3280243408971722E-3</v>
      </c>
      <c r="FO400" s="223">
        <f t="shared" ca="1" si="761"/>
        <v>3.3508714765072972E-4</v>
      </c>
      <c r="FP400" s="223">
        <f t="shared" ca="1" si="762"/>
        <v>1.713916189809434E-3</v>
      </c>
      <c r="FQ400" s="223">
        <f t="shared" ca="1" si="763"/>
        <v>1.6386868153411361E-3</v>
      </c>
      <c r="FR400" s="223">
        <f t="shared" ca="1" si="764"/>
        <v>1.7322239307425956E-4</v>
      </c>
      <c r="FS400" s="223">
        <f t="shared" ca="1" si="765"/>
        <v>-1.4392010696028155E-3</v>
      </c>
      <c r="FT400" s="223">
        <f t="shared" ca="1" si="766"/>
        <v>-1.8306299230235082E-3</v>
      </c>
      <c r="FU400" s="223">
        <f t="shared" ca="1" si="767"/>
        <v>-6.6898234066029222E-4</v>
      </c>
      <c r="FV400" s="223">
        <f t="shared" ca="1" si="768"/>
        <v>1.06021889969135E-3</v>
      </c>
      <c r="FW400" s="223">
        <f t="shared" ca="1" si="769"/>
        <v>1.8899477949368784E-3</v>
      </c>
      <c r="FX400" s="223">
        <f t="shared" ca="1" si="770"/>
        <v>1.116275943662144E-3</v>
      </c>
      <c r="FY400" s="223">
        <f t="shared" ca="1" si="771"/>
        <v>-6.0442613045013434E-4</v>
      </c>
      <c r="FZ400" s="223">
        <f t="shared" ca="1" si="772"/>
        <v>-1.8123429777025433E-3</v>
      </c>
      <c r="GA400" s="223">
        <f t="shared" ca="1" si="773"/>
        <v>-1.4826977339893299E-3</v>
      </c>
      <c r="GB400" s="223">
        <f t="shared" ca="1" si="774"/>
        <v>1.0484397644707909E-4</v>
      </c>
      <c r="GC400" s="223">
        <f t="shared" ca="1" si="775"/>
        <v>1.6034377749074252E-3</v>
      </c>
      <c r="GD400" s="223">
        <f t="shared" ca="1" si="776"/>
        <v>1.741701233993915E-3</v>
      </c>
      <c r="GE400" s="223">
        <f t="shared" ca="1" si="777"/>
        <v>4.0233390016510288E-4</v>
      </c>
      <c r="GF400" s="223">
        <f t="shared" ca="1" si="778"/>
        <v>-1.2783669231936042E-3</v>
      </c>
      <c r="GG400" s="223">
        <f t="shared" ca="1" si="779"/>
        <v>-1.8745221921901102E-3</v>
      </c>
      <c r="GH400" s="223">
        <f t="shared" ca="1" si="780"/>
        <v>-8.8036354332159594E-4</v>
      </c>
      <c r="GI400" s="223">
        <f t="shared" ca="1" si="781"/>
        <v>8.6068111284968367E-4</v>
      </c>
      <c r="GJ400" s="223">
        <f t="shared" ca="1" si="782"/>
        <v>1.8715380132765438E-3</v>
      </c>
      <c r="GK400" s="223">
        <f t="shared" ca="1" si="783"/>
        <v>1.294612724339341E-3</v>
      </c>
      <c r="GL400" s="223">
        <f t="shared" ca="1" si="784"/>
        <v>-3.8064079049981525E-4</v>
      </c>
      <c r="GM400" s="223">
        <f t="shared" ca="1" si="785"/>
        <v>-1.7329648946544556E-3</v>
      </c>
      <c r="GN400" s="223">
        <f t="shared" ca="1" si="786"/>
        <v>-1.6150699730633788E-3</v>
      </c>
      <c r="GO400" s="223">
        <f t="shared" ca="1" si="787"/>
        <v>-1.2697614575132637E-4</v>
      </c>
      <c r="GP400" s="223">
        <f t="shared" ca="1" si="788"/>
        <v>1.4688421633868194E-3</v>
      </c>
      <c r="GQ400" s="223">
        <f t="shared" ca="1" si="789"/>
        <v>1.818518844907403E-3</v>
      </c>
      <c r="GR400" s="223">
        <f t="shared" ca="1" si="790"/>
        <v>6.253939309039786E-4</v>
      </c>
      <c r="GS400" s="223">
        <f t="shared" ca="1" si="791"/>
        <v>-1.0983049483523704E-3</v>
      </c>
      <c r="GT400" s="223">
        <f t="shared" ca="1" si="792"/>
        <v>-1.8902199027760734E-3</v>
      </c>
      <c r="GU400" s="223">
        <f t="shared" ca="1" si="793"/>
        <v>-1.0785032588466385E-3</v>
      </c>
      <c r="GV400" s="223">
        <f t="shared" ca="1" si="794"/>
        <v>6.4819788094655462E-4</v>
      </c>
      <c r="GW400" s="223">
        <f t="shared" ca="1" si="795"/>
        <v>1.8249785578641124E-3</v>
      </c>
      <c r="GX400" s="223">
        <f t="shared" ca="1" si="796"/>
        <v>1.4534773246136059E-3</v>
      </c>
      <c r="GY400" s="223">
        <f t="shared" ca="1" si="797"/>
        <v>-1.5113025875889731E-4</v>
      </c>
      <c r="GZ400" s="223">
        <f t="shared" ca="1" si="798"/>
        <v>-1.6275214065425488E-3</v>
      </c>
      <c r="HA400" s="223">
        <f t="shared" ca="1" si="799"/>
        <v>-1.7231500564312853E-3</v>
      </c>
      <c r="HB400" s="223">
        <f t="shared" ca="1" si="800"/>
        <v>-3.5688642852796078E-4</v>
      </c>
      <c r="HC400" s="223">
        <f t="shared" ca="1" si="801"/>
        <v>1.3121537985267676E-3</v>
      </c>
      <c r="HD400" s="223">
        <f t="shared" ca="1" si="802"/>
        <v>1.8679842397114656E-3</v>
      </c>
      <c r="HE400" s="223">
        <f t="shared" ca="1" si="803"/>
        <v>8.3904745480382469E-4</v>
      </c>
      <c r="HF400" s="223">
        <f t="shared" ca="1" si="804"/>
        <v>-9.0172344478279393E-4</v>
      </c>
      <c r="HG400" s="223">
        <f t="shared" ca="1" si="805"/>
        <v>-1.8774869466027231E-3</v>
      </c>
      <c r="HH400" s="223">
        <f t="shared" ca="1" si="806"/>
        <v>-1.2604212814850556E-3</v>
      </c>
      <c r="HI400" s="223">
        <f t="shared" ca="1" si="807"/>
        <v>4.2596514956977989E-4</v>
      </c>
      <c r="HJ400" s="223">
        <f t="shared" ca="1" si="808"/>
        <v>1.7509697262466685E-3</v>
      </c>
      <c r="HK400" s="223">
        <f t="shared" ca="1" si="809"/>
        <v>1.5904802730252049E-3</v>
      </c>
      <c r="HL400" s="223">
        <f t="shared" ca="1" si="810"/>
        <v>8.0653412746136289E-5</v>
      </c>
      <c r="HM400" s="223">
        <f t="shared" ca="1" si="811"/>
        <v>-1.4975984815751454E-3</v>
      </c>
      <c r="HN400" s="223">
        <f t="shared" ca="1" si="812"/>
        <v>-1.8053123590379251E-3</v>
      </c>
      <c r="HO400" s="223">
        <f t="shared" ca="1" si="813"/>
        <v>-5.8142880722867392E-4</v>
      </c>
      <c r="HP400" s="223">
        <f t="shared" ca="1" si="814"/>
        <v>1.1357294191807706E-3</v>
      </c>
      <c r="HQ400" s="223">
        <f t="shared" ca="1" si="815"/>
        <v>1.8893534128257108E-3</v>
      </c>
      <c r="HR400" s="223">
        <f t="shared" ca="1" si="816"/>
        <v>1.040080923995838E-3</v>
      </c>
      <c r="HS400" s="223">
        <f t="shared" ca="1" si="817"/>
        <v>-6.9157918127722273E-4</v>
      </c>
      <c r="HT400" s="223">
        <f t="shared" ca="1" si="818"/>
        <v>-1.8365148391827678E-3</v>
      </c>
      <c r="HU400" s="223">
        <f t="shared" ca="1" si="819"/>
        <v>-1.4233813948465528E-3</v>
      </c>
      <c r="HV400" s="223">
        <f t="shared" ca="1" si="820"/>
        <v>1.9732550585396357E-4</v>
      </c>
      <c r="HW400" s="223">
        <f t="shared" ca="1" si="821"/>
        <v>1.6506246801393167E-3</v>
      </c>
      <c r="HX400" s="223">
        <f t="shared" ca="1" si="822"/>
        <v>1.7035609177073921E-3</v>
      </c>
      <c r="HY400" s="223">
        <f t="shared" ca="1" si="823"/>
        <v>3.1122398185111648E-4</v>
      </c>
      <c r="HZ400" s="223">
        <f t="shared" ca="1" si="824"/>
        <v>-1.3451502814762891E-3</v>
      </c>
      <c r="IA400" s="223">
        <f t="shared" ca="1" si="825"/>
        <v>-1.8603210833752493E-3</v>
      </c>
      <c r="IB400" s="223">
        <f t="shared" ca="1" si="826"/>
        <v>-7.9722595547328484E-4</v>
      </c>
      <c r="IC400" s="223">
        <f t="shared" ca="1" si="827"/>
        <v>9.4222261223037896E-4</v>
      </c>
      <c r="ID400" s="223">
        <f t="shared" ca="1" si="828"/>
        <v>1.8823049519960278E-3</v>
      </c>
      <c r="IE400" s="223">
        <f t="shared" ca="1" si="829"/>
        <v>9.3830738624178745E-4</v>
      </c>
      <c r="IF400" s="223">
        <f t="shared" ca="1" si="830"/>
        <v>-4.7103292316150625E-4</v>
      </c>
      <c r="IG400" s="223">
        <f t="shared" ca="1" si="831"/>
        <v>-1.7679198391487658E-3</v>
      </c>
      <c r="IH400" s="223">
        <f t="shared" ca="1" si="832"/>
        <v>-1.5649325271424482E-3</v>
      </c>
      <c r="II400" s="223">
        <f t="shared" ca="1" si="833"/>
        <v>-3.4282097140933381E-5</v>
      </c>
      <c r="IJ400" s="223">
        <f t="shared" ca="1" si="834"/>
        <v>1.5254527024369849E-3</v>
      </c>
      <c r="IK400" s="223">
        <f t="shared" ca="1" si="835"/>
        <v>1.7910184205083401E-3</v>
      </c>
      <c r="IL400" s="223">
        <f t="shared" ca="1" si="836"/>
        <v>5.3711345258091803E-4</v>
      </c>
      <c r="IM400" s="223">
        <f t="shared" ca="1" si="837"/>
        <v>-1.1724697690747147E-3</v>
      </c>
      <c r="IN400" s="223">
        <f t="shared" ca="1" si="838"/>
        <v>-1.8873488470269365E-3</v>
      </c>
      <c r="IO400" s="223">
        <f t="shared" ca="1" si="839"/>
        <v>-1.0010320832875533E-3</v>
      </c>
      <c r="IP400" s="223">
        <f t="shared" ca="1" si="840"/>
        <v>7.3454390016885031E-4</v>
      </c>
      <c r="IQ400" s="223">
        <f t="shared" ca="1" si="841"/>
        <v>1.8469448726340127E-3</v>
      </c>
      <c r="IR400" s="223">
        <f t="shared" ca="1" si="842"/>
        <v>1.3924280733509026E-3</v>
      </c>
      <c r="IS400" s="223">
        <f t="shared" ca="1" si="843"/>
        <v>-2.4340189144277926E-4</v>
      </c>
      <c r="IT400" s="223">
        <f t="shared" ca="1" si="844"/>
        <v>-1.672733679149601E-3</v>
      </c>
      <c r="IU400" s="223">
        <f t="shared" ca="1" si="845"/>
        <v>-1.6829456175869175E-3</v>
      </c>
      <c r="IV400" s="223">
        <f t="shared" ca="1" si="846"/>
        <v>-2.653740654850194E-4</v>
      </c>
      <c r="IW400" s="223">
        <f t="shared" ca="1" si="847"/>
        <v>1.3773364961946583E-3</v>
      </c>
      <c r="IX400" s="223">
        <f t="shared" ca="1" si="848"/>
        <v>1.8515373391802931E-3</v>
      </c>
      <c r="IY400" s="223">
        <f t="shared" ca="1" si="849"/>
        <v>7.5492423703736676E-4</v>
      </c>
      <c r="IZ400" s="223">
        <f t="shared" ca="1" si="850"/>
        <v>-9.8215422000832889E-4</v>
      </c>
      <c r="JA400" s="223">
        <f t="shared" ca="1" si="851"/>
        <v>-1.8859891272701656E-3</v>
      </c>
      <c r="JB400" s="223">
        <f t="shared" ca="1" si="852"/>
        <v>-1.1897817568059766E-3</v>
      </c>
    </row>
    <row r="401" spans="2:262">
      <c r="B401" s="230">
        <v>40</v>
      </c>
      <c r="C401" s="229">
        <f t="shared" si="853"/>
        <v>7.8125000000000037E-4</v>
      </c>
      <c r="D401" s="226">
        <f t="shared" ca="1" si="597"/>
        <v>280.00038362167481</v>
      </c>
      <c r="E401" s="225">
        <f ca="1">AT361</f>
        <v>3.8362167483437925E-4</v>
      </c>
      <c r="F401" s="224">
        <v>40</v>
      </c>
      <c r="G401" s="223">
        <f t="shared" ca="1" si="854"/>
        <v>1.1252264432269973E-4</v>
      </c>
      <c r="H401" s="223">
        <f t="shared" ca="1" si="598"/>
        <v>4.1968733773442617E-4</v>
      </c>
      <c r="I401" s="223">
        <f t="shared" ca="1" si="599"/>
        <v>3.5380893971828371E-4</v>
      </c>
      <c r="J401" s="223">
        <f t="shared" ca="1" si="600"/>
        <v>-2.65559075670157E-5</v>
      </c>
      <c r="K401" s="223">
        <f t="shared" ca="1" si="601"/>
        <v>-3.8331628322839156E-4</v>
      </c>
      <c r="L401" s="223">
        <f t="shared" ca="1" si="602"/>
        <v>-3.9936232601979504E-4</v>
      </c>
      <c r="M401" s="223">
        <f t="shared" ca="1" si="603"/>
        <v>-6.0431357823744272E-5</v>
      </c>
      <c r="N401" s="223">
        <f t="shared" ca="1" si="604"/>
        <v>3.3221459892413788E-4</v>
      </c>
      <c r="O401" s="223">
        <f t="shared" ca="1" si="605"/>
        <v>4.2956844209733814E-4</v>
      </c>
      <c r="P401" s="223">
        <f t="shared" ca="1" si="606"/>
        <v>1.4509628002363329E-4</v>
      </c>
      <c r="Q401" s="223">
        <f t="shared" ca="1" si="607"/>
        <v>-2.6834609389132341E-4</v>
      </c>
      <c r="R401" s="223">
        <f t="shared" ca="1" si="608"/>
        <v>-4.4326648384983844E-4</v>
      </c>
      <c r="S401" s="223">
        <f t="shared" ca="1" si="609"/>
        <v>-2.241852335531461E-4</v>
      </c>
      <c r="T401" s="223">
        <f t="shared" ca="1" si="610"/>
        <v>1.9416519896048789E-4</v>
      </c>
      <c r="U401" s="223">
        <f t="shared" ca="1" si="611"/>
        <v>4.3993004321469733E-4</v>
      </c>
      <c r="V401" s="223">
        <f t="shared" ca="1" si="612"/>
        <v>2.946588742817382E-4</v>
      </c>
      <c r="W401" s="223">
        <f t="shared" ca="1" si="613"/>
        <v>-1.1252264432269951E-4</v>
      </c>
      <c r="X401" s="223">
        <f t="shared" ca="1" si="614"/>
        <v>-4.1968733773442617E-4</v>
      </c>
      <c r="Y401" s="223">
        <f t="shared" ca="1" si="615"/>
        <v>-3.538089397182836E-4</v>
      </c>
      <c r="Z401" s="223">
        <f t="shared" ca="1" si="616"/>
        <v>2.6555907567015808E-5</v>
      </c>
      <c r="AA401" s="223">
        <f t="shared" ca="1" si="617"/>
        <v>3.8331628322839161E-4</v>
      </c>
      <c r="AB401" s="223">
        <f t="shared" ca="1" si="618"/>
        <v>3.9936232601979482E-4</v>
      </c>
      <c r="AC401" s="223">
        <f t="shared" ca="1" si="619"/>
        <v>6.0431357823743811E-5</v>
      </c>
      <c r="AD401" s="223">
        <f t="shared" ca="1" si="620"/>
        <v>-3.3221459892413717E-4</v>
      </c>
      <c r="AE401" s="223">
        <f t="shared" ca="1" si="621"/>
        <v>-4.2956844209733841E-4</v>
      </c>
      <c r="AF401" s="223">
        <f t="shared" ca="1" si="622"/>
        <v>-1.4509628002363429E-4</v>
      </c>
      <c r="AG401" s="223">
        <f t="shared" ca="1" si="623"/>
        <v>2.6834609389132249E-4</v>
      </c>
      <c r="AH401" s="223">
        <f t="shared" ca="1" si="624"/>
        <v>4.4326648384983844E-4</v>
      </c>
      <c r="AI401" s="223">
        <f t="shared" ca="1" si="625"/>
        <v>2.2418523355314629E-4</v>
      </c>
      <c r="AJ401" s="223">
        <f t="shared" ca="1" si="626"/>
        <v>-1.9416519896048767E-4</v>
      </c>
      <c r="AK401" s="223">
        <f t="shared" ca="1" si="627"/>
        <v>-4.3993004321469739E-4</v>
      </c>
      <c r="AL401" s="223">
        <f t="shared" ca="1" si="628"/>
        <v>-2.9465887428173842E-4</v>
      </c>
      <c r="AM401" s="223">
        <f t="shared" ca="1" si="629"/>
        <v>1.1252264432269773E-4</v>
      </c>
      <c r="AN401" s="223">
        <f t="shared" ca="1" si="630"/>
        <v>4.1968733773442606E-4</v>
      </c>
      <c r="AO401" s="223">
        <f t="shared" ca="1" si="631"/>
        <v>3.5380893971828474E-4</v>
      </c>
      <c r="AP401" s="223">
        <f t="shared" ca="1" si="632"/>
        <v>-2.655590756701551E-5</v>
      </c>
      <c r="AQ401" s="223">
        <f t="shared" ca="1" si="633"/>
        <v>-3.8331628322839069E-4</v>
      </c>
      <c r="AR401" s="223">
        <f t="shared" ca="1" si="634"/>
        <v>-3.9936232601979493E-4</v>
      </c>
      <c r="AS401" s="223">
        <f t="shared" ca="1" si="635"/>
        <v>-6.04313578237456E-5</v>
      </c>
      <c r="AT401" s="223">
        <f t="shared" ca="1" si="636"/>
        <v>3.3221459892413804E-4</v>
      </c>
      <c r="AU401" s="223">
        <f t="shared" ca="1" si="637"/>
        <v>4.2956844209733852E-4</v>
      </c>
      <c r="AV401" s="223">
        <f t="shared" ca="1" si="638"/>
        <v>1.4509628002363305E-4</v>
      </c>
      <c r="AW401" s="223">
        <f t="shared" ca="1" si="639"/>
        <v>-2.6834609389132232E-4</v>
      </c>
      <c r="AX401" s="223">
        <f t="shared" ca="1" si="640"/>
        <v>-4.4326648384983834E-4</v>
      </c>
      <c r="AY401" s="223">
        <f t="shared" ca="1" si="641"/>
        <v>-2.2418523355314656E-4</v>
      </c>
      <c r="AZ401" s="223">
        <f t="shared" ca="1" si="642"/>
        <v>1.9416519896048884E-4</v>
      </c>
      <c r="BA401" s="223">
        <f t="shared" ca="1" si="643"/>
        <v>4.3993004321469728E-4</v>
      </c>
      <c r="BB401" s="223">
        <f t="shared" ca="1" si="644"/>
        <v>2.9465887428173977E-4</v>
      </c>
      <c r="BC401" s="223">
        <f t="shared" ca="1" si="645"/>
        <v>-1.12522644322699E-4</v>
      </c>
      <c r="BD401" s="223">
        <f t="shared" ca="1" si="646"/>
        <v>-4.1968733773442546E-4</v>
      </c>
      <c r="BE401" s="223">
        <f t="shared" ca="1" si="647"/>
        <v>-3.5380893971828393E-4</v>
      </c>
      <c r="BF401" s="223">
        <f t="shared" ca="1" si="648"/>
        <v>2.6555907567013721E-5</v>
      </c>
      <c r="BG401" s="223">
        <f t="shared" ca="1" si="649"/>
        <v>3.8331628322839129E-4</v>
      </c>
      <c r="BH401" s="223">
        <f t="shared" ca="1" si="650"/>
        <v>3.9936232601979569E-4</v>
      </c>
      <c r="BI401" s="223">
        <f t="shared" ca="1" si="651"/>
        <v>6.0431357823744299E-5</v>
      </c>
      <c r="BJ401" s="223">
        <f t="shared" ca="1" si="652"/>
        <v>-3.3221459892413685E-4</v>
      </c>
      <c r="BK401" s="223">
        <f t="shared" ca="1" si="653"/>
        <v>-4.2956844209733819E-4</v>
      </c>
      <c r="BL401" s="223">
        <f t="shared" ca="1" si="654"/>
        <v>-1.4509628002363481E-4</v>
      </c>
      <c r="BM401" s="223">
        <f t="shared" ca="1" si="655"/>
        <v>2.6834609389132335E-4</v>
      </c>
      <c r="BN401" s="223">
        <f t="shared" ca="1" si="656"/>
        <v>4.432664838498385E-4</v>
      </c>
      <c r="BO401" s="223">
        <f t="shared" ca="1" si="657"/>
        <v>2.2418523355314542E-4</v>
      </c>
      <c r="BP401" s="223">
        <f t="shared" ca="1" si="658"/>
        <v>-1.9416519896048711E-4</v>
      </c>
      <c r="BQ401" s="223">
        <f t="shared" ca="1" si="659"/>
        <v>-4.3993004321469744E-4</v>
      </c>
      <c r="BR401" s="223">
        <f t="shared" ca="1" si="660"/>
        <v>-2.946588742817388E-4</v>
      </c>
      <c r="BS401" s="223">
        <f t="shared" ca="1" si="661"/>
        <v>1.1252264432269724E-4</v>
      </c>
      <c r="BT401" s="223">
        <f t="shared" ca="1" si="662"/>
        <v>4.1968733773442487E-4</v>
      </c>
      <c r="BU401" s="223">
        <f t="shared" ca="1" si="663"/>
        <v>3.5380893971828506E-4</v>
      </c>
      <c r="BV401" s="223">
        <f t="shared" ca="1" si="664"/>
        <v>-2.6555907567015049E-5</v>
      </c>
      <c r="BW401" s="223">
        <f t="shared" ca="1" si="665"/>
        <v>-3.8331628322839199E-4</v>
      </c>
      <c r="BX401" s="223">
        <f t="shared" ca="1" si="666"/>
        <v>-3.9936232601979656E-4</v>
      </c>
      <c r="BY401" s="223">
        <f t="shared" ca="1" si="667"/>
        <v>-6.0431357823746142E-5</v>
      </c>
      <c r="BZ401" s="223">
        <f t="shared" ca="1" si="668"/>
        <v>3.3221459892413772E-4</v>
      </c>
      <c r="CA401" s="223">
        <f t="shared" ca="1" si="669"/>
        <v>4.2956844209733787E-4</v>
      </c>
      <c r="CB401" s="223">
        <f t="shared" ca="1" si="670"/>
        <v>1.450962800236366E-4</v>
      </c>
      <c r="CC401" s="223">
        <f t="shared" ca="1" si="671"/>
        <v>-2.6834609389132184E-4</v>
      </c>
      <c r="CD401" s="223">
        <f t="shared" ca="1" si="672"/>
        <v>-4.4326648384983844E-4</v>
      </c>
      <c r="CE401" s="223">
        <f t="shared" ca="1" si="673"/>
        <v>-2.2418523355314431E-4</v>
      </c>
      <c r="CF401" s="223">
        <f t="shared" ca="1" si="674"/>
        <v>1.9416519896048548E-4</v>
      </c>
      <c r="CG401" s="223">
        <f t="shared" ca="1" si="675"/>
        <v>4.3993004321469723E-4</v>
      </c>
      <c r="CH401" s="223">
        <f t="shared" ca="1" si="676"/>
        <v>2.9465887428173782E-4</v>
      </c>
      <c r="CI401" s="223">
        <f t="shared" ca="1" si="677"/>
        <v>-1.1252264432269545E-4</v>
      </c>
      <c r="CJ401" s="223">
        <f t="shared" ca="1" si="678"/>
        <v>-4.196873377344253E-4</v>
      </c>
      <c r="CK401" s="223">
        <f t="shared" ca="1" si="679"/>
        <v>-3.5380893971828425E-4</v>
      </c>
      <c r="CL401" s="223">
        <f t="shared" ca="1" si="680"/>
        <v>2.6555907567016296E-5</v>
      </c>
      <c r="CM401" s="223">
        <f t="shared" ca="1" si="681"/>
        <v>3.8331628322838945E-4</v>
      </c>
      <c r="CN401" s="223">
        <f t="shared" ca="1" si="682"/>
        <v>3.9936232601979596E-4</v>
      </c>
      <c r="CO401" s="223">
        <f t="shared" ca="1" si="683"/>
        <v>6.0431357823744841E-5</v>
      </c>
      <c r="CP401" s="223">
        <f t="shared" ca="1" si="684"/>
        <v>-3.3221459892413858E-4</v>
      </c>
      <c r="CQ401" s="223">
        <f t="shared" ca="1" si="685"/>
        <v>-4.2956844209733906E-4</v>
      </c>
      <c r="CR401" s="223">
        <f t="shared" ca="1" si="686"/>
        <v>-1.4509628002363538E-4</v>
      </c>
      <c r="CS401" s="223">
        <f t="shared" ca="1" si="687"/>
        <v>2.6834609389132292E-4</v>
      </c>
      <c r="CT401" s="223">
        <f t="shared" ca="1" si="688"/>
        <v>4.4326648384983834E-4</v>
      </c>
      <c r="CU401" s="223">
        <f t="shared" ca="1" si="689"/>
        <v>2.2418523355314862E-4</v>
      </c>
      <c r="CV401" s="223">
        <f t="shared" ca="1" si="690"/>
        <v>-1.9416519896048664E-4</v>
      </c>
      <c r="CW401" s="223">
        <f t="shared" ca="1" si="691"/>
        <v>-4.3993004321469739E-4</v>
      </c>
      <c r="CX401" s="223">
        <f t="shared" ca="1" si="692"/>
        <v>-2.9465887428174156E-4</v>
      </c>
      <c r="CY401" s="223">
        <f t="shared" ca="1" si="693"/>
        <v>1.1252264432269672E-4</v>
      </c>
      <c r="CZ401" s="223">
        <f t="shared" ca="1" si="694"/>
        <v>4.1968733773442573E-4</v>
      </c>
      <c r="DA401" s="223">
        <f t="shared" ca="1" si="695"/>
        <v>3.5380893971828349E-4</v>
      </c>
      <c r="DB401" s="223">
        <f t="shared" ca="1" si="696"/>
        <v>-2.6555907567011336E-5</v>
      </c>
      <c r="DC401" s="223">
        <f t="shared" ca="1" si="697"/>
        <v>-3.8331628322839015E-4</v>
      </c>
      <c r="DD401" s="223">
        <f t="shared" ca="1" si="698"/>
        <v>-3.9936232601979536E-4</v>
      </c>
      <c r="DE401" s="223">
        <f t="shared" ca="1" si="699"/>
        <v>-6.0431357823743567E-5</v>
      </c>
      <c r="DF401" s="223">
        <f t="shared" ca="1" si="700"/>
        <v>3.3221459892413522E-4</v>
      </c>
      <c r="DG401" s="223">
        <f t="shared" ca="1" si="701"/>
        <v>4.2956844209733874E-4</v>
      </c>
      <c r="DH401" s="223">
        <f t="shared" ca="1" si="702"/>
        <v>1.4509628002363408E-4</v>
      </c>
      <c r="DI401" s="223">
        <f t="shared" ca="1" si="703"/>
        <v>-2.6834609389132401E-4</v>
      </c>
      <c r="DJ401" s="223">
        <f t="shared" ca="1" si="704"/>
        <v>-4.4326648384983866E-4</v>
      </c>
      <c r="DK401" s="223">
        <f t="shared" ca="1" si="705"/>
        <v>-2.2418523355314751E-4</v>
      </c>
      <c r="DL401" s="223">
        <f t="shared" ca="1" si="706"/>
        <v>1.9416519896048778E-4</v>
      </c>
      <c r="DM401" s="223">
        <f t="shared" ca="1" si="707"/>
        <v>4.3993004321469761E-4</v>
      </c>
      <c r="DN401" s="223">
        <f t="shared" ca="1" si="708"/>
        <v>2.9465887428174059E-4</v>
      </c>
      <c r="DO401" s="223">
        <f t="shared" ca="1" si="709"/>
        <v>-1.1252264432269792E-4</v>
      </c>
      <c r="DP401" s="223">
        <f t="shared" ca="1" si="710"/>
        <v>-4.1968733773442611E-4</v>
      </c>
      <c r="DQ401" s="223">
        <f t="shared" ca="1" si="711"/>
        <v>-3.5380893971828653E-4</v>
      </c>
      <c r="DR401" s="223">
        <f t="shared" ca="1" si="712"/>
        <v>2.655590756701261E-5</v>
      </c>
      <c r="DS401" s="223">
        <f t="shared" ca="1" si="713"/>
        <v>3.8331628322839075E-4</v>
      </c>
      <c r="DT401" s="223">
        <f t="shared" ca="1" si="714"/>
        <v>3.9936232601979482E-4</v>
      </c>
      <c r="DU401" s="223">
        <f t="shared" ca="1" si="715"/>
        <v>6.0431357823748501E-5</v>
      </c>
      <c r="DV401" s="223">
        <f t="shared" ca="1" si="716"/>
        <v>-3.3221459892413609E-4</v>
      </c>
      <c r="DW401" s="223">
        <f t="shared" ca="1" si="717"/>
        <v>-4.2956844209733841E-4</v>
      </c>
      <c r="DX401" s="223">
        <f t="shared" ca="1" si="718"/>
        <v>-1.4509628002363286E-4</v>
      </c>
      <c r="DY401" s="223">
        <f t="shared" ca="1" si="719"/>
        <v>2.6834609389131999E-4</v>
      </c>
      <c r="DZ401" s="223">
        <f t="shared" ca="1" si="720"/>
        <v>4.4326648384983855E-4</v>
      </c>
      <c r="EA401" s="223">
        <f t="shared" ca="1" si="721"/>
        <v>2.241852335531464E-4</v>
      </c>
      <c r="EB401" s="223">
        <f t="shared" ca="1" si="722"/>
        <v>-1.9416519896048898E-4</v>
      </c>
      <c r="EC401" s="223">
        <f t="shared" ca="1" si="723"/>
        <v>-4.399300432146969E-4</v>
      </c>
      <c r="ED401" s="223">
        <f t="shared" ca="1" si="724"/>
        <v>-2.9465887428173961E-4</v>
      </c>
      <c r="EE401" s="223">
        <f t="shared" ca="1" si="725"/>
        <v>1.1252264432269924E-4</v>
      </c>
      <c r="EF401" s="223">
        <f t="shared" ca="1" si="726"/>
        <v>4.1968733773442449E-4</v>
      </c>
      <c r="EG401" s="223">
        <f t="shared" ca="1" si="727"/>
        <v>3.5380893971828571E-4</v>
      </c>
      <c r="EH401" s="223">
        <f t="shared" ca="1" si="728"/>
        <v>-2.6555907567007623E-5</v>
      </c>
      <c r="EI401" s="223">
        <f t="shared" ca="1" si="729"/>
        <v>-3.8331628322839145E-4</v>
      </c>
      <c r="EJ401" s="223">
        <f t="shared" ca="1" si="730"/>
        <v>-3.9936232601979699E-4</v>
      </c>
      <c r="EK401" s="223">
        <f t="shared" ca="1" si="731"/>
        <v>-6.0431357823740965E-5</v>
      </c>
      <c r="EL401" s="223">
        <f t="shared" ca="1" si="732"/>
        <v>3.3221459892413696E-4</v>
      </c>
      <c r="EM401" s="223">
        <f t="shared" ca="1" si="733"/>
        <v>4.2956844209733971E-4</v>
      </c>
      <c r="EN401" s="223">
        <f t="shared" ca="1" si="734"/>
        <v>1.4509628002363164E-4</v>
      </c>
      <c r="EO401" s="223">
        <f t="shared" ca="1" si="735"/>
        <v>-2.6834609389132102E-4</v>
      </c>
      <c r="EP401" s="223">
        <f t="shared" ca="1" si="736"/>
        <v>-4.4326648384983888E-4</v>
      </c>
      <c r="EQ401" s="223">
        <f t="shared" ca="1" si="737"/>
        <v>-2.241852335531452E-4</v>
      </c>
      <c r="ER401" s="223">
        <f t="shared" ca="1" si="738"/>
        <v>1.9416519896048448E-4</v>
      </c>
      <c r="ES401" s="223">
        <f t="shared" ca="1" si="739"/>
        <v>4.3993004321469793E-4</v>
      </c>
      <c r="ET401" s="223">
        <f t="shared" ca="1" si="740"/>
        <v>2.9465887428173864E-4</v>
      </c>
      <c r="EU401" s="223">
        <f t="shared" ca="1" si="741"/>
        <v>-1.1252264432269439E-4</v>
      </c>
      <c r="EV401" s="223">
        <f t="shared" ca="1" si="742"/>
        <v>-4.1968733773442698E-4</v>
      </c>
      <c r="EW401" s="223">
        <f t="shared" ca="1" si="743"/>
        <v>-3.538089397182849E-4</v>
      </c>
      <c r="EX401" s="223">
        <f t="shared" ca="1" si="744"/>
        <v>2.6555907567008924E-5</v>
      </c>
      <c r="EY401" s="223">
        <f t="shared" ca="1" si="745"/>
        <v>3.833162832283921E-4</v>
      </c>
      <c r="EZ401" s="223">
        <f t="shared" ca="1" si="746"/>
        <v>3.9936232601979645E-4</v>
      </c>
      <c r="FA401" s="223">
        <f t="shared" ca="1" si="747"/>
        <v>6.0431357823752187E-5</v>
      </c>
      <c r="FB401" s="223">
        <f t="shared" ca="1" si="748"/>
        <v>-3.3221459892413782E-4</v>
      </c>
      <c r="FC401" s="223">
        <f t="shared" ca="1" si="749"/>
        <v>-4.2956844209733939E-4</v>
      </c>
      <c r="FD401" s="223">
        <f t="shared" ca="1" si="750"/>
        <v>-1.4509628002363039E-4</v>
      </c>
      <c r="FE401" s="223">
        <f t="shared" ca="1" si="751"/>
        <v>2.6834609389132205E-4</v>
      </c>
      <c r="FF401" s="223">
        <f t="shared" ca="1" si="752"/>
        <v>4.4326648384983882E-4</v>
      </c>
      <c r="FG401" s="223">
        <f t="shared" ca="1" si="753"/>
        <v>2.2418523355314412E-4</v>
      </c>
      <c r="FH401" s="223">
        <f t="shared" ca="1" si="754"/>
        <v>-1.9416519896048567E-4</v>
      </c>
      <c r="FI401" s="223">
        <f t="shared" ca="1" si="755"/>
        <v>-4.3993004321469641E-4</v>
      </c>
      <c r="FJ401" s="223">
        <f t="shared" ca="1" si="756"/>
        <v>-2.9465887428173766E-4</v>
      </c>
      <c r="FK401" s="223">
        <f t="shared" ca="1" si="757"/>
        <v>1.1252264432269567E-4</v>
      </c>
      <c r="FL401" s="223">
        <f t="shared" ca="1" si="758"/>
        <v>4.196873377344233E-4</v>
      </c>
      <c r="FM401" s="223">
        <f t="shared" ca="1" si="759"/>
        <v>3.5380893971828414E-4</v>
      </c>
      <c r="FN401" s="223">
        <f t="shared" ca="1" si="760"/>
        <v>-2.6555907567010252E-5</v>
      </c>
      <c r="FO401" s="223">
        <f t="shared" ca="1" si="761"/>
        <v>-3.8331628322839275E-4</v>
      </c>
      <c r="FP401" s="223">
        <f t="shared" ca="1" si="762"/>
        <v>-3.9936232601979585E-4</v>
      </c>
      <c r="FQ401" s="223">
        <f t="shared" ca="1" si="763"/>
        <v>-6.043135782375094E-5</v>
      </c>
      <c r="FR401" s="223">
        <f t="shared" ca="1" si="764"/>
        <v>3.3221459892413869E-4</v>
      </c>
      <c r="FS401" s="223">
        <f t="shared" ca="1" si="765"/>
        <v>4.2956844209733906E-4</v>
      </c>
      <c r="FT401" s="223">
        <f t="shared" ca="1" si="766"/>
        <v>1.450962800236411E-4</v>
      </c>
      <c r="FU401" s="223">
        <f t="shared" ca="1" si="767"/>
        <v>-2.6834609389132308E-4</v>
      </c>
      <c r="FV401" s="223">
        <f t="shared" ca="1" si="768"/>
        <v>-4.4326648384983866E-4</v>
      </c>
      <c r="FW401" s="223">
        <f t="shared" ca="1" si="769"/>
        <v>-2.2418523355314298E-4</v>
      </c>
      <c r="FX401" s="223">
        <f t="shared" ca="1" si="770"/>
        <v>1.9416519896048686E-4</v>
      </c>
      <c r="FY401" s="223">
        <f t="shared" ca="1" si="771"/>
        <v>4.3993004321469652E-4</v>
      </c>
      <c r="FZ401" s="223">
        <f t="shared" ca="1" si="772"/>
        <v>2.9465887428173668E-4</v>
      </c>
      <c r="GA401" s="223">
        <f t="shared" ca="1" si="773"/>
        <v>-1.1252264432269686E-4</v>
      </c>
      <c r="GB401" s="223">
        <f t="shared" ca="1" si="774"/>
        <v>-4.1968733773442373E-4</v>
      </c>
      <c r="GC401" s="223">
        <f t="shared" ca="1" si="775"/>
        <v>-3.5380893971828338E-4</v>
      </c>
      <c r="GD401" s="223">
        <f t="shared" ca="1" si="776"/>
        <v>2.655590756701158E-5</v>
      </c>
      <c r="GE401" s="223">
        <f t="shared" ca="1" si="777"/>
        <v>3.8331628322838701E-4</v>
      </c>
      <c r="GF401" s="223">
        <f t="shared" ca="1" si="778"/>
        <v>3.9936232601979526E-4</v>
      </c>
      <c r="GG401" s="223">
        <f t="shared" ca="1" si="779"/>
        <v>6.0431357823749639E-5</v>
      </c>
      <c r="GH401" s="223">
        <f t="shared" ca="1" si="780"/>
        <v>-3.3221459892413956E-4</v>
      </c>
      <c r="GI401" s="223">
        <f t="shared" ca="1" si="781"/>
        <v>-4.2956844209733874E-4</v>
      </c>
      <c r="GJ401" s="223">
        <f t="shared" ca="1" si="782"/>
        <v>-1.4509628002363985E-4</v>
      </c>
      <c r="GK401" s="223">
        <f t="shared" ca="1" si="783"/>
        <v>2.6834609389132411E-4</v>
      </c>
      <c r="GL401" s="223">
        <f t="shared" ca="1" si="784"/>
        <v>4.4326648384983861E-4</v>
      </c>
      <c r="GM401" s="223">
        <f t="shared" ca="1" si="785"/>
        <v>2.2418523355315274E-4</v>
      </c>
      <c r="GN401" s="223">
        <f t="shared" ca="1" si="786"/>
        <v>-1.9416519896048803E-4</v>
      </c>
      <c r="GO401" s="223">
        <f t="shared" ca="1" si="787"/>
        <v>-4.3993004321469674E-4</v>
      </c>
      <c r="GP401" s="223">
        <f t="shared" ca="1" si="788"/>
        <v>-2.9465887428174514E-4</v>
      </c>
      <c r="GQ401" s="223">
        <f t="shared" ca="1" si="789"/>
        <v>1.1252264432269821E-4</v>
      </c>
      <c r="GR401" s="223">
        <f t="shared" ca="1" si="790"/>
        <v>4.1968733773442416E-4</v>
      </c>
      <c r="GS401" s="223">
        <f t="shared" ca="1" si="791"/>
        <v>3.5380893971828257E-4</v>
      </c>
      <c r="GT401" s="223">
        <f t="shared" ca="1" si="792"/>
        <v>-2.65559075670128E-5</v>
      </c>
      <c r="GU401" s="223">
        <f t="shared" ca="1" si="793"/>
        <v>-3.8331628322838771E-4</v>
      </c>
      <c r="GV401" s="223">
        <f t="shared" ca="1" si="794"/>
        <v>-3.9936232601979471E-4</v>
      </c>
      <c r="GW401" s="223">
        <f t="shared" ca="1" si="795"/>
        <v>-6.0431357823748338E-5</v>
      </c>
      <c r="GX401" s="223">
        <f t="shared" ca="1" si="796"/>
        <v>3.3221459892413208E-4</v>
      </c>
      <c r="GY401" s="223">
        <f t="shared" ca="1" si="797"/>
        <v>4.2956844209733836E-4</v>
      </c>
      <c r="GZ401" s="223">
        <f t="shared" ca="1" si="798"/>
        <v>1.4509628002363863E-4</v>
      </c>
      <c r="HA401" s="223">
        <f t="shared" ca="1" si="799"/>
        <v>-2.683460938913252E-4</v>
      </c>
      <c r="HB401" s="223">
        <f t="shared" ca="1" si="800"/>
        <v>-4.4326648384983855E-4</v>
      </c>
      <c r="HC401" s="223">
        <f t="shared" ca="1" si="801"/>
        <v>-2.2418523355315163E-4</v>
      </c>
      <c r="HD401" s="223">
        <f t="shared" ca="1" si="802"/>
        <v>1.9416519896048919E-4</v>
      </c>
      <c r="HE401" s="223">
        <f t="shared" ca="1" si="803"/>
        <v>4.3993004321469696E-4</v>
      </c>
      <c r="HF401" s="223">
        <f t="shared" ca="1" si="804"/>
        <v>2.9465887428174417E-4</v>
      </c>
      <c r="HG401" s="223">
        <f t="shared" ca="1" si="805"/>
        <v>-1.1252264432269949E-4</v>
      </c>
      <c r="HH401" s="223">
        <f t="shared" ca="1" si="806"/>
        <v>-4.196873377344246E-4</v>
      </c>
      <c r="HI401" s="223">
        <f t="shared" ca="1" si="807"/>
        <v>-3.5380893971828935E-4</v>
      </c>
      <c r="HJ401" s="223">
        <f t="shared" ca="1" si="808"/>
        <v>2.6555907567014128E-5</v>
      </c>
      <c r="HK401" s="223">
        <f t="shared" ca="1" si="809"/>
        <v>3.8331628322838836E-4</v>
      </c>
      <c r="HL401" s="223">
        <f t="shared" ca="1" si="810"/>
        <v>3.9936232601979417E-4</v>
      </c>
      <c r="HM401" s="223">
        <f t="shared" ca="1" si="811"/>
        <v>6.0431357823746983E-5</v>
      </c>
      <c r="HN401" s="223">
        <f t="shared" ca="1" si="812"/>
        <v>-3.3221459892413295E-4</v>
      </c>
      <c r="HO401" s="223">
        <f t="shared" ca="1" si="813"/>
        <v>-4.2956844209733803E-4</v>
      </c>
      <c r="HP401" s="223">
        <f t="shared" ca="1" si="814"/>
        <v>-1.4509628002363741E-4</v>
      </c>
      <c r="HQ401" s="223">
        <f t="shared" ca="1" si="815"/>
        <v>2.6834609389131614E-4</v>
      </c>
      <c r="HR401" s="223">
        <f t="shared" ca="1" si="816"/>
        <v>4.432664838498385E-4</v>
      </c>
      <c r="HS401" s="223">
        <f t="shared" ca="1" si="817"/>
        <v>2.2418523355315052E-4</v>
      </c>
      <c r="HT401" s="223">
        <f t="shared" ca="1" si="818"/>
        <v>-1.9416519896049033E-4</v>
      </c>
      <c r="HU401" s="223">
        <f t="shared" ca="1" si="819"/>
        <v>-4.3993004321469706E-4</v>
      </c>
      <c r="HV401" s="223">
        <f t="shared" ca="1" si="820"/>
        <v>-2.9465887428174319E-4</v>
      </c>
      <c r="HW401" s="223">
        <f t="shared" ca="1" si="821"/>
        <v>1.1252264432270068E-4</v>
      </c>
      <c r="HX401" s="223">
        <f t="shared" ca="1" si="822"/>
        <v>4.1968733773442498E-4</v>
      </c>
      <c r="HY401" s="223">
        <f t="shared" ca="1" si="823"/>
        <v>3.5380893971828859E-4</v>
      </c>
      <c r="HZ401" s="223">
        <f t="shared" ca="1" si="824"/>
        <v>-2.6555907567015456E-5</v>
      </c>
      <c r="IA401" s="223">
        <f t="shared" ca="1" si="825"/>
        <v>-3.8331628322838907E-4</v>
      </c>
      <c r="IB401" s="223">
        <f t="shared" ca="1" si="826"/>
        <v>-3.9936232601979905E-4</v>
      </c>
      <c r="IC401" s="223">
        <f t="shared" ca="1" si="827"/>
        <v>-6.0431357823745736E-5</v>
      </c>
      <c r="ID401" s="223">
        <f t="shared" ca="1" si="828"/>
        <v>3.3221459892413381E-4</v>
      </c>
      <c r="IE401" s="223">
        <f t="shared" ca="1" si="829"/>
        <v>-3.1226443808157788E-5</v>
      </c>
      <c r="IF401" s="223">
        <f t="shared" ca="1" si="830"/>
        <v>1.4509628002363611E-4</v>
      </c>
      <c r="IG401" s="223">
        <f t="shared" ca="1" si="831"/>
        <v>-2.6834609389131723E-4</v>
      </c>
      <c r="IH401" s="223">
        <f t="shared" ca="1" si="832"/>
        <v>-4.4326648384983839E-4</v>
      </c>
      <c r="II401" s="223">
        <f t="shared" ca="1" si="833"/>
        <v>-2.2418523355314938E-4</v>
      </c>
      <c r="IJ401" s="223">
        <f t="shared" ca="1" si="834"/>
        <v>1.9416519896048014E-4</v>
      </c>
      <c r="IK401" s="223">
        <f t="shared" ca="1" si="835"/>
        <v>4.3993004321469728E-4</v>
      </c>
      <c r="IL401" s="223">
        <f t="shared" ca="1" si="836"/>
        <v>2.9465887428174221E-4</v>
      </c>
      <c r="IM401" s="223">
        <f t="shared" ca="1" si="837"/>
        <v>-1.1252264432268978E-4</v>
      </c>
      <c r="IN401" s="223">
        <f t="shared" ca="1" si="838"/>
        <v>-4.1968733773442541E-4</v>
      </c>
      <c r="IO401" s="223">
        <f t="shared" ca="1" si="839"/>
        <v>-3.5380893971828783E-4</v>
      </c>
      <c r="IP401" s="223">
        <f t="shared" ca="1" si="840"/>
        <v>2.6555907567016757E-5</v>
      </c>
      <c r="IQ401" s="223">
        <f t="shared" ca="1" si="841"/>
        <v>3.8331628322838966E-4</v>
      </c>
      <c r="IR401" s="223">
        <f t="shared" ca="1" si="842"/>
        <v>3.9936232601979856E-4</v>
      </c>
      <c r="IS401" s="223">
        <f t="shared" ca="1" si="843"/>
        <v>6.0431357823744435E-5</v>
      </c>
      <c r="IT401" s="223">
        <f t="shared" ca="1" si="844"/>
        <v>-3.3221459892413468E-4</v>
      </c>
      <c r="IU401" s="223">
        <f t="shared" ca="1" si="845"/>
        <v>-4.2956844209734058E-4</v>
      </c>
      <c r="IV401" s="223">
        <f t="shared" ca="1" si="846"/>
        <v>-1.4509628002363489E-4</v>
      </c>
      <c r="IW401" s="223">
        <f t="shared" ca="1" si="847"/>
        <v>2.6834609389131826E-4</v>
      </c>
      <c r="IX401" s="223">
        <f t="shared" ca="1" si="848"/>
        <v>4.4326648384983834E-4</v>
      </c>
      <c r="IY401" s="223">
        <f t="shared" ca="1" si="849"/>
        <v>2.2418523355314827E-4</v>
      </c>
      <c r="IZ401" s="223">
        <f t="shared" ca="1" si="850"/>
        <v>-1.9416519896048139E-4</v>
      </c>
      <c r="JA401" s="223">
        <f t="shared" ca="1" si="851"/>
        <v>-4.399300432146975E-4</v>
      </c>
      <c r="JB401" s="223">
        <f t="shared" ca="1" si="852"/>
        <v>-2.9465887428174124E-4</v>
      </c>
    </row>
    <row r="402" spans="2:262">
      <c r="B402" s="230">
        <v>41</v>
      </c>
      <c r="C402" s="229">
        <f t="shared" si="853"/>
        <v>8.0078125000000039E-4</v>
      </c>
      <c r="D402" s="226">
        <f t="shared" ca="1" si="597"/>
        <v>279.9990860920027</v>
      </c>
      <c r="E402" s="225">
        <f ca="1">AU361</f>
        <v>-9.1390799729505507E-4</v>
      </c>
      <c r="F402" s="224">
        <v>41</v>
      </c>
      <c r="G402" s="223">
        <f t="shared" ca="1" si="854"/>
        <v>-2.3745107333262059E-4</v>
      </c>
      <c r="H402" s="223">
        <f t="shared" ca="1" si="598"/>
        <v>-9.5668303171561131E-4</v>
      </c>
      <c r="I402" s="223">
        <f t="shared" ca="1" si="599"/>
        <v>-7.8619521657582851E-4</v>
      </c>
      <c r="J402" s="223">
        <f t="shared" ca="1" si="600"/>
        <v>1.1545789244623298E-4</v>
      </c>
      <c r="K402" s="223">
        <f t="shared" ca="1" si="601"/>
        <v>9.0973461188765864E-4</v>
      </c>
      <c r="L402" s="223">
        <f t="shared" ca="1" si="602"/>
        <v>8.5795381173138638E-4</v>
      </c>
      <c r="M402" s="223">
        <f t="shared" ca="1" si="603"/>
        <v>8.2718826110504511E-6</v>
      </c>
      <c r="N402" s="223">
        <f t="shared" ca="1" si="604"/>
        <v>-8.4910293671359147E-4</v>
      </c>
      <c r="O402" s="223">
        <f t="shared" ca="1" si="605"/>
        <v>-9.1680798297288262E-4</v>
      </c>
      <c r="P402" s="223">
        <f t="shared" ca="1" si="606"/>
        <v>-1.3187724085437315E-4</v>
      </c>
      <c r="Q402" s="223">
        <f t="shared" ca="1" si="607"/>
        <v>7.7569996302414754E-4</v>
      </c>
      <c r="R402" s="223">
        <f t="shared" ca="1" si="608"/>
        <v>9.6187250878323072E-4</v>
      </c>
      <c r="S402" s="223">
        <f t="shared" ca="1" si="609"/>
        <v>2.5349904264357077E-4</v>
      </c>
      <c r="T402" s="223">
        <f t="shared" ca="1" si="610"/>
        <v>-6.9062973986729363E-4</v>
      </c>
      <c r="U402" s="223">
        <f t="shared" ca="1" si="611"/>
        <v>-9.9246957674806549E-4</v>
      </c>
      <c r="V402" s="223">
        <f t="shared" ca="1" si="612"/>
        <v>-3.713079828738462E-4</v>
      </c>
      <c r="W402" s="223">
        <f t="shared" ca="1" si="613"/>
        <v>5.9517180258289166E-4</v>
      </c>
      <c r="X402" s="223">
        <f t="shared" ca="1" si="614"/>
        <v>1.0081389784853674E-3</v>
      </c>
      <c r="Y402" s="223">
        <f t="shared" ca="1" si="615"/>
        <v>4.8353210542726886E-4</v>
      </c>
      <c r="Z402" s="223">
        <f t="shared" ca="1" si="616"/>
        <v>-4.9076192740019498E-4</v>
      </c>
      <c r="AA402" s="223">
        <f t="shared" ca="1" si="617"/>
        <v>-1.0086450316078872E-3</v>
      </c>
      <c r="AB402" s="223">
        <f t="shared" ca="1" si="618"/>
        <v>-5.8848345504213732E-4</v>
      </c>
      <c r="AC402" s="223">
        <f t="shared" ca="1" si="619"/>
        <v>3.7897053602692815E-4</v>
      </c>
      <c r="AD402" s="223">
        <f t="shared" ca="1" si="620"/>
        <v>9.9398012460562594E-4</v>
      </c>
      <c r="AE402" s="223">
        <f t="shared" ca="1" si="621"/>
        <v>6.8458346573125066E-4</v>
      </c>
      <c r="AF402" s="223">
        <f t="shared" ca="1" si="622"/>
        <v>-2.614790750450669E-4</v>
      </c>
      <c r="AG402" s="223">
        <f t="shared" ca="1" si="623"/>
        <v>-9.6436483133003205E-4</v>
      </c>
      <c r="AH402" s="223">
        <f t="shared" ca="1" si="624"/>
        <v>-7.7038670388371257E-4</v>
      </c>
      <c r="AI402" s="223">
        <f t="shared" ca="1" si="625"/>
        <v>1.4005472538912661E-4</v>
      </c>
      <c r="AJ402" s="223">
        <f t="shared" ca="1" si="626"/>
        <v>9.202445933579618E-4</v>
      </c>
      <c r="AK402" s="223">
        <f t="shared" ca="1" si="627"/>
        <v>8.446026089318294E-4</v>
      </c>
      <c r="AL402" s="223">
        <f t="shared" ca="1" si="628"/>
        <v>-1.6523822300037691E-5</v>
      </c>
      <c r="AM402" s="223">
        <f t="shared" ca="1" si="629"/>
        <v>-8.6228302013574446E-4</v>
      </c>
      <c r="AN402" s="223">
        <f t="shared" ca="1" si="630"/>
        <v>-9.0611490458332574E-4</v>
      </c>
      <c r="AO402" s="223">
        <f t="shared" ca="1" si="631"/>
        <v>-1.0725561445686376E-4</v>
      </c>
      <c r="AP402" s="223">
        <f t="shared" ca="1" si="632"/>
        <v>7.913519076754252E-4</v>
      </c>
      <c r="AQ402" s="223">
        <f t="shared" ca="1" si="633"/>
        <v>9.539983886557975E-4</v>
      </c>
      <c r="AR402" s="223">
        <f t="shared" ca="1" si="634"/>
        <v>2.2942182693852433E-4</v>
      </c>
      <c r="AS402" s="223">
        <f t="shared" ca="1" si="635"/>
        <v>-7.0851812593127484E-4</v>
      </c>
      <c r="AT402" s="223">
        <f t="shared" ca="1" si="636"/>
        <v>-9.8753284897872256E-4</v>
      </c>
      <c r="AU402" s="223">
        <f t="shared" ca="1" si="637"/>
        <v>-3.48137321596608E-4</v>
      </c>
      <c r="AV402" s="223">
        <f t="shared" ca="1" si="638"/>
        <v>6.1502757208261346E-4</v>
      </c>
      <c r="AW402" s="223">
        <f t="shared" ca="1" si="639"/>
        <v>1.0062138960548856E-3</v>
      </c>
      <c r="AX402" s="223">
        <f t="shared" ca="1" si="640"/>
        <v>4.6161650689076144E-4</v>
      </c>
      <c r="AY402" s="223">
        <f t="shared" ca="1" si="641"/>
        <v>-5.122864310805786E-4</v>
      </c>
      <c r="AZ402" s="223">
        <f t="shared" ca="1" si="642"/>
        <v>-1.0097605495478922E-3</v>
      </c>
      <c r="BA402" s="223">
        <f t="shared" ca="1" si="643"/>
        <v>-5.6815255024744195E-4</v>
      </c>
      <c r="BB402" s="223">
        <f t="shared" ca="1" si="644"/>
        <v>4.0184002531755972E-4</v>
      </c>
      <c r="BC402" s="223">
        <f t="shared" ca="1" si="645"/>
        <v>9.9811946448797434E-4</v>
      </c>
      <c r="BD402" s="223">
        <f t="shared" ca="1" si="646"/>
        <v>6.6614305041053556E-4</v>
      </c>
      <c r="BE402" s="223">
        <f t="shared" ca="1" si="647"/>
        <v>-2.8534957154003915E-4</v>
      </c>
      <c r="BF402" s="223">
        <f t="shared" ca="1" si="648"/>
        <v>-9.7146573362998372E-4</v>
      </c>
      <c r="BG402" s="223">
        <f t="shared" ca="1" si="649"/>
        <v>-7.5411413904779027E-4</v>
      </c>
      <c r="BH402" s="223">
        <f t="shared" ca="1" si="650"/>
        <v>1.6456719460243216E-4</v>
      </c>
      <c r="BI402" s="223">
        <f t="shared" ca="1" si="651"/>
        <v>9.3020025389538644E-4</v>
      </c>
      <c r="BJ402" s="223">
        <f t="shared" ca="1" si="652"/>
        <v>8.3074264910237968E-4</v>
      </c>
      <c r="BK402" s="223">
        <f t="shared" ca="1" si="653"/>
        <v>-4.1309573878435231E-5</v>
      </c>
      <c r="BL402" s="223">
        <f t="shared" ca="1" si="654"/>
        <v>-8.749436965094058E-4</v>
      </c>
      <c r="BM402" s="223">
        <f t="shared" ca="1" si="655"/>
        <v>-8.9487601645706419E-4</v>
      </c>
      <c r="BN402" s="223">
        <f t="shared" ca="1" si="656"/>
        <v>-8.2569381287744326E-5</v>
      </c>
      <c r="BO402" s="223">
        <f t="shared" ca="1" si="657"/>
        <v>8.0652717152807725E-4</v>
      </c>
      <c r="BP402" s="223">
        <f t="shared" ca="1" si="658"/>
        <v>9.4554961557133334E-4</v>
      </c>
      <c r="BQ402" s="223">
        <f t="shared" ca="1" si="659"/>
        <v>2.052064161035701E-4</v>
      </c>
      <c r="BR402" s="223">
        <f t="shared" ca="1" si="660"/>
        <v>-7.2597972716939043E-4</v>
      </c>
      <c r="BS402" s="223">
        <f t="shared" ca="1" si="661"/>
        <v>-9.8200126834738547E-4</v>
      </c>
      <c r="BT402" s="223">
        <f t="shared" ca="1" si="662"/>
        <v>-3.2475695541453649E-4</v>
      </c>
      <c r="BU402" s="223">
        <f t="shared" ca="1" si="663"/>
        <v>6.3451287197027805E-4</v>
      </c>
      <c r="BV402" s="223">
        <f t="shared" ca="1" si="664"/>
        <v>1.0036827079981819E-3</v>
      </c>
      <c r="BW402" s="223">
        <f t="shared" ca="1" si="665"/>
        <v>4.3942284783144965E-4</v>
      </c>
      <c r="BX402" s="223">
        <f t="shared" ca="1" si="666"/>
        <v>-5.33502352570503E-4</v>
      </c>
      <c r="BY402" s="223">
        <f t="shared" ca="1" si="667"/>
        <v>-1.0102678254902289E-3</v>
      </c>
      <c r="BZ402" s="223">
        <f t="shared" ca="1" si="668"/>
        <v>-5.4747941160106998E-4</v>
      </c>
      <c r="CA402" s="223">
        <f t="shared" ca="1" si="669"/>
        <v>4.2446746120271305E-4</v>
      </c>
      <c r="CB402" s="223">
        <f t="shared" ca="1" si="670"/>
        <v>1.0016575745270041E-3</v>
      </c>
      <c r="CC402" s="223">
        <f t="shared" ca="1" si="671"/>
        <v>6.4730137542494892E-4</v>
      </c>
      <c r="CD402" s="223">
        <f t="shared" ca="1" si="672"/>
        <v>-3.090481841230268E-4</v>
      </c>
      <c r="CE402" s="223">
        <f t="shared" ca="1" si="673"/>
        <v>-9.7798146129743943E-4</v>
      </c>
      <c r="CF402" s="223">
        <f t="shared" ca="1" si="674"/>
        <v>-7.3738732405264728E-4</v>
      </c>
      <c r="CG402" s="223">
        <f t="shared" ca="1" si="675"/>
        <v>1.8898053469126939E-4</v>
      </c>
      <c r="CH402" s="223">
        <f t="shared" ca="1" si="676"/>
        <v>9.3959559658229538E-4</v>
      </c>
      <c r="CI402" s="223">
        <f t="shared" ca="1" si="677"/>
        <v>8.1638228096457934E-4</v>
      </c>
      <c r="CJ402" s="223">
        <f t="shared" ca="1" si="678"/>
        <v>-6.6070442114199847E-5</v>
      </c>
      <c r="CK402" s="223">
        <f t="shared" ca="1" si="679"/>
        <v>-8.8707733951654206E-4</v>
      </c>
      <c r="CL402" s="223">
        <f t="shared" ca="1" si="680"/>
        <v>-8.8309808848006195E-4</v>
      </c>
      <c r="CM402" s="223">
        <f t="shared" ca="1" si="681"/>
        <v>-5.7833411410819502E-5</v>
      </c>
      <c r="CN402" s="223">
        <f t="shared" ca="1" si="682"/>
        <v>8.2121661357059011E-4</v>
      </c>
      <c r="CO402" s="223">
        <f t="shared" ca="1" si="683"/>
        <v>9.3653127875482629E-4</v>
      </c>
      <c r="CP402" s="223">
        <f t="shared" ca="1" si="684"/>
        <v>1.8086739659671719E-4</v>
      </c>
      <c r="CQ402" s="223">
        <f t="shared" ca="1" si="685"/>
        <v>-7.430040253659948E-4</v>
      </c>
      <c r="CR402" s="223">
        <f t="shared" ca="1" si="686"/>
        <v>-9.7587816687139226E-4</v>
      </c>
      <c r="CS402" s="223">
        <f t="shared" ca="1" si="687"/>
        <v>-3.0118096778596114E-4</v>
      </c>
      <c r="CT402" s="223">
        <f t="shared" ca="1" si="688"/>
        <v>6.536159650298211E-4</v>
      </c>
      <c r="CU402" s="223">
        <f t="shared" ca="1" si="689"/>
        <v>1.0005469390082927E-3</v>
      </c>
      <c r="CV402" s="223">
        <f t="shared" ca="1" si="690"/>
        <v>4.1696449687969584E-4</v>
      </c>
      <c r="CW402" s="223">
        <f t="shared" ca="1" si="691"/>
        <v>-5.5439691219218276E-4</v>
      </c>
      <c r="CX402" s="223">
        <f t="shared" ca="1" si="692"/>
        <v>-1.0101665538708377E-3</v>
      </c>
      <c r="CY402" s="223">
        <f t="shared" ca="1" si="693"/>
        <v>-5.2647649182871719E-4</v>
      </c>
      <c r="CZ402" s="223">
        <f t="shared" ca="1" si="694"/>
        <v>4.4683921376109838E-4</v>
      </c>
      <c r="DA402" s="223">
        <f t="shared" ca="1" si="695"/>
        <v>1.0045923234975299E-3</v>
      </c>
      <c r="DB402" s="223">
        <f t="shared" ca="1" si="696"/>
        <v>6.2806979029495836E-4</v>
      </c>
      <c r="DC402" s="223">
        <f t="shared" ca="1" si="697"/>
        <v>-3.3256063763594109E-4</v>
      </c>
      <c r="DD402" s="223">
        <f t="shared" ca="1" si="698"/>
        <v>-9.8390808950169373E-4</v>
      </c>
      <c r="DE402" s="223">
        <f t="shared" ca="1" si="699"/>
        <v>-7.202163345061928E-4</v>
      </c>
      <c r="DF402" s="223">
        <f t="shared" ca="1" si="700"/>
        <v>2.1328003997245291E-4</v>
      </c>
      <c r="DG402" s="223">
        <f t="shared" ca="1" si="701"/>
        <v>9.4842496201556032E-4</v>
      </c>
      <c r="DH402" s="223">
        <f t="shared" ca="1" si="702"/>
        <v>8.0153015466722158E-4</v>
      </c>
      <c r="DI402" s="223">
        <f t="shared" ca="1" si="703"/>
        <v>-9.0791511986167877E-5</v>
      </c>
      <c r="DJ402" s="223">
        <f t="shared" ca="1" si="704"/>
        <v>-8.9867664030431537E-4</v>
      </c>
      <c r="DK402" s="223">
        <f t="shared" ca="1" si="705"/>
        <v>-8.7078821523572014E-4</v>
      </c>
      <c r="DL402" s="223">
        <f t="shared" ca="1" si="706"/>
        <v>-3.3062604849376899E-5</v>
      </c>
      <c r="DM402" s="223">
        <f t="shared" ca="1" si="707"/>
        <v>8.3541138543235941E-4</v>
      </c>
      <c r="DN402" s="223">
        <f t="shared" ca="1" si="708"/>
        <v>9.2694881051516304E-4</v>
      </c>
      <c r="DO402" s="223">
        <f t="shared" ca="1" si="709"/>
        <v>1.5641942933321506E-4</v>
      </c>
      <c r="DP402" s="223">
        <f t="shared" ca="1" si="710"/>
        <v>-7.5958076572041908E-4</v>
      </c>
      <c r="DQ402" s="223">
        <f t="shared" ca="1" si="711"/>
        <v>-9.6916723287810715E-4</v>
      </c>
      <c r="DR402" s="223">
        <f t="shared" ca="1" si="712"/>
        <v>-2.7742356000428714E-4</v>
      </c>
      <c r="DS402" s="223">
        <f t="shared" ca="1" si="713"/>
        <v>6.7232534427231648E-4</v>
      </c>
      <c r="DT402" s="223">
        <f t="shared" ca="1" si="714"/>
        <v>9.96808477955205E-4</v>
      </c>
      <c r="DU402" s="223">
        <f t="shared" ca="1" si="715"/>
        <v>3.9425498210631546E-4</v>
      </c>
      <c r="DV402" s="223">
        <f t="shared" ca="1" si="716"/>
        <v>-5.7495752384419379E-4</v>
      </c>
      <c r="DW402" s="223">
        <f t="shared" ca="1" si="717"/>
        <v>-1.0094567956919552E-3</v>
      </c>
      <c r="DX402" s="223">
        <f t="shared" ca="1" si="718"/>
        <v>-5.0515644230391082E-4</v>
      </c>
      <c r="DY402" s="223">
        <f t="shared" ca="1" si="719"/>
        <v>4.6894180708549577E-4</v>
      </c>
      <c r="DZ402" s="223">
        <f t="shared" ca="1" si="720"/>
        <v>1.0069219436165072E-3</v>
      </c>
      <c r="EA402" s="223">
        <f t="shared" ca="1" si="721"/>
        <v>6.0845987940834757E-4</v>
      </c>
      <c r="EB402" s="223">
        <f t="shared" ca="1" si="722"/>
        <v>-3.5587276905600033E-4</v>
      </c>
      <c r="EC402" s="223">
        <f t="shared" ca="1" si="723"/>
        <v>-9.892420482635225E-4</v>
      </c>
      <c r="ED402" s="223">
        <f t="shared" ca="1" si="724"/>
        <v>-7.0261151357044541E-4</v>
      </c>
      <c r="EE402" s="223">
        <f t="shared" ca="1" si="725"/>
        <v>2.3745107333261148E-4</v>
      </c>
      <c r="EF402" s="223">
        <f t="shared" ca="1" si="726"/>
        <v>9.5668303171561045E-4</v>
      </c>
      <c r="EG402" s="223">
        <f t="shared" ca="1" si="727"/>
        <v>7.8619521657584412E-4</v>
      </c>
      <c r="EH402" s="223">
        <f t="shared" ca="1" si="728"/>
        <v>-1.154578924462146E-4</v>
      </c>
      <c r="EI402" s="223">
        <f t="shared" ca="1" si="729"/>
        <v>-9.0973461188765322E-4</v>
      </c>
      <c r="EJ402" s="223">
        <f t="shared" ca="1" si="730"/>
        <v>-8.5795381173138898E-4</v>
      </c>
      <c r="EK402" s="223">
        <f t="shared" ca="1" si="731"/>
        <v>-8.2718826110779898E-6</v>
      </c>
      <c r="EL402" s="223">
        <f t="shared" ca="1" si="732"/>
        <v>8.4910293671357998E-4</v>
      </c>
      <c r="EM402" s="223">
        <f t="shared" ca="1" si="733"/>
        <v>9.1680798297288848E-4</v>
      </c>
      <c r="EN402" s="223">
        <f t="shared" ca="1" si="734"/>
        <v>1.3187724085438171E-4</v>
      </c>
      <c r="EO402" s="223">
        <f t="shared" ca="1" si="735"/>
        <v>-7.7569996302414668E-4</v>
      </c>
      <c r="EP402" s="223">
        <f t="shared" ca="1" si="736"/>
        <v>-9.6187250878323766E-4</v>
      </c>
      <c r="EQ402" s="223">
        <f t="shared" ca="1" si="737"/>
        <v>-2.5349904264358779E-4</v>
      </c>
      <c r="ER402" s="223">
        <f t="shared" ca="1" si="738"/>
        <v>6.9062973986728593E-4</v>
      </c>
      <c r="ES402" s="223">
        <f t="shared" ca="1" si="739"/>
        <v>9.9246957674806657E-4</v>
      </c>
      <c r="ET402" s="223">
        <f t="shared" ca="1" si="740"/>
        <v>3.7130798287387097E-4</v>
      </c>
      <c r="EU402" s="223">
        <f t="shared" ca="1" si="741"/>
        <v>-5.9517180258287583E-4</v>
      </c>
      <c r="EV402" s="223">
        <f t="shared" ca="1" si="742"/>
        <v>-1.0081389784853683E-3</v>
      </c>
      <c r="EW402" s="223">
        <f t="shared" ca="1" si="743"/>
        <v>-4.8353210542727651E-4</v>
      </c>
      <c r="EX402" s="223">
        <f t="shared" ca="1" si="744"/>
        <v>4.9076192740016853E-4</v>
      </c>
      <c r="EY402" s="223">
        <f t="shared" ca="1" si="745"/>
        <v>1.0086450316078859E-3</v>
      </c>
      <c r="EZ402" s="223">
        <f t="shared" ca="1" si="746"/>
        <v>5.8848345504215022E-4</v>
      </c>
      <c r="FA402" s="223">
        <f t="shared" ca="1" si="747"/>
        <v>-3.7897053602692013E-4</v>
      </c>
      <c r="FB402" s="223">
        <f t="shared" ca="1" si="748"/>
        <v>-9.9398012460562551E-4</v>
      </c>
      <c r="FC402" s="223">
        <f t="shared" ca="1" si="749"/>
        <v>-6.8458346573127039E-4</v>
      </c>
      <c r="FD402" s="223">
        <f t="shared" ca="1" si="750"/>
        <v>2.614790750450482E-4</v>
      </c>
      <c r="FE402" s="223">
        <f t="shared" ca="1" si="751"/>
        <v>9.6436483133002836E-4</v>
      </c>
      <c r="FF402" s="223">
        <f t="shared" ca="1" si="752"/>
        <v>7.7038670388371593E-4</v>
      </c>
      <c r="FG402" s="223">
        <f t="shared" ca="1" si="753"/>
        <v>-1.4005472538910032E-4</v>
      </c>
      <c r="FH402" s="223">
        <f t="shared" ca="1" si="754"/>
        <v>-9.2024459335795226E-4</v>
      </c>
      <c r="FI402" s="223">
        <f t="shared" ca="1" si="755"/>
        <v>-8.4460260893183807E-4</v>
      </c>
      <c r="FJ402" s="223">
        <f t="shared" ca="1" si="756"/>
        <v>1.6523822300029017E-5</v>
      </c>
      <c r="FK402" s="223">
        <f t="shared" ca="1" si="757"/>
        <v>8.622830201357437E-4</v>
      </c>
      <c r="FL402" s="223">
        <f t="shared" ca="1" si="758"/>
        <v>9.0611490458333594E-4</v>
      </c>
      <c r="FM402" s="223">
        <f t="shared" ca="1" si="759"/>
        <v>1.0725561445687959E-4</v>
      </c>
      <c r="FN402" s="223">
        <f t="shared" ca="1" si="760"/>
        <v>-7.9135190767541978E-4</v>
      </c>
      <c r="FO402" s="223">
        <f t="shared" ca="1" si="761"/>
        <v>-9.5399838865579804E-4</v>
      </c>
      <c r="FP402" s="223">
        <f t="shared" ca="1" si="762"/>
        <v>-2.2942182693855371E-4</v>
      </c>
      <c r="FQ402" s="223">
        <f t="shared" ca="1" si="763"/>
        <v>7.0851812593125836E-4</v>
      </c>
      <c r="FR402" s="223">
        <f t="shared" ca="1" si="764"/>
        <v>9.8753284897872581E-4</v>
      </c>
      <c r="FS402" s="223">
        <f t="shared" ca="1" si="765"/>
        <v>3.4813732159661619E-4</v>
      </c>
      <c r="FT402" s="223">
        <f t="shared" ca="1" si="766"/>
        <v>-6.1502757208258961E-4</v>
      </c>
      <c r="FU402" s="223">
        <f t="shared" ca="1" si="767"/>
        <v>-1.0062138960548876E-3</v>
      </c>
      <c r="FV402" s="223">
        <f t="shared" ca="1" si="768"/>
        <v>-4.6161650689077564E-4</v>
      </c>
      <c r="FW402" s="223">
        <f t="shared" ca="1" si="769"/>
        <v>5.1228643108057123E-4</v>
      </c>
      <c r="FX402" s="223">
        <f t="shared" ca="1" si="770"/>
        <v>1.0097605495478922E-3</v>
      </c>
      <c r="FY402" s="223">
        <f t="shared" ca="1" si="771"/>
        <v>5.6815255024746103E-4</v>
      </c>
      <c r="FZ402" s="223">
        <f t="shared" ca="1" si="772"/>
        <v>-4.0184002531754519E-4</v>
      </c>
      <c r="GA402" s="223">
        <f t="shared" ca="1" si="773"/>
        <v>-9.9811946448797196E-4</v>
      </c>
      <c r="GB402" s="223">
        <f t="shared" ca="1" si="774"/>
        <v>-6.6614305041054207E-4</v>
      </c>
      <c r="GC402" s="223">
        <f t="shared" ca="1" si="775"/>
        <v>2.8534957154001015E-4</v>
      </c>
      <c r="GD402" s="223">
        <f t="shared" ca="1" si="776"/>
        <v>9.7146573362997743E-4</v>
      </c>
      <c r="GE402" s="223">
        <f t="shared" ca="1" si="777"/>
        <v>7.541141390478009E-4</v>
      </c>
      <c r="GF402" s="223">
        <f t="shared" ca="1" si="778"/>
        <v>-1.6456719460242365E-4</v>
      </c>
      <c r="GG402" s="223">
        <f t="shared" ca="1" si="779"/>
        <v>-9.3020025389538579E-4</v>
      </c>
      <c r="GH402" s="223">
        <f t="shared" ca="1" si="780"/>
        <v>-8.3074264910239269E-4</v>
      </c>
      <c r="GI402" s="223">
        <f t="shared" ca="1" si="781"/>
        <v>4.1309573878419294E-5</v>
      </c>
      <c r="GJ402" s="223">
        <f t="shared" ca="1" si="782"/>
        <v>8.7494369650940136E-4</v>
      </c>
      <c r="GK402" s="223">
        <f t="shared" ca="1" si="783"/>
        <v>8.9487601645706831E-4</v>
      </c>
      <c r="GL402" s="223">
        <f t="shared" ca="1" si="784"/>
        <v>8.2569381287774413E-5</v>
      </c>
      <c r="GM402" s="223">
        <f t="shared" ca="1" si="785"/>
        <v>-8.0652717152806348E-4</v>
      </c>
      <c r="GN402" s="223">
        <f t="shared" ca="1" si="786"/>
        <v>-9.4554961557133887E-4</v>
      </c>
      <c r="GO402" s="223">
        <f t="shared" ca="1" si="787"/>
        <v>-2.0520641610357855E-4</v>
      </c>
      <c r="GP402" s="223">
        <f t="shared" ca="1" si="788"/>
        <v>7.2597972716936939E-4</v>
      </c>
      <c r="GQ402" s="223">
        <f t="shared" ca="1" si="789"/>
        <v>9.8200126834739263E-4</v>
      </c>
      <c r="GR402" s="223">
        <f t="shared" ca="1" si="790"/>
        <v>3.2475695541455156E-4</v>
      </c>
      <c r="GS402" s="223">
        <f t="shared" ca="1" si="791"/>
        <v>-6.3451287197026579E-4</v>
      </c>
      <c r="GT402" s="223">
        <f t="shared" ca="1" si="792"/>
        <v>-1.0036827079981819E-3</v>
      </c>
      <c r="GU402" s="223">
        <f t="shared" ca="1" si="793"/>
        <v>-4.3942284783147687E-4</v>
      </c>
      <c r="GV402" s="223">
        <f t="shared" ca="1" si="794"/>
        <v>5.3350235257048945E-4</v>
      </c>
      <c r="GW402" s="223">
        <f t="shared" ca="1" si="795"/>
        <v>1.0102678254902289E-3</v>
      </c>
      <c r="GX402" s="223">
        <f t="shared" ca="1" si="796"/>
        <v>5.4747941160107117E-4</v>
      </c>
      <c r="GY402" s="223">
        <f t="shared" ca="1" si="797"/>
        <v>-4.2446746120268562E-4</v>
      </c>
      <c r="GZ402" s="223">
        <f t="shared" ca="1" si="798"/>
        <v>-1.0016575745270019E-3</v>
      </c>
      <c r="HA402" s="223">
        <f t="shared" ca="1" si="799"/>
        <v>-6.4730137542496117E-4</v>
      </c>
      <c r="HB402" s="223">
        <f t="shared" ca="1" si="800"/>
        <v>3.0904818412301168E-4</v>
      </c>
      <c r="HC402" s="223">
        <f t="shared" ca="1" si="801"/>
        <v>9.7798146129743921E-4</v>
      </c>
      <c r="HD402" s="223">
        <f t="shared" ca="1" si="802"/>
        <v>7.3738732405266788E-4</v>
      </c>
      <c r="HE402" s="223">
        <f t="shared" ca="1" si="803"/>
        <v>-1.8898053469125373E-4</v>
      </c>
      <c r="HF402" s="223">
        <f t="shared" ca="1" si="804"/>
        <v>-9.3959559658228953E-4</v>
      </c>
      <c r="HG402" s="223">
        <f t="shared" ca="1" si="805"/>
        <v>-8.1638228096458031E-4</v>
      </c>
      <c r="HH402" s="223">
        <f t="shared" ca="1" si="806"/>
        <v>6.607044211416976E-5</v>
      </c>
      <c r="HI402" s="223">
        <f t="shared" ca="1" si="807"/>
        <v>8.8707733951653447E-4</v>
      </c>
      <c r="HJ402" s="223">
        <f t="shared" ca="1" si="808"/>
        <v>8.8309808848006965E-4</v>
      </c>
      <c r="HK402" s="223">
        <f t="shared" ca="1" si="809"/>
        <v>5.7833411410820965E-5</v>
      </c>
      <c r="HL402" s="223">
        <f t="shared" ca="1" si="810"/>
        <v>-8.2121661357058924E-4</v>
      </c>
      <c r="HM402" s="223">
        <f t="shared" ca="1" si="811"/>
        <v>-9.3653127875483757E-4</v>
      </c>
      <c r="HN402" s="223">
        <f t="shared" ca="1" si="812"/>
        <v>-1.8086739659673281E-4</v>
      </c>
      <c r="HO402" s="223">
        <f t="shared" ca="1" si="813"/>
        <v>7.4300402536598407E-4</v>
      </c>
      <c r="HP402" s="223">
        <f t="shared" ca="1" si="814"/>
        <v>9.7587816687139258E-4</v>
      </c>
      <c r="HQ402" s="223">
        <f t="shared" ca="1" si="815"/>
        <v>3.0118096778598998E-4</v>
      </c>
      <c r="HR402" s="223">
        <f t="shared" ca="1" si="816"/>
        <v>-6.5361596502980896E-4</v>
      </c>
      <c r="HS402" s="223">
        <f t="shared" ca="1" si="817"/>
        <v>-1.0005469390082949E-3</v>
      </c>
      <c r="HT402" s="223">
        <f t="shared" ca="1" si="818"/>
        <v>-4.1696449687969719E-4</v>
      </c>
      <c r="HU402" s="223">
        <f t="shared" ca="1" si="819"/>
        <v>5.543969121921575E-4</v>
      </c>
      <c r="HV402" s="223">
        <f t="shared" ca="1" si="820"/>
        <v>1.0101665538708379E-3</v>
      </c>
      <c r="HW402" s="223">
        <f t="shared" ca="1" si="821"/>
        <v>5.2647649182873063E-4</v>
      </c>
      <c r="HX402" s="223">
        <f t="shared" ca="1" si="822"/>
        <v>-4.4683921376108423E-4</v>
      </c>
      <c r="HY402" s="223">
        <f t="shared" ca="1" si="823"/>
        <v>-1.0045923234975297E-3</v>
      </c>
      <c r="HZ402" s="223">
        <f t="shared" ca="1" si="824"/>
        <v>-6.28069790294982E-4</v>
      </c>
      <c r="IA402" s="223">
        <f t="shared" ca="1" si="825"/>
        <v>3.3256063763592613E-4</v>
      </c>
      <c r="IB402" s="223">
        <f t="shared" ca="1" si="826"/>
        <v>9.8390808950169027E-4</v>
      </c>
      <c r="IC402" s="223">
        <f t="shared" ca="1" si="827"/>
        <v>7.2021633450619388E-4</v>
      </c>
      <c r="ID402" s="223">
        <f t="shared" ca="1" si="828"/>
        <v>-2.1328003997242347E-4</v>
      </c>
      <c r="IE402" s="223">
        <f t="shared" ca="1" si="829"/>
        <v>4.2361275316966772E-4</v>
      </c>
      <c r="IF402" s="223">
        <f t="shared" ca="1" si="830"/>
        <v>-8.0153015466723123E-4</v>
      </c>
      <c r="IG402" s="223">
        <f t="shared" ca="1" si="831"/>
        <v>9.0791511986152156E-5</v>
      </c>
      <c r="IH402" s="223">
        <f t="shared" ca="1" si="832"/>
        <v>8.9867664030431472E-4</v>
      </c>
      <c r="II402" s="223">
        <f t="shared" ca="1" si="833"/>
        <v>8.7078821523573554E-4</v>
      </c>
      <c r="IJ402" s="223">
        <f t="shared" ca="1" si="834"/>
        <v>3.3062604849392837E-5</v>
      </c>
      <c r="IK402" s="223">
        <f t="shared" ca="1" si="835"/>
        <v>-8.3541138543235041E-4</v>
      </c>
      <c r="IL402" s="223">
        <f t="shared" ca="1" si="836"/>
        <v>-9.2694881051516359E-4</v>
      </c>
      <c r="IM402" s="223">
        <f t="shared" ca="1" si="837"/>
        <v>-1.5641942933324483E-4</v>
      </c>
      <c r="IN402" s="223">
        <f t="shared" ca="1" si="838"/>
        <v>7.5958076572040867E-4</v>
      </c>
      <c r="IO402" s="223">
        <f t="shared" ca="1" si="839"/>
        <v>9.6916723287811149E-4</v>
      </c>
      <c r="IP402" s="223">
        <f t="shared" ca="1" si="840"/>
        <v>2.7742356000428855E-4</v>
      </c>
      <c r="IQ402" s="223">
        <f t="shared" ca="1" si="841"/>
        <v>-6.7232534427229382E-4</v>
      </c>
      <c r="IR402" s="223">
        <f t="shared" ca="1" si="842"/>
        <v>-9.9680847795520977E-4</v>
      </c>
      <c r="IS402" s="223">
        <f t="shared" ca="1" si="843"/>
        <v>-3.942549821063301E-4</v>
      </c>
      <c r="IT402" s="223">
        <f t="shared" ca="1" si="844"/>
        <v>5.7495752384418067E-4</v>
      </c>
      <c r="IU402" s="223">
        <f t="shared" ca="1" si="845"/>
        <v>1.0094567956919552E-3</v>
      </c>
      <c r="IV402" s="223">
        <f t="shared" ca="1" si="846"/>
        <v>5.0515644230393695E-4</v>
      </c>
      <c r="IW402" s="223">
        <f t="shared" ca="1" si="847"/>
        <v>-4.6894180708548163E-4</v>
      </c>
      <c r="IX402" s="223">
        <f t="shared" ca="1" si="848"/>
        <v>-1.0069219436165061E-3</v>
      </c>
      <c r="IY402" s="223">
        <f t="shared" ca="1" si="849"/>
        <v>-6.0845987940834866E-4</v>
      </c>
      <c r="IZ402" s="223">
        <f t="shared" ca="1" si="850"/>
        <v>3.5587276905597203E-4</v>
      </c>
      <c r="JA402" s="223">
        <f t="shared" ca="1" si="851"/>
        <v>9.8924204826351904E-4</v>
      </c>
      <c r="JB402" s="223">
        <f t="shared" ca="1" si="852"/>
        <v>7.0261151357045679E-4</v>
      </c>
    </row>
    <row r="403" spans="2:262">
      <c r="B403" s="230">
        <v>42</v>
      </c>
      <c r="C403" s="229">
        <f t="shared" si="853"/>
        <v>8.203125000000004E-4</v>
      </c>
      <c r="D403" s="226">
        <f t="shared" ca="1" si="597"/>
        <v>279.99886912407908</v>
      </c>
      <c r="E403" s="225">
        <f ca="1">AV361</f>
        <v>-1.1308759209421324E-3</v>
      </c>
      <c r="F403" s="224">
        <v>42</v>
      </c>
      <c r="G403" s="223">
        <f t="shared" ca="1" si="854"/>
        <v>9.7984352275428625E-5</v>
      </c>
      <c r="H403" s="223">
        <f t="shared" ca="1" si="598"/>
        <v>4.3841623148176443E-4</v>
      </c>
      <c r="I403" s="223">
        <f t="shared" ca="1" si="599"/>
        <v>3.5279762313182301E-4</v>
      </c>
      <c r="J403" s="223">
        <f t="shared" ca="1" si="600"/>
        <v>-7.566777908793191E-5</v>
      </c>
      <c r="K403" s="223">
        <f t="shared" ca="1" si="601"/>
        <v>-4.3059964888404756E-4</v>
      </c>
      <c r="L403" s="223">
        <f t="shared" ca="1" si="602"/>
        <v>-3.6707714319192126E-4</v>
      </c>
      <c r="M403" s="223">
        <f t="shared" ca="1" si="603"/>
        <v>5.3168915592897699E-5</v>
      </c>
      <c r="N403" s="223">
        <f t="shared" ca="1" si="604"/>
        <v>4.2174571401609425E-4</v>
      </c>
      <c r="O403" s="223">
        <f t="shared" ca="1" si="605"/>
        <v>3.8047234226190976E-4</v>
      </c>
      <c r="P403" s="223">
        <f t="shared" ca="1" si="606"/>
        <v>-3.0541963523153304E-5</v>
      </c>
      <c r="Q403" s="223">
        <f t="shared" ca="1" si="607"/>
        <v>-4.118757567825145E-4</v>
      </c>
      <c r="R403" s="223">
        <f t="shared" ca="1" si="608"/>
        <v>-3.9295095013394801E-4</v>
      </c>
      <c r="S403" s="223">
        <f t="shared" ca="1" si="609"/>
        <v>7.8414331881214905E-6</v>
      </c>
      <c r="T403" s="223">
        <f t="shared" ca="1" si="610"/>
        <v>4.0101355477479016E-4</v>
      </c>
      <c r="U403" s="223">
        <f t="shared" ca="1" si="611"/>
        <v>4.044829047486754E-4</v>
      </c>
      <c r="V403" s="223">
        <f t="shared" ca="1" si="612"/>
        <v>1.4877987846288954E-5</v>
      </c>
      <c r="W403" s="223">
        <f t="shared" ca="1" si="613"/>
        <v>-3.8918527598897479E-4</v>
      </c>
      <c r="X403" s="223">
        <f t="shared" ca="1" si="614"/>
        <v>-4.1504042461734507E-4</v>
      </c>
      <c r="Y403" s="223">
        <f t="shared" ca="1" si="615"/>
        <v>-3.7561566504820595E-5</v>
      </c>
      <c r="Z403" s="223">
        <f t="shared" ca="1" si="616"/>
        <v>3.7641941578469694E-4</v>
      </c>
      <c r="AA403" s="223">
        <f t="shared" ca="1" si="617"/>
        <v>4.2459807574986351E-4</v>
      </c>
      <c r="AB403" s="223">
        <f t="shared" ca="1" si="618"/>
        <v>6.0154656059635932E-5</v>
      </c>
      <c r="AC403" s="223">
        <f t="shared" ca="1" si="619"/>
        <v>-3.6274672823734689E-4</v>
      </c>
      <c r="AD403" s="223">
        <f t="shared" ca="1" si="620"/>
        <v>-4.3313283292750212E-4</v>
      </c>
      <c r="AE403" s="223">
        <f t="shared" ca="1" si="621"/>
        <v>-8.2602827779077956E-5</v>
      </c>
      <c r="AF403" s="223">
        <f t="shared" ca="1" si="622"/>
        <v>3.4820015204881316E-4</v>
      </c>
      <c r="AG403" s="223">
        <f t="shared" ca="1" si="623"/>
        <v>4.4062413517266281E-4</v>
      </c>
      <c r="AH403" s="223">
        <f t="shared" ca="1" si="624"/>
        <v>1.0485200205124861E-4</v>
      </c>
      <c r="AI403" s="223">
        <f t="shared" ca="1" si="625"/>
        <v>-3.3281473119526272E-4</v>
      </c>
      <c r="AJ403" s="223">
        <f t="shared" ca="1" si="626"/>
        <v>-4.4705393528207595E-4</v>
      </c>
      <c r="AK403" s="223">
        <f t="shared" ca="1" si="627"/>
        <v>-1.2684857866652709E-4</v>
      </c>
      <c r="AL403" s="223">
        <f t="shared" ca="1" si="628"/>
        <v>3.1662753050313414E-4</v>
      </c>
      <c r="AM403" s="223">
        <f t="shared" ca="1" si="629"/>
        <v>4.5240674330409463E-4</v>
      </c>
      <c r="AN403" s="223">
        <f t="shared" ca="1" si="630"/>
        <v>1.4853956594517147E-4</v>
      </c>
      <c r="AO403" s="223">
        <f t="shared" ca="1" si="631"/>
        <v>-2.9967754635672726E-4</v>
      </c>
      <c r="AP403" s="223">
        <f t="shared" ca="1" si="632"/>
        <v>-4.5666966385534346E-4</v>
      </c>
      <c r="AQ403" s="223">
        <f t="shared" ca="1" si="633"/>
        <v>-1.6987270839892774E-4</v>
      </c>
      <c r="AR403" s="223">
        <f t="shared" ca="1" si="634"/>
        <v>2.8200561275249403E-4</v>
      </c>
      <c r="AS403" s="223">
        <f t="shared" ca="1" si="635"/>
        <v>4.5983242718682625E-4</v>
      </c>
      <c r="AT403" s="223">
        <f t="shared" ca="1" si="636"/>
        <v>1.9079661261905902E-4</v>
      </c>
      <c r="AU403" s="223">
        <f t="shared" ca="1" si="637"/>
        <v>-2.6365430292636823E-4</v>
      </c>
      <c r="AV403" s="223">
        <f t="shared" ca="1" si="638"/>
        <v>-4.6188741392465195E-4</v>
      </c>
      <c r="AW403" s="223">
        <f t="shared" ca="1" si="639"/>
        <v>-2.1126087108758136E-4</v>
      </c>
      <c r="AX403" s="223">
        <f t="shared" ca="1" si="640"/>
        <v>2.4466782679110071E-4</v>
      </c>
      <c r="AY403" s="223">
        <f t="shared" ca="1" si="641"/>
        <v>4.6282967342577413E-4</v>
      </c>
      <c r="AZ403" s="223">
        <f t="shared" ca="1" si="642"/>
        <v>2.3121618361338688E-4</v>
      </c>
      <c r="BA403" s="223">
        <f t="shared" ca="1" si="643"/>
        <v>-2.250919244307228E-4</v>
      </c>
      <c r="BB403" s="223">
        <f t="shared" ca="1" si="644"/>
        <v>-4.6265693570452199E-4</v>
      </c>
      <c r="BC403" s="223">
        <f t="shared" ca="1" si="645"/>
        <v>-2.5061447610071915E-4</v>
      </c>
      <c r="BD403" s="223">
        <f t="shared" ca="1" si="646"/>
        <v>2.0497375590867019E-4</v>
      </c>
      <c r="BE403" s="223">
        <f t="shared" ca="1" si="647"/>
        <v>4.6136961690119608E-4</v>
      </c>
      <c r="BF403" s="223">
        <f t="shared" ca="1" si="648"/>
        <v>2.6940901636389203E-4</v>
      </c>
      <c r="BG403" s="223">
        <f t="shared" ca="1" si="649"/>
        <v>-1.8436178765505001E-4</v>
      </c>
      <c r="BH403" s="223">
        <f t="shared" ca="1" si="650"/>
        <v>-4.5897081827954948E-4</v>
      </c>
      <c r="BI403" s="223">
        <f t="shared" ca="1" si="651"/>
        <v>-2.8755452670920141E-4</v>
      </c>
      <c r="BJ403" s="223">
        <f t="shared" ca="1" si="652"/>
        <v>1.6330567570678334E-4</v>
      </c>
      <c r="BK403" s="223">
        <f t="shared" ca="1" si="653"/>
        <v>4.5546631875557225E-4</v>
      </c>
      <c r="BL403" s="223">
        <f t="shared" ca="1" si="654"/>
        <v>3.0500729301286391E-4</v>
      </c>
      <c r="BM403" s="223">
        <f t="shared" ca="1" si="655"/>
        <v>-1.4185614608185125E-4</v>
      </c>
      <c r="BN403" s="223">
        <f t="shared" ca="1" si="656"/>
        <v>-4.5086456097557441E-4</v>
      </c>
      <c r="BO403" s="223">
        <f t="shared" ca="1" si="657"/>
        <v>-3.2172527003217736E-4</v>
      </c>
      <c r="BP403" s="223">
        <f t="shared" ca="1" si="658"/>
        <v>1.2006487257587697E-4</v>
      </c>
      <c r="BQ403" s="223">
        <f t="shared" ca="1" si="659"/>
        <v>4.4517663097711591E-4</v>
      </c>
      <c r="BR403" s="223">
        <f t="shared" ca="1" si="660"/>
        <v>3.3766818269617769E-4</v>
      </c>
      <c r="BS403" s="223">
        <f t="shared" ca="1" si="661"/>
        <v>-9.7984352275426592E-5</v>
      </c>
      <c r="BT403" s="223">
        <f t="shared" ca="1" si="662"/>
        <v>-4.3841623148176508E-4</v>
      </c>
      <c r="BU403" s="223">
        <f t="shared" ca="1" si="663"/>
        <v>-3.5279762313182328E-4</v>
      </c>
      <c r="BV403" s="223">
        <f t="shared" ca="1" si="664"/>
        <v>7.566777908793565E-5</v>
      </c>
      <c r="BW403" s="223">
        <f t="shared" ca="1" si="665"/>
        <v>4.3059964888404799E-4</v>
      </c>
      <c r="BX403" s="223">
        <f t="shared" ca="1" si="666"/>
        <v>3.6707714319192197E-4</v>
      </c>
      <c r="BY403" s="223">
        <f t="shared" ca="1" si="667"/>
        <v>-5.3168915592900626E-5</v>
      </c>
      <c r="BZ403" s="223">
        <f t="shared" ca="1" si="668"/>
        <v>-4.2174571401609447E-4</v>
      </c>
      <c r="CA403" s="223">
        <f t="shared" ca="1" si="669"/>
        <v>-3.804723422619109E-4</v>
      </c>
      <c r="CB403" s="223">
        <f t="shared" ca="1" si="670"/>
        <v>3.0541963523155364E-5</v>
      </c>
      <c r="CC403" s="223">
        <f t="shared" ca="1" si="671"/>
        <v>4.1187575678251434E-4</v>
      </c>
      <c r="CD403" s="223">
        <f t="shared" ca="1" si="672"/>
        <v>3.9295095013394953E-4</v>
      </c>
      <c r="CE403" s="223">
        <f t="shared" ca="1" si="673"/>
        <v>-7.8414331881227644E-6</v>
      </c>
      <c r="CF403" s="223">
        <f t="shared" ca="1" si="674"/>
        <v>-4.0101355477478956E-4</v>
      </c>
      <c r="CG403" s="223">
        <f t="shared" ca="1" si="675"/>
        <v>-4.0448290474867394E-4</v>
      </c>
      <c r="CH403" s="223">
        <f t="shared" ca="1" si="676"/>
        <v>-1.4877987846288493E-5</v>
      </c>
      <c r="CI403" s="223">
        <f t="shared" ca="1" si="677"/>
        <v>3.8918527598897327E-4</v>
      </c>
      <c r="CJ403" s="223">
        <f t="shared" ca="1" si="678"/>
        <v>4.1504042461734414E-4</v>
      </c>
      <c r="CK403" s="223">
        <f t="shared" ca="1" si="679"/>
        <v>3.7561566504820161E-5</v>
      </c>
      <c r="CL403" s="223">
        <f t="shared" ca="1" si="680"/>
        <v>-3.7641941578469911E-4</v>
      </c>
      <c r="CM403" s="223">
        <f t="shared" ca="1" si="681"/>
        <v>-4.2459807574986329E-4</v>
      </c>
      <c r="CN403" s="223">
        <f t="shared" ca="1" si="682"/>
        <v>-6.0154656059637016E-5</v>
      </c>
      <c r="CO403" s="223">
        <f t="shared" ca="1" si="683"/>
        <v>3.6274672823734922E-4</v>
      </c>
      <c r="CP403" s="223">
        <f t="shared" ca="1" si="684"/>
        <v>4.3313283292750201E-4</v>
      </c>
      <c r="CQ403" s="223">
        <f t="shared" ca="1" si="685"/>
        <v>8.2602827779080747E-5</v>
      </c>
      <c r="CR403" s="223">
        <f t="shared" ca="1" si="686"/>
        <v>-3.4820015204881452E-4</v>
      </c>
      <c r="CS403" s="223">
        <f t="shared" ca="1" si="687"/>
        <v>-4.406241351726627E-4</v>
      </c>
      <c r="CT403" s="223">
        <f t="shared" ca="1" si="688"/>
        <v>-1.0485200205125137E-4</v>
      </c>
      <c r="CU403" s="223">
        <f t="shared" ca="1" si="689"/>
        <v>3.3281473119526299E-4</v>
      </c>
      <c r="CV403" s="223">
        <f t="shared" ca="1" si="690"/>
        <v>4.4705393528207633E-4</v>
      </c>
      <c r="CW403" s="223">
        <f t="shared" ca="1" si="691"/>
        <v>1.2684857866652346E-4</v>
      </c>
      <c r="CX403" s="223">
        <f t="shared" ca="1" si="692"/>
        <v>-3.1662753050313447E-4</v>
      </c>
      <c r="CY403" s="223">
        <f t="shared" ca="1" si="693"/>
        <v>-4.5240674330409528E-4</v>
      </c>
      <c r="CZ403" s="223">
        <f t="shared" ca="1" si="694"/>
        <v>-1.4853956594517107E-4</v>
      </c>
      <c r="DA403" s="223">
        <f t="shared" ca="1" si="695"/>
        <v>2.9967754635672758E-4</v>
      </c>
      <c r="DB403" s="223">
        <f t="shared" ca="1" si="696"/>
        <v>4.5666966385534286E-4</v>
      </c>
      <c r="DC403" s="223">
        <f t="shared" ca="1" si="697"/>
        <v>1.698727083989273E-4</v>
      </c>
      <c r="DD403" s="223">
        <f t="shared" ca="1" si="698"/>
        <v>-2.8200561275249436E-4</v>
      </c>
      <c r="DE403" s="223">
        <f t="shared" ca="1" si="699"/>
        <v>-4.5983242718682581E-4</v>
      </c>
      <c r="DF403" s="223">
        <f t="shared" ca="1" si="700"/>
        <v>-1.9079661261905861E-4</v>
      </c>
      <c r="DG403" s="223">
        <f t="shared" ca="1" si="701"/>
        <v>2.636543029263659E-4</v>
      </c>
      <c r="DH403" s="223">
        <f t="shared" ca="1" si="702"/>
        <v>4.618874139246519E-4</v>
      </c>
      <c r="DI403" s="223">
        <f t="shared" ca="1" si="703"/>
        <v>2.1126087108758095E-4</v>
      </c>
      <c r="DJ403" s="223">
        <f t="shared" ca="1" si="704"/>
        <v>-2.4466782679109832E-4</v>
      </c>
      <c r="DK403" s="223">
        <f t="shared" ca="1" si="705"/>
        <v>-4.6282967342577413E-4</v>
      </c>
      <c r="DL403" s="223">
        <f t="shared" ca="1" si="706"/>
        <v>-2.312161836133865E-4</v>
      </c>
      <c r="DM403" s="223">
        <f t="shared" ca="1" si="707"/>
        <v>2.250919244307261E-4</v>
      </c>
      <c r="DN403" s="223">
        <f t="shared" ca="1" si="708"/>
        <v>4.6265693570452199E-4</v>
      </c>
      <c r="DO403" s="223">
        <f t="shared" ca="1" si="709"/>
        <v>2.5061447610072153E-4</v>
      </c>
      <c r="DP403" s="223">
        <f t="shared" ca="1" si="710"/>
        <v>-2.0497375590867057E-4</v>
      </c>
      <c r="DQ403" s="223">
        <f t="shared" ca="1" si="711"/>
        <v>-4.6136961690119614E-4</v>
      </c>
      <c r="DR403" s="223">
        <f t="shared" ca="1" si="712"/>
        <v>-2.69409016363889E-4</v>
      </c>
      <c r="DS403" s="223">
        <f t="shared" ca="1" si="713"/>
        <v>1.8436178765505041E-4</v>
      </c>
      <c r="DT403" s="223">
        <f t="shared" ca="1" si="714"/>
        <v>4.5897081827954954E-4</v>
      </c>
      <c r="DU403" s="223">
        <f t="shared" ca="1" si="715"/>
        <v>2.8755452670919842E-4</v>
      </c>
      <c r="DV403" s="223">
        <f t="shared" ca="1" si="716"/>
        <v>-1.6330567570678378E-4</v>
      </c>
      <c r="DW403" s="223">
        <f t="shared" ca="1" si="717"/>
        <v>-4.5546631875557171E-4</v>
      </c>
      <c r="DX403" s="223">
        <f t="shared" ca="1" si="718"/>
        <v>-3.0500729301286358E-4</v>
      </c>
      <c r="DY403" s="223">
        <f t="shared" ca="1" si="719"/>
        <v>1.4185614608185166E-4</v>
      </c>
      <c r="DZ403" s="223">
        <f t="shared" ca="1" si="720"/>
        <v>4.5086456097557381E-4</v>
      </c>
      <c r="EA403" s="223">
        <f t="shared" ca="1" si="721"/>
        <v>3.2172527003218176E-4</v>
      </c>
      <c r="EB403" s="223">
        <f t="shared" ca="1" si="722"/>
        <v>-1.2006487257588378E-4</v>
      </c>
      <c r="EC403" s="223">
        <f t="shared" ca="1" si="723"/>
        <v>-4.4517663097711608E-4</v>
      </c>
      <c r="ED403" s="223">
        <f t="shared" ca="1" si="724"/>
        <v>-3.3766818269617742E-4</v>
      </c>
      <c r="EE403" s="223">
        <f t="shared" ca="1" si="725"/>
        <v>9.7984352275427053E-5</v>
      </c>
      <c r="EF403" s="223">
        <f t="shared" ca="1" si="726"/>
        <v>4.3841623148176313E-4</v>
      </c>
      <c r="EG403" s="223">
        <f t="shared" ca="1" si="727"/>
        <v>3.5279762313181868E-4</v>
      </c>
      <c r="EH403" s="223">
        <f t="shared" ca="1" si="728"/>
        <v>-7.5667779087936084E-5</v>
      </c>
      <c r="EI403" s="223">
        <f t="shared" ca="1" si="729"/>
        <v>-4.3059964888404821E-4</v>
      </c>
      <c r="EJ403" s="223">
        <f t="shared" ca="1" si="730"/>
        <v>-3.6707714319192169E-4</v>
      </c>
      <c r="EK403" s="223">
        <f t="shared" ca="1" si="731"/>
        <v>5.3168915592894528E-5</v>
      </c>
      <c r="EL403" s="223">
        <f t="shared" ca="1" si="732"/>
        <v>4.2174571401609734E-4</v>
      </c>
      <c r="EM403" s="223">
        <f t="shared" ca="1" si="733"/>
        <v>3.8047234226190688E-4</v>
      </c>
      <c r="EN403" s="223">
        <f t="shared" ca="1" si="734"/>
        <v>-3.0541963523155824E-5</v>
      </c>
      <c r="EO403" s="223">
        <f t="shared" ca="1" si="735"/>
        <v>-4.1187575678251455E-4</v>
      </c>
      <c r="EP403" s="223">
        <f t="shared" ca="1" si="736"/>
        <v>-3.9295095013394926E-4</v>
      </c>
      <c r="EQ403" s="223">
        <f t="shared" ca="1" si="737"/>
        <v>7.8414331881166387E-6</v>
      </c>
      <c r="ER403" s="223">
        <f t="shared" ca="1" si="738"/>
        <v>4.0101355477479314E-4</v>
      </c>
      <c r="ES403" s="223">
        <f t="shared" ca="1" si="739"/>
        <v>4.0448290474867377E-4</v>
      </c>
      <c r="ET403" s="223">
        <f t="shared" ca="1" si="740"/>
        <v>1.4877987846288033E-5</v>
      </c>
      <c r="EU403" s="223">
        <f t="shared" ca="1" si="741"/>
        <v>-3.8918527598897349E-4</v>
      </c>
      <c r="EV403" s="223">
        <f t="shared" ca="1" si="742"/>
        <v>-4.1504042461734686E-4</v>
      </c>
      <c r="EW403" s="223">
        <f t="shared" ca="1" si="743"/>
        <v>-3.7561566504813168E-5</v>
      </c>
      <c r="EX403" s="223">
        <f t="shared" ca="1" si="744"/>
        <v>3.7641941578469944E-4</v>
      </c>
      <c r="EY403" s="223">
        <f t="shared" ca="1" si="745"/>
        <v>4.2459807574986313E-4</v>
      </c>
      <c r="EZ403" s="223">
        <f t="shared" ca="1" si="746"/>
        <v>6.0154656059636637E-5</v>
      </c>
      <c r="FA403" s="223">
        <f t="shared" ca="1" si="747"/>
        <v>-3.6274672823734537E-4</v>
      </c>
      <c r="FB403" s="223">
        <f t="shared" ca="1" si="748"/>
        <v>-4.3313283292750412E-4</v>
      </c>
      <c r="FC403" s="223">
        <f t="shared" ca="1" si="749"/>
        <v>-8.2602827779073808E-5</v>
      </c>
      <c r="FD403" s="223">
        <f t="shared" ca="1" si="750"/>
        <v>3.4820015204881484E-4</v>
      </c>
      <c r="FE403" s="223">
        <f t="shared" ca="1" si="751"/>
        <v>4.4062413517266259E-4</v>
      </c>
      <c r="FF403" s="223">
        <f t="shared" ca="1" si="752"/>
        <v>1.0485200205125097E-4</v>
      </c>
      <c r="FG403" s="223">
        <f t="shared" ca="1" si="753"/>
        <v>-3.3281473119525876E-4</v>
      </c>
      <c r="FH403" s="223">
        <f t="shared" ca="1" si="754"/>
        <v>-4.4705393528207443E-4</v>
      </c>
      <c r="FI403" s="223">
        <f t="shared" ca="1" si="755"/>
        <v>-1.2684857866652305E-4</v>
      </c>
      <c r="FJ403" s="223">
        <f t="shared" ca="1" si="756"/>
        <v>3.1662753050313479E-4</v>
      </c>
      <c r="FK403" s="223">
        <f t="shared" ca="1" si="757"/>
        <v>4.5240674330409517E-4</v>
      </c>
      <c r="FL403" s="223">
        <f t="shared" ca="1" si="758"/>
        <v>1.4853956594517687E-4</v>
      </c>
      <c r="FM403" s="223">
        <f t="shared" ca="1" si="759"/>
        <v>-2.9967754635673295E-4</v>
      </c>
      <c r="FN403" s="223">
        <f t="shared" ca="1" si="760"/>
        <v>-4.566696638553427E-4</v>
      </c>
      <c r="FO403" s="223">
        <f t="shared" ca="1" si="761"/>
        <v>-1.6987270839892687E-4</v>
      </c>
      <c r="FP403" s="223">
        <f t="shared" ca="1" si="762"/>
        <v>2.8200561275249473E-4</v>
      </c>
      <c r="FQ403" s="223">
        <f t="shared" ca="1" si="763"/>
        <v>4.5983242718682657E-4</v>
      </c>
      <c r="FR403" s="223">
        <f t="shared" ca="1" si="764"/>
        <v>1.9079661261905216E-4</v>
      </c>
      <c r="FS403" s="223">
        <f t="shared" ca="1" si="765"/>
        <v>-2.636543029263717E-4</v>
      </c>
      <c r="FT403" s="223">
        <f t="shared" ca="1" si="766"/>
        <v>-4.6188741392465184E-4</v>
      </c>
      <c r="FU403" s="223">
        <f t="shared" ca="1" si="767"/>
        <v>-2.1126087108758055E-4</v>
      </c>
      <c r="FV403" s="223">
        <f t="shared" ca="1" si="768"/>
        <v>2.446678267910987E-4</v>
      </c>
      <c r="FW403" s="223">
        <f t="shared" ca="1" si="769"/>
        <v>4.6282967342577418E-4</v>
      </c>
      <c r="FX403" s="223">
        <f t="shared" ca="1" si="770"/>
        <v>2.3121618361338043E-4</v>
      </c>
      <c r="FY403" s="223">
        <f t="shared" ca="1" si="771"/>
        <v>-2.2509192443072648E-4</v>
      </c>
      <c r="FZ403" s="223">
        <f t="shared" ca="1" si="772"/>
        <v>-4.6265693570452199E-4</v>
      </c>
      <c r="GA403" s="223">
        <f t="shared" ca="1" si="773"/>
        <v>-2.5061447610072115E-4</v>
      </c>
      <c r="GB403" s="223">
        <f t="shared" ca="1" si="774"/>
        <v>2.0497375590866509E-4</v>
      </c>
      <c r="GC403" s="223">
        <f t="shared" ca="1" si="775"/>
        <v>4.6136961690119668E-4</v>
      </c>
      <c r="GD403" s="223">
        <f t="shared" ca="1" si="776"/>
        <v>2.6940901636388862E-4</v>
      </c>
      <c r="GE403" s="223">
        <f t="shared" ca="1" si="777"/>
        <v>-1.8436178765505085E-4</v>
      </c>
      <c r="GF403" s="223">
        <f t="shared" ca="1" si="778"/>
        <v>-4.5897081827954965E-4</v>
      </c>
      <c r="GG403" s="223">
        <f t="shared" ca="1" si="779"/>
        <v>-2.8755452670920325E-4</v>
      </c>
      <c r="GH403" s="223">
        <f t="shared" ca="1" si="780"/>
        <v>1.6330567570677808E-4</v>
      </c>
      <c r="GI403" s="223">
        <f t="shared" ca="1" si="781"/>
        <v>4.5546631875557295E-4</v>
      </c>
      <c r="GJ403" s="223">
        <f t="shared" ca="1" si="782"/>
        <v>3.050072930128632E-4</v>
      </c>
      <c r="GK403" s="223">
        <f t="shared" ca="1" si="783"/>
        <v>-1.4185614608185212E-4</v>
      </c>
      <c r="GL403" s="223">
        <f t="shared" ca="1" si="784"/>
        <v>-4.5086456097557398E-4</v>
      </c>
      <c r="GM403" s="223">
        <f t="shared" ca="1" si="785"/>
        <v>-3.2172527003218138E-4</v>
      </c>
      <c r="GN403" s="223">
        <f t="shared" ca="1" si="786"/>
        <v>1.2006487257588415E-4</v>
      </c>
      <c r="GO403" s="223">
        <f t="shared" ca="1" si="787"/>
        <v>4.4517663097711619E-4</v>
      </c>
      <c r="GP403" s="223">
        <f t="shared" ca="1" si="788"/>
        <v>3.376681826961771E-4</v>
      </c>
      <c r="GQ403" s="223">
        <f t="shared" ca="1" si="789"/>
        <v>-9.798435227542754E-5</v>
      </c>
      <c r="GR403" s="223">
        <f t="shared" ca="1" si="790"/>
        <v>-4.3841623148176319E-4</v>
      </c>
      <c r="GS403" s="223">
        <f t="shared" ca="1" si="791"/>
        <v>-3.5279762313181841E-4</v>
      </c>
      <c r="GT403" s="223">
        <f t="shared" ca="1" si="792"/>
        <v>7.5667779087936491E-5</v>
      </c>
      <c r="GU403" s="223">
        <f t="shared" ca="1" si="793"/>
        <v>4.3059964888404832E-4</v>
      </c>
      <c r="GV403" s="223">
        <f t="shared" ca="1" si="794"/>
        <v>3.6707714319192142E-4</v>
      </c>
      <c r="GW403" s="223">
        <f t="shared" ca="1" si="795"/>
        <v>-5.3168915592894961E-5</v>
      </c>
      <c r="GX403" s="223">
        <f t="shared" ca="1" si="796"/>
        <v>-4.217457140160975E-4</v>
      </c>
      <c r="GY403" s="223">
        <f t="shared" ca="1" si="797"/>
        <v>-3.8047234226190667E-4</v>
      </c>
      <c r="GZ403" s="223">
        <f t="shared" ca="1" si="798"/>
        <v>3.0541963523156285E-5</v>
      </c>
      <c r="HA403" s="223">
        <f t="shared" ca="1" si="799"/>
        <v>4.1187575678251477E-4</v>
      </c>
      <c r="HB403" s="223">
        <f t="shared" ca="1" si="800"/>
        <v>3.9295095013394904E-4</v>
      </c>
      <c r="HC403" s="223">
        <f t="shared" ca="1" si="801"/>
        <v>-7.8414331881170724E-6</v>
      </c>
      <c r="HD403" s="223">
        <f t="shared" ca="1" si="802"/>
        <v>-4.010135547747933E-4</v>
      </c>
      <c r="HE403" s="223">
        <f t="shared" ca="1" si="803"/>
        <v>-4.0448290474867361E-4</v>
      </c>
      <c r="HF403" s="223">
        <f t="shared" ca="1" si="804"/>
        <v>-1.4877987846287545E-5</v>
      </c>
      <c r="HG403" s="223">
        <f t="shared" ca="1" si="805"/>
        <v>3.8918527598897376E-4</v>
      </c>
      <c r="HH403" s="223">
        <f t="shared" ca="1" si="806"/>
        <v>4.1504042461734669E-4</v>
      </c>
      <c r="HI403" s="223">
        <f t="shared" ca="1" si="807"/>
        <v>3.756156650481268E-5</v>
      </c>
      <c r="HJ403" s="223">
        <f t="shared" ca="1" si="808"/>
        <v>-3.7641941578469965E-4</v>
      </c>
      <c r="HK403" s="223">
        <f t="shared" ca="1" si="809"/>
        <v>-4.2459807574986297E-4</v>
      </c>
      <c r="HL403" s="223">
        <f t="shared" ca="1" si="810"/>
        <v>-6.0154656059636176E-5</v>
      </c>
      <c r="HM403" s="223">
        <f t="shared" ca="1" si="811"/>
        <v>3.6274672823734564E-4</v>
      </c>
      <c r="HN403" s="223">
        <f t="shared" ca="1" si="812"/>
        <v>4.3313283292750401E-4</v>
      </c>
      <c r="HO403" s="223">
        <f t="shared" ca="1" si="813"/>
        <v>8.2602827779073402E-5</v>
      </c>
      <c r="HP403" s="223">
        <f t="shared" ca="1" si="814"/>
        <v>-3.4820015204881517E-4</v>
      </c>
      <c r="HQ403" s="223">
        <f t="shared" ca="1" si="815"/>
        <v>-4.4062413517266237E-4</v>
      </c>
      <c r="HR403" s="223">
        <f t="shared" ca="1" si="816"/>
        <v>-1.0485200205125048E-4</v>
      </c>
      <c r="HS403" s="223">
        <f t="shared" ca="1" si="817"/>
        <v>3.3281473119525909E-4</v>
      </c>
      <c r="HT403" s="223">
        <f t="shared" ca="1" si="818"/>
        <v>4.4705393528207433E-4</v>
      </c>
      <c r="HU403" s="223">
        <f t="shared" ca="1" si="819"/>
        <v>1.2684857866652259E-4</v>
      </c>
      <c r="HV403" s="223">
        <f t="shared" ca="1" si="820"/>
        <v>-3.1662753050313512E-4</v>
      </c>
      <c r="HW403" s="223">
        <f t="shared" ca="1" si="821"/>
        <v>-4.5240674330409506E-4</v>
      </c>
      <c r="HX403" s="223">
        <f t="shared" ca="1" si="822"/>
        <v>-1.4853956594517641E-4</v>
      </c>
      <c r="HY403" s="223">
        <f t="shared" ca="1" si="823"/>
        <v>2.9967754635673333E-4</v>
      </c>
      <c r="HZ403" s="223">
        <f t="shared" ca="1" si="824"/>
        <v>4.566696638553427E-4</v>
      </c>
      <c r="IA403" s="223">
        <f t="shared" ca="1" si="825"/>
        <v>1.6987270839892646E-4</v>
      </c>
      <c r="IB403" s="223">
        <f t="shared" ca="1" si="826"/>
        <v>-2.8200561275249506E-4</v>
      </c>
      <c r="IC403" s="223">
        <f t="shared" ca="1" si="827"/>
        <v>-4.5983242718682647E-4</v>
      </c>
      <c r="ID403" s="223">
        <f t="shared" ca="1" si="828"/>
        <v>-1.9079661261905175E-4</v>
      </c>
      <c r="IE403" s="223">
        <f t="shared" ca="1" si="829"/>
        <v>-2.1232529497427238E-4</v>
      </c>
      <c r="IF403" s="223">
        <f t="shared" ca="1" si="830"/>
        <v>4.6188741392465184E-4</v>
      </c>
      <c r="IG403" s="223">
        <f t="shared" ca="1" si="831"/>
        <v>2.1126087108758017E-4</v>
      </c>
      <c r="IH403" s="223">
        <f t="shared" ca="1" si="832"/>
        <v>-2.4466782679109908E-4</v>
      </c>
      <c r="II403" s="223">
        <f t="shared" ca="1" si="833"/>
        <v>-4.6282967342577423E-4</v>
      </c>
      <c r="IJ403" s="223">
        <f t="shared" ca="1" si="834"/>
        <v>-2.3121618361338E-4</v>
      </c>
      <c r="IK403" s="223">
        <f t="shared" ca="1" si="835"/>
        <v>2.2509192443072692E-4</v>
      </c>
      <c r="IL403" s="223">
        <f t="shared" ca="1" si="836"/>
        <v>4.6265693570452199E-4</v>
      </c>
      <c r="IM403" s="223">
        <f t="shared" ca="1" si="837"/>
        <v>2.5061447610072077E-4</v>
      </c>
      <c r="IN403" s="223">
        <f t="shared" ca="1" si="838"/>
        <v>-2.0497375590866545E-4</v>
      </c>
      <c r="IO403" s="223">
        <f t="shared" ca="1" si="839"/>
        <v>-4.6136961690119673E-4</v>
      </c>
      <c r="IP403" s="223">
        <f t="shared" ca="1" si="840"/>
        <v>-2.6940901636388824E-4</v>
      </c>
      <c r="IQ403" s="223">
        <f t="shared" ca="1" si="841"/>
        <v>1.8436178765505128E-4</v>
      </c>
      <c r="IR403" s="223">
        <f t="shared" ca="1" si="842"/>
        <v>4.5897081827954965E-4</v>
      </c>
      <c r="IS403" s="223">
        <f t="shared" ca="1" si="843"/>
        <v>2.8755452670920287E-4</v>
      </c>
      <c r="IT403" s="223">
        <f t="shared" ca="1" si="844"/>
        <v>-1.6330567570677849E-4</v>
      </c>
      <c r="IU403" s="223">
        <f t="shared" ca="1" si="845"/>
        <v>-4.5546631875557306E-4</v>
      </c>
      <c r="IV403" s="223">
        <f t="shared" ca="1" si="846"/>
        <v>-3.0500729301287274E-4</v>
      </c>
      <c r="IW403" s="223">
        <f t="shared" ca="1" si="847"/>
        <v>1.418561460818525E-4</v>
      </c>
      <c r="IX403" s="223">
        <f t="shared" ca="1" si="848"/>
        <v>4.5086456097557701E-4</v>
      </c>
      <c r="IY403" s="223">
        <f t="shared" ca="1" si="849"/>
        <v>3.2172527003218105E-4</v>
      </c>
      <c r="IZ403" s="223">
        <f t="shared" ca="1" si="850"/>
        <v>-1.2006487257588467E-4</v>
      </c>
      <c r="JA403" s="223">
        <f t="shared" ca="1" si="851"/>
        <v>-4.4517663097711266E-4</v>
      </c>
      <c r="JB403" s="223">
        <f t="shared" ca="1" si="852"/>
        <v>-3.3766818269617677E-4</v>
      </c>
    </row>
    <row r="404" spans="2:262">
      <c r="B404" s="230">
        <v>43</v>
      </c>
      <c r="C404" s="229">
        <f t="shared" si="853"/>
        <v>8.3984375000000042E-4</v>
      </c>
      <c r="D404" s="226">
        <f t="shared" ca="1" si="597"/>
        <v>279.99861018980494</v>
      </c>
      <c r="E404" s="225">
        <f ca="1">AW361</f>
        <v>-1.3898101950564116E-3</v>
      </c>
      <c r="F404" s="224">
        <v>43</v>
      </c>
      <c r="G404" s="223">
        <f t="shared" ca="1" si="854"/>
        <v>3.6630934505439542E-4</v>
      </c>
      <c r="H404" s="223">
        <f t="shared" ca="1" si="598"/>
        <v>1.8281543187226815E-3</v>
      </c>
      <c r="I404" s="223">
        <f t="shared" ca="1" si="599"/>
        <v>1.4358785725765691E-3</v>
      </c>
      <c r="J404" s="223">
        <f t="shared" ca="1" si="600"/>
        <v>-4.1267041335373402E-4</v>
      </c>
      <c r="K404" s="223">
        <f t="shared" ca="1" si="601"/>
        <v>-1.8426875740341154E-3</v>
      </c>
      <c r="L404" s="223">
        <f t="shared" ca="1" si="602"/>
        <v>-1.4038443348176699E-3</v>
      </c>
      <c r="M404" s="223">
        <f t="shared" ca="1" si="603"/>
        <v>4.5878290442680897E-4</v>
      </c>
      <c r="N404" s="223">
        <f t="shared" ca="1" si="604"/>
        <v>1.856110863253478E-3</v>
      </c>
      <c r="O404" s="223">
        <f t="shared" ca="1" si="605"/>
        <v>1.3709644737245963E-3</v>
      </c>
      <c r="P404" s="223">
        <f t="shared" ca="1" si="606"/>
        <v>-5.0461904183325495E-4</v>
      </c>
      <c r="Q404" s="223">
        <f t="shared" ca="1" si="607"/>
        <v>-1.8684161006932716E-3</v>
      </c>
      <c r="R404" s="223">
        <f t="shared" ca="1" si="608"/>
        <v>-1.3372587948962168E-3</v>
      </c>
      <c r="S404" s="223">
        <f t="shared" ca="1" si="609"/>
        <v>5.5015121559782369E-4</v>
      </c>
      <c r="T404" s="223">
        <f t="shared" ca="1" si="610"/>
        <v>1.8795958741385863E-3</v>
      </c>
      <c r="U404" s="223">
        <f t="shared" ca="1" si="611"/>
        <v>1.3027476013731192E-3</v>
      </c>
      <c r="V404" s="223">
        <f t="shared" ca="1" si="612"/>
        <v>-5.9535199884159183E-4</v>
      </c>
      <c r="W404" s="223">
        <f t="shared" ca="1" si="613"/>
        <v>-1.8896434493119365E-3</v>
      </c>
      <c r="X404" s="223">
        <f t="shared" ca="1" si="614"/>
        <v>-1.2674516814078197E-3</v>
      </c>
      <c r="Y404" s="223">
        <f t="shared" ca="1" si="615"/>
        <v>6.4019416430290284E-4</v>
      </c>
      <c r="Z404" s="223">
        <f t="shared" ca="1" si="616"/>
        <v>1.8985527739297401E-3</v>
      </c>
      <c r="AA404" s="223">
        <f t="shared" ca="1" si="617"/>
        <v>1.2313922959427161E-3</v>
      </c>
      <c r="AB404" s="223">
        <f t="shared" ca="1" si="618"/>
        <v>-6.8465070073803961E-4</v>
      </c>
      <c r="AC404" s="223">
        <f t="shared" ca="1" si="619"/>
        <v>-1.9063184813479894E-3</v>
      </c>
      <c r="AD404" s="223">
        <f t="shared" ca="1" si="620"/>
        <v>-1.1945911658032605E-3</v>
      </c>
      <c r="AE404" s="223">
        <f t="shared" ca="1" si="621"/>
        <v>7.2869482919179693E-4</v>
      </c>
      <c r="AF404" s="223">
        <f t="shared" ca="1" si="622"/>
        <v>1.9129358937949152E-3</v>
      </c>
      <c r="AG404" s="223">
        <f t="shared" ca="1" si="623"/>
        <v>1.1570704586141654E-3</v>
      </c>
      <c r="AH404" s="223">
        <f t="shared" ca="1" si="624"/>
        <v>-7.7230001912809707E-4</v>
      </c>
      <c r="AI404" s="223">
        <f t="shared" ca="1" si="625"/>
        <v>-1.918401025188698E-3</v>
      </c>
      <c r="AJ404" s="223">
        <f t="shared" ca="1" si="626"/>
        <v>-1.118852775446453E-3</v>
      </c>
      <c r="AK404" s="223">
        <f t="shared" ca="1" si="627"/>
        <v>8.1544000441103898E-4</v>
      </c>
      <c r="AL404" s="223">
        <f t="shared" ca="1" si="628"/>
        <v>1.9227105835385419E-3</v>
      </c>
      <c r="AM404" s="223">
        <f t="shared" ca="1" si="629"/>
        <v>1.0799611372034113E-3</v>
      </c>
      <c r="AN404" s="223">
        <f t="shared" ca="1" si="630"/>
        <v>-8.5808879912658274E-4</v>
      </c>
      <c r="AO404" s="223">
        <f t="shared" ca="1" si="631"/>
        <v>-1.9258619729276417E-3</v>
      </c>
      <c r="AP404" s="223">
        <f t="shared" ca="1" si="632"/>
        <v>-1.0404189707536547E-3</v>
      </c>
      <c r="AQ404" s="223">
        <f t="shared" ca="1" si="633"/>
        <v>9.0022071323553961E-4</v>
      </c>
      <c r="AR404" s="223">
        <f t="shared" ca="1" si="634"/>
        <v>1.9278532950768674E-3</v>
      </c>
      <c r="AS404" s="223">
        <f t="shared" ca="1" si="635"/>
        <v>1.0002500948196986E-3</v>
      </c>
      <c r="AT404" s="223">
        <f t="shared" ca="1" si="636"/>
        <v>-9.4181036804826391E-4</v>
      </c>
      <c r="AU404" s="223">
        <f t="shared" ca="1" si="637"/>
        <v>-1.9286833504882171E-3</v>
      </c>
      <c r="AV404" s="223">
        <f t="shared" ca="1" si="638"/>
        <v>-9.5947870563038349E-4</v>
      </c>
      <c r="AW404" s="223">
        <f t="shared" ca="1" si="639"/>
        <v>9.8283271151183415E-4</v>
      </c>
      <c r="AX404" s="223">
        <f t="shared" ca="1" si="640"/>
        <v>1.9283516391673482E-3</v>
      </c>
      <c r="AY404" s="223">
        <f t="shared" ca="1" si="641"/>
        <v>9.1812936234601642E-4</v>
      </c>
      <c r="AZ404" s="223">
        <f t="shared" ca="1" si="642"/>
        <v>-1.0232630333004719E-3</v>
      </c>
      <c r="BA404" s="223">
        <f t="shared" ca="1" si="643"/>
        <v>-1.9268583609247563E-3</v>
      </c>
      <c r="BB404" s="223">
        <f t="shared" ca="1" si="644"/>
        <v>-8.7622697226483995E-4</v>
      </c>
      <c r="BC404" s="223">
        <f t="shared" ca="1" si="645"/>
        <v>1.0630769797001188E-3</v>
      </c>
      <c r="BD404" s="223">
        <f t="shared" ca="1" si="646"/>
        <v>1.9242044152554189E-3</v>
      </c>
      <c r="BE404" s="223">
        <f t="shared" ca="1" si="647"/>
        <v>8.3379677581980817E-4</v>
      </c>
      <c r="BF404" s="223">
        <f t="shared" ca="1" si="648"/>
        <v>-1.1022505682782143E-3</v>
      </c>
      <c r="BG404" s="223">
        <f t="shared" ca="1" si="649"/>
        <v>-1.920391400796969E-3</v>
      </c>
      <c r="BH404" s="223">
        <f t="shared" ca="1" si="650"/>
        <v>-7.9086433137469196E-4</v>
      </c>
      <c r="BI404" s="223">
        <f t="shared" ca="1" si="651"/>
        <v>1.1407602023297708E-3</v>
      </c>
      <c r="BJ404" s="223">
        <f t="shared" ca="1" si="652"/>
        <v>1.9154216143667385E-3</v>
      </c>
      <c r="BK404" s="223">
        <f t="shared" ca="1" si="653"/>
        <v>7.4745549982867818E-4</v>
      </c>
      <c r="BL404" s="223">
        <f t="shared" ca="1" si="654"/>
        <v>-1.1785826850912156E-3</v>
      </c>
      <c r="BM404" s="223">
        <f t="shared" ca="1" si="655"/>
        <v>-1.9092980495782411E-3</v>
      </c>
      <c r="BN404" s="223">
        <f t="shared" ca="1" si="656"/>
        <v>-7.0359642903872872E-4</v>
      </c>
      <c r="BO404" s="223">
        <f t="shared" ca="1" si="657"/>
        <v>1.2156952337131961E-3</v>
      </c>
      <c r="BP404" s="223">
        <f t="shared" ca="1" si="658"/>
        <v>1.9020243950379281E-3</v>
      </c>
      <c r="BQ404" s="223">
        <f t="shared" ca="1" si="659"/>
        <v>6.5931353806907868E-4</v>
      </c>
      <c r="BR404" s="223">
        <f t="shared" ca="1" si="660"/>
        <v>-1.2520754929841815E-3</v>
      </c>
      <c r="BS404" s="223">
        <f t="shared" ca="1" si="661"/>
        <v>-1.893605032123322E-3</v>
      </c>
      <c r="BT404" s="223">
        <f t="shared" ca="1" si="662"/>
        <v>-6.1463350127744247E-4</v>
      </c>
      <c r="BU404" s="223">
        <f t="shared" ca="1" si="663"/>
        <v>1.2877015487963114E-3</v>
      </c>
      <c r="BV404" s="223">
        <f t="shared" ca="1" si="664"/>
        <v>1.8840450323438125E-3</v>
      </c>
      <c r="BW404" s="223">
        <f t="shared" ca="1" si="665"/>
        <v>5.6958323224723796E-4</v>
      </c>
      <c r="BX404" s="223">
        <f t="shared" ca="1" si="666"/>
        <v>-1.3225519413456882E-3</v>
      </c>
      <c r="BY404" s="223">
        <f t="shared" ca="1" si="667"/>
        <v>-1.8733501542858063E-3</v>
      </c>
      <c r="BZ404" s="223">
        <f t="shared" ca="1" si="668"/>
        <v>-5.2418986757601634E-4</v>
      </c>
      <c r="CA404" s="223">
        <f t="shared" ca="1" si="669"/>
        <v>1.3566056780590205E-3</v>
      </c>
      <c r="CB404" s="223">
        <f t="shared" ca="1" si="670"/>
        <v>1.8615268401439263E-3</v>
      </c>
      <c r="CC404" s="223">
        <f t="shared" ca="1" si="671"/>
        <v>4.784807505293149E-4</v>
      </c>
      <c r="CD404" s="223">
        <f t="shared" ca="1" si="672"/>
        <v>-1.3898422462386246E-3</v>
      </c>
      <c r="CE404" s="223">
        <f t="shared" ca="1" si="673"/>
        <v>-1.8485822118405226E-3</v>
      </c>
      <c r="CF404" s="223">
        <f t="shared" ca="1" si="674"/>
        <v>-4.324834145700159E-4</v>
      </c>
      <c r="CG404" s="223">
        <f t="shared" ca="1" si="675"/>
        <v>1.4222416254186625E-3</v>
      </c>
      <c r="CH404" s="223">
        <f t="shared" ca="1" si="676"/>
        <v>1.8345240667356395E-3</v>
      </c>
      <c r="CI404" s="223">
        <f t="shared" ca="1" si="677"/>
        <v>3.8622556677340276E-4</v>
      </c>
      <c r="CJ404" s="223">
        <f t="shared" ca="1" si="678"/>
        <v>-1.4537842994245694E-3</v>
      </c>
      <c r="CK404" s="223">
        <f t="shared" ca="1" si="679"/>
        <v>-1.8193608729302274E-3</v>
      </c>
      <c r="CL404" s="223">
        <f t="shared" ca="1" si="680"/>
        <v>-3.3973507113724288E-4</v>
      </c>
      <c r="CM404" s="223">
        <f t="shared" ca="1" si="681"/>
        <v>1.4844512681290176E-3</v>
      </c>
      <c r="CN404" s="223">
        <f t="shared" ca="1" si="682"/>
        <v>1.8031017641652563E-3</v>
      </c>
      <c r="CO404" s="223">
        <f t="shared" ca="1" si="683"/>
        <v>2.9303993179776962E-4</v>
      </c>
      <c r="CP404" s="223">
        <f t="shared" ca="1" si="684"/>
        <v>-1.5142240588967351E-3</v>
      </c>
      <c r="CQ404" s="223">
        <f t="shared" ca="1" si="685"/>
        <v>-1.7857565343198602E-3</v>
      </c>
      <c r="CR404" s="223">
        <f t="shared" ca="1" si="686"/>
        <v>-2.4616827616082311E-4</v>
      </c>
      <c r="CS404" s="223">
        <f t="shared" ca="1" si="687"/>
        <v>1.5430847377118752E-3</v>
      </c>
      <c r="CT404" s="223">
        <f t="shared" ca="1" si="688"/>
        <v>1.7673356315119379E-3</v>
      </c>
      <c r="CU404" s="223">
        <f t="shared" ca="1" si="689"/>
        <v>1.9914833795916913E-4</v>
      </c>
      <c r="CV404" s="223">
        <f t="shared" ca="1" si="690"/>
        <v>-1.571015919980672E-3</v>
      </c>
      <c r="CW404" s="223">
        <f t="shared" ca="1" si="691"/>
        <v>-1.7478501518045178E-3</v>
      </c>
      <c r="CX404" s="223">
        <f t="shared" ca="1" si="692"/>
        <v>-1.5200844024533717E-4</v>
      </c>
      <c r="CY404" s="223">
        <f t="shared" ca="1" si="693"/>
        <v>1.5980007810033254E-3</v>
      </c>
      <c r="CZ404" s="223">
        <f t="shared" ca="1" si="694"/>
        <v>1.7273118325219889E-3</v>
      </c>
      <c r="DA404" s="223">
        <f t="shared" ca="1" si="695"/>
        <v>1.0477697833106308E-4</v>
      </c>
      <c r="DB404" s="223">
        <f t="shared" ca="1" si="696"/>
        <v>-1.6240230661086154E-3</v>
      </c>
      <c r="DC404" s="223">
        <f t="shared" ca="1" si="697"/>
        <v>-1.7057330451798864E-3</v>
      </c>
      <c r="DD404" s="223">
        <f t="shared" ca="1" si="698"/>
        <v>-5.7482402682933415E-5</v>
      </c>
      <c r="DE404" s="223">
        <f t="shared" ca="1" si="699"/>
        <v>1.6490671004450012E-3</v>
      </c>
      <c r="DF404" s="223">
        <f t="shared" ca="1" si="700"/>
        <v>1.6831267880328333E-3</v>
      </c>
      <c r="DG404" s="223">
        <f t="shared" ca="1" si="701"/>
        <v>1.0153201784805711E-5</v>
      </c>
      <c r="DH404" s="223">
        <f t="shared" ca="1" si="702"/>
        <v>-1.6731177984226837E-3</v>
      </c>
      <c r="DI404" s="223">
        <f t="shared" ca="1" si="703"/>
        <v>-1.6595066782448475E-3</v>
      </c>
      <c r="DJ404" s="223">
        <f t="shared" ca="1" si="704"/>
        <v>3.7182115022397176E-5</v>
      </c>
      <c r="DK404" s="223">
        <f t="shared" ca="1" si="705"/>
        <v>1.6961606728004867E-3</v>
      </c>
      <c r="DL404" s="223">
        <f t="shared" ca="1" si="706"/>
        <v>1.6348869436868245E-3</v>
      </c>
      <c r="DM404" s="223">
        <f t="shared" ca="1" si="707"/>
        <v>-8.4495034713866842E-5</v>
      </c>
      <c r="DN404" s="223">
        <f t="shared" ca="1" si="708"/>
        <v>-1.7181818434125404E-3</v>
      </c>
      <c r="DO404" s="223">
        <f t="shared" ca="1" si="709"/>
        <v>-1.6092824143662994E-3</v>
      </c>
      <c r="DP404" s="223">
        <f t="shared" ca="1" si="710"/>
        <v>1.3175705775587043E-4</v>
      </c>
      <c r="DQ404" s="223">
        <f t="shared" ca="1" si="711"/>
        <v>1.7391680455290793E-3</v>
      </c>
      <c r="DR404" s="223">
        <f t="shared" ca="1" si="712"/>
        <v>1.5827085134942904E-3</v>
      </c>
      <c r="DS404" s="223">
        <f t="shared" ca="1" si="713"/>
        <v>-1.7893971527302302E-4</v>
      </c>
      <c r="DT404" s="223">
        <f t="shared" ca="1" si="714"/>
        <v>-1.7591066378466621E-3</v>
      </c>
      <c r="DU404" s="223">
        <f t="shared" ca="1" si="715"/>
        <v>-1.5551812481950516E-3</v>
      </c>
      <c r="DV404" s="223">
        <f t="shared" ca="1" si="716"/>
        <v>2.2601458619665423E-4</v>
      </c>
      <c r="DW404" s="223">
        <f t="shared" ca="1" si="717"/>
        <v>1.7779856101028506E-3</v>
      </c>
      <c r="DX404" s="223">
        <f t="shared" ca="1" si="718"/>
        <v>1.5267171998638732E-3</v>
      </c>
      <c r="DY404" s="223">
        <f t="shared" ca="1" si="719"/>
        <v>-2.7295331438481792E-4</v>
      </c>
      <c r="DZ404" s="223">
        <f t="shared" ca="1" si="720"/>
        <v>-1.795793590310677E-3</v>
      </c>
      <c r="EA404" s="223">
        <f t="shared" ca="1" si="721"/>
        <v>-1.4973335141791127E-3</v>
      </c>
      <c r="EB404" s="223">
        <f t="shared" ca="1" si="722"/>
        <v>3.1972762570277801E-4</v>
      </c>
      <c r="EC404" s="223">
        <f t="shared" ca="1" si="723"/>
        <v>1.8125198516087285E-3</v>
      </c>
      <c r="ED404" s="223">
        <f t="shared" ca="1" si="724"/>
        <v>1.4670478907743171E-3</v>
      </c>
      <c r="EE404" s="223">
        <f t="shared" ca="1" si="725"/>
        <v>-3.6630934505440052E-4</v>
      </c>
      <c r="EF404" s="223">
        <f t="shared" ca="1" si="726"/>
        <v>-1.8281543187226726E-3</v>
      </c>
      <c r="EG404" s="223">
        <f t="shared" ca="1" si="727"/>
        <v>-1.4358785725765723E-3</v>
      </c>
      <c r="EH404" s="223">
        <f t="shared" ca="1" si="728"/>
        <v>4.1267041335369737E-4</v>
      </c>
      <c r="EI404" s="223">
        <f t="shared" ca="1" si="729"/>
        <v>1.842687574034111E-3</v>
      </c>
      <c r="EJ404" s="223">
        <f t="shared" ca="1" si="730"/>
        <v>1.4038443348176651E-3</v>
      </c>
      <c r="EK404" s="223">
        <f t="shared" ca="1" si="731"/>
        <v>-4.5878290442678403E-4</v>
      </c>
      <c r="EL404" s="223">
        <f t="shared" ca="1" si="732"/>
        <v>-1.856110863253477E-3</v>
      </c>
      <c r="EM404" s="223">
        <f t="shared" ca="1" si="733"/>
        <v>-1.3709644737246228E-3</v>
      </c>
      <c r="EN404" s="223">
        <f t="shared" ca="1" si="734"/>
        <v>5.0461904183324183E-4</v>
      </c>
      <c r="EO404" s="223">
        <f t="shared" ca="1" si="735"/>
        <v>1.8684161006932739E-3</v>
      </c>
      <c r="EP404" s="223">
        <f t="shared" ca="1" si="736"/>
        <v>1.3372587948962341E-3</v>
      </c>
      <c r="EQ404" s="223">
        <f t="shared" ca="1" si="737"/>
        <v>-5.5015121559782044E-4</v>
      </c>
      <c r="ER404" s="223">
        <f t="shared" ca="1" si="738"/>
        <v>-1.8795958741385788E-3</v>
      </c>
      <c r="ES404" s="223">
        <f t="shared" ca="1" si="739"/>
        <v>-1.3027476013731268E-3</v>
      </c>
      <c r="ET404" s="223">
        <f t="shared" ca="1" si="740"/>
        <v>5.953519988416017E-4</v>
      </c>
      <c r="EU404" s="223">
        <f t="shared" ca="1" si="741"/>
        <v>1.8896434493119315E-3</v>
      </c>
      <c r="EV404" s="223">
        <f t="shared" ca="1" si="742"/>
        <v>1.2674516814078223E-3</v>
      </c>
      <c r="EW404" s="223">
        <f t="shared" ca="1" si="743"/>
        <v>-6.4019416430287389E-4</v>
      </c>
      <c r="EX404" s="223">
        <f t="shared" ca="1" si="744"/>
        <v>-1.8985527739297384E-3</v>
      </c>
      <c r="EY404" s="223">
        <f t="shared" ca="1" si="745"/>
        <v>-1.2313922959427503E-3</v>
      </c>
      <c r="EZ404" s="223">
        <f t="shared" ca="1" si="746"/>
        <v>6.8465070073802379E-4</v>
      </c>
      <c r="FA404" s="223">
        <f t="shared" ca="1" si="747"/>
        <v>1.9063184813479903E-3</v>
      </c>
      <c r="FB404" s="223">
        <f t="shared" ca="1" si="748"/>
        <v>1.1945911658032846E-3</v>
      </c>
      <c r="FC404" s="223">
        <f t="shared" ca="1" si="749"/>
        <v>-7.286948291917875E-4</v>
      </c>
      <c r="FD404" s="223">
        <f t="shared" ca="1" si="750"/>
        <v>-1.9129358937949093E-3</v>
      </c>
      <c r="FE404" s="223">
        <f t="shared" ca="1" si="751"/>
        <v>-1.1570704586141792E-3</v>
      </c>
      <c r="FF404" s="223">
        <f t="shared" ca="1" si="752"/>
        <v>7.7230001912810054E-4</v>
      </c>
      <c r="FG404" s="223">
        <f t="shared" ca="1" si="753"/>
        <v>1.9184010251886948E-3</v>
      </c>
      <c r="FH404" s="223">
        <f t="shared" ca="1" si="754"/>
        <v>1.1188527754464554E-3</v>
      </c>
      <c r="FI404" s="223">
        <f t="shared" ca="1" si="755"/>
        <v>-8.1544000441099865E-4</v>
      </c>
      <c r="FJ404" s="223">
        <f t="shared" ca="1" si="756"/>
        <v>-1.9227105835385404E-3</v>
      </c>
      <c r="FK404" s="223">
        <f t="shared" ca="1" si="757"/>
        <v>-1.0799611372034027E-3</v>
      </c>
      <c r="FL404" s="223">
        <f t="shared" ca="1" si="758"/>
        <v>8.580887991265552E-4</v>
      </c>
      <c r="FM404" s="223">
        <f t="shared" ca="1" si="759"/>
        <v>1.9258619729276415E-3</v>
      </c>
      <c r="FN404" s="223">
        <f t="shared" ca="1" si="760"/>
        <v>1.0404189707536923E-3</v>
      </c>
      <c r="FO404" s="223">
        <f t="shared" ca="1" si="761"/>
        <v>-9.0022071323552465E-4</v>
      </c>
      <c r="FP404" s="223">
        <f t="shared" ca="1" si="762"/>
        <v>-1.9278532950768679E-3</v>
      </c>
      <c r="FQ404" s="223">
        <f t="shared" ca="1" si="763"/>
        <v>-1.0002500948197248E-3</v>
      </c>
      <c r="FR404" s="223">
        <f t="shared" ca="1" si="764"/>
        <v>9.4181036804826109E-4</v>
      </c>
      <c r="FS404" s="223">
        <f t="shared" ca="1" si="765"/>
        <v>1.9286833504882171E-3</v>
      </c>
      <c r="FT404" s="223">
        <f t="shared" ca="1" si="766"/>
        <v>9.5947870563039834E-4</v>
      </c>
      <c r="FU404" s="223">
        <f t="shared" ca="1" si="767"/>
        <v>-9.8283271151184326E-4</v>
      </c>
      <c r="FV404" s="223">
        <f t="shared" ca="1" si="768"/>
        <v>-1.9283516391673484E-3</v>
      </c>
      <c r="FW404" s="223">
        <f t="shared" ca="1" si="769"/>
        <v>-9.1812936234601903E-4</v>
      </c>
      <c r="FX404" s="223">
        <f t="shared" ca="1" si="770"/>
        <v>1.0232630333004459E-3</v>
      </c>
      <c r="FY404" s="223">
        <f t="shared" ca="1" si="771"/>
        <v>1.9268583609247571E-3</v>
      </c>
      <c r="FZ404" s="223">
        <f t="shared" ca="1" si="772"/>
        <v>8.7622697226487942E-4</v>
      </c>
      <c r="GA404" s="223">
        <f t="shared" ca="1" si="773"/>
        <v>-1.0630769797001045E-3</v>
      </c>
      <c r="GB404" s="223">
        <f t="shared" ca="1" si="774"/>
        <v>-1.9242044152554191E-3</v>
      </c>
      <c r="GC404" s="223">
        <f t="shared" ca="1" si="775"/>
        <v>-8.3379677581983582E-4</v>
      </c>
      <c r="GD404" s="223">
        <f t="shared" ca="1" si="776"/>
        <v>1.1022505682782003E-3</v>
      </c>
      <c r="GE404" s="223">
        <f t="shared" ca="1" si="777"/>
        <v>1.9203914007969729E-3</v>
      </c>
      <c r="GF404" s="223">
        <f t="shared" ca="1" si="778"/>
        <v>7.9086433137470758E-4</v>
      </c>
      <c r="GG404" s="223">
        <f t="shared" ca="1" si="779"/>
        <v>-1.1407602023297682E-3</v>
      </c>
      <c r="GH404" s="223">
        <f t="shared" ca="1" si="780"/>
        <v>-1.9154216143667422E-3</v>
      </c>
      <c r="GI404" s="223">
        <f t="shared" ca="1" si="781"/>
        <v>-7.4745549982868122E-4</v>
      </c>
      <c r="GJ404" s="223">
        <f t="shared" ca="1" si="782"/>
        <v>1.1785826850911807E-3</v>
      </c>
      <c r="GK404" s="223">
        <f t="shared" ca="1" si="783"/>
        <v>1.9092980495782434E-3</v>
      </c>
      <c r="GL404" s="223">
        <f t="shared" ca="1" si="784"/>
        <v>7.0359642903871907E-4</v>
      </c>
      <c r="GM404" s="223">
        <f t="shared" ca="1" si="785"/>
        <v>-1.2156952337131826E-3</v>
      </c>
      <c r="GN404" s="223">
        <f t="shared" ca="1" si="786"/>
        <v>-1.9020243950379312E-3</v>
      </c>
      <c r="GO404" s="223">
        <f t="shared" ca="1" si="787"/>
        <v>-6.5931353806912021E-4</v>
      </c>
      <c r="GP404" s="223">
        <f t="shared" ca="1" si="788"/>
        <v>1.2520754929841685E-3</v>
      </c>
      <c r="GQ404" s="223">
        <f t="shared" ca="1" si="789"/>
        <v>1.8936050321233201E-3</v>
      </c>
      <c r="GR404" s="223">
        <f t="shared" ca="1" si="790"/>
        <v>6.1463350127745862E-4</v>
      </c>
      <c r="GS404" s="223">
        <f t="shared" ca="1" si="791"/>
        <v>-1.2877015487962986E-3</v>
      </c>
      <c r="GT404" s="223">
        <f t="shared" ca="1" si="792"/>
        <v>-1.8840450323438218E-3</v>
      </c>
      <c r="GU404" s="223">
        <f t="shared" ca="1" si="793"/>
        <v>-5.6958323224725422E-4</v>
      </c>
      <c r="GV404" s="223">
        <f t="shared" ca="1" si="794"/>
        <v>1.3225519413456958E-3</v>
      </c>
      <c r="GW404" s="223">
        <f t="shared" ca="1" si="795"/>
        <v>1.8733501542858104E-3</v>
      </c>
      <c r="GX404" s="223">
        <f t="shared" ca="1" si="796"/>
        <v>5.241898675760326E-4</v>
      </c>
      <c r="GY404" s="223">
        <f t="shared" ca="1" si="797"/>
        <v>-1.356605678058989E-3</v>
      </c>
      <c r="GZ404" s="223">
        <f t="shared" ca="1" si="798"/>
        <v>-1.8615268401439306E-3</v>
      </c>
      <c r="HA404" s="223">
        <f t="shared" ca="1" si="799"/>
        <v>-4.7848075052930471E-4</v>
      </c>
      <c r="HB404" s="223">
        <f t="shared" ca="1" si="800"/>
        <v>1.3898422462386129E-3</v>
      </c>
      <c r="HC404" s="223">
        <f t="shared" ca="1" si="801"/>
        <v>1.8485822118405194E-3</v>
      </c>
      <c r="HD404" s="223">
        <f t="shared" ca="1" si="802"/>
        <v>4.3248341457005927E-4</v>
      </c>
      <c r="HE404" s="223">
        <f t="shared" ca="1" si="803"/>
        <v>-1.422241625418651E-3</v>
      </c>
      <c r="HF404" s="223">
        <f t="shared" ca="1" si="804"/>
        <v>-1.8345240667356363E-3</v>
      </c>
      <c r="HG404" s="223">
        <f t="shared" ca="1" si="805"/>
        <v>-3.8622556677341956E-4</v>
      </c>
      <c r="HH404" s="223">
        <f t="shared" ca="1" si="806"/>
        <v>1.4537842994245763E-3</v>
      </c>
      <c r="HI404" s="223">
        <f t="shared" ca="1" si="807"/>
        <v>1.8193608729302421E-3</v>
      </c>
      <c r="HJ404" s="223">
        <f t="shared" ca="1" si="808"/>
        <v>3.3973507113725979E-4</v>
      </c>
      <c r="HK404" s="223">
        <f t="shared" ca="1" si="809"/>
        <v>-1.484451268128989E-3</v>
      </c>
      <c r="HL404" s="223">
        <f t="shared" ca="1" si="810"/>
        <v>-1.8031017641652624E-3</v>
      </c>
      <c r="HM404" s="223">
        <f t="shared" ca="1" si="811"/>
        <v>-2.9303993179775943E-4</v>
      </c>
      <c r="HN404" s="223">
        <f t="shared" ca="1" si="812"/>
        <v>1.5142240588967249E-3</v>
      </c>
      <c r="HO404" s="223">
        <f t="shared" ca="1" si="813"/>
        <v>1.7857565343198665E-3</v>
      </c>
      <c r="HP404" s="223">
        <f t="shared" ca="1" si="814"/>
        <v>2.4616827616086702E-4</v>
      </c>
      <c r="HQ404" s="223">
        <f t="shared" ca="1" si="815"/>
        <v>-1.5430847377118648E-3</v>
      </c>
      <c r="HR404" s="223">
        <f t="shared" ca="1" si="816"/>
        <v>-1.7673356315119338E-3</v>
      </c>
      <c r="HS404" s="223">
        <f t="shared" ca="1" si="817"/>
        <v>-1.9914833795918593E-4</v>
      </c>
      <c r="HT404" s="223">
        <f t="shared" ca="1" si="818"/>
        <v>1.571015919980662E-3</v>
      </c>
      <c r="HU404" s="223">
        <f t="shared" ca="1" si="819"/>
        <v>1.7478501518045366E-3</v>
      </c>
      <c r="HV404" s="223">
        <f t="shared" ca="1" si="820"/>
        <v>1.5200844024535409E-4</v>
      </c>
      <c r="HW404" s="223">
        <f t="shared" ca="1" si="821"/>
        <v>-1.5980007810033313E-3</v>
      </c>
      <c r="HX404" s="223">
        <f t="shared" ca="1" si="822"/>
        <v>-1.7273118325219963E-3</v>
      </c>
      <c r="HY404" s="223">
        <f t="shared" ca="1" si="823"/>
        <v>-1.0477697833107999E-4</v>
      </c>
      <c r="HZ404" s="223">
        <f t="shared" ca="1" si="824"/>
        <v>1.6240230661085915E-3</v>
      </c>
      <c r="IA404" s="223">
        <f t="shared" ca="1" si="825"/>
        <v>1.7057330451798942E-3</v>
      </c>
      <c r="IB404" s="223">
        <f t="shared" ca="1" si="826"/>
        <v>5.7482402682923115E-5</v>
      </c>
      <c r="IC404" s="223">
        <f t="shared" ca="1" si="827"/>
        <v>-1.6490671004449923E-3</v>
      </c>
      <c r="ID404" s="223">
        <f t="shared" ca="1" si="828"/>
        <v>-1.6831267880328417E-3</v>
      </c>
      <c r="IE404" s="223">
        <f t="shared" ca="1" si="829"/>
        <v>-6.2429133426583584E-4</v>
      </c>
      <c r="IF404" s="223">
        <f t="shared" ca="1" si="830"/>
        <v>1.673117798422675E-3</v>
      </c>
      <c r="IG404" s="223">
        <f t="shared" ca="1" si="831"/>
        <v>1.6595066782448423E-3</v>
      </c>
      <c r="IH404" s="223">
        <f t="shared" ca="1" si="832"/>
        <v>-3.7182115022380154E-5</v>
      </c>
      <c r="II404" s="223">
        <f t="shared" ca="1" si="833"/>
        <v>-1.6961606728004915E-3</v>
      </c>
      <c r="IJ404" s="223">
        <f t="shared" ca="1" si="834"/>
        <v>-1.634886943686848E-3</v>
      </c>
      <c r="IK404" s="223">
        <f t="shared" ca="1" si="835"/>
        <v>8.4495034713850036E-5</v>
      </c>
      <c r="IL404" s="223">
        <f t="shared" ca="1" si="836"/>
        <v>1.7181818434125204E-3</v>
      </c>
      <c r="IM404" s="223">
        <f t="shared" ca="1" si="837"/>
        <v>1.6092824143663089E-3</v>
      </c>
      <c r="IN404" s="223">
        <f t="shared" ca="1" si="838"/>
        <v>-1.3175705775588095E-4</v>
      </c>
      <c r="IO404" s="223">
        <f t="shared" ca="1" si="839"/>
        <v>-1.7391680455290603E-3</v>
      </c>
      <c r="IP404" s="223">
        <f t="shared" ca="1" si="840"/>
        <v>-1.5827085134943316E-3</v>
      </c>
      <c r="IQ404" s="223">
        <f t="shared" ca="1" si="841"/>
        <v>1.7893971527303322E-4</v>
      </c>
      <c r="IR404" s="223">
        <f t="shared" ca="1" si="842"/>
        <v>1.7591066378466547E-3</v>
      </c>
      <c r="IS404" s="223">
        <f t="shared" ca="1" si="843"/>
        <v>1.5551812481950777E-3</v>
      </c>
      <c r="IT404" s="223">
        <f t="shared" ca="1" si="844"/>
        <v>-2.2601458619669185E-4</v>
      </c>
      <c r="IU404" s="223">
        <f t="shared" ca="1" si="845"/>
        <v>-1.7779856101028438E-3</v>
      </c>
      <c r="IV404" s="223">
        <f t="shared" ca="1" si="846"/>
        <v>-1.5267171998638836E-3</v>
      </c>
      <c r="IW404" s="223">
        <f t="shared" ca="1" si="847"/>
        <v>2.7295331438485543E-4</v>
      </c>
      <c r="IX404" s="223">
        <f t="shared" ca="1" si="848"/>
        <v>1.795793590310671E-3</v>
      </c>
      <c r="IY404" s="223">
        <f t="shared" ca="1" si="849"/>
        <v>1.4973335141791238E-3</v>
      </c>
      <c r="IZ404" s="223">
        <f t="shared" ca="1" si="850"/>
        <v>-3.1972762570270721E-4</v>
      </c>
      <c r="JA404" s="223">
        <f t="shared" ca="1" si="851"/>
        <v>-1.8125198516087413E-3</v>
      </c>
      <c r="JB404" s="223">
        <f t="shared" ca="1" si="852"/>
        <v>-1.4670478907743282E-3</v>
      </c>
    </row>
    <row r="405" spans="2:262">
      <c r="B405" s="230">
        <v>44</v>
      </c>
      <c r="C405" s="229">
        <f t="shared" si="853"/>
        <v>8.5937500000000044E-4</v>
      </c>
      <c r="D405" s="226">
        <f t="shared" ca="1" si="597"/>
        <v>279.99952920650787</v>
      </c>
      <c r="E405" s="225">
        <f ca="1">AX361</f>
        <v>-4.7079349213863128E-4</v>
      </c>
      <c r="F405" s="224">
        <v>44</v>
      </c>
      <c r="G405" s="223">
        <f t="shared" ca="1" si="854"/>
        <v>8.1403368377780475E-5</v>
      </c>
      <c r="H405" s="223">
        <f t="shared" ca="1" si="598"/>
        <v>4.6680519807332672E-4</v>
      </c>
      <c r="I405" s="223">
        <f t="shared" ca="1" si="599"/>
        <v>3.5869752583257897E-4</v>
      </c>
      <c r="J405" s="223">
        <f t="shared" ca="1" si="600"/>
        <v>-1.2862751170325315E-4</v>
      </c>
      <c r="K405" s="223">
        <f t="shared" ca="1" si="601"/>
        <v>-4.7996670439850173E-4</v>
      </c>
      <c r="L405" s="223">
        <f t="shared" ca="1" si="602"/>
        <v>-3.2388196477391086E-4</v>
      </c>
      <c r="M405" s="223">
        <f t="shared" ca="1" si="603"/>
        <v>1.7461290177607307E-4</v>
      </c>
      <c r="N405" s="223">
        <f t="shared" ca="1" si="604"/>
        <v>4.8850586898382953E-4</v>
      </c>
      <c r="O405" s="223">
        <f t="shared" ca="1" si="605"/>
        <v>2.8594724334257818E-4</v>
      </c>
      <c r="P405" s="223">
        <f t="shared" ca="1" si="606"/>
        <v>-2.1891667415166772E-4</v>
      </c>
      <c r="Q405" s="223">
        <f t="shared" ca="1" si="607"/>
        <v>-4.9234045500637109E-4</v>
      </c>
      <c r="R405" s="223">
        <f t="shared" ca="1" si="608"/>
        <v>-2.4525869364319284E-4</v>
      </c>
      <c r="S405" s="223">
        <f t="shared" ca="1" si="609"/>
        <v>2.6111215928315462E-4</v>
      </c>
      <c r="T405" s="223">
        <f t="shared" ca="1" si="610"/>
        <v>4.9143353330653131E-4</v>
      </c>
      <c r="U405" s="223">
        <f t="shared" ca="1" si="611"/>
        <v>2.0220816865198374E-4</v>
      </c>
      <c r="V405" s="223">
        <f t="shared" ca="1" si="612"/>
        <v>-3.0079299158231905E-4</v>
      </c>
      <c r="W405" s="223">
        <f t="shared" ca="1" si="613"/>
        <v>-4.8579383803605374E-4</v>
      </c>
      <c r="X405" s="223">
        <f t="shared" ca="1" si="614"/>
        <v>-1.57210268458427E-4</v>
      </c>
      <c r="Y405" s="223">
        <f t="shared" ca="1" si="615"/>
        <v>3.3757702294237064E-4</v>
      </c>
      <c r="Z405" s="223">
        <f t="shared" ca="1" si="616"/>
        <v>4.75475682543364E-4</v>
      </c>
      <c r="AA405" s="223">
        <f t="shared" ca="1" si="617"/>
        <v>1.1069834743974102E-4</v>
      </c>
      <c r="AB405" s="223">
        <f t="shared" ca="1" si="618"/>
        <v>-3.7111000303311506E-4</v>
      </c>
      <c r="AC405" s="223">
        <f t="shared" ca="1" si="619"/>
        <v>-4.6057843630633422E-4</v>
      </c>
      <c r="AD405" s="223">
        <f t="shared" ca="1" si="620"/>
        <v>-6.3120340821338171E-5</v>
      </c>
      <c r="AE405" s="223">
        <f t="shared" ca="1" si="621"/>
        <v>4.0106899092528695E-4</v>
      </c>
      <c r="AF405" s="223">
        <f t="shared" ca="1" si="622"/>
        <v>4.4124556794989007E-4</v>
      </c>
      <c r="AG405" s="223">
        <f t="shared" ca="1" si="623"/>
        <v>1.4934450815737581E-5</v>
      </c>
      <c r="AH405" s="223">
        <f t="shared" ca="1" si="624"/>
        <v>-4.2716546518823599E-4</v>
      </c>
      <c r="AI405" s="223">
        <f t="shared" ca="1" si="625"/>
        <v>-4.176632635647252E-4</v>
      </c>
      <c r="AJ405" s="223">
        <f t="shared" ca="1" si="626"/>
        <v>3.339526611521976E-5</v>
      </c>
      <c r="AK405" s="223">
        <f t="shared" ca="1" si="627"/>
        <v>4.4914810250902602E-4</v>
      </c>
      <c r="AL405" s="223">
        <f t="shared" ca="1" si="628"/>
        <v>3.9005863363346746E-4</v>
      </c>
      <c r="AM405" s="223">
        <f t="shared" ca="1" si="629"/>
        <v>-8.1403368377778117E-5</v>
      </c>
      <c r="AN405" s="223">
        <f t="shared" ca="1" si="630"/>
        <v>-4.668051980733259E-4</v>
      </c>
      <c r="AO405" s="223">
        <f t="shared" ca="1" si="631"/>
        <v>-3.5869752583258066E-4</v>
      </c>
      <c r="AP405" s="223">
        <f t="shared" ca="1" si="632"/>
        <v>1.2862751170325079E-4</v>
      </c>
      <c r="AQ405" s="223">
        <f t="shared" ca="1" si="633"/>
        <v>4.7996670439850119E-4</v>
      </c>
      <c r="AR405" s="223">
        <f t="shared" ca="1" si="634"/>
        <v>3.2388196477391265E-4</v>
      </c>
      <c r="AS405" s="223">
        <f t="shared" ca="1" si="635"/>
        <v>-1.7461290177607082E-4</v>
      </c>
      <c r="AT405" s="223">
        <f t="shared" ca="1" si="636"/>
        <v>-4.885058689838292E-4</v>
      </c>
      <c r="AU405" s="223">
        <f t="shared" ca="1" si="637"/>
        <v>-2.8594724334258013E-4</v>
      </c>
      <c r="AV405" s="223">
        <f t="shared" ca="1" si="638"/>
        <v>2.1891667415166558E-4</v>
      </c>
      <c r="AW405" s="223">
        <f t="shared" ca="1" si="639"/>
        <v>4.9234045500637087E-4</v>
      </c>
      <c r="AX405" s="223">
        <f t="shared" ca="1" si="640"/>
        <v>2.452586936431949E-4</v>
      </c>
      <c r="AY405" s="223">
        <f t="shared" ca="1" si="641"/>
        <v>-2.6111215928315262E-4</v>
      </c>
      <c r="AZ405" s="223">
        <f t="shared" ca="1" si="642"/>
        <v>-4.9143353330653153E-4</v>
      </c>
      <c r="BA405" s="223">
        <f t="shared" ca="1" si="643"/>
        <v>-2.022081686519859E-4</v>
      </c>
      <c r="BB405" s="223">
        <f t="shared" ca="1" si="644"/>
        <v>3.0079299158231715E-4</v>
      </c>
      <c r="BC405" s="223">
        <f t="shared" ca="1" si="645"/>
        <v>4.8579383803605417E-4</v>
      </c>
      <c r="BD405" s="223">
        <f t="shared" ca="1" si="646"/>
        <v>1.5721026845842925E-4</v>
      </c>
      <c r="BE405" s="223">
        <f t="shared" ca="1" si="647"/>
        <v>-3.3757702294236891E-4</v>
      </c>
      <c r="BF405" s="223">
        <f t="shared" ca="1" si="648"/>
        <v>-4.7547568254336465E-4</v>
      </c>
      <c r="BG405" s="223">
        <f t="shared" ca="1" si="649"/>
        <v>-1.1069834743974335E-4</v>
      </c>
      <c r="BH405" s="223">
        <f t="shared" ca="1" si="650"/>
        <v>3.7111000303311349E-4</v>
      </c>
      <c r="BI405" s="223">
        <f t="shared" ca="1" si="651"/>
        <v>4.6057843630633504E-4</v>
      </c>
      <c r="BJ405" s="223">
        <f t="shared" ca="1" si="652"/>
        <v>6.3120340821340502E-5</v>
      </c>
      <c r="BK405" s="223">
        <f t="shared" ca="1" si="653"/>
        <v>-4.0106899092528554E-4</v>
      </c>
      <c r="BL405" s="223">
        <f t="shared" ca="1" si="654"/>
        <v>-4.4124556794989121E-4</v>
      </c>
      <c r="BM405" s="223">
        <f t="shared" ca="1" si="655"/>
        <v>-1.4934450815739993E-5</v>
      </c>
      <c r="BN405" s="223">
        <f t="shared" ca="1" si="656"/>
        <v>4.271654651882348E-4</v>
      </c>
      <c r="BO405" s="223">
        <f t="shared" ca="1" si="657"/>
        <v>4.1766326356472644E-4</v>
      </c>
      <c r="BP405" s="223">
        <f t="shared" ca="1" si="658"/>
        <v>-3.3395266115217347E-5</v>
      </c>
      <c r="BQ405" s="223">
        <f t="shared" ca="1" si="659"/>
        <v>-4.4914810250902505E-4</v>
      </c>
      <c r="BR405" s="223">
        <f t="shared" ca="1" si="660"/>
        <v>-3.9005863363346892E-4</v>
      </c>
      <c r="BS405" s="223">
        <f t="shared" ca="1" si="661"/>
        <v>8.1403368377775786E-5</v>
      </c>
      <c r="BT405" s="223">
        <f t="shared" ca="1" si="662"/>
        <v>4.668051980733252E-4</v>
      </c>
      <c r="BU405" s="223">
        <f t="shared" ca="1" si="663"/>
        <v>3.5869752583258234E-4</v>
      </c>
      <c r="BV405" s="223">
        <f t="shared" ca="1" si="664"/>
        <v>-1.2862751170324849E-4</v>
      </c>
      <c r="BW405" s="223">
        <f t="shared" ca="1" si="665"/>
        <v>-4.7996670439850065E-4</v>
      </c>
      <c r="BX405" s="223">
        <f t="shared" ca="1" si="666"/>
        <v>-3.238819647739145E-4</v>
      </c>
      <c r="BY405" s="223">
        <f t="shared" ca="1" si="667"/>
        <v>1.7461290177606857E-4</v>
      </c>
      <c r="BZ405" s="223">
        <f t="shared" ca="1" si="668"/>
        <v>4.8850586898382888E-4</v>
      </c>
      <c r="CA405" s="223">
        <f t="shared" ca="1" si="669"/>
        <v>2.8594724334258213E-4</v>
      </c>
      <c r="CB405" s="223">
        <f t="shared" ca="1" si="670"/>
        <v>-2.1891667415166338E-4</v>
      </c>
      <c r="CC405" s="223">
        <f t="shared" ca="1" si="671"/>
        <v>-4.9234045500637087E-4</v>
      </c>
      <c r="CD405" s="223">
        <f t="shared" ca="1" si="672"/>
        <v>-2.4525869364319701E-4</v>
      </c>
      <c r="CE405" s="223">
        <f t="shared" ca="1" si="673"/>
        <v>2.6111215928315056E-4</v>
      </c>
      <c r="CF405" s="223">
        <f t="shared" ca="1" si="674"/>
        <v>4.9143353330653164E-4</v>
      </c>
      <c r="CG405" s="223">
        <f t="shared" ca="1" si="675"/>
        <v>2.0220816865198813E-4</v>
      </c>
      <c r="CH405" s="223">
        <f t="shared" ca="1" si="676"/>
        <v>-3.0079299158231526E-4</v>
      </c>
      <c r="CI405" s="223">
        <f t="shared" ca="1" si="677"/>
        <v>-4.857938380360546E-4</v>
      </c>
      <c r="CJ405" s="223">
        <f t="shared" ca="1" si="678"/>
        <v>-1.5721026845843159E-4</v>
      </c>
      <c r="CK405" s="223">
        <f t="shared" ca="1" si="679"/>
        <v>3.3757702294236712E-4</v>
      </c>
      <c r="CL405" s="223">
        <f t="shared" ca="1" si="680"/>
        <v>4.754756825433653E-4</v>
      </c>
      <c r="CM405" s="223">
        <f t="shared" ca="1" si="681"/>
        <v>1.1069834743974576E-4</v>
      </c>
      <c r="CN405" s="223">
        <f t="shared" ca="1" si="682"/>
        <v>-3.7111000303311186E-4</v>
      </c>
      <c r="CO405" s="223">
        <f t="shared" ca="1" si="683"/>
        <v>-4.6057843630633596E-4</v>
      </c>
      <c r="CP405" s="223">
        <f t="shared" ca="1" si="684"/>
        <v>-6.3120340821342887E-5</v>
      </c>
      <c r="CQ405" s="223">
        <f t="shared" ca="1" si="685"/>
        <v>4.0106899092528419E-4</v>
      </c>
      <c r="CR405" s="223">
        <f t="shared" ca="1" si="686"/>
        <v>4.412455679498923E-4</v>
      </c>
      <c r="CS405" s="223">
        <f t="shared" ca="1" si="687"/>
        <v>1.4934450815742379E-5</v>
      </c>
      <c r="CT405" s="223">
        <f t="shared" ca="1" si="688"/>
        <v>-4.271654651882336E-4</v>
      </c>
      <c r="CU405" s="223">
        <f t="shared" ca="1" si="689"/>
        <v>-4.1766326356472774E-4</v>
      </c>
      <c r="CV405" s="223">
        <f t="shared" ca="1" si="690"/>
        <v>3.3395266115214962E-5</v>
      </c>
      <c r="CW405" s="223">
        <f t="shared" ca="1" si="691"/>
        <v>4.4914810250902407E-4</v>
      </c>
      <c r="CX405" s="223">
        <f t="shared" ca="1" si="692"/>
        <v>3.9005863363347044E-4</v>
      </c>
      <c r="CY405" s="223">
        <f t="shared" ca="1" si="693"/>
        <v>-8.1403368377773374E-5</v>
      </c>
      <c r="CZ405" s="223">
        <f t="shared" ca="1" si="694"/>
        <v>-4.6680519807332438E-4</v>
      </c>
      <c r="DA405" s="223">
        <f t="shared" ca="1" si="695"/>
        <v>-3.5869752583258396E-4</v>
      </c>
      <c r="DB405" s="223">
        <f t="shared" ca="1" si="696"/>
        <v>1.2862751170324613E-4</v>
      </c>
      <c r="DC405" s="223">
        <f t="shared" ca="1" si="697"/>
        <v>4.7996670439850011E-4</v>
      </c>
      <c r="DD405" s="223">
        <f t="shared" ca="1" si="698"/>
        <v>3.2388196477391629E-4</v>
      </c>
      <c r="DE405" s="223">
        <f t="shared" ca="1" si="699"/>
        <v>-1.746129017760663E-4</v>
      </c>
      <c r="DF405" s="223">
        <f t="shared" ca="1" si="700"/>
        <v>-4.8850586898382855E-4</v>
      </c>
      <c r="DG405" s="223">
        <f t="shared" ca="1" si="701"/>
        <v>-2.8594724334258403E-4</v>
      </c>
      <c r="DH405" s="223">
        <f t="shared" ca="1" si="702"/>
        <v>2.1891667415166124E-4</v>
      </c>
      <c r="DI405" s="223">
        <f t="shared" ca="1" si="703"/>
        <v>4.9234045500637076E-4</v>
      </c>
      <c r="DJ405" s="223">
        <f t="shared" ca="1" si="704"/>
        <v>2.4525869364319913E-4</v>
      </c>
      <c r="DK405" s="223">
        <f t="shared" ca="1" si="705"/>
        <v>-2.611121592831485E-4</v>
      </c>
      <c r="DL405" s="223">
        <f t="shared" ca="1" si="706"/>
        <v>-4.9143353330653185E-4</v>
      </c>
      <c r="DM405" s="223">
        <f t="shared" ca="1" si="707"/>
        <v>-2.0220816865199035E-4</v>
      </c>
      <c r="DN405" s="223">
        <f t="shared" ca="1" si="708"/>
        <v>3.0079299158231336E-4</v>
      </c>
      <c r="DO405" s="223">
        <f t="shared" ca="1" si="709"/>
        <v>4.8579383803605493E-4</v>
      </c>
      <c r="DP405" s="223">
        <f t="shared" ca="1" si="710"/>
        <v>1.5721026845843381E-4</v>
      </c>
      <c r="DQ405" s="223">
        <f t="shared" ca="1" si="711"/>
        <v>-3.3757702294236538E-4</v>
      </c>
      <c r="DR405" s="223">
        <f t="shared" ca="1" si="712"/>
        <v>-4.754756825433659E-4</v>
      </c>
      <c r="DS405" s="223">
        <f t="shared" ca="1" si="713"/>
        <v>-1.1069834743974809E-4</v>
      </c>
      <c r="DT405" s="223">
        <f t="shared" ca="1" si="714"/>
        <v>3.7111000303311029E-4</v>
      </c>
      <c r="DU405" s="223">
        <f t="shared" ca="1" si="715"/>
        <v>4.6057843630633677E-4</v>
      </c>
      <c r="DV405" s="223">
        <f t="shared" ca="1" si="716"/>
        <v>6.3120340821345354E-5</v>
      </c>
      <c r="DW405" s="223">
        <f t="shared" ca="1" si="717"/>
        <v>-4.0106899092528278E-4</v>
      </c>
      <c r="DX405" s="223">
        <f t="shared" ca="1" si="718"/>
        <v>-4.4124556794989333E-4</v>
      </c>
      <c r="DY405" s="223">
        <f t="shared" ca="1" si="719"/>
        <v>-1.4934450815744845E-5</v>
      </c>
      <c r="DZ405" s="223">
        <f t="shared" ca="1" si="720"/>
        <v>4.2716546518823241E-4</v>
      </c>
      <c r="EA405" s="223">
        <f t="shared" ca="1" si="721"/>
        <v>4.1766326356472904E-4</v>
      </c>
      <c r="EB405" s="223">
        <f t="shared" ca="1" si="722"/>
        <v>-3.339526611521255E-5</v>
      </c>
      <c r="EC405" s="223">
        <f t="shared" ca="1" si="723"/>
        <v>-4.4914810250902299E-4</v>
      </c>
      <c r="ED405" s="223">
        <f t="shared" ca="1" si="724"/>
        <v>-3.900586336334719E-4</v>
      </c>
      <c r="EE405" s="223">
        <f t="shared" ca="1" si="725"/>
        <v>8.1403368377770989E-5</v>
      </c>
      <c r="EF405" s="223">
        <f t="shared" ca="1" si="726"/>
        <v>4.6680519807332363E-4</v>
      </c>
      <c r="EG405" s="223">
        <f t="shared" ca="1" si="727"/>
        <v>3.5869752583258559E-4</v>
      </c>
      <c r="EH405" s="223">
        <f t="shared" ca="1" si="728"/>
        <v>-1.2862751170324382E-4</v>
      </c>
      <c r="EI405" s="223">
        <f t="shared" ca="1" si="729"/>
        <v>-4.7996670439849956E-4</v>
      </c>
      <c r="EJ405" s="223">
        <f t="shared" ca="1" si="730"/>
        <v>-3.2388196477391813E-4</v>
      </c>
      <c r="EK405" s="223">
        <f t="shared" ca="1" si="731"/>
        <v>1.7461290177606402E-4</v>
      </c>
      <c r="EL405" s="223">
        <f t="shared" ca="1" si="732"/>
        <v>4.8850586898382823E-4</v>
      </c>
      <c r="EM405" s="223">
        <f t="shared" ca="1" si="733"/>
        <v>2.8594724334258604E-4</v>
      </c>
      <c r="EN405" s="223">
        <f t="shared" ca="1" si="734"/>
        <v>-2.1891667415165907E-4</v>
      </c>
      <c r="EO405" s="223">
        <f t="shared" ca="1" si="735"/>
        <v>-4.9234045500637065E-4</v>
      </c>
      <c r="EP405" s="223">
        <f t="shared" ca="1" si="736"/>
        <v>-2.4525869364320119E-4</v>
      </c>
      <c r="EQ405" s="223">
        <f t="shared" ca="1" si="737"/>
        <v>2.6111215928314649E-4</v>
      </c>
      <c r="ER405" s="223">
        <f t="shared" ca="1" si="738"/>
        <v>4.9143353330653207E-4</v>
      </c>
      <c r="ES405" s="223">
        <f t="shared" ca="1" si="739"/>
        <v>2.0220816865199252E-4</v>
      </c>
      <c r="ET405" s="223">
        <f t="shared" ca="1" si="740"/>
        <v>-3.0079299158231141E-4</v>
      </c>
      <c r="EU405" s="223">
        <f t="shared" ca="1" si="741"/>
        <v>-4.8579383803605536E-4</v>
      </c>
      <c r="EV405" s="223">
        <f t="shared" ca="1" si="742"/>
        <v>-1.5721026845843614E-4</v>
      </c>
      <c r="EW405" s="223">
        <f t="shared" ca="1" si="743"/>
        <v>3.3757702294236354E-4</v>
      </c>
      <c r="EX405" s="223">
        <f t="shared" ca="1" si="744"/>
        <v>4.7547568254336655E-4</v>
      </c>
      <c r="EY405" s="223">
        <f t="shared" ca="1" si="745"/>
        <v>1.1069834743975042E-4</v>
      </c>
      <c r="EZ405" s="223">
        <f t="shared" ca="1" si="746"/>
        <v>-3.7111000303310872E-4</v>
      </c>
      <c r="FA405" s="223">
        <f t="shared" ca="1" si="747"/>
        <v>-4.6057843630633764E-4</v>
      </c>
      <c r="FB405" s="223">
        <f t="shared" ca="1" si="748"/>
        <v>-6.3120340821347712E-5</v>
      </c>
      <c r="FC405" s="223">
        <f t="shared" ca="1" si="749"/>
        <v>4.0106899092528137E-4</v>
      </c>
      <c r="FD405" s="223">
        <f t="shared" ca="1" si="750"/>
        <v>4.4124556794989441E-4</v>
      </c>
      <c r="FE405" s="223">
        <f t="shared" ca="1" si="751"/>
        <v>1.493445081574723E-5</v>
      </c>
      <c r="FF405" s="223">
        <f t="shared" ca="1" si="752"/>
        <v>-4.2716546518823122E-4</v>
      </c>
      <c r="FG405" s="223">
        <f t="shared" ca="1" si="753"/>
        <v>-4.1766326356473029E-4</v>
      </c>
      <c r="FH405" s="223">
        <f t="shared" ca="1" si="754"/>
        <v>3.3395266115210137E-5</v>
      </c>
      <c r="FI405" s="223">
        <f t="shared" ca="1" si="755"/>
        <v>4.4914810250902201E-4</v>
      </c>
      <c r="FJ405" s="223">
        <f t="shared" ca="1" si="756"/>
        <v>3.9005863363347337E-4</v>
      </c>
      <c r="FK405" s="223">
        <f t="shared" ca="1" si="757"/>
        <v>-8.1403368377768603E-5</v>
      </c>
      <c r="FL405" s="223">
        <f t="shared" ca="1" si="758"/>
        <v>-4.6680519807332287E-4</v>
      </c>
      <c r="FM405" s="223">
        <f t="shared" ca="1" si="759"/>
        <v>-3.5869752583258727E-4</v>
      </c>
      <c r="FN405" s="223">
        <f t="shared" ca="1" si="760"/>
        <v>1.2862751170324149E-4</v>
      </c>
      <c r="FO405" s="223">
        <f t="shared" ca="1" si="761"/>
        <v>4.7996670439849902E-4</v>
      </c>
      <c r="FP405" s="223">
        <f t="shared" ca="1" si="762"/>
        <v>3.2388196477391997E-4</v>
      </c>
      <c r="FQ405" s="223">
        <f t="shared" ca="1" si="763"/>
        <v>-1.7461290177606177E-4</v>
      </c>
      <c r="FR405" s="223">
        <f t="shared" ca="1" si="764"/>
        <v>-4.885058689838279E-4</v>
      </c>
      <c r="FS405" s="223">
        <f t="shared" ca="1" si="765"/>
        <v>-2.8594724334258799E-4</v>
      </c>
      <c r="FT405" s="223">
        <f t="shared" ca="1" si="766"/>
        <v>2.1891667415165688E-4</v>
      </c>
      <c r="FU405" s="223">
        <f t="shared" ca="1" si="767"/>
        <v>4.9234045500637065E-4</v>
      </c>
      <c r="FV405" s="223">
        <f t="shared" ca="1" si="768"/>
        <v>2.4525869364320336E-4</v>
      </c>
      <c r="FW405" s="223">
        <f t="shared" ca="1" si="769"/>
        <v>-2.6111215928314438E-4</v>
      </c>
      <c r="FX405" s="223">
        <f t="shared" ca="1" si="770"/>
        <v>-4.9143353330653218E-4</v>
      </c>
      <c r="FY405" s="223">
        <f t="shared" ca="1" si="771"/>
        <v>-2.0220816865199474E-4</v>
      </c>
      <c r="FZ405" s="223">
        <f t="shared" ca="1" si="772"/>
        <v>3.0079299158230951E-4</v>
      </c>
      <c r="GA405" s="223">
        <f t="shared" ca="1" si="773"/>
        <v>4.857938380360558E-4</v>
      </c>
      <c r="GB405" s="223">
        <f t="shared" ca="1" si="774"/>
        <v>1.5721026845843844E-4</v>
      </c>
      <c r="GC405" s="223">
        <f t="shared" ca="1" si="775"/>
        <v>-3.3757702294236181E-4</v>
      </c>
      <c r="GD405" s="223">
        <f t="shared" ca="1" si="776"/>
        <v>-4.7547568254336715E-4</v>
      </c>
      <c r="GE405" s="223">
        <f t="shared" ca="1" si="777"/>
        <v>-1.1069834743975281E-4</v>
      </c>
      <c r="GF405" s="223">
        <f t="shared" ca="1" si="778"/>
        <v>3.7111000303310715E-4</v>
      </c>
      <c r="GG405" s="223">
        <f t="shared" ca="1" si="779"/>
        <v>4.6057843630633845E-4</v>
      </c>
      <c r="GH405" s="223">
        <f t="shared" ca="1" si="780"/>
        <v>6.3120340821350097E-5</v>
      </c>
      <c r="GI405" s="223">
        <f t="shared" ca="1" si="781"/>
        <v>-4.010689909252799E-4</v>
      </c>
      <c r="GJ405" s="223">
        <f t="shared" ca="1" si="782"/>
        <v>-4.412455679498955E-4</v>
      </c>
      <c r="GK405" s="223">
        <f t="shared" ca="1" si="783"/>
        <v>-1.4934450815749643E-5</v>
      </c>
      <c r="GL405" s="223">
        <f t="shared" ca="1" si="784"/>
        <v>4.2716546518823003E-4</v>
      </c>
      <c r="GM405" s="223">
        <f t="shared" ca="1" si="785"/>
        <v>4.1766326356473159E-4</v>
      </c>
      <c r="GN405" s="223">
        <f t="shared" ca="1" si="786"/>
        <v>-3.3395266115207698E-5</v>
      </c>
      <c r="GO405" s="223">
        <f t="shared" ca="1" si="787"/>
        <v>-4.4914810250902104E-4</v>
      </c>
      <c r="GP405" s="223">
        <f t="shared" ca="1" si="788"/>
        <v>-3.9005863363347483E-4</v>
      </c>
      <c r="GQ405" s="223">
        <f t="shared" ca="1" si="789"/>
        <v>8.1403368377766191E-5</v>
      </c>
      <c r="GR405" s="223">
        <f t="shared" ca="1" si="790"/>
        <v>4.6680519807332211E-4</v>
      </c>
      <c r="GS405" s="223">
        <f t="shared" ca="1" si="791"/>
        <v>3.586975258325889E-4</v>
      </c>
      <c r="GT405" s="223">
        <f t="shared" ca="1" si="792"/>
        <v>-1.2862751170323916E-4</v>
      </c>
      <c r="GU405" s="223">
        <f t="shared" ca="1" si="793"/>
        <v>-4.7996670439849848E-4</v>
      </c>
      <c r="GV405" s="223">
        <f t="shared" ca="1" si="794"/>
        <v>-3.2388196477392171E-4</v>
      </c>
      <c r="GW405" s="223">
        <f t="shared" ca="1" si="795"/>
        <v>1.7461290177605952E-4</v>
      </c>
      <c r="GX405" s="223">
        <f t="shared" ca="1" si="796"/>
        <v>4.8850586898382758E-4</v>
      </c>
      <c r="GY405" s="223">
        <f t="shared" ca="1" si="797"/>
        <v>2.8594724334258994E-4</v>
      </c>
      <c r="GZ405" s="223">
        <f t="shared" ca="1" si="798"/>
        <v>-2.1891667415165474E-4</v>
      </c>
      <c r="HA405" s="223">
        <f t="shared" ca="1" si="799"/>
        <v>-4.9234045500637055E-4</v>
      </c>
      <c r="HB405" s="223">
        <f t="shared" ca="1" si="800"/>
        <v>-2.4525869364320542E-4</v>
      </c>
      <c r="HC405" s="223">
        <f t="shared" ca="1" si="801"/>
        <v>2.6111215928314232E-4</v>
      </c>
      <c r="HD405" s="223">
        <f t="shared" ca="1" si="802"/>
        <v>4.9143353330653239E-4</v>
      </c>
      <c r="HE405" s="223">
        <f t="shared" ca="1" si="803"/>
        <v>2.0220816865199688E-4</v>
      </c>
      <c r="HF405" s="223">
        <f t="shared" ca="1" si="804"/>
        <v>-3.0079299158230761E-4</v>
      </c>
      <c r="HG405" s="223">
        <f t="shared" ca="1" si="805"/>
        <v>-4.8579383803605623E-4</v>
      </c>
      <c r="HH405" s="223">
        <f t="shared" ca="1" si="806"/>
        <v>-1.5721026845844069E-4</v>
      </c>
      <c r="HI405" s="223">
        <f t="shared" ca="1" si="807"/>
        <v>3.3757702294236007E-4</v>
      </c>
      <c r="HJ405" s="223">
        <f t="shared" ca="1" si="808"/>
        <v>4.754756825433678E-4</v>
      </c>
      <c r="HK405" s="223">
        <f t="shared" ca="1" si="809"/>
        <v>1.1069834743975514E-4</v>
      </c>
      <c r="HL405" s="223">
        <f t="shared" ca="1" si="810"/>
        <v>-3.7111000303310558E-4</v>
      </c>
      <c r="HM405" s="223">
        <f t="shared" ca="1" si="811"/>
        <v>-4.6057843630633932E-4</v>
      </c>
      <c r="HN405" s="223">
        <f t="shared" ca="1" si="812"/>
        <v>-6.3120340821352483E-5</v>
      </c>
      <c r="HO405" s="223">
        <f t="shared" ca="1" si="813"/>
        <v>4.0106899092527855E-4</v>
      </c>
      <c r="HP405" s="223">
        <f t="shared" ca="1" si="814"/>
        <v>4.4124556794989658E-4</v>
      </c>
      <c r="HQ405" s="223">
        <f t="shared" ca="1" si="815"/>
        <v>1.4934450815752082E-5</v>
      </c>
      <c r="HR405" s="223">
        <f t="shared" ca="1" si="816"/>
        <v>-4.2716546518822878E-4</v>
      </c>
      <c r="HS405" s="223">
        <f t="shared" ca="1" si="817"/>
        <v>-4.1766326356473289E-4</v>
      </c>
      <c r="HT405" s="223">
        <f t="shared" ca="1" si="818"/>
        <v>3.339526611520534E-5</v>
      </c>
      <c r="HU405" s="223">
        <f t="shared" ca="1" si="819"/>
        <v>4.4914810250902006E-4</v>
      </c>
      <c r="HV405" s="223">
        <f t="shared" ca="1" si="820"/>
        <v>3.9005863363347629E-4</v>
      </c>
      <c r="HW405" s="223">
        <f t="shared" ca="1" si="821"/>
        <v>-8.140336837776386E-5</v>
      </c>
      <c r="HX405" s="223">
        <f t="shared" ca="1" si="822"/>
        <v>-4.6680519807332129E-4</v>
      </c>
      <c r="HY405" s="223">
        <f t="shared" ca="1" si="823"/>
        <v>-3.5869752583259052E-4</v>
      </c>
      <c r="HZ405" s="223">
        <f t="shared" ca="1" si="824"/>
        <v>1.2862751170323683E-4</v>
      </c>
      <c r="IA405" s="223">
        <f t="shared" ca="1" si="825"/>
        <v>4.7996670439849794E-4</v>
      </c>
      <c r="IB405" s="223">
        <f t="shared" ca="1" si="826"/>
        <v>3.238819647739236E-4</v>
      </c>
      <c r="IC405" s="223">
        <f t="shared" ca="1" si="827"/>
        <v>-1.7461290177605724E-4</v>
      </c>
      <c r="ID405" s="223">
        <f t="shared" ca="1" si="828"/>
        <v>-4.8850586898382736E-4</v>
      </c>
      <c r="IE405" s="223">
        <f t="shared" ca="1" si="829"/>
        <v>-1.0798710438105104E-4</v>
      </c>
      <c r="IF405" s="223">
        <f t="shared" ca="1" si="830"/>
        <v>2.189166741516526E-4</v>
      </c>
      <c r="IG405" s="223">
        <f t="shared" ca="1" si="831"/>
        <v>4.9234045500637055E-4</v>
      </c>
      <c r="IH405" s="223">
        <f t="shared" ca="1" si="832"/>
        <v>2.4525869364320753E-4</v>
      </c>
      <c r="II405" s="223">
        <f t="shared" ca="1" si="833"/>
        <v>-2.6111215928314031E-4</v>
      </c>
      <c r="IJ405" s="223">
        <f t="shared" ca="1" si="834"/>
        <v>-4.914335333065325E-4</v>
      </c>
      <c r="IK405" s="223">
        <f t="shared" ca="1" si="835"/>
        <v>-2.022081686519991E-4</v>
      </c>
      <c r="IL405" s="223">
        <f t="shared" ca="1" si="836"/>
        <v>3.0079299158230572E-4</v>
      </c>
      <c r="IM405" s="223">
        <f t="shared" ca="1" si="837"/>
        <v>4.8579383803605655E-4</v>
      </c>
      <c r="IN405" s="223">
        <f t="shared" ca="1" si="838"/>
        <v>1.57210268458443E-4</v>
      </c>
      <c r="IO405" s="223">
        <f t="shared" ca="1" si="839"/>
        <v>-3.3757702294235828E-4</v>
      </c>
      <c r="IP405" s="223">
        <f t="shared" ca="1" si="840"/>
        <v>-4.7547568254336839E-4</v>
      </c>
      <c r="IQ405" s="223">
        <f t="shared" ca="1" si="841"/>
        <v>-1.1069834743975747E-4</v>
      </c>
      <c r="IR405" s="223">
        <f t="shared" ca="1" si="842"/>
        <v>3.7111000303310395E-4</v>
      </c>
      <c r="IS405" s="223">
        <f t="shared" ca="1" si="843"/>
        <v>4.6057843630634019E-4</v>
      </c>
      <c r="IT405" s="223">
        <f t="shared" ca="1" si="844"/>
        <v>6.3120340821354895E-5</v>
      </c>
      <c r="IU405" s="223">
        <f t="shared" ca="1" si="845"/>
        <v>-4.0106899092527714E-4</v>
      </c>
      <c r="IV405" s="223">
        <f t="shared" ca="1" si="846"/>
        <v>-4.4124556794989761E-4</v>
      </c>
      <c r="IW405" s="223">
        <f t="shared" ca="1" si="847"/>
        <v>-1.4934450815754494E-5</v>
      </c>
      <c r="IX405" s="223">
        <f t="shared" ca="1" si="848"/>
        <v>4.2716546518822764E-4</v>
      </c>
      <c r="IY405" s="223">
        <f t="shared" ca="1" si="849"/>
        <v>4.1766326356473414E-4</v>
      </c>
      <c r="IZ405" s="223">
        <f t="shared" ca="1" si="850"/>
        <v>-3.3395266115202873E-5</v>
      </c>
      <c r="JA405" s="223">
        <f t="shared" ca="1" si="851"/>
        <v>-4.4914810250901909E-4</v>
      </c>
      <c r="JB405" s="223">
        <f t="shared" ca="1" si="852"/>
        <v>-3.9005863363347781E-4</v>
      </c>
    </row>
    <row r="406" spans="2:262">
      <c r="B406" s="230">
        <v>45</v>
      </c>
      <c r="C406" s="229">
        <f t="shared" si="853"/>
        <v>8.7890625000000046E-4</v>
      </c>
      <c r="D406" s="226">
        <f t="shared" ca="1" si="597"/>
        <v>280.00027506822141</v>
      </c>
      <c r="E406" s="225">
        <f ca="1">AY361</f>
        <v>2.7506822140949941E-4</v>
      </c>
      <c r="F406" s="224">
        <v>45</v>
      </c>
      <c r="G406" s="223">
        <f t="shared" ca="1" si="854"/>
        <v>-1.3223184924946027E-4</v>
      </c>
      <c r="H406" s="223">
        <f t="shared" ca="1" si="598"/>
        <v>-8.7575746717521476E-4</v>
      </c>
      <c r="I406" s="223">
        <f t="shared" ca="1" si="599"/>
        <v>-6.5526910929373725E-4</v>
      </c>
      <c r="J406" s="223">
        <f t="shared" ca="1" si="600"/>
        <v>2.8652463615292078E-4</v>
      </c>
      <c r="K406" s="223">
        <f t="shared" ca="1" si="601"/>
        <v>9.1291855457277136E-4</v>
      </c>
      <c r="L406" s="223">
        <f t="shared" ca="1" si="602"/>
        <v>5.3439241422272954E-4</v>
      </c>
      <c r="M406" s="223">
        <f t="shared" ca="1" si="603"/>
        <v>-4.3238078674073788E-4</v>
      </c>
      <c r="N406" s="223">
        <f t="shared" ca="1" si="604"/>
        <v>-9.2319901510994583E-4</v>
      </c>
      <c r="O406" s="223">
        <f t="shared" ca="1" si="605"/>
        <v>-3.9778068669807381E-4</v>
      </c>
      <c r="P406" s="223">
        <f t="shared" ca="1" si="606"/>
        <v>5.6550560819545808E-4</v>
      </c>
      <c r="Q406" s="223">
        <f t="shared" ca="1" si="607"/>
        <v>9.0629614355386835E-4</v>
      </c>
      <c r="R406" s="223">
        <f t="shared" ca="1" si="608"/>
        <v>2.4945642013273481E-4</v>
      </c>
      <c r="S406" s="223">
        <f t="shared" ca="1" si="609"/>
        <v>-6.8197927806035348E-4</v>
      </c>
      <c r="T406" s="223">
        <f t="shared" ca="1" si="610"/>
        <v>-8.6270764014394403E-4</v>
      </c>
      <c r="U406" s="223">
        <f t="shared" ca="1" si="611"/>
        <v>-9.3786980316258616E-5</v>
      </c>
      <c r="V406" s="223">
        <f t="shared" ca="1" si="612"/>
        <v>7.7837226229537644E-4</v>
      </c>
      <c r="W406" s="223">
        <f t="shared" ca="1" si="613"/>
        <v>7.9371695595003688E-4</v>
      </c>
      <c r="X406" s="223">
        <f t="shared" ca="1" si="614"/>
        <v>-6.4643990427172213E-5</v>
      </c>
      <c r="Y406" s="223">
        <f t="shared" ca="1" si="615"/>
        <v>-8.5184629693031645E-4</v>
      </c>
      <c r="Z406" s="223">
        <f t="shared" ca="1" si="616"/>
        <v>-7.0135550202121428E-4</v>
      </c>
      <c r="AA406" s="223">
        <f t="shared" ca="1" si="617"/>
        <v>2.2117153728165362E-4</v>
      </c>
      <c r="AB406" s="223">
        <f t="shared" ca="1" si="618"/>
        <v>9.0023795993912799E-4</v>
      </c>
      <c r="AC406" s="223">
        <f t="shared" ca="1" si="619"/>
        <v>5.8834283506591187E-4</v>
      </c>
      <c r="AD406" s="223">
        <f t="shared" ca="1" si="620"/>
        <v>-3.7118675120563884E-4</v>
      </c>
      <c r="AE406" s="223">
        <f t="shared" ca="1" si="621"/>
        <v>-9.2212237258539184E-4</v>
      </c>
      <c r="AF406" s="223">
        <f t="shared" ca="1" si="622"/>
        <v>-4.5800658087912025E-4</v>
      </c>
      <c r="AG406" s="223">
        <f t="shared" ca="1" si="623"/>
        <v>5.1027247694614814E-4</v>
      </c>
      <c r="AH406" s="223">
        <f t="shared" ca="1" si="624"/>
        <v>9.1685515457093554E-4</v>
      </c>
      <c r="AI406" s="223">
        <f t="shared" ca="1" si="625"/>
        <v>3.1418445334848718E-4</v>
      </c>
      <c r="AJ406" s="223">
        <f t="shared" ca="1" si="626"/>
        <v>-6.3433337491729908E-4</v>
      </c>
      <c r="AK406" s="223">
        <f t="shared" ca="1" si="627"/>
        <v>-8.8459139763020828E-4</v>
      </c>
      <c r="AL406" s="223">
        <f t="shared" ca="1" si="628"/>
        <v>-1.6111125406179132E-4</v>
      </c>
      <c r="AM406" s="223">
        <f t="shared" ca="1" si="629"/>
        <v>7.3971650730812256E-4</v>
      </c>
      <c r="AN406" s="223">
        <f t="shared" ca="1" si="630"/>
        <v>8.2628109889832399E-4</v>
      </c>
      <c r="AO406" s="223">
        <f t="shared" ca="1" si="631"/>
        <v>3.294179780167735E-6</v>
      </c>
      <c r="AP406" s="223">
        <f t="shared" ca="1" si="632"/>
        <v>-8.2331889779615911E-4</v>
      </c>
      <c r="AQ406" s="223">
        <f t="shared" ca="1" si="633"/>
        <v>-7.436411885159604E-4</v>
      </c>
      <c r="AR406" s="223">
        <f t="shared" ca="1" si="634"/>
        <v>1.5461989068697339E-4</v>
      </c>
      <c r="AS406" s="223">
        <f t="shared" ca="1" si="635"/>
        <v>8.826788978015998E-4</v>
      </c>
      <c r="AT406" s="223">
        <f t="shared" ca="1" si="636"/>
        <v>6.3910497511030732E-4</v>
      </c>
      <c r="AU406" s="223">
        <f t="shared" ca="1" si="637"/>
        <v>-3.0798122250516157E-4</v>
      </c>
      <c r="AV406" s="223">
        <f t="shared" ca="1" si="638"/>
        <v>-9.1604866902869999E-4</v>
      </c>
      <c r="AW406" s="223">
        <f t="shared" ca="1" si="639"/>
        <v>-5.1575049771549278E-4</v>
      </c>
      <c r="AX406" s="223">
        <f t="shared" ca="1" si="640"/>
        <v>4.5227413493292574E-4</v>
      </c>
      <c r="AY406" s="223">
        <f t="shared" ca="1" si="641"/>
        <v>9.2244564806665008E-4</v>
      </c>
      <c r="AZ406" s="223">
        <f t="shared" ca="1" si="642"/>
        <v>3.7720989378978002E-4</v>
      </c>
      <c r="BA406" s="223">
        <f t="shared" ca="1" si="643"/>
        <v>-5.8324996425526026E-4</v>
      </c>
      <c r="BB406" s="223">
        <f t="shared" ca="1" si="644"/>
        <v>-9.0168147768939617E-4</v>
      </c>
      <c r="BC406" s="223">
        <f t="shared" ca="1" si="645"/>
        <v>-2.2756245196246198E-4</v>
      </c>
      <c r="BD406" s="223">
        <f t="shared" ca="1" si="646"/>
        <v>6.970521644767884E-4</v>
      </c>
      <c r="BE406" s="223">
        <f t="shared" ca="1" si="647"/>
        <v>8.5436755298052224E-4</v>
      </c>
      <c r="BF406" s="223">
        <f t="shared" ca="1" si="648"/>
        <v>7.1214498541862469E-5</v>
      </c>
      <c r="BG406" s="223">
        <f t="shared" ca="1" si="649"/>
        <v>-7.9032986222033678E-4</v>
      </c>
      <c r="BH406" s="223">
        <f t="shared" ca="1" si="650"/>
        <v>-7.818970189791178E-4</v>
      </c>
      <c r="BI406" s="223">
        <f t="shared" ca="1" si="651"/>
        <v>8.7230345507988149E-5</v>
      </c>
      <c r="BJ406" s="223">
        <f t="shared" ca="1" si="652"/>
        <v>8.6033652223927197E-4</v>
      </c>
      <c r="BK406" s="223">
        <f t="shared" ca="1" si="653"/>
        <v>6.8640374992085082E-4</v>
      </c>
      <c r="BL406" s="223">
        <f t="shared" ca="1" si="654"/>
        <v>-2.431067168756291E-4</v>
      </c>
      <c r="BM406" s="223">
        <f t="shared" ca="1" si="655"/>
        <v>-9.0501081836568483E-4</v>
      </c>
      <c r="BN406" s="223">
        <f t="shared" ca="1" si="656"/>
        <v>-5.7069951791876552E-4</v>
      </c>
      <c r="BO406" s="223">
        <f t="shared" ca="1" si="657"/>
        <v>3.9182488019628899E-4</v>
      </c>
      <c r="BP406" s="223">
        <f t="shared" ca="1" si="658"/>
        <v>9.2303732867238426E-4</v>
      </c>
      <c r="BQ406" s="223">
        <f t="shared" ca="1" si="659"/>
        <v>4.3819120113417262E-4</v>
      </c>
      <c r="BR406" s="223">
        <f t="shared" ca="1" si="660"/>
        <v>-5.2900587150261729E-4</v>
      </c>
      <c r="BS406" s="223">
        <f t="shared" ca="1" si="661"/>
        <v>-9.1388526769694168E-4</v>
      </c>
      <c r="BT406" s="223">
        <f t="shared" ca="1" si="662"/>
        <v>-2.9278046921933491E-4</v>
      </c>
      <c r="BU406" s="223">
        <f t="shared" ca="1" si="663"/>
        <v>6.5061043557172412E-4</v>
      </c>
      <c r="BV406" s="223">
        <f t="shared" ca="1" si="664"/>
        <v>8.7782411526847568E-4</v>
      </c>
      <c r="BW406" s="223">
        <f t="shared" ca="1" si="665"/>
        <v>1.3874889976574819E-4</v>
      </c>
      <c r="BX406" s="223">
        <f t="shared" ca="1" si="666"/>
        <v>-7.5305796064489296E-4</v>
      </c>
      <c r="BY406" s="223">
        <f t="shared" ca="1" si="667"/>
        <v>-8.159156817508183E-4</v>
      </c>
      <c r="BZ406" s="223">
        <f t="shared" ca="1" si="668"/>
        <v>1.936809152883591E-5</v>
      </c>
      <c r="CA406" s="223">
        <f t="shared" ca="1" si="669"/>
        <v>8.3333190852111661E-4</v>
      </c>
      <c r="CB406" s="223">
        <f t="shared" ca="1" si="670"/>
        <v>7.2998284333875409E-4</v>
      </c>
      <c r="CC406" s="223">
        <f t="shared" ca="1" si="671"/>
        <v>-1.769147948839446E-4</v>
      </c>
      <c r="CD406" s="223">
        <f t="shared" ca="1" si="672"/>
        <v>-8.8906863566543784E-4</v>
      </c>
      <c r="CE406" s="223">
        <f t="shared" ca="1" si="673"/>
        <v>-6.2255586798754068E-4</v>
      </c>
      <c r="CF406" s="223">
        <f t="shared" ca="1" si="674"/>
        <v>3.2925229248512882E-4</v>
      </c>
      <c r="CG406" s="223">
        <f t="shared" ca="1" si="675"/>
        <v>9.1862699001967027E-4</v>
      </c>
      <c r="CH406" s="223">
        <f t="shared" ca="1" si="676"/>
        <v>4.9679791239358548E-4</v>
      </c>
      <c r="CI406" s="223">
        <f t="shared" ca="1" si="677"/>
        <v>-4.7189505009784705E-4</v>
      </c>
      <c r="CJ406" s="223">
        <f t="shared" ca="1" si="678"/>
        <v>-9.2113663425742384E-4</v>
      </c>
      <c r="CK406" s="223">
        <f t="shared" ca="1" si="679"/>
        <v>-3.5641188374624773E-4</v>
      </c>
      <c r="CL406" s="223">
        <f t="shared" ca="1" si="680"/>
        <v>6.0064299234571837E-4</v>
      </c>
      <c r="CM406" s="223">
        <f t="shared" ca="1" si="681"/>
        <v>8.9652367261880851E-4</v>
      </c>
      <c r="CN406" s="223">
        <f t="shared" ca="1" si="682"/>
        <v>2.0553140868023506E-4</v>
      </c>
      <c r="CO406" s="223">
        <f t="shared" ca="1" si="683"/>
        <v>-7.1170517273379968E-4</v>
      </c>
      <c r="CP406" s="223">
        <f t="shared" ca="1" si="684"/>
        <v>-8.4551282675004232E-4</v>
      </c>
      <c r="CQ406" s="223">
        <f t="shared" ca="1" si="685"/>
        <v>-4.859911981641978E-5</v>
      </c>
      <c r="CR406" s="223">
        <f t="shared" ca="1" si="686"/>
        <v>8.018113969886345E-4</v>
      </c>
      <c r="CS406" s="223">
        <f t="shared" ca="1" si="687"/>
        <v>7.6960609648097863E-4</v>
      </c>
      <c r="CT406" s="223">
        <f t="shared" ca="1" si="688"/>
        <v>-1.0976415629042276E-4</v>
      </c>
      <c r="CU406" s="223">
        <f t="shared" ca="1" si="689"/>
        <v>-8.6830851299728423E-4</v>
      </c>
      <c r="CV406" s="223">
        <f t="shared" ca="1" si="690"/>
        <v>-6.7103853386781996E-4</v>
      </c>
      <c r="CW406" s="223">
        <f t="shared" ca="1" si="691"/>
        <v>2.648954580737106E-4</v>
      </c>
      <c r="CX406" s="223">
        <f t="shared" ca="1" si="692"/>
        <v>9.0923853211579298E-4</v>
      </c>
      <c r="CY406" s="223">
        <f t="shared" ca="1" si="693"/>
        <v>5.5271243272186476E-4</v>
      </c>
      <c r="CZ406" s="223">
        <f t="shared" ca="1" si="694"/>
        <v>-4.1222698853037325E-4</v>
      </c>
      <c r="DA406" s="223">
        <f t="shared" ca="1" si="695"/>
        <v>-9.2339628158717376E-4</v>
      </c>
      <c r="DB406" s="223">
        <f t="shared" ca="1" si="696"/>
        <v>-4.1811187139468019E-4</v>
      </c>
      <c r="DC406" s="223">
        <f t="shared" ca="1" si="697"/>
        <v>5.4742061270289944E-4</v>
      </c>
      <c r="DD406" s="223">
        <f t="shared" ca="1" si="698"/>
        <v>9.103648905100601E-4</v>
      </c>
      <c r="DE406" s="223">
        <f t="shared" ca="1" si="699"/>
        <v>2.712001250833041E-4</v>
      </c>
      <c r="DF406" s="223">
        <f t="shared" ca="1" si="700"/>
        <v>-6.6649559282766133E-4</v>
      </c>
      <c r="DG406" s="223">
        <f t="shared" ca="1" si="701"/>
        <v>-8.7052806448366144E-4</v>
      </c>
      <c r="DH406" s="223">
        <f t="shared" ca="1" si="702"/>
        <v>-1.1630296832063519E-4</v>
      </c>
      <c r="DI406" s="223">
        <f t="shared" ca="1" si="703"/>
        <v>7.6594580002482522E-4</v>
      </c>
      <c r="DJ406" s="223">
        <f t="shared" ca="1" si="704"/>
        <v>8.0505878750568446E-4</v>
      </c>
      <c r="DK406" s="223">
        <f t="shared" ca="1" si="705"/>
        <v>-4.2018696223709005E-5</v>
      </c>
      <c r="DL406" s="223">
        <f t="shared" ca="1" si="706"/>
        <v>-8.4284295126467392E-4</v>
      </c>
      <c r="DM406" s="223">
        <f t="shared" ca="1" si="707"/>
        <v>-7.158847837925329E-4</v>
      </c>
      <c r="DN406" s="223">
        <f t="shared" ca="1" si="708"/>
        <v>1.9910313222375436E-4</v>
      </c>
      <c r="DO406" s="223">
        <f t="shared" ca="1" si="709"/>
        <v>8.949228318275704E-4</v>
      </c>
      <c r="DP406" s="223">
        <f t="shared" ca="1" si="710"/>
        <v>6.0563175648877129E-4</v>
      </c>
      <c r="DQ406" s="223">
        <f t="shared" ca="1" si="711"/>
        <v>-3.5032503319562709E-4</v>
      </c>
      <c r="DR406" s="223">
        <f t="shared" ca="1" si="712"/>
        <v>-9.2065196446152993E-4</v>
      </c>
      <c r="DS406" s="223">
        <f t="shared" ca="1" si="713"/>
        <v>-4.7754607458572835E-4</v>
      </c>
      <c r="DT406" s="223">
        <f t="shared" ca="1" si="714"/>
        <v>4.9123171332988763E-4</v>
      </c>
      <c r="DU406" s="223">
        <f t="shared" ca="1" si="715"/>
        <v>9.1927276218323878E-4</v>
      </c>
      <c r="DV406" s="223">
        <f t="shared" ca="1" si="716"/>
        <v>3.3539918451104528E-4</v>
      </c>
      <c r="DW406" s="223">
        <f t="shared" ca="1" si="717"/>
        <v>-6.1767421555706571E-4</v>
      </c>
      <c r="DX406" s="223">
        <f t="shared" ca="1" si="718"/>
        <v>-8.9082583521100814E-4</v>
      </c>
      <c r="DY406" s="223">
        <f t="shared" ca="1" si="719"/>
        <v>-1.8337656096272718E-4</v>
      </c>
      <c r="DZ406" s="223">
        <f t="shared" ca="1" si="720"/>
        <v>7.2592947640712268E-4</v>
      </c>
      <c r="EA406" s="223">
        <f t="shared" ca="1" si="721"/>
        <v>8.36148795208489E-4</v>
      </c>
      <c r="EB406" s="223">
        <f t="shared" ca="1" si="722"/>
        <v>2.5954466798450821E-5</v>
      </c>
      <c r="EC406" s="223">
        <f t="shared" ca="1" si="723"/>
        <v>-8.1280995055304519E-4</v>
      </c>
      <c r="ED406" s="223">
        <f t="shared" ca="1" si="724"/>
        <v>-7.5685159204774114E-4</v>
      </c>
      <c r="EE406" s="223">
        <f t="shared" ca="1" si="725"/>
        <v>1.3223184924944774E-4</v>
      </c>
      <c r="EF406" s="223">
        <f t="shared" ca="1" si="726"/>
        <v>8.7575746717521562E-4</v>
      </c>
      <c r="EG406" s="223">
        <f t="shared" ca="1" si="727"/>
        <v>6.5526910929374299E-4</v>
      </c>
      <c r="EH406" s="223">
        <f t="shared" ca="1" si="728"/>
        <v>-2.8652463615292767E-4</v>
      </c>
      <c r="EI406" s="223">
        <f t="shared" ca="1" si="729"/>
        <v>-9.1291855457277093E-4</v>
      </c>
      <c r="EJ406" s="223">
        <f t="shared" ca="1" si="730"/>
        <v>-5.3439241422274168E-4</v>
      </c>
      <c r="EK406" s="223">
        <f t="shared" ca="1" si="731"/>
        <v>4.3238078674073837E-4</v>
      </c>
      <c r="EL406" s="223">
        <f t="shared" ca="1" si="732"/>
        <v>9.2319901510994604E-4</v>
      </c>
      <c r="EM406" s="223">
        <f t="shared" ca="1" si="733"/>
        <v>3.9778068669806948E-4</v>
      </c>
      <c r="EN406" s="223">
        <f t="shared" ca="1" si="734"/>
        <v>-5.6550560819545418E-4</v>
      </c>
      <c r="EO406" s="223">
        <f t="shared" ca="1" si="735"/>
        <v>-9.0629614355386661E-4</v>
      </c>
      <c r="EP406" s="223">
        <f t="shared" ca="1" si="736"/>
        <v>-2.4945642013273666E-4</v>
      </c>
      <c r="EQ406" s="223">
        <f t="shared" ca="1" si="737"/>
        <v>6.8197927806034557E-4</v>
      </c>
      <c r="ER406" s="223">
        <f t="shared" ca="1" si="738"/>
        <v>8.6270764014394295E-4</v>
      </c>
      <c r="ES406" s="223">
        <f t="shared" ca="1" si="739"/>
        <v>9.378698031626691E-5</v>
      </c>
      <c r="ET406" s="223">
        <f t="shared" ca="1" si="740"/>
        <v>-7.7837226229538056E-4</v>
      </c>
      <c r="EU406" s="223">
        <f t="shared" ca="1" si="741"/>
        <v>-7.9371695595003785E-4</v>
      </c>
      <c r="EV406" s="223">
        <f t="shared" ca="1" si="742"/>
        <v>6.4643990427157359E-5</v>
      </c>
      <c r="EW406" s="223">
        <f t="shared" ca="1" si="743"/>
        <v>8.5184629693031699E-4</v>
      </c>
      <c r="EX406" s="223">
        <f t="shared" ca="1" si="744"/>
        <v>7.0135550202121981E-4</v>
      </c>
      <c r="EY406" s="223">
        <f t="shared" ca="1" si="745"/>
        <v>-2.2117153728165822E-4</v>
      </c>
      <c r="EZ406" s="223">
        <f t="shared" ca="1" si="746"/>
        <v>-9.0023795993912701E-4</v>
      </c>
      <c r="FA406" s="223">
        <f t="shared" ca="1" si="747"/>
        <v>-5.8834283506590309E-4</v>
      </c>
      <c r="FB406" s="223">
        <f t="shared" ca="1" si="748"/>
        <v>3.7118675120563716E-4</v>
      </c>
      <c r="FC406" s="223">
        <f t="shared" ca="1" si="749"/>
        <v>9.2212237258539119E-4</v>
      </c>
      <c r="FD406" s="223">
        <f t="shared" ca="1" si="750"/>
        <v>4.5800658087911613E-4</v>
      </c>
      <c r="FE406" s="223">
        <f t="shared" ca="1" si="751"/>
        <v>-5.1027247694614391E-4</v>
      </c>
      <c r="FF406" s="223">
        <f t="shared" ca="1" si="752"/>
        <v>-9.1685515457093445E-4</v>
      </c>
      <c r="FG406" s="223">
        <f t="shared" ca="1" si="753"/>
        <v>-3.1418445334848886E-4</v>
      </c>
      <c r="FH406" s="223">
        <f t="shared" ca="1" si="754"/>
        <v>6.3433337491728824E-4</v>
      </c>
      <c r="FI406" s="223">
        <f t="shared" ca="1" si="755"/>
        <v>8.8459139763020676E-4</v>
      </c>
      <c r="FJ406" s="223">
        <f t="shared" ca="1" si="756"/>
        <v>1.6111125406179945E-4</v>
      </c>
      <c r="FK406" s="223">
        <f t="shared" ca="1" si="757"/>
        <v>-7.3971650730812548E-4</v>
      </c>
      <c r="FL406" s="223">
        <f t="shared" ca="1" si="758"/>
        <v>-8.2628109889832486E-4</v>
      </c>
      <c r="FM406" s="223">
        <f t="shared" ca="1" si="759"/>
        <v>-3.2941797801826428E-6</v>
      </c>
      <c r="FN406" s="223">
        <f t="shared" ca="1" si="760"/>
        <v>8.2331889779615835E-4</v>
      </c>
      <c r="FO406" s="223">
        <f t="shared" ca="1" si="761"/>
        <v>7.4364118851596539E-4</v>
      </c>
      <c r="FP406" s="223">
        <f t="shared" ca="1" si="762"/>
        <v>-1.546198906869781E-4</v>
      </c>
      <c r="FQ406" s="223">
        <f t="shared" ca="1" si="763"/>
        <v>-8.8267889780159741E-4</v>
      </c>
      <c r="FR406" s="223">
        <f t="shared" ca="1" si="764"/>
        <v>-6.3910497511029929E-4</v>
      </c>
      <c r="FS406" s="223">
        <f t="shared" ca="1" si="765"/>
        <v>3.0798122250515994E-4</v>
      </c>
      <c r="FT406" s="223">
        <f t="shared" ca="1" si="766"/>
        <v>9.1604866902869815E-4</v>
      </c>
      <c r="FU406" s="223">
        <f t="shared" ca="1" si="767"/>
        <v>5.1575049771548876E-4</v>
      </c>
      <c r="FV406" s="223">
        <f t="shared" ca="1" si="768"/>
        <v>-4.5227413493291848E-4</v>
      </c>
      <c r="FW406" s="223">
        <f t="shared" ca="1" si="769"/>
        <v>-9.2244564806664997E-4</v>
      </c>
      <c r="FX406" s="223">
        <f t="shared" ca="1" si="770"/>
        <v>-3.7720989378978165E-4</v>
      </c>
      <c r="FY406" s="223">
        <f t="shared" ca="1" si="771"/>
        <v>5.8324996425524877E-4</v>
      </c>
      <c r="FZ406" s="223">
        <f t="shared" ca="1" si="772"/>
        <v>9.016814776893966E-4</v>
      </c>
      <c r="GA406" s="223">
        <f t="shared" ca="1" si="773"/>
        <v>2.2756245196247E-4</v>
      </c>
      <c r="GB406" s="223">
        <f t="shared" ca="1" si="774"/>
        <v>-6.9705216447679143E-4</v>
      </c>
      <c r="GC406" s="223">
        <f t="shared" ca="1" si="775"/>
        <v>-8.5436755298052289E-4</v>
      </c>
      <c r="GD406" s="223">
        <f t="shared" ca="1" si="776"/>
        <v>-7.1214498541851193E-5</v>
      </c>
      <c r="GE406" s="223">
        <f t="shared" ca="1" si="777"/>
        <v>7.9032986222033592E-4</v>
      </c>
      <c r="GF406" s="223">
        <f t="shared" ca="1" si="778"/>
        <v>7.8189701897912224E-4</v>
      </c>
      <c r="GG406" s="223">
        <f t="shared" ca="1" si="779"/>
        <v>-8.7230345507992866E-5</v>
      </c>
      <c r="GH406" s="223">
        <f t="shared" ca="1" si="780"/>
        <v>-8.6033652223926904E-4</v>
      </c>
      <c r="GI406" s="223">
        <f t="shared" ca="1" si="781"/>
        <v>-6.8640374992084323E-4</v>
      </c>
      <c r="GJ406" s="223">
        <f t="shared" ca="1" si="782"/>
        <v>2.4310671687562726E-4</v>
      </c>
      <c r="GK406" s="223">
        <f t="shared" ca="1" si="783"/>
        <v>9.050108183656819E-4</v>
      </c>
      <c r="GL406" s="223">
        <f t="shared" ca="1" si="784"/>
        <v>5.7069951791876693E-4</v>
      </c>
      <c r="GM406" s="223">
        <f t="shared" ca="1" si="785"/>
        <v>-3.9182488019627549E-4</v>
      </c>
      <c r="GN406" s="223">
        <f t="shared" ca="1" si="786"/>
        <v>-9.230373286723847E-4</v>
      </c>
      <c r="GO406" s="223">
        <f t="shared" ca="1" si="787"/>
        <v>-4.381912011341742E-4</v>
      </c>
      <c r="GP406" s="223">
        <f t="shared" ca="1" si="788"/>
        <v>5.2900587150262661E-4</v>
      </c>
      <c r="GQ406" s="223">
        <f t="shared" ca="1" si="789"/>
        <v>9.13885267696942E-4</v>
      </c>
      <c r="GR406" s="223">
        <f t="shared" ca="1" si="790"/>
        <v>2.9278046921934906E-4</v>
      </c>
      <c r="GS406" s="223">
        <f t="shared" ca="1" si="791"/>
        <v>-6.5061043557173215E-4</v>
      </c>
      <c r="GT406" s="223">
        <f t="shared" ca="1" si="792"/>
        <v>-8.7782411526847643E-4</v>
      </c>
      <c r="GU406" s="223">
        <f t="shared" ca="1" si="793"/>
        <v>-1.3874889976573702E-4</v>
      </c>
      <c r="GV406" s="223">
        <f t="shared" ca="1" si="794"/>
        <v>7.5305796064489188E-4</v>
      </c>
      <c r="GW406" s="223">
        <f t="shared" ca="1" si="795"/>
        <v>8.1591568175082524E-4</v>
      </c>
      <c r="GX406" s="223">
        <f t="shared" ca="1" si="796"/>
        <v>-1.9368091528834121E-5</v>
      </c>
      <c r="GY406" s="223">
        <f t="shared" ca="1" si="797"/>
        <v>-8.3333190852111585E-4</v>
      </c>
      <c r="GZ406" s="223">
        <f t="shared" ca="1" si="798"/>
        <v>-7.2998284333874715E-4</v>
      </c>
      <c r="HA406" s="223">
        <f t="shared" ca="1" si="799"/>
        <v>1.7691479488394287E-4</v>
      </c>
      <c r="HB406" s="223">
        <f t="shared" ca="1" si="800"/>
        <v>8.8906863566543394E-4</v>
      </c>
      <c r="HC406" s="223">
        <f t="shared" ca="1" si="801"/>
        <v>6.2255586798754198E-4</v>
      </c>
      <c r="HD406" s="223">
        <f t="shared" ca="1" si="802"/>
        <v>-3.2925229248511489E-4</v>
      </c>
      <c r="HE406" s="223">
        <f t="shared" ca="1" si="803"/>
        <v>-9.1862699001967157E-4</v>
      </c>
      <c r="HF406" s="223">
        <f t="shared" ca="1" si="804"/>
        <v>-4.9679791239358689E-4</v>
      </c>
      <c r="HG406" s="223">
        <f t="shared" ca="1" si="805"/>
        <v>4.7189505009785686E-4</v>
      </c>
      <c r="HH406" s="223">
        <f t="shared" ca="1" si="806"/>
        <v>9.2113663425742395E-4</v>
      </c>
      <c r="HI406" s="223">
        <f t="shared" ca="1" si="807"/>
        <v>3.5641188374626134E-4</v>
      </c>
      <c r="HJ406" s="223">
        <f t="shared" ca="1" si="808"/>
        <v>-6.0064299234571697E-4</v>
      </c>
      <c r="HK406" s="223">
        <f t="shared" ca="1" si="809"/>
        <v>-8.9652367261880894E-4</v>
      </c>
      <c r="HL406" s="223">
        <f t="shared" ca="1" si="810"/>
        <v>-2.0553140868022411E-4</v>
      </c>
      <c r="HM406" s="223">
        <f t="shared" ca="1" si="811"/>
        <v>7.117051727337986E-4</v>
      </c>
      <c r="HN406" s="223">
        <f t="shared" ca="1" si="812"/>
        <v>8.4551282675004828E-4</v>
      </c>
      <c r="HO406" s="223">
        <f t="shared" ca="1" si="813"/>
        <v>4.8599119816421568E-5</v>
      </c>
      <c r="HP406" s="223">
        <f t="shared" ca="1" si="814"/>
        <v>-8.0181139698862701E-4</v>
      </c>
      <c r="HQ406" s="223">
        <f t="shared" ca="1" si="815"/>
        <v>-7.6960609648097234E-4</v>
      </c>
      <c r="HR406" s="223">
        <f t="shared" ca="1" si="816"/>
        <v>1.0976415629042097E-4</v>
      </c>
      <c r="HS406" s="223">
        <f t="shared" ca="1" si="817"/>
        <v>8.6830851299728802E-4</v>
      </c>
      <c r="HT406" s="223">
        <f t="shared" ca="1" si="818"/>
        <v>6.7103853386782115E-4</v>
      </c>
      <c r="HU406" s="223">
        <f t="shared" ca="1" si="819"/>
        <v>-2.6489545807369623E-4</v>
      </c>
      <c r="HV406" s="223">
        <f t="shared" ca="1" si="820"/>
        <v>-9.0923853211579276E-4</v>
      </c>
      <c r="HW406" s="223">
        <f t="shared" ca="1" si="821"/>
        <v>-5.5271243272186628E-4</v>
      </c>
      <c r="HX406" s="223">
        <f t="shared" ca="1" si="822"/>
        <v>4.1222698853038338E-4</v>
      </c>
      <c r="HY406" s="223">
        <f t="shared" ca="1" si="823"/>
        <v>9.2339628158717376E-4</v>
      </c>
      <c r="HZ406" s="223">
        <f t="shared" ca="1" si="824"/>
        <v>4.1811187139469358E-4</v>
      </c>
      <c r="IA406" s="223">
        <f t="shared" ca="1" si="825"/>
        <v>-5.4742061270289803E-4</v>
      </c>
      <c r="IB406" s="223">
        <f t="shared" ca="1" si="826"/>
        <v>-9.1036489051006053E-4</v>
      </c>
      <c r="IC406" s="223">
        <f t="shared" ca="1" si="827"/>
        <v>-2.7120012508329331E-4</v>
      </c>
      <c r="ID406" s="223">
        <f t="shared" ca="1" si="828"/>
        <v>6.6649559282766003E-4</v>
      </c>
      <c r="IE406" s="223">
        <f t="shared" ca="1" si="829"/>
        <v>2.2712946708387588E-4</v>
      </c>
      <c r="IF406" s="223">
        <f t="shared" ca="1" si="830"/>
        <v>1.163029683206629E-4</v>
      </c>
      <c r="IG406" s="223">
        <f t="shared" ca="1" si="831"/>
        <v>-7.6594580002481687E-4</v>
      </c>
      <c r="IH406" s="223">
        <f t="shared" ca="1" si="832"/>
        <v>-8.0505878750567882E-4</v>
      </c>
      <c r="II406" s="223">
        <f t="shared" ca="1" si="833"/>
        <v>4.2018696223733454E-5</v>
      </c>
      <c r="IJ406" s="223">
        <f t="shared" ca="1" si="834"/>
        <v>8.4284295126466774E-4</v>
      </c>
      <c r="IK406" s="223">
        <f t="shared" ca="1" si="835"/>
        <v>7.158847837925341E-4</v>
      </c>
      <c r="IL406" s="223">
        <f t="shared" ca="1" si="836"/>
        <v>-1.9910313222376553E-4</v>
      </c>
      <c r="IM406" s="223">
        <f t="shared" ca="1" si="837"/>
        <v>-8.9492283182756346E-4</v>
      </c>
      <c r="IN406" s="223">
        <f t="shared" ca="1" si="838"/>
        <v>-6.0563175648877259E-4</v>
      </c>
      <c r="IO406" s="223">
        <f t="shared" ca="1" si="839"/>
        <v>3.5032503319563761E-4</v>
      </c>
      <c r="IP406" s="223">
        <f t="shared" ca="1" si="840"/>
        <v>9.2065196446153178E-4</v>
      </c>
      <c r="IQ406" s="223">
        <f t="shared" ca="1" si="841"/>
        <v>4.7754607458572992E-4</v>
      </c>
      <c r="IR406" s="223">
        <f t="shared" ca="1" si="842"/>
        <v>-4.91231713329886E-4</v>
      </c>
      <c r="IS406" s="223">
        <f t="shared" ca="1" si="843"/>
        <v>-9.192727621832365E-4</v>
      </c>
      <c r="IT406" s="223">
        <f t="shared" ca="1" si="844"/>
        <v>-3.3539918451107141E-4</v>
      </c>
      <c r="IU406" s="223">
        <f t="shared" ca="1" si="845"/>
        <v>6.176742155570643E-4</v>
      </c>
      <c r="IV406" s="223">
        <f t="shared" ca="1" si="846"/>
        <v>8.9082583521100857E-4</v>
      </c>
      <c r="IW406" s="223">
        <f t="shared" ca="1" si="847"/>
        <v>1.8337656096275472E-4</v>
      </c>
      <c r="IX406" s="223">
        <f t="shared" ca="1" si="848"/>
        <v>-7.2592947640712148E-4</v>
      </c>
      <c r="IY406" s="223">
        <f t="shared" ca="1" si="849"/>
        <v>-8.3614879520848965E-4</v>
      </c>
      <c r="IZ406" s="223">
        <f t="shared" ca="1" si="850"/>
        <v>-2.5954466798426481E-5</v>
      </c>
      <c r="JA406" s="223">
        <f t="shared" ca="1" si="851"/>
        <v>8.1280995055303174E-4</v>
      </c>
      <c r="JB406" s="223">
        <f t="shared" ca="1" si="852"/>
        <v>7.5685159204774211E-4</v>
      </c>
    </row>
    <row r="407" spans="2:262">
      <c r="B407" s="230">
        <v>46</v>
      </c>
      <c r="C407" s="229">
        <f t="shared" si="853"/>
        <v>8.9843750000000047E-4</v>
      </c>
      <c r="D407" s="226">
        <f t="shared" ca="1" si="597"/>
        <v>280.00114084648845</v>
      </c>
      <c r="E407" s="225">
        <f ca="1">AZ361</f>
        <v>1.1408464884792846E-3</v>
      </c>
      <c r="F407" s="224">
        <v>46</v>
      </c>
      <c r="G407" s="223">
        <f t="shared" ca="1" si="854"/>
        <v>5.830706239026633E-5</v>
      </c>
      <c r="H407" s="223">
        <f t="shared" ca="1" si="598"/>
        <v>4.743772257140012E-4</v>
      </c>
      <c r="I407" s="223">
        <f t="shared" ca="1" si="599"/>
        <v>3.4733773573242927E-4</v>
      </c>
      <c r="J407" s="223">
        <f t="shared" ca="1" si="600"/>
        <v>-1.7736518960811823E-4</v>
      </c>
      <c r="K407" s="223">
        <f t="shared" ca="1" si="601"/>
        <v>-4.990045161607868E-4</v>
      </c>
      <c r="L407" s="223">
        <f t="shared" ca="1" si="602"/>
        <v>-2.4933865545039745E-4</v>
      </c>
      <c r="M407" s="223">
        <f t="shared" ca="1" si="603"/>
        <v>2.8579249190703544E-4</v>
      </c>
      <c r="N407" s="223">
        <f t="shared" ca="1" si="604"/>
        <v>4.93722726608369E-4</v>
      </c>
      <c r="O407" s="223">
        <f t="shared" ca="1" si="605"/>
        <v>1.3639484110035454E-4</v>
      </c>
      <c r="P407" s="223">
        <f t="shared" ca="1" si="606"/>
        <v>-3.7709010854822776E-4</v>
      </c>
      <c r="Q407" s="223">
        <f t="shared" ca="1" si="607"/>
        <v>-4.5884843428430023E-4</v>
      </c>
      <c r="R407" s="223">
        <f t="shared" ca="1" si="608"/>
        <v>-1.5275861833296872E-5</v>
      </c>
      <c r="S407" s="223">
        <f t="shared" ca="1" si="609"/>
        <v>4.4578588921757325E-4</v>
      </c>
      <c r="T407" s="223">
        <f t="shared" ca="1" si="610"/>
        <v>3.9647191686193893E-4</v>
      </c>
      <c r="U407" s="223">
        <f t="shared" ca="1" si="611"/>
        <v>-1.0675871430479349E-4</v>
      </c>
      <c r="V407" s="223">
        <f t="shared" ca="1" si="612"/>
        <v>-4.8776238100010525E-4</v>
      </c>
      <c r="W407" s="223">
        <f t="shared" ca="1" si="613"/>
        <v>-3.1033186645575893E-4</v>
      </c>
      <c r="X407" s="223">
        <f t="shared" ca="1" si="614"/>
        <v>2.223944406863328E-4</v>
      </c>
      <c r="Y407" s="223">
        <f t="shared" ca="1" si="615"/>
        <v>5.0050361818780055E-4</v>
      </c>
      <c r="Z407" s="223">
        <f t="shared" ca="1" si="616"/>
        <v>2.0559130178662602E-4</v>
      </c>
      <c r="AA407" s="223">
        <f t="shared" ca="1" si="617"/>
        <v>-3.2470040170013261E-4</v>
      </c>
      <c r="AB407" s="223">
        <f t="shared" ca="1" si="618"/>
        <v>-4.8324592295812631E-4</v>
      </c>
      <c r="AC407" s="223">
        <f t="shared" ca="1" si="619"/>
        <v>-8.8528109780196669E-5</v>
      </c>
      <c r="AD407" s="223">
        <f t="shared" ca="1" si="620"/>
        <v>4.0754463446157001E-4</v>
      </c>
      <c r="AE407" s="223">
        <f t="shared" ca="1" si="621"/>
        <v>4.3702367830864995E-4</v>
      </c>
      <c r="AF407" s="223">
        <f t="shared" ca="1" si="622"/>
        <v>-3.3841235240569378E-5</v>
      </c>
      <c r="AG407" s="223">
        <f t="shared" ca="1" si="623"/>
        <v>-4.6596166329880486E-4</v>
      </c>
      <c r="AH407" s="223">
        <f t="shared" ca="1" si="624"/>
        <v>-3.6460732973273144E-4</v>
      </c>
      <c r="AI407" s="223">
        <f t="shared" ca="1" si="625"/>
        <v>1.5418222144031676E-4</v>
      </c>
      <c r="AJ407" s="223">
        <f t="shared" ca="1" si="626"/>
        <v>4.9645011791913816E-4</v>
      </c>
      <c r="AK407" s="223">
        <f t="shared" ca="1" si="627"/>
        <v>2.7033733166046547E-4</v>
      </c>
      <c r="AL407" s="223">
        <f t="shared" ca="1" si="628"/>
        <v>-2.6528191172757063E-4</v>
      </c>
      <c r="AM407" s="223">
        <f t="shared" ca="1" si="629"/>
        <v>-4.9718259676855719E-4</v>
      </c>
      <c r="AN407" s="223">
        <f t="shared" ca="1" si="630"/>
        <v>-1.5986399149900925E-4</v>
      </c>
      <c r="AO407" s="223">
        <f t="shared" ca="1" si="631"/>
        <v>3.6048126912556261E-4</v>
      </c>
      <c r="AP407" s="223">
        <f t="shared" ca="1" si="632"/>
        <v>4.6811519690070382E-4</v>
      </c>
      <c r="AQ407" s="223">
        <f t="shared" ca="1" si="633"/>
        <v>3.9808804368469817E-5</v>
      </c>
      <c r="AR407" s="223">
        <f t="shared" ca="1" si="634"/>
        <v>-4.3407428275848758E-4</v>
      </c>
      <c r="AS407" s="223">
        <f t="shared" ca="1" si="635"/>
        <v>-4.1099014540944362E-4</v>
      </c>
      <c r="AT407" s="223">
        <f t="shared" ca="1" si="636"/>
        <v>8.2632422719566265E-5</v>
      </c>
      <c r="AU407" s="223">
        <f t="shared" ca="1" si="637"/>
        <v>4.8164997184191435E-4</v>
      </c>
      <c r="AV407" s="223">
        <f t="shared" ca="1" si="638"/>
        <v>3.2923137470355695E-4</v>
      </c>
      <c r="AW407" s="223">
        <f t="shared" ca="1" si="639"/>
        <v>-2.0012086949879412E-4</v>
      </c>
      <c r="AX407" s="223">
        <f t="shared" ca="1" si="640"/>
        <v>-5.0035676881537007E-4</v>
      </c>
      <c r="AY407" s="223">
        <f t="shared" ca="1" si="641"/>
        <v>-2.2773930057986384E-4</v>
      </c>
      <c r="AZ407" s="223">
        <f t="shared" ca="1" si="642"/>
        <v>3.0561457294102774E-4</v>
      </c>
      <c r="BA407" s="223">
        <f t="shared" ca="1" si="643"/>
        <v>4.8907343515477877E-4</v>
      </c>
      <c r="BB407" s="223">
        <f t="shared" ca="1" si="644"/>
        <v>1.1259710358271151E-4</v>
      </c>
      <c r="BC407" s="223">
        <f t="shared" ca="1" si="645"/>
        <v>-3.927905048702068E-4</v>
      </c>
      <c r="BD407" s="223">
        <f t="shared" ca="1" si="646"/>
        <v>-4.4847626559933095E-4</v>
      </c>
      <c r="BE407" s="223">
        <f t="shared" ca="1" si="647"/>
        <v>9.2938815910332281E-6</v>
      </c>
      <c r="BF407" s="223">
        <f t="shared" ca="1" si="648"/>
        <v>4.5642355842330084E-4</v>
      </c>
      <c r="BG407" s="223">
        <f t="shared" ca="1" si="649"/>
        <v>3.8099855273987737E-4</v>
      </c>
      <c r="BH407" s="223">
        <f t="shared" ca="1" si="650"/>
        <v>-1.3062781479629835E-4</v>
      </c>
      <c r="BI407" s="223">
        <f t="shared" ca="1" si="651"/>
        <v>-4.9269972785952773E-4</v>
      </c>
      <c r="BJ407" s="223">
        <f t="shared" ca="1" si="652"/>
        <v>-2.9068474155981045E-4</v>
      </c>
      <c r="BK407" s="223">
        <f t="shared" ca="1" si="653"/>
        <v>2.4413224418680599E-4</v>
      </c>
      <c r="BL407" s="223">
        <f t="shared" ca="1" si="654"/>
        <v>4.9944471050507723E-4</v>
      </c>
      <c r="BM407" s="223">
        <f t="shared" ca="1" si="655"/>
        <v>1.8294801553971277E-4</v>
      </c>
      <c r="BN407" s="223">
        <f t="shared" ca="1" si="656"/>
        <v>-3.4300399875114064E-4</v>
      </c>
      <c r="BO407" s="223">
        <f t="shared" ca="1" si="657"/>
        <v>-4.7625422900572482E-4</v>
      </c>
      <c r="BP407" s="223">
        <f t="shared" ca="1" si="658"/>
        <v>-6.4245844007074346E-5</v>
      </c>
      <c r="BQ407" s="223">
        <f t="shared" ca="1" si="659"/>
        <v>4.2131695333181754E-4</v>
      </c>
      <c r="BR407" s="223">
        <f t="shared" ca="1" si="660"/>
        <v>4.2451826269817168E-4</v>
      </c>
      <c r="BS407" s="223">
        <f t="shared" ca="1" si="661"/>
        <v>-5.8307062390265733E-5</v>
      </c>
      <c r="BT407" s="223">
        <f t="shared" ca="1" si="662"/>
        <v>-4.7437722571399958E-4</v>
      </c>
      <c r="BU407" s="223">
        <f t="shared" ca="1" si="663"/>
        <v>-3.4733773573243128E-4</v>
      </c>
      <c r="BV407" s="223">
        <f t="shared" ca="1" si="664"/>
        <v>1.7736518960811818E-4</v>
      </c>
      <c r="BW407" s="223">
        <f t="shared" ca="1" si="665"/>
        <v>4.9900451616078636E-4</v>
      </c>
      <c r="BX407" s="223">
        <f t="shared" ca="1" si="666"/>
        <v>2.4933865545039946E-4</v>
      </c>
      <c r="BY407" s="223">
        <f t="shared" ca="1" si="667"/>
        <v>-2.8579249190702991E-4</v>
      </c>
      <c r="BZ407" s="223">
        <f t="shared" ca="1" si="668"/>
        <v>-4.9372272660836965E-4</v>
      </c>
      <c r="CA407" s="223">
        <f t="shared" ca="1" si="669"/>
        <v>-1.3639484110035589E-4</v>
      </c>
      <c r="CB407" s="223">
        <f t="shared" ca="1" si="670"/>
        <v>3.7709010854822397E-4</v>
      </c>
      <c r="CC407" s="223">
        <f t="shared" ca="1" si="671"/>
        <v>4.5884843428430154E-4</v>
      </c>
      <c r="CD407" s="223">
        <f t="shared" ca="1" si="672"/>
        <v>1.5275861833298281E-5</v>
      </c>
      <c r="CE407" s="223">
        <f t="shared" ca="1" si="673"/>
        <v>-4.4578588921757054E-4</v>
      </c>
      <c r="CF407" s="223">
        <f t="shared" ca="1" si="674"/>
        <v>-3.9647191686194088E-4</v>
      </c>
      <c r="CG407" s="223">
        <f t="shared" ca="1" si="675"/>
        <v>1.0675871430479385E-4</v>
      </c>
      <c r="CH407" s="223">
        <f t="shared" ca="1" si="676"/>
        <v>4.8776238100010417E-4</v>
      </c>
      <c r="CI407" s="223">
        <f t="shared" ca="1" si="677"/>
        <v>3.1033186645576148E-4</v>
      </c>
      <c r="CJ407" s="223">
        <f t="shared" ca="1" si="678"/>
        <v>-2.223944406863331E-4</v>
      </c>
      <c r="CK407" s="223">
        <f t="shared" ca="1" si="679"/>
        <v>-5.0050361818780055E-4</v>
      </c>
      <c r="CL407" s="223">
        <f t="shared" ca="1" si="680"/>
        <v>-2.0559130178662735E-4</v>
      </c>
      <c r="CM407" s="223">
        <f t="shared" ca="1" si="681"/>
        <v>3.2470040170012746E-4</v>
      </c>
      <c r="CN407" s="223">
        <f t="shared" ca="1" si="682"/>
        <v>4.8324592295812712E-4</v>
      </c>
      <c r="CO407" s="223">
        <f t="shared" ca="1" si="683"/>
        <v>8.8528109780198051E-5</v>
      </c>
      <c r="CP407" s="223">
        <f t="shared" ca="1" si="684"/>
        <v>-4.075446344615661E-4</v>
      </c>
      <c r="CQ407" s="223">
        <f t="shared" ca="1" si="685"/>
        <v>-4.3702367830865147E-4</v>
      </c>
      <c r="CR407" s="223">
        <f t="shared" ca="1" si="686"/>
        <v>3.3841235240567995E-5</v>
      </c>
      <c r="CS407" s="223">
        <f t="shared" ca="1" si="687"/>
        <v>4.6596166329880302E-4</v>
      </c>
      <c r="CT407" s="223">
        <f t="shared" ca="1" si="688"/>
        <v>3.6460732973273366E-4</v>
      </c>
      <c r="CU407" s="223">
        <f t="shared" ca="1" si="689"/>
        <v>-1.5418222144031711E-4</v>
      </c>
      <c r="CV407" s="223">
        <f t="shared" ca="1" si="690"/>
        <v>-4.9645011791913773E-4</v>
      </c>
      <c r="CW407" s="223">
        <f t="shared" ca="1" si="691"/>
        <v>-2.7033733166046818E-4</v>
      </c>
      <c r="CX407" s="223">
        <f t="shared" ca="1" si="692"/>
        <v>2.6528191172757096E-4</v>
      </c>
      <c r="CY407" s="223">
        <f t="shared" ca="1" si="693"/>
        <v>4.9718259676855751E-4</v>
      </c>
      <c r="CZ407" s="223">
        <f t="shared" ca="1" si="694"/>
        <v>1.5986399149901234E-4</v>
      </c>
      <c r="DA407" s="223">
        <f t="shared" ca="1" si="695"/>
        <v>-3.6048126912555795E-4</v>
      </c>
      <c r="DB407" s="223">
        <f t="shared" ca="1" si="696"/>
        <v>-4.6811519690070496E-4</v>
      </c>
      <c r="DC407" s="223">
        <f t="shared" ca="1" si="697"/>
        <v>-3.9808804368469437E-5</v>
      </c>
      <c r="DD407" s="223">
        <f t="shared" ca="1" si="698"/>
        <v>4.3407428275848422E-4</v>
      </c>
      <c r="DE407" s="223">
        <f t="shared" ca="1" si="699"/>
        <v>4.1099014540944541E-4</v>
      </c>
      <c r="DF407" s="223">
        <f t="shared" ca="1" si="700"/>
        <v>-8.2632422719566617E-5</v>
      </c>
      <c r="DG407" s="223">
        <f t="shared" ca="1" si="701"/>
        <v>-4.8164997184191251E-4</v>
      </c>
      <c r="DH407" s="223">
        <f t="shared" ca="1" si="702"/>
        <v>-3.2923137470355923E-4</v>
      </c>
      <c r="DI407" s="223">
        <f t="shared" ca="1" si="703"/>
        <v>2.0012086949879445E-4</v>
      </c>
      <c r="DJ407" s="223">
        <f t="shared" ca="1" si="704"/>
        <v>5.0035676881536996E-4</v>
      </c>
      <c r="DK407" s="223">
        <f t="shared" ca="1" si="705"/>
        <v>2.2773930057986663E-4</v>
      </c>
      <c r="DL407" s="223">
        <f t="shared" ca="1" si="706"/>
        <v>-3.0561457294102238E-4</v>
      </c>
      <c r="DM407" s="223">
        <f t="shared" ca="1" si="707"/>
        <v>-4.8907343515477942E-4</v>
      </c>
      <c r="DN407" s="223">
        <f t="shared" ca="1" si="708"/>
        <v>-1.1259710358271465E-4</v>
      </c>
      <c r="DO407" s="223">
        <f t="shared" ca="1" si="709"/>
        <v>3.9279050487020262E-4</v>
      </c>
      <c r="DP407" s="223">
        <f t="shared" ca="1" si="710"/>
        <v>4.4847626559932921E-4</v>
      </c>
      <c r="DQ407" s="223">
        <f t="shared" ca="1" si="711"/>
        <v>-9.293881591026479E-6</v>
      </c>
      <c r="DR407" s="223">
        <f t="shared" ca="1" si="712"/>
        <v>-4.5642355842329802E-4</v>
      </c>
      <c r="DS407" s="223">
        <f t="shared" ca="1" si="713"/>
        <v>-3.8099855273987938E-4</v>
      </c>
      <c r="DT407" s="223">
        <f t="shared" ca="1" si="714"/>
        <v>1.306278147962987E-4</v>
      </c>
      <c r="DU407" s="223">
        <f t="shared" ca="1" si="715"/>
        <v>4.9269972785952838E-4</v>
      </c>
      <c r="DV407" s="223">
        <f t="shared" ca="1" si="716"/>
        <v>2.9068474155981885E-4</v>
      </c>
      <c r="DW407" s="223">
        <f t="shared" ca="1" si="717"/>
        <v>-2.4413224418679699E-4</v>
      </c>
      <c r="DX407" s="223">
        <f t="shared" ca="1" si="718"/>
        <v>-4.9944471050507745E-4</v>
      </c>
      <c r="DY407" s="223">
        <f t="shared" ca="1" si="719"/>
        <v>-1.829480155397157E-4</v>
      </c>
      <c r="DZ407" s="223">
        <f t="shared" ca="1" si="720"/>
        <v>3.4300399875114346E-4</v>
      </c>
      <c r="EA407" s="223">
        <f t="shared" ca="1" si="721"/>
        <v>4.7625422900572363E-4</v>
      </c>
      <c r="EB407" s="223">
        <f t="shared" ca="1" si="722"/>
        <v>6.4245844007084564E-5</v>
      </c>
      <c r="EC407" s="223">
        <f t="shared" ca="1" si="723"/>
        <v>-4.2131695333181581E-4</v>
      </c>
      <c r="ED407" s="223">
        <f t="shared" ca="1" si="724"/>
        <v>-4.2451826269817336E-4</v>
      </c>
      <c r="EE407" s="223">
        <f t="shared" ca="1" si="725"/>
        <v>5.8307062390262535E-5</v>
      </c>
      <c r="EF407" s="223">
        <f t="shared" ca="1" si="726"/>
        <v>4.7437722571400082E-4</v>
      </c>
      <c r="EG407" s="223">
        <f t="shared" ca="1" si="727"/>
        <v>3.473377357324387E-4</v>
      </c>
      <c r="EH407" s="223">
        <f t="shared" ca="1" si="728"/>
        <v>-1.7736518960810853E-4</v>
      </c>
      <c r="EI407" s="223">
        <f t="shared" ca="1" si="729"/>
        <v>-4.9900451616078615E-4</v>
      </c>
      <c r="EJ407" s="223">
        <f t="shared" ca="1" si="730"/>
        <v>-2.4933865545040228E-4</v>
      </c>
      <c r="EK407" s="223">
        <f t="shared" ca="1" si="731"/>
        <v>2.8579249190703311E-4</v>
      </c>
      <c r="EL407" s="223">
        <f t="shared" ca="1" si="732"/>
        <v>4.93722726608369E-4</v>
      </c>
      <c r="EM407" s="223">
        <f t="shared" ca="1" si="733"/>
        <v>1.3639484110036578E-4</v>
      </c>
      <c r="EN407" s="223">
        <f t="shared" ca="1" si="734"/>
        <v>-3.7709010854822185E-4</v>
      </c>
      <c r="EO407" s="223">
        <f t="shared" ca="1" si="735"/>
        <v>-4.5884843428430278E-4</v>
      </c>
      <c r="EP407" s="223">
        <f t="shared" ca="1" si="736"/>
        <v>-1.5275861833301453E-5</v>
      </c>
      <c r="EQ407" s="223">
        <f t="shared" ca="1" si="737"/>
        <v>4.4578588921757238E-4</v>
      </c>
      <c r="ER407" s="223">
        <f t="shared" ca="1" si="738"/>
        <v>3.9647191686194717E-4</v>
      </c>
      <c r="ES407" s="223">
        <f t="shared" ca="1" si="739"/>
        <v>-1.0675871430478379E-4</v>
      </c>
      <c r="ET407" s="223">
        <f t="shared" ca="1" si="740"/>
        <v>-4.8776238100010347E-4</v>
      </c>
      <c r="EU407" s="223">
        <f t="shared" ca="1" si="741"/>
        <v>-3.1033186645576397E-4</v>
      </c>
      <c r="EV407" s="223">
        <f t="shared" ca="1" si="742"/>
        <v>2.2239444068633025E-4</v>
      </c>
      <c r="EW407" s="223">
        <f t="shared" ca="1" si="743"/>
        <v>5.0050361818780044E-4</v>
      </c>
      <c r="EX407" s="223">
        <f t="shared" ca="1" si="744"/>
        <v>2.0559130178663675E-4</v>
      </c>
      <c r="EY407" s="223">
        <f t="shared" ca="1" si="745"/>
        <v>-3.2470040170012507E-4</v>
      </c>
      <c r="EZ407" s="223">
        <f t="shared" ca="1" si="746"/>
        <v>-4.8324592295812799E-4</v>
      </c>
      <c r="FA407" s="223">
        <f t="shared" ca="1" si="747"/>
        <v>-8.8528109780201223E-5</v>
      </c>
      <c r="FB407" s="223">
        <f t="shared" ca="1" si="748"/>
        <v>4.0754463446156843E-4</v>
      </c>
      <c r="FC407" s="223">
        <f t="shared" ca="1" si="749"/>
        <v>4.3702367830864957E-4</v>
      </c>
      <c r="FD407" s="223">
        <f t="shared" ca="1" si="750"/>
        <v>-3.3841235240557695E-5</v>
      </c>
      <c r="FE407" s="223">
        <f t="shared" ca="1" si="751"/>
        <v>-4.6596166329880182E-4</v>
      </c>
      <c r="FF407" s="223">
        <f t="shared" ca="1" si="752"/>
        <v>-3.6460732973273577E-4</v>
      </c>
      <c r="FG407" s="223">
        <f t="shared" ca="1" si="753"/>
        <v>1.5418222144031405E-4</v>
      </c>
      <c r="FH407" s="223">
        <f t="shared" ca="1" si="754"/>
        <v>4.9645011791913827E-4</v>
      </c>
      <c r="FI407" s="223">
        <f t="shared" ca="1" si="755"/>
        <v>2.7033733166047686E-4</v>
      </c>
      <c r="FJ407" s="223">
        <f t="shared" ca="1" si="756"/>
        <v>-2.6528191172756223E-4</v>
      </c>
      <c r="FK407" s="223">
        <f t="shared" ca="1" si="757"/>
        <v>-4.9718259676855784E-4</v>
      </c>
      <c r="FL407" s="223">
        <f t="shared" ca="1" si="758"/>
        <v>-1.5986399149901535E-4</v>
      </c>
      <c r="FM407" s="223">
        <f t="shared" ca="1" si="759"/>
        <v>3.6048126912556066E-4</v>
      </c>
      <c r="FN407" s="223">
        <f t="shared" ca="1" si="760"/>
        <v>4.6811519690070355E-4</v>
      </c>
      <c r="FO407" s="223">
        <f t="shared" ca="1" si="761"/>
        <v>3.9808804368479737E-5</v>
      </c>
      <c r="FP407" s="223">
        <f t="shared" ca="1" si="762"/>
        <v>-4.3407428275848265E-4</v>
      </c>
      <c r="FQ407" s="223">
        <f t="shared" ca="1" si="763"/>
        <v>-4.1099014540944725E-4</v>
      </c>
      <c r="FR407" s="223">
        <f t="shared" ca="1" si="764"/>
        <v>8.2632422719563473E-5</v>
      </c>
      <c r="FS407" s="223">
        <f t="shared" ca="1" si="765"/>
        <v>4.8164997184191354E-4</v>
      </c>
      <c r="FT407" s="223">
        <f t="shared" ca="1" si="766"/>
        <v>3.2923137470356704E-4</v>
      </c>
      <c r="FU407" s="223">
        <f t="shared" ca="1" si="767"/>
        <v>-2.0012086949878501E-4</v>
      </c>
      <c r="FV407" s="223">
        <f t="shared" ca="1" si="768"/>
        <v>-5.0035676881536985E-4</v>
      </c>
      <c r="FW407" s="223">
        <f t="shared" ca="1" si="769"/>
        <v>-2.2773930057986953E-4</v>
      </c>
      <c r="FX407" s="223">
        <f t="shared" ca="1" si="770"/>
        <v>3.0561457294102547E-4</v>
      </c>
      <c r="FY407" s="223">
        <f t="shared" ca="1" si="771"/>
        <v>4.8907343515477856E-4</v>
      </c>
      <c r="FZ407" s="223">
        <f t="shared" ca="1" si="772"/>
        <v>1.1259710358272471E-4</v>
      </c>
      <c r="GA407" s="223">
        <f t="shared" ca="1" si="773"/>
        <v>-3.9279050487020067E-4</v>
      </c>
      <c r="GB407" s="223">
        <f t="shared" ca="1" si="774"/>
        <v>-4.4847626559933377E-4</v>
      </c>
      <c r="GC407" s="223">
        <f t="shared" ca="1" si="775"/>
        <v>9.2938815910304363E-6</v>
      </c>
      <c r="GD407" s="223">
        <f t="shared" ca="1" si="776"/>
        <v>4.5642355842329964E-4</v>
      </c>
      <c r="GE407" s="223">
        <f t="shared" ca="1" si="777"/>
        <v>3.8099855273988605E-4</v>
      </c>
      <c r="GF407" s="223">
        <f t="shared" ca="1" si="778"/>
        <v>-1.3062781479628878E-4</v>
      </c>
      <c r="GG407" s="223">
        <f t="shared" ca="1" si="779"/>
        <v>-4.9269972785952654E-4</v>
      </c>
      <c r="GH407" s="223">
        <f t="shared" ca="1" si="780"/>
        <v>-2.9068474155981565E-4</v>
      </c>
      <c r="GI407" s="223">
        <f t="shared" ca="1" si="781"/>
        <v>2.4413224418680043E-4</v>
      </c>
      <c r="GJ407" s="223">
        <f t="shared" ca="1" si="782"/>
        <v>4.9944471050507723E-4</v>
      </c>
      <c r="GK407" s="223">
        <f t="shared" ca="1" si="783"/>
        <v>1.8294801553972529E-4</v>
      </c>
      <c r="GL407" s="223">
        <f t="shared" ca="1" si="784"/>
        <v>-3.4300399875113598E-4</v>
      </c>
      <c r="GM407" s="223">
        <f t="shared" ca="1" si="785"/>
        <v>-4.7625422900572677E-4</v>
      </c>
      <c r="GN407" s="223">
        <f t="shared" ca="1" si="786"/>
        <v>-6.4245844007080661E-5</v>
      </c>
      <c r="GO407" s="223">
        <f t="shared" ca="1" si="787"/>
        <v>4.2131695333181792E-4</v>
      </c>
      <c r="GP407" s="223">
        <f t="shared" ca="1" si="788"/>
        <v>4.245182626981713E-4</v>
      </c>
      <c r="GQ407" s="223">
        <f t="shared" ca="1" si="789"/>
        <v>-5.8307062390252316E-5</v>
      </c>
      <c r="GR407" s="223">
        <f t="shared" ca="1" si="790"/>
        <v>-4.7437722571399752E-4</v>
      </c>
      <c r="GS407" s="223">
        <f t="shared" ca="1" si="791"/>
        <v>-3.4733773573243583E-4</v>
      </c>
      <c r="GT407" s="223">
        <f t="shared" ca="1" si="792"/>
        <v>1.7736518960811222E-4</v>
      </c>
      <c r="GU407" s="223">
        <f t="shared" ca="1" si="793"/>
        <v>4.9900451616078647E-4</v>
      </c>
      <c r="GV407" s="223">
        <f t="shared" ca="1" si="794"/>
        <v>2.4933865545041117E-4</v>
      </c>
      <c r="GW407" s="223">
        <f t="shared" ca="1" si="795"/>
        <v>-2.8579249190702465E-4</v>
      </c>
      <c r="GX407" s="223">
        <f t="shared" ca="1" si="796"/>
        <v>-4.9372272660837073E-4</v>
      </c>
      <c r="GY407" s="223">
        <f t="shared" ca="1" si="797"/>
        <v>-1.3639484110036204E-4</v>
      </c>
      <c r="GZ407" s="223">
        <f t="shared" ca="1" si="798"/>
        <v>3.770901085482244E-4</v>
      </c>
      <c r="HA407" s="223">
        <f t="shared" ca="1" si="799"/>
        <v>4.5884843428430126E-4</v>
      </c>
      <c r="HB407" s="223">
        <f t="shared" ca="1" si="800"/>
        <v>1.5275861833311753E-5</v>
      </c>
      <c r="HC407" s="223">
        <f t="shared" ca="1" si="801"/>
        <v>-4.4578588921756772E-4</v>
      </c>
      <c r="HD407" s="223">
        <f t="shared" ca="1" si="802"/>
        <v>-3.9647191686194478E-4</v>
      </c>
      <c r="HE407" s="223">
        <f t="shared" ca="1" si="803"/>
        <v>1.0675871430478761E-4</v>
      </c>
      <c r="HF407" s="223">
        <f t="shared" ca="1" si="804"/>
        <v>4.8776238100010433E-4</v>
      </c>
      <c r="HG407" s="223">
        <f t="shared" ca="1" si="805"/>
        <v>3.1033186645577205E-4</v>
      </c>
      <c r="HH407" s="223">
        <f t="shared" ca="1" si="806"/>
        <v>-2.2239444068632104E-4</v>
      </c>
      <c r="HI407" s="223">
        <f t="shared" ca="1" si="807"/>
        <v>-5.0050361818780066E-4</v>
      </c>
      <c r="HJ407" s="223">
        <f t="shared" ca="1" si="808"/>
        <v>-2.0559130178663315E-4</v>
      </c>
      <c r="HK407" s="223">
        <f t="shared" ca="1" si="809"/>
        <v>3.2470040170012805E-4</v>
      </c>
      <c r="HL407" s="223">
        <f t="shared" ca="1" si="810"/>
        <v>4.832459229581269E-4</v>
      </c>
      <c r="HM407" s="223">
        <f t="shared" ca="1" si="811"/>
        <v>8.852810978021136E-5</v>
      </c>
      <c r="HN407" s="223">
        <f t="shared" ca="1" si="812"/>
        <v>-4.0754463446156242E-4</v>
      </c>
      <c r="HO407" s="223">
        <f t="shared" ca="1" si="813"/>
        <v>-4.3702367830865461E-4</v>
      </c>
      <c r="HP407" s="223">
        <f t="shared" ca="1" si="814"/>
        <v>3.3841235240561626E-5</v>
      </c>
      <c r="HQ407" s="223">
        <f t="shared" ca="1" si="815"/>
        <v>4.6596166329880323E-4</v>
      </c>
      <c r="HR407" s="223">
        <f t="shared" ca="1" si="816"/>
        <v>3.6460732973274282E-4</v>
      </c>
      <c r="HS407" s="223">
        <f t="shared" ca="1" si="817"/>
        <v>-1.5418222144030429E-4</v>
      </c>
      <c r="HT407" s="223">
        <f t="shared" ca="1" si="818"/>
        <v>-4.9645011791913697E-4</v>
      </c>
      <c r="HU407" s="223">
        <f t="shared" ca="1" si="819"/>
        <v>-2.7033733166047355E-4</v>
      </c>
      <c r="HV407" s="223">
        <f t="shared" ca="1" si="820"/>
        <v>2.6528191172756554E-4</v>
      </c>
      <c r="HW407" s="223">
        <f t="shared" ca="1" si="821"/>
        <v>4.9718259676855741E-4</v>
      </c>
      <c r="HX407" s="223">
        <f t="shared" ca="1" si="822"/>
        <v>1.5986399149902508E-4</v>
      </c>
      <c r="HY407" s="223">
        <f t="shared" ca="1" si="823"/>
        <v>-3.604812691255535E-4</v>
      </c>
      <c r="HZ407" s="223">
        <f t="shared" ca="1" si="824"/>
        <v>-4.6811519690070219E-4</v>
      </c>
      <c r="IA407" s="223">
        <f t="shared" ca="1" si="825"/>
        <v>-3.980880436847578E-5</v>
      </c>
      <c r="IB407" s="223">
        <f t="shared" ca="1" si="826"/>
        <v>4.340742827584775E-4</v>
      </c>
      <c r="IC407" s="223">
        <f t="shared" ca="1" si="827"/>
        <v>4.1099014540944503E-4</v>
      </c>
      <c r="ID407" s="223">
        <f t="shared" ca="1" si="828"/>
        <v>-8.2632422719553335E-5</v>
      </c>
      <c r="IE407" s="223">
        <f t="shared" ca="1" si="829"/>
        <v>-1.7166640825701441E-4</v>
      </c>
      <c r="IF407" s="223">
        <f t="shared" ca="1" si="830"/>
        <v>-3.2923137470356411E-4</v>
      </c>
      <c r="IG407" s="223">
        <f t="shared" ca="1" si="831"/>
        <v>2.0012086949877558E-4</v>
      </c>
      <c r="IH407" s="223">
        <f t="shared" ca="1" si="832"/>
        <v>5.0035676881536996E-4</v>
      </c>
      <c r="II407" s="223">
        <f t="shared" ca="1" si="833"/>
        <v>2.2773930057987872E-4</v>
      </c>
      <c r="IJ407" s="223">
        <f t="shared" ca="1" si="834"/>
        <v>-3.0561457294102866E-4</v>
      </c>
      <c r="IK407" s="223">
        <f t="shared" ca="1" si="835"/>
        <v>-4.8907343515478083E-4</v>
      </c>
      <c r="IL407" s="223">
        <f t="shared" ca="1" si="836"/>
        <v>-1.1259710358273468E-4</v>
      </c>
      <c r="IM407" s="223">
        <f t="shared" ca="1" si="837"/>
        <v>3.9279050487020311E-4</v>
      </c>
      <c r="IN407" s="223">
        <f t="shared" ca="1" si="838"/>
        <v>4.4847626559933827E-4</v>
      </c>
      <c r="IO407" s="223">
        <f t="shared" ca="1" si="839"/>
        <v>-9.2938815910343395E-6</v>
      </c>
      <c r="IP407" s="223">
        <f t="shared" ca="1" si="840"/>
        <v>-4.5642355842329542E-4</v>
      </c>
      <c r="IQ407" s="223">
        <f t="shared" ca="1" si="841"/>
        <v>-3.8099855273989277E-4</v>
      </c>
      <c r="IR407" s="223">
        <f t="shared" ca="1" si="842"/>
        <v>1.3062781479629255E-4</v>
      </c>
      <c r="IS407" s="223">
        <f t="shared" ca="1" si="843"/>
        <v>4.9269972785952469E-4</v>
      </c>
      <c r="IT407" s="223">
        <f t="shared" ca="1" si="844"/>
        <v>2.9068474155981245E-4</v>
      </c>
      <c r="IU407" s="223">
        <f t="shared" ca="1" si="845"/>
        <v>-2.4413224418679143E-4</v>
      </c>
      <c r="IV407" s="223">
        <f t="shared" ca="1" si="846"/>
        <v>-4.9944471050507701E-4</v>
      </c>
      <c r="IW407" s="223">
        <f t="shared" ca="1" si="847"/>
        <v>-1.8294801553972161E-4</v>
      </c>
      <c r="IX407" s="223">
        <f t="shared" ca="1" si="848"/>
        <v>3.4300399875112849E-4</v>
      </c>
      <c r="IY407" s="223">
        <f t="shared" ca="1" si="849"/>
        <v>4.7625422900572558E-4</v>
      </c>
      <c r="IZ407" s="223">
        <f t="shared" ca="1" si="850"/>
        <v>6.4245844007090907E-5</v>
      </c>
      <c r="JA407" s="223">
        <f t="shared" ca="1" si="851"/>
        <v>-4.2131695333182004E-4</v>
      </c>
      <c r="JB407" s="223">
        <f t="shared" ca="1" si="852"/>
        <v>-4.2451826269817677E-4</v>
      </c>
    </row>
    <row r="408" spans="2:262">
      <c r="B408" s="230">
        <v>47</v>
      </c>
      <c r="C408" s="229">
        <f t="shared" si="853"/>
        <v>9.1796875000000049E-4</v>
      </c>
      <c r="D408" s="226">
        <f t="shared" ca="1" si="597"/>
        <v>280.00135511605117</v>
      </c>
      <c r="E408" s="225">
        <f ca="1">BA361</f>
        <v>1.3551160511544715E-3</v>
      </c>
      <c r="F408" s="224">
        <v>47</v>
      </c>
      <c r="G408" s="223">
        <f t="shared" ca="1" si="854"/>
        <v>1.7555974818446939E-4</v>
      </c>
      <c r="H408" s="223">
        <f t="shared" ca="1" si="598"/>
        <v>1.787815584628605E-3</v>
      </c>
      <c r="I408" s="223">
        <f t="shared" ca="1" si="599"/>
        <v>1.2734337252425206E-3</v>
      </c>
      <c r="J408" s="223">
        <f t="shared" ca="1" si="600"/>
        <v>-7.5571967239750851E-4</v>
      </c>
      <c r="K408" s="223">
        <f t="shared" ca="1" si="601"/>
        <v>-1.8859313913660942E-3</v>
      </c>
      <c r="L408" s="223">
        <f t="shared" ca="1" si="602"/>
        <v>-7.727949579234008E-4</v>
      </c>
      <c r="M408" s="223">
        <f t="shared" ca="1" si="603"/>
        <v>1.2595945029554739E-3</v>
      </c>
      <c r="N408" s="223">
        <f t="shared" ca="1" si="604"/>
        <v>1.7936744209056782E-3</v>
      </c>
      <c r="O408" s="223">
        <f t="shared" ca="1" si="605"/>
        <v>1.9414745549443707E-4</v>
      </c>
      <c r="P408" s="223">
        <f t="shared" ca="1" si="606"/>
        <v>-1.6363212809550963E-3</v>
      </c>
      <c r="Q408" s="223">
        <f t="shared" ca="1" si="607"/>
        <v>-1.5203574275515805E-3</v>
      </c>
      <c r="R408" s="223">
        <f t="shared" ca="1" si="608"/>
        <v>4.0409799755859862E-4</v>
      </c>
      <c r="S408" s="223">
        <f t="shared" ca="1" si="609"/>
        <v>1.8478718345864434E-3</v>
      </c>
      <c r="T408" s="223">
        <f t="shared" ca="1" si="610"/>
        <v>1.0935700231626457E-3</v>
      </c>
      <c r="U408" s="223">
        <f t="shared" ca="1" si="611"/>
        <v>-9.6155232830064824E-4</v>
      </c>
      <c r="V408" s="223">
        <f t="shared" ca="1" si="612"/>
        <v>-1.8728914811728691E-3</v>
      </c>
      <c r="W408" s="223">
        <f t="shared" ca="1" si="613"/>
        <v>-5.5639368133784061E-4</v>
      </c>
      <c r="X408" s="223">
        <f t="shared" ca="1" si="614"/>
        <v>1.4219440681140295E-3</v>
      </c>
      <c r="Y408" s="223">
        <f t="shared" ca="1" si="615"/>
        <v>1.7088546465460995E-3</v>
      </c>
      <c r="Z408" s="223">
        <f t="shared" ca="1" si="616"/>
        <v>-3.6947063294283074E-5</v>
      </c>
      <c r="AA408" s="223">
        <f t="shared" ca="1" si="617"/>
        <v>-1.7387995995020984E-3</v>
      </c>
      <c r="AB408" s="223">
        <f t="shared" ca="1" si="618"/>
        <v>-1.3723198056928832E-3</v>
      </c>
      <c r="AC408" s="223">
        <f t="shared" ca="1" si="619"/>
        <v>6.2655823691398706E-4</v>
      </c>
      <c r="AD408" s="223">
        <f t="shared" ca="1" si="620"/>
        <v>1.8801343721482305E-3</v>
      </c>
      <c r="AE408" s="223">
        <f t="shared" ca="1" si="621"/>
        <v>8.9725801003660236E-4</v>
      </c>
      <c r="AF408" s="223">
        <f t="shared" ca="1" si="622"/>
        <v>-1.1529223421707609E-3</v>
      </c>
      <c r="AG408" s="223">
        <f t="shared" ca="1" si="623"/>
        <v>-1.8316815398105807E-3</v>
      </c>
      <c r="AH408" s="223">
        <f t="shared" ca="1" si="624"/>
        <v>-3.3162372589228982E-4</v>
      </c>
      <c r="AI408" s="223">
        <f t="shared" ca="1" si="625"/>
        <v>1.5629062709389384E-3</v>
      </c>
      <c r="AJ408" s="223">
        <f t="shared" ca="1" si="626"/>
        <v>1.5983321076961565E-3</v>
      </c>
      <c r="AK408" s="223">
        <f t="shared" ca="1" si="627"/>
        <v>-2.6748586386062879E-4</v>
      </c>
      <c r="AL408" s="223">
        <f t="shared" ca="1" si="628"/>
        <v>-1.8151247535934383E-3</v>
      </c>
      <c r="AM408" s="223">
        <f t="shared" ca="1" si="629"/>
        <v>-1.2036412165977466E-3</v>
      </c>
      <c r="AN408" s="223">
        <f t="shared" ca="1" si="630"/>
        <v>8.395944571841686E-4</v>
      </c>
      <c r="AO408" s="223">
        <f t="shared" ca="1" si="631"/>
        <v>1.8841179387189832E-3</v>
      </c>
      <c r="AP408" s="223">
        <f t="shared" ca="1" si="632"/>
        <v>6.8745040126953717E-4</v>
      </c>
      <c r="AQ408" s="223">
        <f t="shared" ca="1" si="633"/>
        <v>-1.3269513308715344E-3</v>
      </c>
      <c r="AR408" s="223">
        <f t="shared" ca="1" si="634"/>
        <v>-1.7629214031556371E-3</v>
      </c>
      <c r="AS408" s="223">
        <f t="shared" ca="1" si="635"/>
        <v>-1.0186584093308589E-4</v>
      </c>
      <c r="AT408" s="223">
        <f t="shared" ca="1" si="636"/>
        <v>1.680360908691743E-3</v>
      </c>
      <c r="AU408" s="223">
        <f t="shared" ca="1" si="637"/>
        <v>1.4637691662148147E-3</v>
      </c>
      <c r="AV408" s="223">
        <f t="shared" ca="1" si="638"/>
        <v>-4.9400142805797859E-4</v>
      </c>
      <c r="AW408" s="223">
        <f t="shared" ca="1" si="639"/>
        <v>-1.8641487418679277E-3</v>
      </c>
      <c r="AX408" s="223">
        <f t="shared" ca="1" si="640"/>
        <v>-1.016858743252635E-3</v>
      </c>
      <c r="AY408" s="223">
        <f t="shared" ca="1" si="641"/>
        <v>1.0400023953216076E-3</v>
      </c>
      <c r="AZ408" s="223">
        <f t="shared" ca="1" si="642"/>
        <v>1.8597626177495644E-3</v>
      </c>
      <c r="BA408" s="223">
        <f t="shared" ca="1" si="643"/>
        <v>4.6730289858677731E-4</v>
      </c>
      <c r="BB408" s="223">
        <f t="shared" ca="1" si="644"/>
        <v>-1.4810217364262727E-3</v>
      </c>
      <c r="BC408" s="223">
        <f t="shared" ca="1" si="645"/>
        <v>-1.667645287665445E-3</v>
      </c>
      <c r="BD408" s="223">
        <f t="shared" ca="1" si="646"/>
        <v>1.2942420109072561E-4</v>
      </c>
      <c r="BE408" s="223">
        <f t="shared" ca="1" si="647"/>
        <v>1.7725413542935479E-3</v>
      </c>
      <c r="BF408" s="223">
        <f t="shared" ca="1" si="648"/>
        <v>1.3071897739934766E-3</v>
      </c>
      <c r="BG408" s="223">
        <f t="shared" ca="1" si="649"/>
        <v>-7.1308675095954513E-4</v>
      </c>
      <c r="BH408" s="223">
        <f t="shared" ca="1" si="650"/>
        <v>-1.8851341979102658E-3</v>
      </c>
      <c r="BI408" s="223">
        <f t="shared" ca="1" si="651"/>
        <v>-8.1478176791425073E-4</v>
      </c>
      <c r="BJ408" s="223">
        <f t="shared" ca="1" si="652"/>
        <v>1.2247677293964971E-3</v>
      </c>
      <c r="BK408" s="223">
        <f t="shared" ca="1" si="653"/>
        <v>1.8074347359373466E-3</v>
      </c>
      <c r="BL408" s="223">
        <f t="shared" ca="1" si="654"/>
        <v>2.4012672534252889E-4</v>
      </c>
      <c r="BM408" s="223">
        <f t="shared" ca="1" si="655"/>
        <v>-1.6128161965263143E-3</v>
      </c>
      <c r="BN408" s="223">
        <f t="shared" ca="1" si="656"/>
        <v>-1.5472862348002289E-3</v>
      </c>
      <c r="BO408" s="223">
        <f t="shared" ca="1" si="657"/>
        <v>3.5876758266176569E-4</v>
      </c>
      <c r="BP408" s="223">
        <f t="shared" ca="1" si="658"/>
        <v>1.8380611280407132E-3</v>
      </c>
      <c r="BQ408" s="223">
        <f t="shared" ca="1" si="659"/>
        <v>1.1309490308356604E-3</v>
      </c>
      <c r="BR408" s="223">
        <f t="shared" ca="1" si="660"/>
        <v>-9.2144658538368003E-4</v>
      </c>
      <c r="BS408" s="223">
        <f t="shared" ca="1" si="661"/>
        <v>-1.8777654809282586E-3</v>
      </c>
      <c r="BT408" s="223">
        <f t="shared" ca="1" si="662"/>
        <v>-6.0044971638547587E-4</v>
      </c>
      <c r="BU408" s="223">
        <f t="shared" ca="1" si="663"/>
        <v>1.3911114168043016E-3</v>
      </c>
      <c r="BV408" s="223">
        <f t="shared" ca="1" si="664"/>
        <v>1.7279213533317184E-3</v>
      </c>
      <c r="BW408" s="223">
        <f t="shared" ca="1" si="665"/>
        <v>9.3388226385533171E-6</v>
      </c>
      <c r="BX408" s="223">
        <f t="shared" ca="1" si="666"/>
        <v>-1.7203523998171157E-3</v>
      </c>
      <c r="BY408" s="223">
        <f t="shared" ca="1" si="667"/>
        <v>-1.4036545567455985E-3</v>
      </c>
      <c r="BZ408" s="223">
        <f t="shared" ca="1" si="668"/>
        <v>5.8271476584776803E-4</v>
      </c>
      <c r="CA408" s="223">
        <f t="shared" ca="1" si="669"/>
        <v>1.8759347515501068E-3</v>
      </c>
      <c r="CB408" s="223">
        <f t="shared" ca="1" si="670"/>
        <v>9.3769776156381042E-4</v>
      </c>
      <c r="CC408" s="223">
        <f t="shared" ca="1" si="671"/>
        <v>-1.1159470054787858E-3</v>
      </c>
      <c r="CD408" s="223">
        <f t="shared" ca="1" si="672"/>
        <v>-1.8421534232841317E-3</v>
      </c>
      <c r="CE408" s="223">
        <f t="shared" ca="1" si="673"/>
        <v>-3.7708634222211859E-4</v>
      </c>
      <c r="CF408" s="223">
        <f t="shared" ca="1" si="674"/>
        <v>1.5365314936532895E-3</v>
      </c>
      <c r="CG408" s="223">
        <f t="shared" ca="1" si="675"/>
        <v>1.6224184252183285E-3</v>
      </c>
      <c r="CH408" s="223">
        <f t="shared" ca="1" si="676"/>
        <v>-2.2158954465053269E-4</v>
      </c>
      <c r="CI408" s="223">
        <f t="shared" ca="1" si="677"/>
        <v>-1.8020129017062157E-3</v>
      </c>
      <c r="CJ408" s="223">
        <f t="shared" ca="1" si="678"/>
        <v>-1.2389106076322325E-3</v>
      </c>
      <c r="CK408" s="223">
        <f t="shared" ca="1" si="679"/>
        <v>7.9789737656301275E-4</v>
      </c>
      <c r="CL408" s="223">
        <f t="shared" ca="1" si="680"/>
        <v>1.8855925702712809E-3</v>
      </c>
      <c r="CM408" s="223">
        <f t="shared" ca="1" si="681"/>
        <v>7.3034264514654549E-4</v>
      </c>
      <c r="CN408" s="223">
        <f t="shared" ca="1" si="682"/>
        <v>-1.2936625438851393E-3</v>
      </c>
      <c r="CO408" s="223">
        <f t="shared" ca="1" si="683"/>
        <v>-1.7788336634726556E-3</v>
      </c>
      <c r="CP408" s="223">
        <f t="shared" ca="1" si="684"/>
        <v>-1.4805123847880068E-4</v>
      </c>
      <c r="CQ408" s="223">
        <f t="shared" ca="1" si="685"/>
        <v>1.6588407066302361E-3</v>
      </c>
      <c r="CR408" s="223">
        <f t="shared" ca="1" si="686"/>
        <v>1.4925128138383995E-3</v>
      </c>
      <c r="CS408" s="223">
        <f t="shared" ca="1" si="687"/>
        <v>-4.4918499893192821E-4</v>
      </c>
      <c r="CT408" s="223">
        <f t="shared" ca="1" si="688"/>
        <v>-1.8565694522353978E-3</v>
      </c>
      <c r="CU408" s="223">
        <f t="shared" ca="1" si="689"/>
        <v>-1.0555322897988658E-3</v>
      </c>
      <c r="CV408" s="223">
        <f t="shared" ca="1" si="690"/>
        <v>1.0010788680498133E-3</v>
      </c>
      <c r="CW408" s="223">
        <f t="shared" ca="1" si="691"/>
        <v>1.8668893216211425E-3</v>
      </c>
      <c r="CX408" s="223">
        <f t="shared" ca="1" si="692"/>
        <v>5.1200249554145824E-4</v>
      </c>
      <c r="CY408" s="223">
        <f t="shared" ca="1" si="693"/>
        <v>-1.4519201934870274E-3</v>
      </c>
      <c r="CZ408" s="223">
        <f t="shared" ca="1" si="694"/>
        <v>-1.6887585896195882E-3</v>
      </c>
      <c r="DA408" s="223">
        <f t="shared" ca="1" si="695"/>
        <v>8.3210693697713216E-5</v>
      </c>
      <c r="DB408" s="223">
        <f t="shared" ca="1" si="696"/>
        <v>1.7561994113262549E-3</v>
      </c>
      <c r="DC408" s="223">
        <f t="shared" ca="1" si="697"/>
        <v>1.3401584205035638E-3</v>
      </c>
      <c r="DD408" s="223">
        <f t="shared" ca="1" si="698"/>
        <v>-6.7002429272683178E-4</v>
      </c>
      <c r="DE408" s="223">
        <f t="shared" ca="1" si="699"/>
        <v>-1.8832014701033236E-3</v>
      </c>
      <c r="DF408" s="223">
        <f t="shared" ca="1" si="700"/>
        <v>-8.5627778383476599E-4</v>
      </c>
      <c r="DG408" s="223">
        <f t="shared" ca="1" si="701"/>
        <v>1.1892032015543522E-3</v>
      </c>
      <c r="DH408" s="223">
        <f t="shared" ca="1" si="702"/>
        <v>1.8201063198684266E-3</v>
      </c>
      <c r="DI408" s="223">
        <f t="shared" ca="1" si="703"/>
        <v>2.8596135183018407E-4</v>
      </c>
      <c r="DJ408" s="223">
        <f t="shared" ca="1" si="704"/>
        <v>-1.5883396119278233E-3</v>
      </c>
      <c r="DK408" s="223">
        <f t="shared" ca="1" si="705"/>
        <v>-1.5732830146777904E-3</v>
      </c>
      <c r="DL408" s="223">
        <f t="shared" ca="1" si="706"/>
        <v>3.1322105958831153E-4</v>
      </c>
      <c r="DM408" s="223">
        <f t="shared" ca="1" si="707"/>
        <v>1.8271432422009848E-3</v>
      </c>
      <c r="DN408" s="223">
        <f t="shared" ca="1" si="708"/>
        <v>1.1676467971014396E-3</v>
      </c>
      <c r="DO408" s="223">
        <f t="shared" ca="1" si="709"/>
        <v>-8.807857974987602E-4</v>
      </c>
      <c r="DP408" s="223">
        <f t="shared" ca="1" si="710"/>
        <v>-1.8815083849721076E-3</v>
      </c>
      <c r="DQ408" s="223">
        <f t="shared" ca="1" si="711"/>
        <v>-6.4414406297622182E-4</v>
      </c>
      <c r="DR408" s="223">
        <f t="shared" ca="1" si="712"/>
        <v>1.3594408119941058E-3</v>
      </c>
      <c r="DS408" s="223">
        <f t="shared" ca="1" si="713"/>
        <v>1.7459472249052419E-3</v>
      </c>
      <c r="DT408" s="223">
        <f t="shared" ca="1" si="714"/>
        <v>5.5619083213793194E-5</v>
      </c>
      <c r="DU408" s="223">
        <f t="shared" ca="1" si="715"/>
        <v>-1.7008689241746E-3</v>
      </c>
      <c r="DV408" s="223">
        <f t="shared" ca="1" si="716"/>
        <v>-1.4341437987793505E-3</v>
      </c>
      <c r="DW408" s="223">
        <f t="shared" ca="1" si="717"/>
        <v>5.3852028919567892E-4</v>
      </c>
      <c r="DX408" s="223">
        <f t="shared" ca="1" si="718"/>
        <v>1.8706051380033722E-3</v>
      </c>
      <c r="DY408" s="223">
        <f t="shared" ca="1" si="719"/>
        <v>9.7757267902223634E-4</v>
      </c>
      <c r="DZ408" s="223">
        <f t="shared" ca="1" si="720"/>
        <v>-1.0782994640386619E-3</v>
      </c>
      <c r="EA408" s="223">
        <f t="shared" ca="1" si="721"/>
        <v>-1.8515156624180568E-3</v>
      </c>
      <c r="EB408" s="223">
        <f t="shared" ca="1" si="722"/>
        <v>-4.2232181583953332E-4</v>
      </c>
      <c r="EC408" s="223">
        <f t="shared" ca="1" si="723"/>
        <v>1.5092311672504698E-3</v>
      </c>
      <c r="ED408" s="223">
        <f t="shared" ca="1" si="724"/>
        <v>1.6455274585472815E-3</v>
      </c>
      <c r="EE408" s="223">
        <f t="shared" ca="1" si="725"/>
        <v>-1.7555974818446592E-4</v>
      </c>
      <c r="EF408" s="223">
        <f t="shared" ca="1" si="726"/>
        <v>-1.7878155846286E-3</v>
      </c>
      <c r="EG408" s="223">
        <f t="shared" ca="1" si="727"/>
        <v>-1.2734337252425022E-3</v>
      </c>
      <c r="EH408" s="223">
        <f t="shared" ca="1" si="728"/>
        <v>7.5571967239752001E-4</v>
      </c>
      <c r="EI408" s="223">
        <f t="shared" ca="1" si="729"/>
        <v>1.8859313913660942E-3</v>
      </c>
      <c r="EJ408" s="223">
        <f t="shared" ca="1" si="730"/>
        <v>7.7279495792341251E-4</v>
      </c>
      <c r="EK408" s="223">
        <f t="shared" ca="1" si="731"/>
        <v>-1.2595945029554956E-3</v>
      </c>
      <c r="EL408" s="223">
        <f t="shared" ca="1" si="732"/>
        <v>-1.7936744209056733E-3</v>
      </c>
      <c r="EM408" s="223">
        <f t="shared" ca="1" si="733"/>
        <v>-1.9414745549443469E-4</v>
      </c>
      <c r="EN408" s="223">
        <f t="shared" ca="1" si="734"/>
        <v>1.6363212809550908E-3</v>
      </c>
      <c r="EO408" s="223">
        <f t="shared" ca="1" si="735"/>
        <v>1.520357427551561E-3</v>
      </c>
      <c r="EP408" s="223">
        <f t="shared" ca="1" si="736"/>
        <v>-4.0409799755861749E-4</v>
      </c>
      <c r="EQ408" s="223">
        <f t="shared" ca="1" si="737"/>
        <v>-1.8478718345864447E-3</v>
      </c>
      <c r="ER408" s="223">
        <f t="shared" ca="1" si="738"/>
        <v>-1.0935700231626492E-3</v>
      </c>
      <c r="ES408" s="223">
        <f t="shared" ca="1" si="739"/>
        <v>9.6155232830067913E-4</v>
      </c>
      <c r="ET408" s="223">
        <f t="shared" ca="1" si="740"/>
        <v>1.8728914811728665E-3</v>
      </c>
      <c r="EU408" s="223">
        <f t="shared" ca="1" si="741"/>
        <v>5.5639368133783183E-4</v>
      </c>
      <c r="EV408" s="223">
        <f t="shared" ca="1" si="742"/>
        <v>-1.4219440681140266E-3</v>
      </c>
      <c r="EW408" s="223">
        <f t="shared" ca="1" si="743"/>
        <v>-1.7088546465461069E-3</v>
      </c>
      <c r="EX408" s="223">
        <f t="shared" ca="1" si="744"/>
        <v>3.6947063294305842E-5</v>
      </c>
      <c r="EY408" s="223">
        <f t="shared" ca="1" si="745"/>
        <v>1.7387995995021047E-3</v>
      </c>
      <c r="EZ408" s="223">
        <f t="shared" ca="1" si="746"/>
        <v>1.3723198056928812E-3</v>
      </c>
      <c r="FA408" s="223">
        <f t="shared" ca="1" si="747"/>
        <v>-6.2655823691397676E-4</v>
      </c>
      <c r="FB408" s="223">
        <f t="shared" ca="1" si="748"/>
        <v>-1.8801343721482327E-3</v>
      </c>
      <c r="FC408" s="223">
        <f t="shared" ca="1" si="749"/>
        <v>-8.9725801003658805E-4</v>
      </c>
      <c r="FD408" s="223">
        <f t="shared" ca="1" si="750"/>
        <v>1.1529223421707629E-3</v>
      </c>
      <c r="FE408" s="223">
        <f t="shared" ca="1" si="751"/>
        <v>1.8316815398105833E-3</v>
      </c>
      <c r="FF408" s="223">
        <f t="shared" ca="1" si="752"/>
        <v>3.3162372589225426E-4</v>
      </c>
      <c r="FG408" s="223">
        <f t="shared" ca="1" si="753"/>
        <v>-1.5629062709389512E-3</v>
      </c>
      <c r="FH408" s="223">
        <f t="shared" ca="1" si="754"/>
        <v>-1.5983321076961517E-3</v>
      </c>
      <c r="FI408" s="223">
        <f t="shared" ca="1" si="755"/>
        <v>2.6748586386062478E-4</v>
      </c>
      <c r="FJ408" s="223">
        <f t="shared" ca="1" si="756"/>
        <v>1.8151247535934481E-3</v>
      </c>
      <c r="FK408" s="223">
        <f t="shared" ca="1" si="757"/>
        <v>1.203641216597729E-3</v>
      </c>
      <c r="FL408" s="223">
        <f t="shared" ca="1" si="758"/>
        <v>-8.3959445718417695E-4</v>
      </c>
      <c r="FM408" s="223">
        <f t="shared" ca="1" si="759"/>
        <v>-1.8841179387189834E-3</v>
      </c>
      <c r="FN408" s="223">
        <f t="shared" ca="1" si="760"/>
        <v>-6.8745040126955354E-4</v>
      </c>
      <c r="FO408" s="223">
        <f t="shared" ca="1" si="761"/>
        <v>1.3269513308715505E-3</v>
      </c>
      <c r="FP408" s="223">
        <f t="shared" ca="1" si="762"/>
        <v>1.7629214031556341E-3</v>
      </c>
      <c r="FQ408" s="223">
        <f t="shared" ca="1" si="763"/>
        <v>1.0186584093309012E-4</v>
      </c>
      <c r="FR408" s="223">
        <f t="shared" ca="1" si="764"/>
        <v>-1.6803609086917352E-3</v>
      </c>
      <c r="FS408" s="223">
        <f t="shared" ca="1" si="765"/>
        <v>-1.4637691662147919E-3</v>
      </c>
      <c r="FT408" s="223">
        <f t="shared" ca="1" si="766"/>
        <v>4.9400142805800038E-4</v>
      </c>
      <c r="FU408" s="223">
        <f t="shared" ca="1" si="767"/>
        <v>1.864148741867929E-3</v>
      </c>
      <c r="FV408" s="223">
        <f t="shared" ca="1" si="768"/>
        <v>1.0168587432526387E-3</v>
      </c>
      <c r="FW408" s="223">
        <f t="shared" ca="1" si="769"/>
        <v>-1.0400023953216376E-3</v>
      </c>
      <c r="FX408" s="223">
        <f t="shared" ca="1" si="770"/>
        <v>-1.8597626177495608E-3</v>
      </c>
      <c r="FY408" s="223">
        <f t="shared" ca="1" si="771"/>
        <v>-4.6730289858676842E-4</v>
      </c>
      <c r="FZ408" s="223">
        <f t="shared" ca="1" si="772"/>
        <v>1.4810217364262701E-3</v>
      </c>
      <c r="GA408" s="223">
        <f t="shared" ca="1" si="773"/>
        <v>1.667645287665453E-3</v>
      </c>
      <c r="GB408" s="223">
        <f t="shared" ca="1" si="774"/>
        <v>-1.2942420109074827E-4</v>
      </c>
      <c r="GC408" s="223">
        <f t="shared" ca="1" si="775"/>
        <v>-1.7725413542935514E-3</v>
      </c>
      <c r="GD408" s="223">
        <f t="shared" ca="1" si="776"/>
        <v>-1.3071897739934794E-3</v>
      </c>
      <c r="GE408" s="223">
        <f t="shared" ca="1" si="777"/>
        <v>7.1308675095952886E-4</v>
      </c>
      <c r="GF408" s="223">
        <f t="shared" ca="1" si="778"/>
        <v>1.8851341979102664E-3</v>
      </c>
      <c r="GG408" s="223">
        <f t="shared" ca="1" si="779"/>
        <v>8.1478176791424228E-4</v>
      </c>
      <c r="GH408" s="223">
        <f t="shared" ca="1" si="780"/>
        <v>-1.224767729396504E-3</v>
      </c>
      <c r="GI408" s="223">
        <f t="shared" ca="1" si="781"/>
        <v>-1.8074347359373515E-3</v>
      </c>
      <c r="GJ408" s="223">
        <f t="shared" ca="1" si="782"/>
        <v>-2.40126725342493E-4</v>
      </c>
      <c r="GK408" s="223">
        <f t="shared" ca="1" si="783"/>
        <v>1.6128161965263191E-3</v>
      </c>
      <c r="GL408" s="223">
        <f t="shared" ca="1" si="784"/>
        <v>1.5472862348002235E-3</v>
      </c>
      <c r="GM408" s="223">
        <f t="shared" ca="1" si="785"/>
        <v>-3.5876758266174846E-4</v>
      </c>
      <c r="GN408" s="223">
        <f t="shared" ca="1" si="786"/>
        <v>-1.8380611280407212E-3</v>
      </c>
      <c r="GO408" s="223">
        <f t="shared" ca="1" si="787"/>
        <v>-1.1309490308356531E-3</v>
      </c>
      <c r="GP408" s="223">
        <f t="shared" ca="1" si="788"/>
        <v>9.2144658538368816E-4</v>
      </c>
      <c r="GQ408" s="223">
        <f t="shared" ca="1" si="789"/>
        <v>1.8777654809282577E-3</v>
      </c>
      <c r="GR408" s="223">
        <f t="shared" ca="1" si="790"/>
        <v>6.0044971638549256E-4</v>
      </c>
      <c r="GS408" s="223">
        <f t="shared" ca="1" si="791"/>
        <v>-1.3911114168043259E-3</v>
      </c>
      <c r="GT408" s="223">
        <f t="shared" ca="1" si="792"/>
        <v>-1.7279213533317149E-3</v>
      </c>
      <c r="GU408" s="223">
        <f t="shared" ca="1" si="793"/>
        <v>-9.3388226385441014E-6</v>
      </c>
      <c r="GV408" s="223">
        <f t="shared" ca="1" si="794"/>
        <v>1.7203523998171083E-3</v>
      </c>
      <c r="GW408" s="223">
        <f t="shared" ca="1" si="795"/>
        <v>1.4036545567455746E-3</v>
      </c>
      <c r="GX408" s="223">
        <f t="shared" ca="1" si="796"/>
        <v>-5.8271476584777682E-4</v>
      </c>
      <c r="GY408" s="223">
        <f t="shared" ca="1" si="797"/>
        <v>-1.8759347515501078E-3</v>
      </c>
      <c r="GZ408" s="223">
        <f t="shared" ca="1" si="798"/>
        <v>-9.376977615638256E-4</v>
      </c>
      <c r="HA408" s="223">
        <f t="shared" ca="1" si="799"/>
        <v>1.1159470054788148E-3</v>
      </c>
      <c r="HB408" s="223">
        <f t="shared" ca="1" si="800"/>
        <v>1.84215342328413E-3</v>
      </c>
      <c r="HC408" s="223">
        <f t="shared" ca="1" si="801"/>
        <v>3.7708634222210959E-4</v>
      </c>
      <c r="HD408" s="223">
        <f t="shared" ca="1" si="802"/>
        <v>-1.5365314936532791E-3</v>
      </c>
      <c r="HE408" s="223">
        <f t="shared" ca="1" si="803"/>
        <v>-1.62241842521831E-3</v>
      </c>
      <c r="HF408" s="223">
        <f t="shared" ca="1" si="804"/>
        <v>2.2158954465054191E-4</v>
      </c>
      <c r="HG408" s="223">
        <f t="shared" ca="1" si="805"/>
        <v>1.8020129017062188E-3</v>
      </c>
      <c r="HH408" s="223">
        <f t="shared" ca="1" si="806"/>
        <v>1.2389106076322253E-3</v>
      </c>
      <c r="HI408" s="223">
        <f t="shared" ca="1" si="807"/>
        <v>-7.9789737656299692E-4</v>
      </c>
      <c r="HJ408" s="223">
        <f t="shared" ca="1" si="808"/>
        <v>-1.88559257027128E-3</v>
      </c>
      <c r="HK408" s="223">
        <f t="shared" ca="1" si="809"/>
        <v>-7.3034264514653692E-4</v>
      </c>
      <c r="HL408" s="223">
        <f t="shared" ca="1" si="810"/>
        <v>1.293662543885146E-3</v>
      </c>
      <c r="HM408" s="223">
        <f t="shared" ca="1" si="811"/>
        <v>1.7788336634726614E-3</v>
      </c>
      <c r="HN408" s="223">
        <f t="shared" ca="1" si="812"/>
        <v>1.4805123847876469E-4</v>
      </c>
      <c r="HO408" s="223">
        <f t="shared" ca="1" si="813"/>
        <v>-1.6588407066302404E-3</v>
      </c>
      <c r="HP408" s="223">
        <f t="shared" ca="1" si="814"/>
        <v>-1.4925128138383939E-3</v>
      </c>
      <c r="HQ408" s="223">
        <f t="shared" ca="1" si="815"/>
        <v>4.4918499893191124E-4</v>
      </c>
      <c r="HR408" s="223">
        <f t="shared" ca="1" si="816"/>
        <v>1.8565694522354043E-3</v>
      </c>
      <c r="HS408" s="223">
        <f t="shared" ca="1" si="817"/>
        <v>1.055532289798858E-3</v>
      </c>
      <c r="HT408" s="223">
        <f t="shared" ca="1" si="818"/>
        <v>-1.0010788680498213E-3</v>
      </c>
      <c r="HU408" s="223">
        <f t="shared" ca="1" si="819"/>
        <v>-1.8668893216211451E-3</v>
      </c>
      <c r="HV408" s="223">
        <f t="shared" ca="1" si="820"/>
        <v>-5.1200249554147516E-4</v>
      </c>
      <c r="HW408" s="223">
        <f t="shared" ca="1" si="821"/>
        <v>1.4519201934870161E-3</v>
      </c>
      <c r="HX408" s="223">
        <f t="shared" ca="1" si="822"/>
        <v>1.688758589619608E-3</v>
      </c>
      <c r="HY408" s="223">
        <f t="shared" ca="1" si="823"/>
        <v>-8.3210693697775991E-5</v>
      </c>
      <c r="HZ408" s="223">
        <f t="shared" ca="1" si="824"/>
        <v>-1.7561994113262679E-3</v>
      </c>
      <c r="IA408" s="223">
        <f t="shared" ca="1" si="825"/>
        <v>-1.3401584205035384E-3</v>
      </c>
      <c r="IB408" s="223">
        <f t="shared" ca="1" si="826"/>
        <v>6.7002429272684056E-4</v>
      </c>
      <c r="IC408" s="223">
        <f t="shared" ca="1" si="827"/>
        <v>1.8832014701033243E-3</v>
      </c>
      <c r="ID408" s="223">
        <f t="shared" ca="1" si="828"/>
        <v>8.5627778383478182E-4</v>
      </c>
      <c r="IE408" s="223">
        <f t="shared" ca="1" si="829"/>
        <v>-6.1294653483186592E-4</v>
      </c>
      <c r="IF408" s="223">
        <f t="shared" ca="1" si="830"/>
        <v>-1.8201063198684381E-3</v>
      </c>
      <c r="IG408" s="223">
        <f t="shared" ca="1" si="831"/>
        <v>-2.8596135183012216E-4</v>
      </c>
      <c r="IH408" s="223">
        <f t="shared" ca="1" si="832"/>
        <v>1.5883396119278428E-3</v>
      </c>
      <c r="II408" s="223">
        <f t="shared" ca="1" si="833"/>
        <v>1.5732830146777707E-3</v>
      </c>
      <c r="IJ408" s="223">
        <f t="shared" ca="1" si="834"/>
        <v>-3.1322105958832063E-4</v>
      </c>
      <c r="IK408" s="223">
        <f t="shared" ca="1" si="835"/>
        <v>-1.827143242200987E-3</v>
      </c>
      <c r="IL408" s="223">
        <f t="shared" ca="1" si="836"/>
        <v>-1.1676467971014324E-3</v>
      </c>
      <c r="IM408" s="223">
        <f t="shared" ca="1" si="837"/>
        <v>8.8078579749876844E-4</v>
      </c>
      <c r="IN408" s="223">
        <f t="shared" ca="1" si="838"/>
        <v>1.8815083849721109E-3</v>
      </c>
      <c r="IO408" s="223">
        <f t="shared" ca="1" si="839"/>
        <v>6.4414406297626334E-4</v>
      </c>
      <c r="IP408" s="223">
        <f t="shared" ca="1" si="840"/>
        <v>-1.3594408119941494E-3</v>
      </c>
      <c r="IQ408" s="223">
        <f t="shared" ca="1" si="841"/>
        <v>-1.7459472249052182E-3</v>
      </c>
      <c r="IR408" s="223">
        <f t="shared" ca="1" si="842"/>
        <v>-5.5619083213783978E-5</v>
      </c>
      <c r="IS408" s="223">
        <f t="shared" ca="1" si="843"/>
        <v>1.7008689241746039E-3</v>
      </c>
      <c r="IT408" s="223">
        <f t="shared" ca="1" si="844"/>
        <v>1.4341437987793447E-3</v>
      </c>
      <c r="IU408" s="223">
        <f t="shared" ca="1" si="845"/>
        <v>-5.3852028919568781E-4</v>
      </c>
      <c r="IV408" s="223">
        <f t="shared" ca="1" si="846"/>
        <v>-1.8706051380033666E-3</v>
      </c>
      <c r="IW408" s="223">
        <f t="shared" ca="1" si="847"/>
        <v>-9.7757267902227407E-4</v>
      </c>
      <c r="IX408" s="223">
        <f t="shared" ca="1" si="848"/>
        <v>1.0782994640387135E-3</v>
      </c>
      <c r="IY408" s="223">
        <f t="shared" ca="1" si="849"/>
        <v>1.8515156624180447E-3</v>
      </c>
      <c r="IZ408" s="223">
        <f t="shared" ca="1" si="850"/>
        <v>4.2232181583952433E-4</v>
      </c>
      <c r="JA408" s="223">
        <f t="shared" ca="1" si="851"/>
        <v>-1.5092311672504754E-3</v>
      </c>
      <c r="JB408" s="223">
        <f t="shared" ca="1" si="852"/>
        <v>-1.6455274585472769E-3</v>
      </c>
    </row>
    <row r="409" spans="2:262">
      <c r="B409" s="230">
        <v>48</v>
      </c>
      <c r="C409" s="229">
        <f t="shared" si="853"/>
        <v>9.3750000000000051E-4</v>
      </c>
      <c r="D409" s="226">
        <f t="shared" ca="1" si="597"/>
        <v>280.00080670565529</v>
      </c>
      <c r="E409" s="225">
        <f ca="1">BB361</f>
        <v>8.0670565529603879E-4</v>
      </c>
      <c r="F409" s="224">
        <v>48</v>
      </c>
      <c r="G409" s="223">
        <f t="shared" ca="1" si="854"/>
        <v>3.5217714638162515E-5</v>
      </c>
      <c r="H409" s="223">
        <f t="shared" ca="1" si="598"/>
        <v>4.9170356940846658E-4</v>
      </c>
      <c r="I409" s="223">
        <f t="shared" ca="1" si="599"/>
        <v>3.4111590465663385E-4</v>
      </c>
      <c r="J409" s="223">
        <f t="shared" ca="1" si="600"/>
        <v>-2.3062475895181992E-4</v>
      </c>
      <c r="K409" s="223">
        <f t="shared" ca="1" si="601"/>
        <v>-5.1762845334474175E-4</v>
      </c>
      <c r="L409" s="223">
        <f t="shared" ca="1" si="602"/>
        <v>-1.6555090747977707E-4</v>
      </c>
      <c r="M409" s="223">
        <f t="shared" ca="1" si="603"/>
        <v>3.9092127433370882E-4</v>
      </c>
      <c r="N409" s="223">
        <f t="shared" ca="1" si="604"/>
        <v>4.6474909757289413E-4</v>
      </c>
      <c r="O409" s="223">
        <f t="shared" ca="1" si="605"/>
        <v>-3.5217714638162108E-5</v>
      </c>
      <c r="P409" s="223">
        <f t="shared" ca="1" si="606"/>
        <v>-4.9170356940846636E-4</v>
      </c>
      <c r="Q409" s="223">
        <f t="shared" ca="1" si="607"/>
        <v>-3.411159046566338E-4</v>
      </c>
      <c r="R409" s="223">
        <f t="shared" ca="1" si="608"/>
        <v>2.3062475895181976E-4</v>
      </c>
      <c r="S409" s="223">
        <f t="shared" ca="1" si="609"/>
        <v>5.1762845334474175E-4</v>
      </c>
      <c r="T409" s="223">
        <f t="shared" ca="1" si="610"/>
        <v>1.6555090747977683E-4</v>
      </c>
      <c r="U409" s="223">
        <f t="shared" ca="1" si="611"/>
        <v>-3.9092127433370866E-4</v>
      </c>
      <c r="V409" s="223">
        <f t="shared" ca="1" si="612"/>
        <v>-4.6474909757289419E-4</v>
      </c>
      <c r="W409" s="223">
        <f t="shared" ca="1" si="613"/>
        <v>3.5217714638161919E-5</v>
      </c>
      <c r="X409" s="223">
        <f t="shared" ca="1" si="614"/>
        <v>4.9170356940846636E-4</v>
      </c>
      <c r="Y409" s="223">
        <f t="shared" ca="1" si="615"/>
        <v>3.4111590465663467E-4</v>
      </c>
      <c r="Z409" s="223">
        <f t="shared" ca="1" si="616"/>
        <v>-2.3062475895181876E-4</v>
      </c>
      <c r="AA409" s="223">
        <f t="shared" ca="1" si="617"/>
        <v>-5.1762845334474164E-4</v>
      </c>
      <c r="AB409" s="223">
        <f t="shared" ca="1" si="618"/>
        <v>-1.6555090747977699E-4</v>
      </c>
      <c r="AC409" s="223">
        <f t="shared" ca="1" si="619"/>
        <v>3.9092127433370855E-4</v>
      </c>
      <c r="AD409" s="223">
        <f t="shared" ca="1" si="620"/>
        <v>4.647490975728943E-4</v>
      </c>
      <c r="AE409" s="223">
        <f t="shared" ca="1" si="621"/>
        <v>-3.5217714638161756E-5</v>
      </c>
      <c r="AF409" s="223">
        <f t="shared" ca="1" si="622"/>
        <v>-4.9170356940846636E-4</v>
      </c>
      <c r="AG409" s="223">
        <f t="shared" ca="1" si="623"/>
        <v>-3.4111590465663483E-4</v>
      </c>
      <c r="AH409" s="223">
        <f t="shared" ca="1" si="624"/>
        <v>2.3062475895182022E-4</v>
      </c>
      <c r="AI409" s="223">
        <f t="shared" ca="1" si="625"/>
        <v>5.1762845334474186E-4</v>
      </c>
      <c r="AJ409" s="223">
        <f t="shared" ca="1" si="626"/>
        <v>1.6555090747977724E-4</v>
      </c>
      <c r="AK409" s="223">
        <f t="shared" ca="1" si="627"/>
        <v>-3.9092127433370719E-4</v>
      </c>
      <c r="AL409" s="223">
        <f t="shared" ca="1" si="628"/>
        <v>-4.6474909757289435E-4</v>
      </c>
      <c r="AM409" s="223">
        <f t="shared" ca="1" si="629"/>
        <v>3.5217714638163409E-5</v>
      </c>
      <c r="AN409" s="223">
        <f t="shared" ca="1" si="630"/>
        <v>4.9170356940846625E-4</v>
      </c>
      <c r="AO409" s="223">
        <f t="shared" ca="1" si="631"/>
        <v>3.4111590465663353E-4</v>
      </c>
      <c r="AP409" s="223">
        <f t="shared" ca="1" si="632"/>
        <v>-2.306247589518184E-4</v>
      </c>
      <c r="AQ409" s="223">
        <f t="shared" ca="1" si="633"/>
        <v>-5.1762845334474164E-4</v>
      </c>
      <c r="AR409" s="223">
        <f t="shared" ca="1" si="634"/>
        <v>-1.6555090747977916E-4</v>
      </c>
      <c r="AS409" s="223">
        <f t="shared" ca="1" si="635"/>
        <v>3.9092127433370833E-4</v>
      </c>
      <c r="AT409" s="223">
        <f t="shared" ca="1" si="636"/>
        <v>4.6474909757289527E-4</v>
      </c>
      <c r="AU409" s="223">
        <f t="shared" ca="1" si="637"/>
        <v>-3.521771463816135E-5</v>
      </c>
      <c r="AV409" s="223">
        <f t="shared" ca="1" si="638"/>
        <v>-4.9170356940846679E-4</v>
      </c>
      <c r="AW409" s="223">
        <f t="shared" ca="1" si="639"/>
        <v>-3.411159046566351E-4</v>
      </c>
      <c r="AX409" s="223">
        <f t="shared" ca="1" si="640"/>
        <v>2.3062475895181989E-4</v>
      </c>
      <c r="AY409" s="223">
        <f t="shared" ca="1" si="641"/>
        <v>5.1762845334474186E-4</v>
      </c>
      <c r="AZ409" s="223">
        <f t="shared" ca="1" si="642"/>
        <v>1.6555090747977753E-4</v>
      </c>
      <c r="BA409" s="223">
        <f t="shared" ca="1" si="643"/>
        <v>-3.9092127433370692E-4</v>
      </c>
      <c r="BB409" s="223">
        <f t="shared" ca="1" si="644"/>
        <v>-4.6474909757289451E-4</v>
      </c>
      <c r="BC409" s="223">
        <f t="shared" ca="1" si="645"/>
        <v>3.5217714638163003E-5</v>
      </c>
      <c r="BD409" s="223">
        <f t="shared" ca="1" si="646"/>
        <v>4.9170356940846614E-4</v>
      </c>
      <c r="BE409" s="223">
        <f t="shared" ca="1" si="647"/>
        <v>3.4111590465663385E-4</v>
      </c>
      <c r="BF409" s="223">
        <f t="shared" ca="1" si="648"/>
        <v>-2.3062475895181808E-4</v>
      </c>
      <c r="BG409" s="223">
        <f t="shared" ca="1" si="649"/>
        <v>-5.1762845334474164E-4</v>
      </c>
      <c r="BH409" s="223">
        <f t="shared" ca="1" si="650"/>
        <v>-1.6555090747977943E-4</v>
      </c>
      <c r="BI409" s="223">
        <f t="shared" ca="1" si="651"/>
        <v>3.9092127433370562E-4</v>
      </c>
      <c r="BJ409" s="223">
        <f t="shared" ca="1" si="652"/>
        <v>4.6474909757289381E-4</v>
      </c>
      <c r="BK409" s="223">
        <f t="shared" ca="1" si="653"/>
        <v>-3.5217714638160997E-5</v>
      </c>
      <c r="BL409" s="223">
        <f t="shared" ca="1" si="654"/>
        <v>-4.9170356940846549E-4</v>
      </c>
      <c r="BM409" s="223">
        <f t="shared" ca="1" si="655"/>
        <v>-3.4111590465663261E-4</v>
      </c>
      <c r="BN409" s="223">
        <f t="shared" ca="1" si="656"/>
        <v>2.3062475895181954E-4</v>
      </c>
      <c r="BO409" s="223">
        <f t="shared" ca="1" si="657"/>
        <v>5.1762845334474186E-4</v>
      </c>
      <c r="BP409" s="223">
        <f t="shared" ca="1" si="658"/>
        <v>1.6555090747978138E-4</v>
      </c>
      <c r="BQ409" s="223">
        <f t="shared" ca="1" si="659"/>
        <v>-3.9092127433370909E-4</v>
      </c>
      <c r="BR409" s="223">
        <f t="shared" ca="1" si="660"/>
        <v>-4.6474909757289473E-4</v>
      </c>
      <c r="BS409" s="223">
        <f t="shared" ca="1" si="661"/>
        <v>3.5217714638158937E-5</v>
      </c>
      <c r="BT409" s="223">
        <f t="shared" ca="1" si="662"/>
        <v>4.9170356940846723E-4</v>
      </c>
      <c r="BU409" s="223">
        <f t="shared" ca="1" si="663"/>
        <v>3.4111590465663413E-4</v>
      </c>
      <c r="BV409" s="223">
        <f t="shared" ca="1" si="664"/>
        <v>-2.3062475895181773E-4</v>
      </c>
      <c r="BW409" s="223">
        <f t="shared" ca="1" si="665"/>
        <v>-5.1762845334474197E-4</v>
      </c>
      <c r="BX409" s="223">
        <f t="shared" ca="1" si="666"/>
        <v>-1.6555090747977634E-4</v>
      </c>
      <c r="BY409" s="223">
        <f t="shared" ca="1" si="667"/>
        <v>3.9092127433370779E-4</v>
      </c>
      <c r="BZ409" s="223">
        <f t="shared" ca="1" si="668"/>
        <v>4.647490975728956E-4</v>
      </c>
      <c r="CA409" s="223">
        <f t="shared" ca="1" si="669"/>
        <v>-3.5217714638164277E-5</v>
      </c>
      <c r="CB409" s="223">
        <f t="shared" ca="1" si="670"/>
        <v>-4.9170356940846658E-4</v>
      </c>
      <c r="CC409" s="223">
        <f t="shared" ca="1" si="671"/>
        <v>-3.4111590465663564E-4</v>
      </c>
      <c r="CD409" s="223">
        <f t="shared" ca="1" si="672"/>
        <v>2.3062475895181591E-4</v>
      </c>
      <c r="CE409" s="223">
        <f t="shared" ca="1" si="673"/>
        <v>5.1762845334474164E-4</v>
      </c>
      <c r="CF409" s="223">
        <f t="shared" ca="1" si="674"/>
        <v>1.6555090747977829E-4</v>
      </c>
      <c r="CG409" s="223">
        <f t="shared" ca="1" si="675"/>
        <v>-3.9092127433370649E-4</v>
      </c>
      <c r="CH409" s="223">
        <f t="shared" ca="1" si="676"/>
        <v>-4.6474909757289652E-4</v>
      </c>
      <c r="CI409" s="223">
        <f t="shared" ca="1" si="677"/>
        <v>3.5217714638162244E-5</v>
      </c>
      <c r="CJ409" s="223">
        <f t="shared" ca="1" si="678"/>
        <v>4.9170356940846593E-4</v>
      </c>
      <c r="CK409" s="223">
        <f t="shared" ca="1" si="679"/>
        <v>3.4111590465663716E-4</v>
      </c>
      <c r="CL409" s="223">
        <f t="shared" ca="1" si="680"/>
        <v>-2.3062475895182068E-4</v>
      </c>
      <c r="CM409" s="223">
        <f t="shared" ca="1" si="681"/>
        <v>-5.1762845334474175E-4</v>
      </c>
      <c r="CN409" s="223">
        <f t="shared" ca="1" si="682"/>
        <v>-1.6555090747978022E-4</v>
      </c>
      <c r="CO409" s="223">
        <f t="shared" ca="1" si="683"/>
        <v>3.9092127433370508E-4</v>
      </c>
      <c r="CP409" s="223">
        <f t="shared" ca="1" si="684"/>
        <v>4.6474909757289413E-4</v>
      </c>
      <c r="CQ409" s="223">
        <f t="shared" ca="1" si="685"/>
        <v>-3.5217714638160238E-5</v>
      </c>
      <c r="CR409" s="223">
        <f t="shared" ca="1" si="686"/>
        <v>-4.9170356940846528E-4</v>
      </c>
      <c r="CS409" s="223">
        <f t="shared" ca="1" si="687"/>
        <v>-3.4111590465663315E-4</v>
      </c>
      <c r="CT409" s="223">
        <f t="shared" ca="1" si="688"/>
        <v>2.3062475895181886E-4</v>
      </c>
      <c r="CU409" s="223">
        <f t="shared" ca="1" si="689"/>
        <v>5.1762845334474197E-4</v>
      </c>
      <c r="CV409" s="223">
        <f t="shared" ca="1" si="690"/>
        <v>1.6555090747978217E-4</v>
      </c>
      <c r="CW409" s="223">
        <f t="shared" ca="1" si="691"/>
        <v>-3.9092127433370866E-4</v>
      </c>
      <c r="CX409" s="223">
        <f t="shared" ca="1" si="692"/>
        <v>-4.6474909757289505E-4</v>
      </c>
      <c r="CY409" s="223">
        <f t="shared" ca="1" si="693"/>
        <v>3.5217714638158178E-5</v>
      </c>
      <c r="CZ409" s="223">
        <f t="shared" ca="1" si="694"/>
        <v>4.917035694084669E-4</v>
      </c>
      <c r="DA409" s="223">
        <f t="shared" ca="1" si="695"/>
        <v>3.4111590465663472E-4</v>
      </c>
      <c r="DB409" s="223">
        <f t="shared" ca="1" si="696"/>
        <v>-2.3062475895181705E-4</v>
      </c>
      <c r="DC409" s="223">
        <f t="shared" ca="1" si="697"/>
        <v>-5.1762845334474207E-4</v>
      </c>
      <c r="DD409" s="223">
        <f t="shared" ca="1" si="698"/>
        <v>-1.6555090747977707E-4</v>
      </c>
      <c r="DE409" s="223">
        <f t="shared" ca="1" si="699"/>
        <v>3.9092127433370725E-4</v>
      </c>
      <c r="DF409" s="223">
        <f t="shared" ca="1" si="700"/>
        <v>4.6474909757289592E-4</v>
      </c>
      <c r="DG409" s="223">
        <f t="shared" ca="1" si="701"/>
        <v>-3.5217714638163518E-5</v>
      </c>
      <c r="DH409" s="223">
        <f t="shared" ca="1" si="702"/>
        <v>-4.9170356940846636E-4</v>
      </c>
      <c r="DI409" s="223">
        <f t="shared" ca="1" si="703"/>
        <v>-3.4111590465663624E-4</v>
      </c>
      <c r="DJ409" s="223">
        <f t="shared" ca="1" si="704"/>
        <v>2.3062475895181523E-4</v>
      </c>
      <c r="DK409" s="223">
        <f t="shared" ca="1" si="705"/>
        <v>5.1762845334474175E-4</v>
      </c>
      <c r="DL409" s="223">
        <f t="shared" ca="1" si="706"/>
        <v>1.6555090747978596E-4</v>
      </c>
      <c r="DM409" s="223">
        <f t="shared" ca="1" si="707"/>
        <v>-3.9092127433370595E-4</v>
      </c>
      <c r="DN409" s="223">
        <f t="shared" ca="1" si="708"/>
        <v>-4.6474909757289359E-4</v>
      </c>
      <c r="DO409" s="223">
        <f t="shared" ca="1" si="709"/>
        <v>3.5217714638154112E-5</v>
      </c>
      <c r="DP409" s="223">
        <f t="shared" ca="1" si="710"/>
        <v>4.9170356940846571E-4</v>
      </c>
      <c r="DQ409" s="223">
        <f t="shared" ca="1" si="711"/>
        <v>3.4111590465663223E-4</v>
      </c>
      <c r="DR409" s="223">
        <f t="shared" ca="1" si="712"/>
        <v>-2.3062475895181339E-4</v>
      </c>
      <c r="DS409" s="223">
        <f t="shared" ca="1" si="713"/>
        <v>-5.1762845334474186E-4</v>
      </c>
      <c r="DT409" s="223">
        <f t="shared" ca="1" si="714"/>
        <v>-1.6555090747977396E-4</v>
      </c>
      <c r="DU409" s="223">
        <f t="shared" ca="1" si="715"/>
        <v>3.9092127433370464E-4</v>
      </c>
      <c r="DV409" s="223">
        <f t="shared" ca="1" si="716"/>
        <v>4.6474909757289446E-4</v>
      </c>
      <c r="DW409" s="223">
        <f t="shared" ca="1" si="717"/>
        <v>-3.5217714638166825E-5</v>
      </c>
      <c r="DX409" s="223">
        <f t="shared" ca="1" si="718"/>
        <v>-4.9170356940846506E-4</v>
      </c>
      <c r="DY409" s="223">
        <f t="shared" ca="1" si="719"/>
        <v>-3.4111590465663375E-4</v>
      </c>
      <c r="DZ409" s="223">
        <f t="shared" ca="1" si="720"/>
        <v>2.3062475895181157E-4</v>
      </c>
      <c r="EA409" s="223">
        <f t="shared" ca="1" si="721"/>
        <v>5.1762845334474197E-4</v>
      </c>
      <c r="EB409" s="223">
        <f t="shared" ca="1" si="722"/>
        <v>1.6555090747977591E-4</v>
      </c>
      <c r="EC409" s="223">
        <f t="shared" ca="1" si="723"/>
        <v>-3.9092127433370329E-4</v>
      </c>
      <c r="ED409" s="223">
        <f t="shared" ca="1" si="724"/>
        <v>-4.6474909757289538E-4</v>
      </c>
      <c r="EE409" s="223">
        <f t="shared" ca="1" si="725"/>
        <v>3.5217714638164792E-5</v>
      </c>
      <c r="EF409" s="223">
        <f t="shared" ca="1" si="726"/>
        <v>4.9170356940846441E-4</v>
      </c>
      <c r="EG409" s="223">
        <f t="shared" ca="1" si="727"/>
        <v>3.4111590465663521E-4</v>
      </c>
      <c r="EH409" s="223">
        <f t="shared" ca="1" si="728"/>
        <v>-2.3062475895182296E-4</v>
      </c>
      <c r="EI409" s="223">
        <f t="shared" ca="1" si="729"/>
        <v>-5.1762845334474207E-4</v>
      </c>
      <c r="EJ409" s="223">
        <f t="shared" ca="1" si="730"/>
        <v>-1.6555090747977772E-4</v>
      </c>
      <c r="EK409" s="223">
        <f t="shared" ca="1" si="731"/>
        <v>3.9092127433370193E-4</v>
      </c>
      <c r="EL409" s="223">
        <f t="shared" ca="1" si="732"/>
        <v>4.647490975728963E-4</v>
      </c>
      <c r="EM409" s="223">
        <f t="shared" ca="1" si="733"/>
        <v>-3.5217714638162732E-5</v>
      </c>
      <c r="EN409" s="223">
        <f t="shared" ca="1" si="734"/>
        <v>-4.9170356940846365E-4</v>
      </c>
      <c r="EO409" s="223">
        <f t="shared" ca="1" si="735"/>
        <v>-3.4111590465663684E-4</v>
      </c>
      <c r="EP409" s="223">
        <f t="shared" ca="1" si="736"/>
        <v>2.3062475895182114E-4</v>
      </c>
      <c r="EQ409" s="223">
        <f t="shared" ca="1" si="737"/>
        <v>5.1762845334474229E-4</v>
      </c>
      <c r="ER409" s="223">
        <f t="shared" ca="1" si="738"/>
        <v>1.6555090747977967E-4</v>
      </c>
      <c r="ES409" s="223">
        <f t="shared" ca="1" si="739"/>
        <v>-3.9092127433371028E-4</v>
      </c>
      <c r="ET409" s="223">
        <f t="shared" ca="1" si="740"/>
        <v>-4.6474909757289717E-4</v>
      </c>
      <c r="EU409" s="223">
        <f t="shared" ca="1" si="741"/>
        <v>3.5217714638160726E-5</v>
      </c>
      <c r="EV409" s="223">
        <f t="shared" ca="1" si="742"/>
        <v>4.9170356940846777E-4</v>
      </c>
      <c r="EW409" s="223">
        <f t="shared" ca="1" si="743"/>
        <v>3.411159046566383E-4</v>
      </c>
      <c r="EX409" s="223">
        <f t="shared" ca="1" si="744"/>
        <v>-2.3062475895181933E-4</v>
      </c>
      <c r="EY409" s="223">
        <f t="shared" ca="1" si="745"/>
        <v>-5.176284533447424E-4</v>
      </c>
      <c r="EZ409" s="223">
        <f t="shared" ca="1" si="746"/>
        <v>-1.655509074797816E-4</v>
      </c>
      <c r="FA409" s="223">
        <f t="shared" ca="1" si="747"/>
        <v>3.9092127433370898E-4</v>
      </c>
      <c r="FB409" s="223">
        <f t="shared" ca="1" si="748"/>
        <v>4.6474909757289809E-4</v>
      </c>
      <c r="FC409" s="223">
        <f t="shared" ca="1" si="749"/>
        <v>-3.5217714638158693E-5</v>
      </c>
      <c r="FD409" s="223">
        <f t="shared" ca="1" si="750"/>
        <v>-4.9170356940846712E-4</v>
      </c>
      <c r="FE409" s="223">
        <f t="shared" ca="1" si="751"/>
        <v>-3.4111590465663987E-4</v>
      </c>
      <c r="FF409" s="223">
        <f t="shared" ca="1" si="752"/>
        <v>2.3062475895181751E-4</v>
      </c>
      <c r="FG409" s="223">
        <f t="shared" ca="1" si="753"/>
        <v>5.1762845334474153E-4</v>
      </c>
      <c r="FH409" s="223">
        <f t="shared" ca="1" si="754"/>
        <v>1.6555090747978355E-4</v>
      </c>
      <c r="FI409" s="223">
        <f t="shared" ca="1" si="755"/>
        <v>-3.9092127433370763E-4</v>
      </c>
      <c r="FJ409" s="223">
        <f t="shared" ca="1" si="756"/>
        <v>-4.6474909757289901E-4</v>
      </c>
      <c r="FK409" s="223">
        <f t="shared" ca="1" si="757"/>
        <v>3.521771463815666E-5</v>
      </c>
      <c r="FL409" s="223">
        <f t="shared" ca="1" si="758"/>
        <v>4.9170356940846647E-4</v>
      </c>
      <c r="FM409" s="223">
        <f t="shared" ca="1" si="759"/>
        <v>3.4111590465664139E-4</v>
      </c>
      <c r="FN409" s="223">
        <f t="shared" ca="1" si="760"/>
        <v>-2.3062475895181567E-4</v>
      </c>
      <c r="FO409" s="223">
        <f t="shared" ca="1" si="761"/>
        <v>-5.1762845334474164E-4</v>
      </c>
      <c r="FP409" s="223">
        <f t="shared" ca="1" si="762"/>
        <v>-1.655509074797855E-4</v>
      </c>
      <c r="FQ409" s="223">
        <f t="shared" ca="1" si="763"/>
        <v>3.9092127433370627E-4</v>
      </c>
      <c r="FR409" s="223">
        <f t="shared" ca="1" si="764"/>
        <v>4.6474909757289332E-4</v>
      </c>
      <c r="FS409" s="223">
        <f t="shared" ca="1" si="765"/>
        <v>-3.5217714638154627E-5</v>
      </c>
      <c r="FT409" s="223">
        <f t="shared" ca="1" si="766"/>
        <v>-4.9170356940846582E-4</v>
      </c>
      <c r="FU409" s="223">
        <f t="shared" ca="1" si="767"/>
        <v>-3.4111590465663185E-4</v>
      </c>
      <c r="FV409" s="223">
        <f t="shared" ca="1" si="768"/>
        <v>2.3062475895181385E-4</v>
      </c>
      <c r="FW409" s="223">
        <f t="shared" ca="1" si="769"/>
        <v>5.1762845334474175E-4</v>
      </c>
      <c r="FX409" s="223">
        <f t="shared" ca="1" si="770"/>
        <v>1.6555090747978737E-4</v>
      </c>
      <c r="FY409" s="223">
        <f t="shared" ca="1" si="771"/>
        <v>-3.9092127433370497E-4</v>
      </c>
      <c r="FZ409" s="223">
        <f t="shared" ca="1" si="772"/>
        <v>-4.6474909757289424E-4</v>
      </c>
      <c r="GA409" s="223">
        <f t="shared" ca="1" si="773"/>
        <v>3.5217714638152622E-5</v>
      </c>
      <c r="GB409" s="223">
        <f t="shared" ca="1" si="774"/>
        <v>4.9170356940846517E-4</v>
      </c>
      <c r="GC409" s="223">
        <f t="shared" ca="1" si="775"/>
        <v>3.4111590465663331E-4</v>
      </c>
      <c r="GD409" s="223">
        <f t="shared" ca="1" si="776"/>
        <v>-2.3062475895181203E-4</v>
      </c>
      <c r="GE409" s="223">
        <f t="shared" ca="1" si="777"/>
        <v>-5.1762845334474186E-4</v>
      </c>
      <c r="GF409" s="223">
        <f t="shared" ca="1" si="778"/>
        <v>-1.6555090747977537E-4</v>
      </c>
      <c r="GG409" s="223">
        <f t="shared" ca="1" si="779"/>
        <v>3.9092127433370361E-4</v>
      </c>
      <c r="GH409" s="223">
        <f t="shared" ca="1" si="780"/>
        <v>4.6474909757289516E-4</v>
      </c>
      <c r="GI409" s="223">
        <f t="shared" ca="1" si="781"/>
        <v>-3.521771463816528E-5</v>
      </c>
      <c r="GJ409" s="223">
        <f t="shared" ca="1" si="782"/>
        <v>-4.9170356940846452E-4</v>
      </c>
      <c r="GK409" s="223">
        <f t="shared" ca="1" si="783"/>
        <v>-3.4111590465663488E-4</v>
      </c>
      <c r="GL409" s="223">
        <f t="shared" ca="1" si="784"/>
        <v>2.3062475895181022E-4</v>
      </c>
      <c r="GM409" s="223">
        <f t="shared" ca="1" si="785"/>
        <v>5.1762845334474207E-4</v>
      </c>
      <c r="GN409" s="223">
        <f t="shared" ca="1" si="786"/>
        <v>1.6555090747977732E-4</v>
      </c>
      <c r="GO409" s="223">
        <f t="shared" ca="1" si="787"/>
        <v>-3.9092127433370226E-4</v>
      </c>
      <c r="GP409" s="223">
        <f t="shared" ca="1" si="788"/>
        <v>-4.6474909757289608E-4</v>
      </c>
      <c r="GQ409" s="223">
        <f t="shared" ca="1" si="789"/>
        <v>3.5217714638163274E-5</v>
      </c>
      <c r="GR409" s="223">
        <f t="shared" ca="1" si="790"/>
        <v>4.9170356940846387E-4</v>
      </c>
      <c r="GS409" s="223">
        <f t="shared" ca="1" si="791"/>
        <v>3.411159046566364E-4</v>
      </c>
      <c r="GT409" s="223">
        <f t="shared" ca="1" si="792"/>
        <v>-2.306247589518216E-4</v>
      </c>
      <c r="GU409" s="223">
        <f t="shared" ca="1" si="793"/>
        <v>-5.1762845334474218E-4</v>
      </c>
      <c r="GV409" s="223">
        <f t="shared" ca="1" si="794"/>
        <v>-1.6555090747977924E-4</v>
      </c>
      <c r="GW409" s="223">
        <f t="shared" ca="1" si="795"/>
        <v>3.9092127433370096E-4</v>
      </c>
      <c r="GX409" s="223">
        <f t="shared" ca="1" si="796"/>
        <v>4.6474909757289695E-4</v>
      </c>
      <c r="GY409" s="223">
        <f t="shared" ca="1" si="797"/>
        <v>-3.5217714638161214E-5</v>
      </c>
      <c r="GZ409" s="223">
        <f t="shared" ca="1" si="798"/>
        <v>-4.9170356940846322E-4</v>
      </c>
      <c r="HA409" s="223">
        <f t="shared" ca="1" si="799"/>
        <v>-3.4111590465663792E-4</v>
      </c>
      <c r="HB409" s="223">
        <f t="shared" ca="1" si="800"/>
        <v>2.3062475895181979E-4</v>
      </c>
      <c r="HC409" s="223">
        <f t="shared" ca="1" si="801"/>
        <v>5.176284533447424E-4</v>
      </c>
      <c r="HD409" s="223">
        <f t="shared" ca="1" si="802"/>
        <v>1.6555090747978114E-4</v>
      </c>
      <c r="HE409" s="223">
        <f t="shared" ca="1" si="803"/>
        <v>-3.9092127433370931E-4</v>
      </c>
      <c r="HF409" s="223">
        <f t="shared" ca="1" si="804"/>
        <v>-4.6474909757289787E-4</v>
      </c>
      <c r="HG409" s="223">
        <f t="shared" ca="1" si="805"/>
        <v>3.5217714638159208E-5</v>
      </c>
      <c r="HH409" s="223">
        <f t="shared" ca="1" si="806"/>
        <v>4.9170356940846723E-4</v>
      </c>
      <c r="HI409" s="223">
        <f t="shared" ca="1" si="807"/>
        <v>3.4111590465663949E-4</v>
      </c>
      <c r="HJ409" s="223">
        <f t="shared" ca="1" si="808"/>
        <v>-2.3062475895181794E-4</v>
      </c>
      <c r="HK409" s="223">
        <f t="shared" ca="1" si="809"/>
        <v>-5.1762845334474251E-4</v>
      </c>
      <c r="HL409" s="223">
        <f t="shared" ca="1" si="810"/>
        <v>-1.6555090747978306E-4</v>
      </c>
      <c r="HM409" s="223">
        <f t="shared" ca="1" si="811"/>
        <v>3.9092127433370801E-4</v>
      </c>
      <c r="HN409" s="223">
        <f t="shared" ca="1" si="812"/>
        <v>4.6474909757289879E-4</v>
      </c>
      <c r="HO409" s="223">
        <f t="shared" ca="1" si="813"/>
        <v>-3.5217714638157175E-5</v>
      </c>
      <c r="HP409" s="223">
        <f t="shared" ca="1" si="814"/>
        <v>-4.9170356940846658E-4</v>
      </c>
      <c r="HQ409" s="223">
        <f t="shared" ca="1" si="815"/>
        <v>-3.411159046566299E-4</v>
      </c>
      <c r="HR409" s="223">
        <f t="shared" ca="1" si="816"/>
        <v>2.3062475895180293E-4</v>
      </c>
      <c r="HS409" s="223">
        <f t="shared" ca="1" si="817"/>
        <v>5.1762845334474262E-4</v>
      </c>
      <c r="HT409" s="223">
        <f t="shared" ca="1" si="818"/>
        <v>1.6555090747978501E-4</v>
      </c>
      <c r="HU409" s="223">
        <f t="shared" ca="1" si="819"/>
        <v>-3.9092127433370665E-4</v>
      </c>
      <c r="HV409" s="223">
        <f t="shared" ca="1" si="820"/>
        <v>-4.647490975728931E-4</v>
      </c>
      <c r="HW409" s="223">
        <f t="shared" ca="1" si="821"/>
        <v>3.521771463816986E-5</v>
      </c>
      <c r="HX409" s="223">
        <f t="shared" ca="1" si="822"/>
        <v>4.9170356940846126E-4</v>
      </c>
      <c r="HY409" s="223">
        <f t="shared" ca="1" si="823"/>
        <v>3.4111590465664253E-4</v>
      </c>
      <c r="HZ409" s="223">
        <f t="shared" ca="1" si="824"/>
        <v>-2.3062475895181431E-4</v>
      </c>
      <c r="IA409" s="223">
        <f t="shared" ca="1" si="825"/>
        <v>-5.1762845334474175E-4</v>
      </c>
      <c r="IB409" s="223">
        <f t="shared" ca="1" si="826"/>
        <v>-1.6555090747977295E-4</v>
      </c>
      <c r="IC409" s="223">
        <f t="shared" ca="1" si="827"/>
        <v>3.9092127433369565E-4</v>
      </c>
      <c r="ID409" s="223">
        <f t="shared" ca="1" si="828"/>
        <v>4.6474909757290058E-4</v>
      </c>
      <c r="IE409" s="223">
        <f t="shared" ca="1" si="829"/>
        <v>-3.5217714638155278E-5</v>
      </c>
      <c r="IF409" s="223">
        <f t="shared" ca="1" si="830"/>
        <v>-4.9170356940846528E-4</v>
      </c>
      <c r="IG409" s="223">
        <f t="shared" ca="1" si="831"/>
        <v>-3.4111590465663293E-4</v>
      </c>
      <c r="IH409" s="223">
        <f t="shared" ca="1" si="832"/>
        <v>2.3062475895182569E-4</v>
      </c>
      <c r="II409" s="223">
        <f t="shared" ca="1" si="833"/>
        <v>5.1762845334474283E-4</v>
      </c>
      <c r="IJ409" s="223">
        <f t="shared" ca="1" si="834"/>
        <v>1.6555090747978889E-4</v>
      </c>
      <c r="IK409" s="223">
        <f t="shared" ca="1" si="835"/>
        <v>-3.9092127433370394E-4</v>
      </c>
      <c r="IL409" s="223">
        <f t="shared" ca="1" si="836"/>
        <v>-4.6474909757289495E-4</v>
      </c>
      <c r="IM409" s="223">
        <f t="shared" ca="1" si="837"/>
        <v>3.5217714638165795E-5</v>
      </c>
      <c r="IN409" s="223">
        <f t="shared" ca="1" si="838"/>
        <v>4.917035694084694E-4</v>
      </c>
      <c r="IO409" s="223">
        <f t="shared" ca="1" si="839"/>
        <v>3.4111590465664562E-4</v>
      </c>
      <c r="IP409" s="223">
        <f t="shared" ca="1" si="840"/>
        <v>-2.3062475895181065E-4</v>
      </c>
      <c r="IQ409" s="223">
        <f t="shared" ca="1" si="841"/>
        <v>-5.1762845334474207E-4</v>
      </c>
      <c r="IR409" s="223">
        <f t="shared" ca="1" si="842"/>
        <v>-1.6555090747977683E-4</v>
      </c>
      <c r="IS409" s="223">
        <f t="shared" ca="1" si="843"/>
        <v>3.9092127433371229E-4</v>
      </c>
      <c r="IT409" s="223">
        <f t="shared" ca="1" si="844"/>
        <v>4.6474909757290237E-4</v>
      </c>
      <c r="IU409" s="223">
        <f t="shared" ca="1" si="845"/>
        <v>-3.5217714638149044E-5</v>
      </c>
      <c r="IV409" s="223">
        <f t="shared" ca="1" si="846"/>
        <v>-4.9170356940846397E-4</v>
      </c>
      <c r="IW409" s="223">
        <f t="shared" ca="1" si="847"/>
        <v>-3.4111590465663602E-4</v>
      </c>
      <c r="IX409" s="223">
        <f t="shared" ca="1" si="848"/>
        <v>2.3062475895182206E-4</v>
      </c>
      <c r="IY409" s="223">
        <f t="shared" ca="1" si="849"/>
        <v>5.176284533447411E-4</v>
      </c>
      <c r="IZ409" s="223">
        <f t="shared" ca="1" si="850"/>
        <v>1.6555090747979271E-4</v>
      </c>
      <c r="JA409" s="223">
        <f t="shared" ca="1" si="851"/>
        <v>-3.9092127433370128E-4</v>
      </c>
      <c r="JB409" s="223">
        <f t="shared" ca="1" si="852"/>
        <v>-4.6474909757289673E-4</v>
      </c>
    </row>
    <row r="410" spans="2:262">
      <c r="B410" s="230">
        <v>49</v>
      </c>
      <c r="C410" s="229">
        <f t="shared" si="853"/>
        <v>9.5703125000000052E-4</v>
      </c>
      <c r="D410" s="226">
        <f t="shared" ca="1" si="597"/>
        <v>280.00016744509338</v>
      </c>
      <c r="E410" s="225">
        <f ca="1">BC361</f>
        <v>1.6744509340178103E-4</v>
      </c>
      <c r="F410" s="224">
        <v>49</v>
      </c>
      <c r="G410" s="223">
        <f t="shared" ca="1" si="854"/>
        <v>-3.768585417318588E-5</v>
      </c>
      <c r="H410" s="223">
        <f t="shared" ca="1" si="598"/>
        <v>-7.5820267696970385E-4</v>
      </c>
      <c r="I410" s="223">
        <f t="shared" ca="1" si="599"/>
        <v>-5.0806090608468922E-4</v>
      </c>
      <c r="J410" s="223">
        <f t="shared" ca="1" si="600"/>
        <v>3.9250548025500706E-4</v>
      </c>
      <c r="K410" s="223">
        <f t="shared" ca="1" si="601"/>
        <v>7.9058245439780678E-4</v>
      </c>
      <c r="L410" s="223">
        <f t="shared" ca="1" si="602"/>
        <v>1.7654792236383179E-4</v>
      </c>
      <c r="M410" s="223">
        <f t="shared" ca="1" si="603"/>
        <v>-6.6350501245919166E-4</v>
      </c>
      <c r="N410" s="223">
        <f t="shared" ca="1" si="604"/>
        <v>-6.5413224376412919E-4</v>
      </c>
      <c r="O410" s="223">
        <f t="shared" ca="1" si="605"/>
        <v>1.9266711692278197E-4</v>
      </c>
      <c r="P410" s="223">
        <f t="shared" ca="1" si="606"/>
        <v>7.9281212193216006E-4</v>
      </c>
      <c r="Q410" s="223">
        <f t="shared" ca="1" si="607"/>
        <v>3.7799117825353123E-4</v>
      </c>
      <c r="R410" s="223">
        <f t="shared" ca="1" si="608"/>
        <v>-5.2073782411724435E-4</v>
      </c>
      <c r="S410" s="223">
        <f t="shared" ca="1" si="609"/>
        <v>-7.5281309472518263E-4</v>
      </c>
      <c r="T410" s="223">
        <f t="shared" ca="1" si="610"/>
        <v>-2.1129568343030835E-5</v>
      </c>
      <c r="U410" s="223">
        <f t="shared" ca="1" si="611"/>
        <v>7.3760424118361648E-4</v>
      </c>
      <c r="V410" s="223">
        <f t="shared" ca="1" si="612"/>
        <v>5.5204977900130973E-4</v>
      </c>
      <c r="W410" s="223">
        <f t="shared" ca="1" si="613"/>
        <v>-3.4024429041799799E-4</v>
      </c>
      <c r="X410" s="223">
        <f t="shared" ca="1" si="614"/>
        <v>-7.9695424166292351E-4</v>
      </c>
      <c r="Y410" s="223">
        <f t="shared" ca="1" si="615"/>
        <v>-2.3339546142198486E-4</v>
      </c>
      <c r="Z410" s="223">
        <f t="shared" ca="1" si="616"/>
        <v>6.289585054317932E-4</v>
      </c>
      <c r="AA410" s="223">
        <f t="shared" ca="1" si="617"/>
        <v>6.8611355000471747E-4</v>
      </c>
      <c r="AB410" s="223">
        <f t="shared" ca="1" si="618"/>
        <v>-1.3510078313959501E-4</v>
      </c>
      <c r="AC410" s="223">
        <f t="shared" ca="1" si="619"/>
        <v>-7.8335775257257841E-4</v>
      </c>
      <c r="AD410" s="223">
        <f t="shared" ca="1" si="620"/>
        <v>-4.2875235082455302E-4</v>
      </c>
      <c r="AE410" s="223">
        <f t="shared" ca="1" si="621"/>
        <v>4.7474606664364813E-4</v>
      </c>
      <c r="AF410" s="223">
        <f t="shared" ca="1" si="622"/>
        <v>7.7046985682366884E-4</v>
      </c>
      <c r="AG410" s="223">
        <f t="shared" ca="1" si="623"/>
        <v>7.9830487897674491E-5</v>
      </c>
      <c r="AH410" s="223">
        <f t="shared" ca="1" si="624"/>
        <v>-7.1300866410658971E-4</v>
      </c>
      <c r="AI410" s="223">
        <f t="shared" ca="1" si="625"/>
        <v>-5.9304704633448473E-4</v>
      </c>
      <c r="AJ410" s="223">
        <f t="shared" ca="1" si="626"/>
        <v>2.8613928729156096E-4</v>
      </c>
      <c r="AK410" s="223">
        <f t="shared" ca="1" si="627"/>
        <v>7.9900726484226532E-4</v>
      </c>
      <c r="AL410" s="223">
        <f t="shared" ca="1" si="628"/>
        <v>2.8897821025269737E-4</v>
      </c>
      <c r="AM410" s="223">
        <f t="shared" ca="1" si="629"/>
        <v>-5.9100361776884464E-4</v>
      </c>
      <c r="AN410" s="223">
        <f t="shared" ca="1" si="630"/>
        <v>-7.1437674747115601E-4</v>
      </c>
      <c r="AO410" s="223">
        <f t="shared" ca="1" si="631"/>
        <v>7.6802326507092983E-5</v>
      </c>
      <c r="AP410" s="223">
        <f t="shared" ca="1" si="632"/>
        <v>7.696582996796382E-4</v>
      </c>
      <c r="AQ410" s="223">
        <f t="shared" ca="1" si="633"/>
        <v>4.7719007725822971E-4</v>
      </c>
      <c r="AR410" s="223">
        <f t="shared" ca="1" si="634"/>
        <v>-4.2618161910166818E-4</v>
      </c>
      <c r="AS410" s="223">
        <f t="shared" ca="1" si="635"/>
        <v>-7.8395137601250137E-4</v>
      </c>
      <c r="AT410" s="223">
        <f t="shared" ca="1" si="636"/>
        <v>-1.3809879912167521E-4</v>
      </c>
      <c r="AU410" s="223">
        <f t="shared" ca="1" si="637"/>
        <v>6.8454923130183338E-4</v>
      </c>
      <c r="AV410" s="223">
        <f t="shared" ca="1" si="638"/>
        <v>6.3083054034041984E-4</v>
      </c>
      <c r="AW410" s="223">
        <f t="shared" ca="1" si="639"/>
        <v>-2.3048367057542822E-4</v>
      </c>
      <c r="AX410" s="223">
        <f t="shared" ca="1" si="640"/>
        <v>-7.9673039842534431E-4</v>
      </c>
      <c r="AY410" s="223">
        <f t="shared" ca="1" si="641"/>
        <v>-3.4299496112422383E-4</v>
      </c>
      <c r="AZ410" s="223">
        <f t="shared" ca="1" si="642"/>
        <v>5.4984603029510875E-4</v>
      </c>
      <c r="BA410" s="223">
        <f t="shared" ca="1" si="643"/>
        <v>7.3876867544757287E-4</v>
      </c>
      <c r="BB410" s="223">
        <f t="shared" ca="1" si="644"/>
        <v>-1.808767141288863E-5</v>
      </c>
      <c r="BC410" s="223">
        <f t="shared" ca="1" si="645"/>
        <v>-7.5178800177552177E-4</v>
      </c>
      <c r="BD410" s="223">
        <f t="shared" ca="1" si="646"/>
        <v>-5.2304186931824762E-4</v>
      </c>
      <c r="BE410" s="223">
        <f t="shared" ca="1" si="647"/>
        <v>3.7530765644028675E-4</v>
      </c>
      <c r="BF410" s="223">
        <f t="shared" ca="1" si="648"/>
        <v>7.9318459477112E-4</v>
      </c>
      <c r="BG410" s="223">
        <f t="shared" ca="1" si="649"/>
        <v>1.9561874098799936E-4</v>
      </c>
      <c r="BH410" s="223">
        <f t="shared" ca="1" si="650"/>
        <v>-6.5238016690151055E-4</v>
      </c>
      <c r="BI410" s="223">
        <f t="shared" ca="1" si="651"/>
        <v>-6.651955089914429E-4</v>
      </c>
      <c r="BJ410" s="223">
        <f t="shared" ca="1" si="652"/>
        <v>1.7357904287873809E-4</v>
      </c>
      <c r="BK410" s="223">
        <f t="shared" ca="1" si="653"/>
        <v>7.9013598094854675E-4</v>
      </c>
      <c r="BL410" s="223">
        <f t="shared" ca="1" si="654"/>
        <v>3.9515299258343598E-4</v>
      </c>
      <c r="BM410" s="223">
        <f t="shared" ca="1" si="655"/>
        <v>-5.0570877954310336E-4</v>
      </c>
      <c r="BN410" s="223">
        <f t="shared" ca="1" si="656"/>
        <v>-7.5915715196288628E-4</v>
      </c>
      <c r="BO410" s="223">
        <f t="shared" ca="1" si="657"/>
        <v>-4.0725002339859779E-5</v>
      </c>
      <c r="BP410" s="223">
        <f t="shared" ca="1" si="658"/>
        <v>7.2984369955290365E-4</v>
      </c>
      <c r="BQ410" s="223">
        <f t="shared" ca="1" si="659"/>
        <v>5.6605925217070808E-4</v>
      </c>
      <c r="BR410" s="223">
        <f t="shared" ca="1" si="660"/>
        <v>-3.2239986907101195E-4</v>
      </c>
      <c r="BS410" s="223">
        <f t="shared" ca="1" si="661"/>
        <v>-7.9811947748708342E-4</v>
      </c>
      <c r="BT410" s="223">
        <f t="shared" ca="1" si="662"/>
        <v>-2.5207860794798935E-4</v>
      </c>
      <c r="BU410" s="223">
        <f t="shared" ca="1" si="663"/>
        <v>6.1667579785282148E-4</v>
      </c>
      <c r="BV410" s="223">
        <f t="shared" ca="1" si="664"/>
        <v>6.9595572554495934E-4</v>
      </c>
      <c r="BW410" s="223">
        <f t="shared" ca="1" si="665"/>
        <v>-1.1573377530934499E-4</v>
      </c>
      <c r="BX410" s="223">
        <f t="shared" ca="1" si="666"/>
        <v>-7.7925974813153982E-4</v>
      </c>
      <c r="BY410" s="223">
        <f t="shared" ca="1" si="667"/>
        <v>-4.451696557387383E-4</v>
      </c>
      <c r="BZ410" s="223">
        <f t="shared" ca="1" si="668"/>
        <v>4.5883104909881598E-4</v>
      </c>
      <c r="CA410" s="223">
        <f t="shared" ca="1" si="669"/>
        <v>7.7543169009635022E-4</v>
      </c>
      <c r="CB410" s="223">
        <f t="shared" ca="1" si="670"/>
        <v>9.9316983776413261E-5</v>
      </c>
      <c r="CC410" s="223">
        <f t="shared" ca="1" si="671"/>
        <v>-7.0394431108683584E-4</v>
      </c>
      <c r="CD410" s="223">
        <f t="shared" ca="1" si="672"/>
        <v>-6.0600911089080285E-4</v>
      </c>
      <c r="CE410" s="223">
        <f t="shared" ca="1" si="673"/>
        <v>2.6774496887767182E-4</v>
      </c>
      <c r="CF410" s="223">
        <f t="shared" ca="1" si="674"/>
        <v>7.9872928160338154E-4</v>
      </c>
      <c r="CG410" s="223">
        <f t="shared" ca="1" si="675"/>
        <v>3.0717243909075798E-4</v>
      </c>
      <c r="CH410" s="223">
        <f t="shared" ca="1" si="676"/>
        <v>-5.7762960922516898E-4</v>
      </c>
      <c r="CI410" s="223">
        <f t="shared" ca="1" si="677"/>
        <v>-7.2294449772231529E-4</v>
      </c>
      <c r="CJ410" s="223">
        <f t="shared" ca="1" si="678"/>
        <v>5.7261336384084344E-5</v>
      </c>
      <c r="CK410" s="223">
        <f t="shared" ca="1" si="679"/>
        <v>7.6416063922230015E-4</v>
      </c>
      <c r="CL410" s="223">
        <f t="shared" ca="1" si="680"/>
        <v>4.9277390595893695E-4</v>
      </c>
      <c r="CM410" s="223">
        <f t="shared" ca="1" si="681"/>
        <v>-4.0946687344513787E-4</v>
      </c>
      <c r="CN410" s="223">
        <f t="shared" ca="1" si="682"/>
        <v>-7.8750409671574854E-4</v>
      </c>
      <c r="CO410" s="223">
        <f t="shared" ca="1" si="683"/>
        <v>-1.5737075787279853E-4</v>
      </c>
      <c r="CP410" s="223">
        <f t="shared" ca="1" si="684"/>
        <v>6.7423018740740887E-4</v>
      </c>
      <c r="CQ410" s="223">
        <f t="shared" ca="1" si="685"/>
        <v>6.4267495373276299E-4</v>
      </c>
      <c r="CR410" s="223">
        <f t="shared" ca="1" si="686"/>
        <v>-2.1163913549985793E-4</v>
      </c>
      <c r="CS410" s="223">
        <f t="shared" ca="1" si="687"/>
        <v>-7.9501070253867412E-4</v>
      </c>
      <c r="CT410" s="223">
        <f t="shared" ca="1" si="688"/>
        <v>-3.6060167617185874E-4</v>
      </c>
      <c r="CU410" s="223">
        <f t="shared" ca="1" si="689"/>
        <v>5.3545319569777501E-4</v>
      </c>
      <c r="CV410" s="223">
        <f t="shared" ca="1" si="690"/>
        <v>7.4601557102871405E-4</v>
      </c>
      <c r="CW410" s="223">
        <f t="shared" ca="1" si="691"/>
        <v>1.5214066843251468E-6</v>
      </c>
      <c r="CX410" s="223">
        <f t="shared" ca="1" si="692"/>
        <v>-7.4492047760023436E-4</v>
      </c>
      <c r="CY410" s="223">
        <f t="shared" ca="1" si="693"/>
        <v>-5.3770777168752162E-4</v>
      </c>
      <c r="CZ410" s="223">
        <f t="shared" ca="1" si="694"/>
        <v>3.5788376132697773E-4</v>
      </c>
      <c r="DA410" s="223">
        <f t="shared" ca="1" si="695"/>
        <v>7.953089504036258E-4</v>
      </c>
      <c r="DB410" s="223">
        <f t="shared" ca="1" si="696"/>
        <v>2.1457172619725645E-4</v>
      </c>
      <c r="DC410" s="223">
        <f t="shared" ca="1" si="697"/>
        <v>-6.4086235192535102E-4</v>
      </c>
      <c r="DD410" s="223">
        <f t="shared" ca="1" si="698"/>
        <v>-6.7585808531739735E-4</v>
      </c>
      <c r="DE410" s="223">
        <f t="shared" ca="1" si="699"/>
        <v>1.5438641130981223E-4</v>
      </c>
      <c r="DF410" s="223">
        <f t="shared" ca="1" si="700"/>
        <v>7.8698389159509896E-4</v>
      </c>
      <c r="DG410" s="223">
        <f t="shared" ca="1" si="701"/>
        <v>4.1207678152632048E-4</v>
      </c>
      <c r="DH410" s="223">
        <f t="shared" ca="1" si="702"/>
        <v>-4.9037511490982702E-4</v>
      </c>
      <c r="DI410" s="223">
        <f t="shared" ca="1" si="703"/>
        <v>-7.6504392131896424E-4</v>
      </c>
      <c r="DJ410" s="223">
        <f t="shared" ca="1" si="704"/>
        <v>-6.0295905118093625E-5</v>
      </c>
      <c r="DK410" s="223">
        <f t="shared" ca="1" si="705"/>
        <v>7.2164352736819111E-4</v>
      </c>
      <c r="DL410" s="223">
        <f t="shared" ca="1" si="706"/>
        <v>5.7972775241292129E-4</v>
      </c>
      <c r="DM410" s="223">
        <f t="shared" ca="1" si="707"/>
        <v>-3.0436124609819977E-4</v>
      </c>
      <c r="DN410" s="223">
        <f t="shared" ca="1" si="708"/>
        <v>-7.9880395598161446E-4</v>
      </c>
      <c r="DO410" s="223">
        <f t="shared" ca="1" si="709"/>
        <v>-2.7060991174639474E-4</v>
      </c>
      <c r="DP410" s="223">
        <f t="shared" ca="1" si="710"/>
        <v>6.0402162783221628E-4</v>
      </c>
      <c r="DQ410" s="223">
        <f t="shared" ca="1" si="711"/>
        <v>7.0537868337959336E-4</v>
      </c>
      <c r="DR410" s="223">
        <f t="shared" ca="1" si="712"/>
        <v>-9.6297053780413191E-5</v>
      </c>
      <c r="DS410" s="223">
        <f t="shared" ca="1" si="713"/>
        <v>-7.7469234675662082E-4</v>
      </c>
      <c r="DT410" s="223">
        <f t="shared" ca="1" si="714"/>
        <v>-4.6131880709826984E-4</v>
      </c>
      <c r="DU410" s="223">
        <f t="shared" ca="1" si="715"/>
        <v>4.4263964888680712E-4</v>
      </c>
      <c r="DV410" s="223">
        <f t="shared" ca="1" si="716"/>
        <v>7.799264323141746E-4</v>
      </c>
      <c r="DW410" s="223">
        <f t="shared" ca="1" si="717"/>
        <v>1.1874365481782067E-4</v>
      </c>
      <c r="DX410" s="223">
        <f t="shared" ca="1" si="718"/>
        <v>-6.9445592833625907E-4</v>
      </c>
      <c r="DY410" s="223">
        <f t="shared" ca="1" si="719"/>
        <v>-6.1860613821885667E-4</v>
      </c>
      <c r="DZ410" s="223">
        <f t="shared" ca="1" si="720"/>
        <v>2.4918937090617061E-4</v>
      </c>
      <c r="EA410" s="223">
        <f t="shared" ca="1" si="721"/>
        <v>7.9797017371167141E-4</v>
      </c>
      <c r="EB410" s="223">
        <f t="shared" ca="1" si="722"/>
        <v>3.2518163873741719E-4</v>
      </c>
      <c r="EC410" s="223">
        <f t="shared" ca="1" si="723"/>
        <v>-5.6390765820385036E-4</v>
      </c>
      <c r="ED410" s="223">
        <f t="shared" ca="1" si="724"/>
        <v>-7.310767732406874E-4</v>
      </c>
      <c r="EE410" s="223">
        <f t="shared" ca="1" si="725"/>
        <v>3.7685854173171514E-5</v>
      </c>
      <c r="EF410" s="223">
        <f t="shared" ca="1" si="726"/>
        <v>7.5820267696969897E-4</v>
      </c>
      <c r="EG410" s="223">
        <f t="shared" ca="1" si="727"/>
        <v>5.0806090608470191E-4</v>
      </c>
      <c r="EH410" s="223">
        <f t="shared" ca="1" si="728"/>
        <v>-3.9250548025499172E-4</v>
      </c>
      <c r="EI410" s="223">
        <f t="shared" ca="1" si="729"/>
        <v>-7.905824543978097E-4</v>
      </c>
      <c r="EJ410" s="223">
        <f t="shared" ca="1" si="730"/>
        <v>-1.7654792236385098E-4</v>
      </c>
      <c r="EK410" s="223">
        <f t="shared" ca="1" si="731"/>
        <v>6.6350501245918039E-4</v>
      </c>
      <c r="EL410" s="223">
        <f t="shared" ca="1" si="732"/>
        <v>6.5413224376414177E-4</v>
      </c>
      <c r="EM410" s="223">
        <f t="shared" ca="1" si="733"/>
        <v>-1.9266711692275941E-4</v>
      </c>
      <c r="EN410" s="223">
        <f t="shared" ca="1" si="734"/>
        <v>-7.9281212193215702E-4</v>
      </c>
      <c r="EO410" s="223">
        <f t="shared" ca="1" si="735"/>
        <v>-3.7799117825353291E-4</v>
      </c>
      <c r="EP410" s="223">
        <f t="shared" ca="1" si="736"/>
        <v>5.2073782411724185E-4</v>
      </c>
      <c r="EQ410" s="223">
        <f t="shared" ca="1" si="737"/>
        <v>7.5281309472518426E-4</v>
      </c>
      <c r="ER410" s="223">
        <f t="shared" ca="1" si="738"/>
        <v>2.1129568343035659E-5</v>
      </c>
      <c r="ES410" s="223">
        <f t="shared" ca="1" si="739"/>
        <v>-7.3760424118361355E-4</v>
      </c>
      <c r="ET410" s="223">
        <f t="shared" ca="1" si="740"/>
        <v>-5.5204977900131526E-4</v>
      </c>
      <c r="EU410" s="223">
        <f t="shared" ca="1" si="741"/>
        <v>3.4024429041799105E-4</v>
      </c>
      <c r="EV410" s="223">
        <f t="shared" ca="1" si="742"/>
        <v>7.9695424166292426E-4</v>
      </c>
      <c r="EW410" s="223">
        <f t="shared" ca="1" si="743"/>
        <v>2.3339546142199483E-4</v>
      </c>
      <c r="EX410" s="223">
        <f t="shared" ca="1" si="744"/>
        <v>-6.2895850543178496E-4</v>
      </c>
      <c r="EY410" s="223">
        <f t="shared" ca="1" si="745"/>
        <v>-6.861135500047243E-4</v>
      </c>
      <c r="EZ410" s="223">
        <f t="shared" ca="1" si="746"/>
        <v>1.3510078313958183E-4</v>
      </c>
      <c r="FA410" s="223">
        <f t="shared" ca="1" si="747"/>
        <v>7.8335775257257526E-4</v>
      </c>
      <c r="FB410" s="223">
        <f t="shared" ca="1" si="748"/>
        <v>4.2875235082456668E-4</v>
      </c>
      <c r="FC410" s="223">
        <f t="shared" ca="1" si="749"/>
        <v>-4.7474606664363512E-4</v>
      </c>
      <c r="FD410" s="223">
        <f t="shared" ca="1" si="750"/>
        <v>-7.7046985682367394E-4</v>
      </c>
      <c r="FE410" s="223">
        <f t="shared" ca="1" si="751"/>
        <v>-7.9830487897693356E-5</v>
      </c>
      <c r="FF410" s="223">
        <f t="shared" ca="1" si="752"/>
        <v>7.1300866410658114E-4</v>
      </c>
      <c r="FG410" s="223">
        <f t="shared" ca="1" si="753"/>
        <v>5.9304704633449763E-4</v>
      </c>
      <c r="FH410" s="223">
        <f t="shared" ca="1" si="754"/>
        <v>-2.8613928729153792E-4</v>
      </c>
      <c r="FI410" s="223">
        <f t="shared" ca="1" si="755"/>
        <v>-7.9900726484226532E-4</v>
      </c>
      <c r="FJ410" s="223">
        <f t="shared" ca="1" si="756"/>
        <v>-2.8897821025269921E-4</v>
      </c>
      <c r="FK410" s="223">
        <f t="shared" ca="1" si="757"/>
        <v>5.9100361776884334E-4</v>
      </c>
      <c r="FL410" s="223">
        <f t="shared" ca="1" si="758"/>
        <v>7.1437674747115688E-4</v>
      </c>
      <c r="FM410" s="223">
        <f t="shared" ca="1" si="759"/>
        <v>-7.6802326507085367E-5</v>
      </c>
      <c r="FN410" s="223">
        <f t="shared" ca="1" si="760"/>
        <v>-7.6965829967963614E-4</v>
      </c>
      <c r="FO410" s="223">
        <f t="shared" ca="1" si="761"/>
        <v>-4.7719007725823567E-4</v>
      </c>
      <c r="FP410" s="223">
        <f t="shared" ca="1" si="762"/>
        <v>4.2618161910166173E-4</v>
      </c>
      <c r="FQ410" s="223">
        <f t="shared" ca="1" si="763"/>
        <v>7.8395137601250278E-4</v>
      </c>
      <c r="FR410" s="223">
        <f t="shared" ca="1" si="764"/>
        <v>1.3809879912168833E-4</v>
      </c>
      <c r="FS410" s="223">
        <f t="shared" ca="1" si="765"/>
        <v>-6.8454923130182644E-4</v>
      </c>
      <c r="FT410" s="223">
        <f t="shared" ca="1" si="766"/>
        <v>-6.3083054034042798E-4</v>
      </c>
      <c r="FU410" s="223">
        <f t="shared" ca="1" si="767"/>
        <v>2.3048367057541548E-4</v>
      </c>
      <c r="FV410" s="223">
        <f t="shared" ca="1" si="768"/>
        <v>7.9673039842534312E-4</v>
      </c>
      <c r="FW410" s="223">
        <f t="shared" ca="1" si="769"/>
        <v>3.4299496112423587E-4</v>
      </c>
      <c r="FX410" s="223">
        <f t="shared" ca="1" si="770"/>
        <v>-5.4984603029509488E-4</v>
      </c>
      <c r="FY410" s="223">
        <f t="shared" ca="1" si="771"/>
        <v>-7.3876867544758003E-4</v>
      </c>
      <c r="FZ410" s="223">
        <f t="shared" ca="1" si="772"/>
        <v>1.8087671412869656E-5</v>
      </c>
      <c r="GA410" s="223">
        <f t="shared" ca="1" si="773"/>
        <v>7.5178800177551526E-4</v>
      </c>
      <c r="GB410" s="223">
        <f t="shared" ca="1" si="774"/>
        <v>5.2304186931826204E-4</v>
      </c>
      <c r="GC410" s="223">
        <f t="shared" ca="1" si="775"/>
        <v>-3.7530765644026501E-4</v>
      </c>
      <c r="GD410" s="223">
        <f t="shared" ca="1" si="776"/>
        <v>-7.9318459477112292E-4</v>
      </c>
      <c r="GE410" s="223">
        <f t="shared" ca="1" si="777"/>
        <v>-1.9561874098802327E-4</v>
      </c>
      <c r="GF410" s="223">
        <f t="shared" ca="1" si="778"/>
        <v>6.5238016690150947E-4</v>
      </c>
      <c r="GG410" s="223">
        <f t="shared" ca="1" si="779"/>
        <v>6.6519550899144387E-4</v>
      </c>
      <c r="GH410" s="223">
        <f t="shared" ca="1" si="780"/>
        <v>-1.7357904287873619E-4</v>
      </c>
      <c r="GI410" s="223">
        <f t="shared" ca="1" si="781"/>
        <v>-7.9013598094854654E-4</v>
      </c>
      <c r="GJ410" s="223">
        <f t="shared" ca="1" si="782"/>
        <v>-3.9515299258343771E-4</v>
      </c>
      <c r="GK410" s="223">
        <f t="shared" ca="1" si="783"/>
        <v>5.0570877954309295E-4</v>
      </c>
      <c r="GL410" s="223">
        <f t="shared" ca="1" si="784"/>
        <v>7.591571519628904E-4</v>
      </c>
      <c r="GM410" s="223">
        <f t="shared" ca="1" si="785"/>
        <v>4.072500233987306E-5</v>
      </c>
      <c r="GN410" s="223">
        <f t="shared" ca="1" si="786"/>
        <v>-7.2984369955289812E-4</v>
      </c>
      <c r="GO410" s="223">
        <f t="shared" ca="1" si="787"/>
        <v>-5.6605925217071752E-4</v>
      </c>
      <c r="GP410" s="223">
        <f t="shared" ca="1" si="788"/>
        <v>3.2239986907099975E-4</v>
      </c>
      <c r="GQ410" s="223">
        <f t="shared" ca="1" si="789"/>
        <v>7.9811947748708407E-4</v>
      </c>
      <c r="GR410" s="223">
        <f t="shared" ca="1" si="790"/>
        <v>2.5207860794800193E-4</v>
      </c>
      <c r="GS410" s="223">
        <f t="shared" ca="1" si="791"/>
        <v>-6.1667579785281302E-4</v>
      </c>
      <c r="GT410" s="223">
        <f t="shared" ca="1" si="792"/>
        <v>-6.9595572554496596E-4</v>
      </c>
      <c r="GU410" s="223">
        <f t="shared" ca="1" si="793"/>
        <v>1.1573377530933184E-4</v>
      </c>
      <c r="GV410" s="223">
        <f t="shared" ca="1" si="794"/>
        <v>7.792597481315344E-4</v>
      </c>
      <c r="GW410" s="223">
        <f t="shared" ca="1" si="795"/>
        <v>4.4516965573875874E-4</v>
      </c>
      <c r="GX410" s="223">
        <f t="shared" ca="1" si="796"/>
        <v>-4.5883104909879581E-4</v>
      </c>
      <c r="GY410" s="223">
        <f t="shared" ca="1" si="797"/>
        <v>-7.7543169009635607E-4</v>
      </c>
      <c r="GZ410" s="223">
        <f t="shared" ca="1" si="798"/>
        <v>-9.9316983776437764E-5</v>
      </c>
      <c r="HA410" s="223">
        <f t="shared" ca="1" si="799"/>
        <v>7.0394431108683486E-4</v>
      </c>
      <c r="HB410" s="223">
        <f t="shared" ca="1" si="800"/>
        <v>6.0600911089080415E-4</v>
      </c>
      <c r="HC410" s="223">
        <f t="shared" ca="1" si="801"/>
        <v>-2.6774496887766998E-4</v>
      </c>
      <c r="HD410" s="223">
        <f t="shared" ca="1" si="802"/>
        <v>-7.9872928160338143E-4</v>
      </c>
      <c r="HE410" s="223">
        <f t="shared" ca="1" si="803"/>
        <v>-3.0717243909075982E-4</v>
      </c>
      <c r="HF410" s="223">
        <f t="shared" ca="1" si="804"/>
        <v>5.7762960922515976E-4</v>
      </c>
      <c r="HG410" s="223">
        <f t="shared" ca="1" si="805"/>
        <v>7.2294449772232093E-4</v>
      </c>
      <c r="HH410" s="223">
        <f t="shared" ca="1" si="806"/>
        <v>-5.7261336384071063E-5</v>
      </c>
      <c r="HI410" s="223">
        <f t="shared" ca="1" si="807"/>
        <v>-7.6416063922229614E-4</v>
      </c>
      <c r="HJ410" s="223">
        <f t="shared" ca="1" si="808"/>
        <v>-4.9277390595894735E-4</v>
      </c>
      <c r="HK410" s="223">
        <f t="shared" ca="1" si="809"/>
        <v>4.0946687344510697E-4</v>
      </c>
      <c r="HL410" s="223">
        <f t="shared" ca="1" si="810"/>
        <v>7.8750409671575071E-4</v>
      </c>
      <c r="HM410" s="223">
        <f t="shared" ca="1" si="811"/>
        <v>1.5737075787278937E-4</v>
      </c>
      <c r="HN410" s="223">
        <f t="shared" ca="1" si="812"/>
        <v>-6.7423018740740172E-4</v>
      </c>
      <c r="HO410" s="223">
        <f t="shared" ca="1" si="813"/>
        <v>-6.4267495373275746E-4</v>
      </c>
      <c r="HP410" s="223">
        <f t="shared" ca="1" si="814"/>
        <v>2.1163913549984513E-4</v>
      </c>
      <c r="HQ410" s="223">
        <f t="shared" ca="1" si="815"/>
        <v>7.9501070253867401E-4</v>
      </c>
      <c r="HR410" s="223">
        <f t="shared" ca="1" si="816"/>
        <v>3.6060167617188075E-4</v>
      </c>
      <c r="HS410" s="223">
        <f t="shared" ca="1" si="817"/>
        <v>-5.354531956977736E-4</v>
      </c>
      <c r="HT410" s="223">
        <f t="shared" ca="1" si="818"/>
        <v>-7.4601557102872283E-4</v>
      </c>
      <c r="HU410" s="223">
        <f t="shared" ca="1" si="819"/>
        <v>-1.5214066843270983E-6</v>
      </c>
      <c r="HV410" s="223">
        <f t="shared" ca="1" si="820"/>
        <v>7.4492047760022547E-4</v>
      </c>
      <c r="HW410" s="223">
        <f t="shared" ca="1" si="821"/>
        <v>5.3770777168752303E-4</v>
      </c>
      <c r="HX410" s="223">
        <f t="shared" ca="1" si="822"/>
        <v>-3.5788376132695561E-4</v>
      </c>
      <c r="HY410" s="223">
        <f t="shared" ca="1" si="823"/>
        <v>-7.9530895040362602E-4</v>
      </c>
      <c r="HZ410" s="223">
        <f t="shared" ca="1" si="824"/>
        <v>-2.145717261972802E-4</v>
      </c>
      <c r="IA410" s="223">
        <f t="shared" ca="1" si="825"/>
        <v>6.4086235192534983E-4</v>
      </c>
      <c r="IB410" s="223">
        <f t="shared" ca="1" si="826"/>
        <v>6.7585808531741664E-4</v>
      </c>
      <c r="IC410" s="223">
        <f t="shared" ca="1" si="827"/>
        <v>-1.5438641130979916E-4</v>
      </c>
      <c r="ID410" s="223">
        <f t="shared" ca="1" si="828"/>
        <v>-7.8698389159509267E-4</v>
      </c>
      <c r="IE410" s="223">
        <f t="shared" ca="1" si="829"/>
        <v>-3.0297616150719363E-4</v>
      </c>
      <c r="IF410" s="223">
        <f t="shared" ca="1" si="830"/>
        <v>4.9037511490979851E-4</v>
      </c>
      <c r="IG410" s="223">
        <f t="shared" ca="1" si="831"/>
        <v>7.6504392131896803E-4</v>
      </c>
      <c r="IH410" s="223">
        <f t="shared" ca="1" si="832"/>
        <v>6.0295905118084247E-5</v>
      </c>
      <c r="II410" s="223">
        <f t="shared" ca="1" si="833"/>
        <v>-7.2164352736818536E-4</v>
      </c>
      <c r="IJ410" s="223">
        <f t="shared" ca="1" si="834"/>
        <v>-5.7972775241291478E-4</v>
      </c>
      <c r="IK410" s="223">
        <f t="shared" ca="1" si="835"/>
        <v>3.0436124609818752E-4</v>
      </c>
      <c r="IL410" s="223">
        <f t="shared" ca="1" si="836"/>
        <v>7.9880395598161413E-4</v>
      </c>
      <c r="IM410" s="223">
        <f t="shared" ca="1" si="837"/>
        <v>2.7060991174640727E-4</v>
      </c>
      <c r="IN410" s="223">
        <f t="shared" ca="1" si="838"/>
        <v>-6.0402162783222246E-4</v>
      </c>
      <c r="IO410" s="223">
        <f t="shared" ca="1" si="839"/>
        <v>-7.0537868337959965E-4</v>
      </c>
      <c r="IP410" s="223">
        <f t="shared" ca="1" si="840"/>
        <v>9.6297053780422461E-5</v>
      </c>
      <c r="IQ410" s="223">
        <f t="shared" ca="1" si="841"/>
        <v>7.7469234675661735E-4</v>
      </c>
      <c r="IR410" s="223">
        <f t="shared" ca="1" si="842"/>
        <v>4.6131880709828074E-4</v>
      </c>
      <c r="IS410" s="223">
        <f t="shared" ca="1" si="843"/>
        <v>-4.4263964888677709E-4</v>
      </c>
      <c r="IT410" s="223">
        <f t="shared" ca="1" si="844"/>
        <v>-7.7992643231417742E-4</v>
      </c>
      <c r="IU410" s="223">
        <f t="shared" ca="1" si="845"/>
        <v>-1.1874365481785628E-4</v>
      </c>
      <c r="IV410" s="223">
        <f t="shared" ca="1" si="846"/>
        <v>6.9445592833625234E-4</v>
      </c>
      <c r="IW410" s="223">
        <f t="shared" ca="1" si="847"/>
        <v>6.1860613821887944E-4</v>
      </c>
      <c r="IX410" s="223">
        <f t="shared" ca="1" si="848"/>
        <v>-2.4918937090615792E-4</v>
      </c>
      <c r="IY410" s="223">
        <f t="shared" ca="1" si="849"/>
        <v>-7.9797017371166946E-4</v>
      </c>
      <c r="IZ410" s="223">
        <f t="shared" ca="1" si="850"/>
        <v>-3.2518163873742928E-4</v>
      </c>
      <c r="JA410" s="223">
        <f t="shared" ca="1" si="851"/>
        <v>5.6390765820382488E-4</v>
      </c>
      <c r="JB410" s="223">
        <f t="shared" ca="1" si="852"/>
        <v>7.3107677324069271E-4</v>
      </c>
    </row>
    <row r="411" spans="2:262">
      <c r="B411" s="230">
        <v>50</v>
      </c>
      <c r="C411" s="229">
        <f t="shared" si="853"/>
        <v>9.7656250000000043E-4</v>
      </c>
      <c r="D411" s="226">
        <f t="shared" ca="1" si="597"/>
        <v>279.99890871394342</v>
      </c>
      <c r="E411" s="225">
        <f ca="1">BD361</f>
        <v>-1.0912860565802757E-3</v>
      </c>
      <c r="F411" s="224">
        <v>50</v>
      </c>
      <c r="G411" s="223">
        <f t="shared" ca="1" si="854"/>
        <v>1.1384914482829981E-5</v>
      </c>
      <c r="H411" s="223">
        <f t="shared" ca="1" si="598"/>
        <v>4.8754819788235311E-4</v>
      </c>
      <c r="I411" s="223">
        <f t="shared" ca="1" si="599"/>
        <v>3.1711516732962414E-4</v>
      </c>
      <c r="J411" s="223">
        <f t="shared" ca="1" si="600"/>
        <v>-2.7388243342210038E-4</v>
      </c>
      <c r="K411" s="223">
        <f t="shared" ca="1" si="601"/>
        <v>-5.0165159301417584E-4</v>
      </c>
      <c r="L411" s="223">
        <f t="shared" ca="1" si="602"/>
        <v>-6.4120229826938462E-5</v>
      </c>
      <c r="M411" s="223">
        <f t="shared" ca="1" si="603"/>
        <v>4.5844868336243058E-4</v>
      </c>
      <c r="N411" s="223">
        <f t="shared" ca="1" si="604"/>
        <v>3.7301364927858923E-4</v>
      </c>
      <c r="O411" s="223">
        <f t="shared" ca="1" si="605"/>
        <v>-2.0711965612490825E-4</v>
      </c>
      <c r="P411" s="223">
        <f t="shared" ca="1" si="606"/>
        <v>-5.1256667045172419E-4</v>
      </c>
      <c r="Q411" s="223">
        <f t="shared" ca="1" si="607"/>
        <v>-1.3823736479953104E-4</v>
      </c>
      <c r="R411" s="223">
        <f t="shared" ca="1" si="608"/>
        <v>4.1942513933044233E-4</v>
      </c>
      <c r="S411" s="223">
        <f t="shared" ca="1" si="609"/>
        <v>4.2083751219561933E-4</v>
      </c>
      <c r="T411" s="223">
        <f t="shared" ca="1" si="610"/>
        <v>-1.3587336375938557E-4</v>
      </c>
      <c r="U411" s="223">
        <f t="shared" ca="1" si="611"/>
        <v>-5.1238622738923329E-4</v>
      </c>
      <c r="V411" s="223">
        <f t="shared" ca="1" si="612"/>
        <v>-2.0936207829131822E-4</v>
      </c>
      <c r="W411" s="223">
        <f t="shared" ca="1" si="613"/>
        <v>3.7132230766632839E-4</v>
      </c>
      <c r="X411" s="223">
        <f t="shared" ca="1" si="614"/>
        <v>4.5955151387325866E-4</v>
      </c>
      <c r="Y411" s="223">
        <f t="shared" ca="1" si="615"/>
        <v>-6.1685823396458333E-5</v>
      </c>
      <c r="Z411" s="223">
        <f t="shared" ca="1" si="616"/>
        <v>-5.0111416987408093E-4</v>
      </c>
      <c r="AA411" s="223">
        <f t="shared" ca="1" si="617"/>
        <v>-2.7595473504682849E-4</v>
      </c>
      <c r="AB411" s="223">
        <f t="shared" ca="1" si="618"/>
        <v>3.1518146940845117E-4</v>
      </c>
      <c r="AC411" s="223">
        <f t="shared" ca="1" si="619"/>
        <v>4.8831761308874302E-4</v>
      </c>
      <c r="AD411" s="223">
        <f t="shared" ca="1" si="620"/>
        <v>1.3837028756160589E-5</v>
      </c>
      <c r="AE411" s="223">
        <f t="shared" ca="1" si="621"/>
        <v>-4.7899450391064992E-4</v>
      </c>
      <c r="AF411" s="223">
        <f t="shared" ca="1" si="622"/>
        <v>-3.3657380515243561E-4</v>
      </c>
      <c r="AG411" s="223">
        <f t="shared" ca="1" si="623"/>
        <v>2.5221790416371927E-4</v>
      </c>
      <c r="AH411" s="223">
        <f t="shared" ca="1" si="624"/>
        <v>5.0651311066565187E-4</v>
      </c>
      <c r="AI411" s="223">
        <f t="shared" ca="1" si="625"/>
        <v>8.906035102306087E-5</v>
      </c>
      <c r="AJ411" s="223">
        <f t="shared" ca="1" si="626"/>
        <v>-4.4650605346721541E-4</v>
      </c>
      <c r="AK411" s="223">
        <f t="shared" ca="1" si="627"/>
        <v>-3.8990706880567784E-4</v>
      </c>
      <c r="AL411" s="223">
        <f t="shared" ca="1" si="628"/>
        <v>1.837945829741461E-4</v>
      </c>
      <c r="AM411" s="223">
        <f t="shared" ca="1" si="629"/>
        <v>5.1374412903056608E-4</v>
      </c>
      <c r="AN411" s="223">
        <f t="shared" ca="1" si="630"/>
        <v>1.6235578564629519E-4</v>
      </c>
      <c r="AO411" s="223">
        <f t="shared" ca="1" si="631"/>
        <v>-4.0435209538304821E-4</v>
      </c>
      <c r="AP411" s="223">
        <f t="shared" ca="1" si="632"/>
        <v>-4.3480002191116044E-4</v>
      </c>
      <c r="AQ411" s="223">
        <f t="shared" ca="1" si="633"/>
        <v>1.1139266410987707E-4</v>
      </c>
      <c r="AR411" s="223">
        <f t="shared" ca="1" si="634"/>
        <v>5.0985413847305086E-4</v>
      </c>
      <c r="AS411" s="223">
        <f t="shared" ca="1" si="635"/>
        <v>2.3213670781332737E-4</v>
      </c>
      <c r="AT411" s="223">
        <f t="shared" ca="1" si="636"/>
        <v>-3.5344513554868239E-4</v>
      </c>
      <c r="AU411" s="223">
        <f t="shared" ca="1" si="637"/>
        <v>-4.7028086760770449E-4</v>
      </c>
      <c r="AV411" s="223">
        <f t="shared" ca="1" si="638"/>
        <v>3.6579430465628437E-5</v>
      </c>
      <c r="AW411" s="223">
        <f t="shared" ca="1" si="639"/>
        <v>4.9492734554117883E-4</v>
      </c>
      <c r="AX411" s="223">
        <f t="shared" ca="1" si="640"/>
        <v>2.9689257129270725E-4</v>
      </c>
      <c r="AY411" s="223">
        <f t="shared" ca="1" si="641"/>
        <v>-2.948871559091007E-4</v>
      </c>
      <c r="AZ411" s="223">
        <f t="shared" ca="1" si="642"/>
        <v>-4.9558155273563801E-4</v>
      </c>
      <c r="BA411" s="223">
        <f t="shared" ca="1" si="643"/>
        <v>-3.9025637380893954E-5</v>
      </c>
      <c r="BB411" s="223">
        <f t="shared" ca="1" si="644"/>
        <v>4.6928687022406194E-4</v>
      </c>
      <c r="BC411" s="223">
        <f t="shared" ca="1" si="645"/>
        <v>3.5522160719825269E-4</v>
      </c>
      <c r="BD411" s="223">
        <f t="shared" ca="1" si="646"/>
        <v>-2.2994575988252649E-4</v>
      </c>
      <c r="BE411" s="223">
        <f t="shared" ca="1" si="647"/>
        <v>-5.101543938682262E-4</v>
      </c>
      <c r="BF411" s="223">
        <f t="shared" ca="1" si="648"/>
        <v>-1.1378591803279966E-4</v>
      </c>
      <c r="BG411" s="223">
        <f t="shared" ca="1" si="649"/>
        <v>4.334877513798883E-4</v>
      </c>
      <c r="BH411" s="223">
        <f t="shared" ca="1" si="650"/>
        <v>4.0586116805218614E-4</v>
      </c>
      <c r="BI411" s="223">
        <f t="shared" ca="1" si="651"/>
        <v>-1.6002673257449682E-4</v>
      </c>
      <c r="BJ411" s="223">
        <f t="shared" ca="1" si="652"/>
        <v>-5.1368393300390224E-4</v>
      </c>
      <c r="BK411" s="223">
        <f t="shared" ca="1" si="653"/>
        <v>-1.8608307718474934E-4</v>
      </c>
      <c r="BL411" s="223">
        <f t="shared" ca="1" si="654"/>
        <v>3.8830493182081117E-4</v>
      </c>
      <c r="BM411" s="223">
        <f t="shared" ca="1" si="655"/>
        <v>4.4771506028993342E-4</v>
      </c>
      <c r="BN411" s="223">
        <f t="shared" ca="1" si="656"/>
        <v>-8.6643609775682805E-5</v>
      </c>
      <c r="BO411" s="223">
        <f t="shared" ca="1" si="657"/>
        <v>-5.0609376627933826E-4</v>
      </c>
      <c r="BP411" s="223">
        <f t="shared" ca="1" si="658"/>
        <v>-2.5435209967344165E-4</v>
      </c>
      <c r="BQ411" s="223">
        <f t="shared" ca="1" si="659"/>
        <v>3.3471648314136067E-4</v>
      </c>
      <c r="BR411" s="223">
        <f t="shared" ca="1" si="660"/>
        <v>4.7987727354034589E-4</v>
      </c>
      <c r="BS411" s="223">
        <f t="shared" ca="1" si="661"/>
        <v>-1.1384914482830821E-5</v>
      </c>
      <c r="BT411" s="223">
        <f t="shared" ca="1" si="662"/>
        <v>-4.8754819788235354E-4</v>
      </c>
      <c r="BU411" s="223">
        <f t="shared" ca="1" si="663"/>
        <v>-3.1711516732962252E-4</v>
      </c>
      <c r="BV411" s="223">
        <f t="shared" ca="1" si="664"/>
        <v>2.7388243342210249E-4</v>
      </c>
      <c r="BW411" s="223">
        <f t="shared" ca="1" si="665"/>
        <v>5.0165159301417508E-4</v>
      </c>
      <c r="BX411" s="223">
        <f t="shared" ca="1" si="666"/>
        <v>6.4120229826934613E-5</v>
      </c>
      <c r="BY411" s="223">
        <f t="shared" ca="1" si="667"/>
        <v>-4.5844868336242901E-4</v>
      </c>
      <c r="BZ411" s="223">
        <f t="shared" ca="1" si="668"/>
        <v>-3.7301364927859096E-4</v>
      </c>
      <c r="CA411" s="223">
        <f t="shared" ca="1" si="669"/>
        <v>2.0711965612490681E-4</v>
      </c>
      <c r="CB411" s="223">
        <f t="shared" ca="1" si="670"/>
        <v>5.125666704517243E-4</v>
      </c>
      <c r="CC411" s="223">
        <f t="shared" ca="1" si="671"/>
        <v>1.382373647995316E-4</v>
      </c>
      <c r="CD411" s="223">
        <f t="shared" ca="1" si="672"/>
        <v>-4.1942513933044255E-4</v>
      </c>
      <c r="CE411" s="223">
        <f t="shared" ca="1" si="673"/>
        <v>-4.2083751219561922E-4</v>
      </c>
      <c r="CF411" s="223">
        <f t="shared" ca="1" si="674"/>
        <v>1.3587336375938579E-4</v>
      </c>
      <c r="CG411" s="223">
        <f t="shared" ca="1" si="675"/>
        <v>5.1238622738923351E-4</v>
      </c>
      <c r="CH411" s="223">
        <f t="shared" ca="1" si="676"/>
        <v>2.0936207829131632E-4</v>
      </c>
      <c r="CI411" s="223">
        <f t="shared" ca="1" si="677"/>
        <v>-3.713223076663298E-4</v>
      </c>
      <c r="CJ411" s="223">
        <f t="shared" ca="1" si="678"/>
        <v>-4.5955151387325687E-4</v>
      </c>
      <c r="CK411" s="223">
        <f t="shared" ca="1" si="679"/>
        <v>6.1685823396462222E-5</v>
      </c>
      <c r="CL411" s="223">
        <f t="shared" ca="1" si="680"/>
        <v>5.0111416987408018E-4</v>
      </c>
      <c r="CM411" s="223">
        <f t="shared" ca="1" si="681"/>
        <v>2.7595473504682985E-4</v>
      </c>
      <c r="CN411" s="223">
        <f t="shared" ca="1" si="682"/>
        <v>-3.1518146940844993E-4</v>
      </c>
      <c r="CO411" s="223">
        <f t="shared" ca="1" si="683"/>
        <v>-4.8831761308874356E-4</v>
      </c>
      <c r="CP411" s="223">
        <f t="shared" ca="1" si="684"/>
        <v>-1.3837028756160345E-5</v>
      </c>
      <c r="CQ411" s="223">
        <f t="shared" ca="1" si="685"/>
        <v>4.7899450391065003E-4</v>
      </c>
      <c r="CR411" s="223">
        <f t="shared" ca="1" si="686"/>
        <v>3.3657380515243545E-4</v>
      </c>
      <c r="CS411" s="223">
        <f t="shared" ca="1" si="687"/>
        <v>-2.5221790416371948E-4</v>
      </c>
      <c r="CT411" s="223">
        <f t="shared" ca="1" si="688"/>
        <v>-5.0651311066565177E-4</v>
      </c>
      <c r="CU411" s="223">
        <f t="shared" ca="1" si="689"/>
        <v>-8.9060351023056994E-5</v>
      </c>
      <c r="CV411" s="223">
        <f t="shared" ca="1" si="690"/>
        <v>4.4650605346721736E-4</v>
      </c>
      <c r="CW411" s="223">
        <f t="shared" ca="1" si="691"/>
        <v>3.8990706880567529E-4</v>
      </c>
      <c r="CX411" s="223">
        <f t="shared" ca="1" si="692"/>
        <v>-1.8379458297414293E-4</v>
      </c>
      <c r="CY411" s="223">
        <f t="shared" ca="1" si="693"/>
        <v>-5.1374412903056619E-4</v>
      </c>
      <c r="CZ411" s="223">
        <f t="shared" ca="1" si="694"/>
        <v>-1.6235578564629841E-4</v>
      </c>
      <c r="DA411" s="223">
        <f t="shared" ca="1" si="695"/>
        <v>4.0435209538304615E-4</v>
      </c>
      <c r="DB411" s="223">
        <f t="shared" ca="1" si="696"/>
        <v>4.3480002191116033E-4</v>
      </c>
      <c r="DC411" s="223">
        <f t="shared" ca="1" si="697"/>
        <v>-1.1139266410987731E-4</v>
      </c>
      <c r="DD411" s="223">
        <f t="shared" ca="1" si="698"/>
        <v>-5.0985413847305086E-4</v>
      </c>
      <c r="DE411" s="223">
        <f t="shared" ca="1" si="699"/>
        <v>-2.3213670781332713E-4</v>
      </c>
      <c r="DF411" s="223">
        <f t="shared" ca="1" si="700"/>
        <v>3.5344513554868255E-4</v>
      </c>
      <c r="DG411" s="223">
        <f t="shared" ca="1" si="701"/>
        <v>4.7028086760770742E-4</v>
      </c>
      <c r="DH411" s="223">
        <f t="shared" ca="1" si="702"/>
        <v>-3.657943046563234E-5</v>
      </c>
      <c r="DI411" s="223">
        <f t="shared" ca="1" si="703"/>
        <v>-4.9492734554117796E-4</v>
      </c>
      <c r="DJ411" s="223">
        <f t="shared" ca="1" si="704"/>
        <v>-2.968925712927041E-4</v>
      </c>
      <c r="DK411" s="223">
        <f t="shared" ca="1" si="705"/>
        <v>2.9488715590909789E-4</v>
      </c>
      <c r="DL411" s="223">
        <f t="shared" ca="1" si="706"/>
        <v>4.9558155273563703E-4</v>
      </c>
      <c r="DM411" s="223">
        <f t="shared" ca="1" si="707"/>
        <v>3.9025637380897342E-5</v>
      </c>
      <c r="DN411" s="223">
        <f t="shared" ca="1" si="708"/>
        <v>-4.6928687022406508E-4</v>
      </c>
      <c r="DO411" s="223">
        <f t="shared" ca="1" si="709"/>
        <v>-3.5522160719825247E-4</v>
      </c>
      <c r="DP411" s="223">
        <f t="shared" ca="1" si="710"/>
        <v>2.2994575988253321E-4</v>
      </c>
      <c r="DQ411" s="223">
        <f t="shared" ca="1" si="711"/>
        <v>5.101543938682262E-4</v>
      </c>
      <c r="DR411" s="223">
        <f t="shared" ca="1" si="712"/>
        <v>1.1378591803280652E-4</v>
      </c>
      <c r="DS411" s="223">
        <f t="shared" ca="1" si="713"/>
        <v>-4.3348775137988846E-4</v>
      </c>
      <c r="DT411" s="223">
        <f t="shared" ca="1" si="714"/>
        <v>-4.0586116805219047E-4</v>
      </c>
      <c r="DU411" s="223">
        <f t="shared" ca="1" si="715"/>
        <v>1.6002673257449707E-4</v>
      </c>
      <c r="DV411" s="223">
        <f t="shared" ca="1" si="716"/>
        <v>5.1368393300390213E-4</v>
      </c>
      <c r="DW411" s="223">
        <f t="shared" ca="1" si="717"/>
        <v>1.8608307718474907E-4</v>
      </c>
      <c r="DX411" s="223">
        <f t="shared" ca="1" si="718"/>
        <v>-3.8830493182081128E-4</v>
      </c>
      <c r="DY411" s="223">
        <f t="shared" ca="1" si="719"/>
        <v>-4.4771506028992979E-4</v>
      </c>
      <c r="DZ411" s="223">
        <f t="shared" ca="1" si="720"/>
        <v>8.6643609775683049E-5</v>
      </c>
      <c r="EA411" s="223">
        <f t="shared" ca="1" si="721"/>
        <v>5.0609376627933956E-4</v>
      </c>
      <c r="EB411" s="223">
        <f t="shared" ca="1" si="722"/>
        <v>2.5435209967344144E-4</v>
      </c>
      <c r="EC411" s="223">
        <f t="shared" ca="1" si="723"/>
        <v>-3.3471648314136636E-4</v>
      </c>
      <c r="ED411" s="223">
        <f t="shared" ca="1" si="724"/>
        <v>-4.7987727354034584E-4</v>
      </c>
      <c r="EE411" s="223">
        <f t="shared" ca="1" si="725"/>
        <v>1.1384914482823774E-5</v>
      </c>
      <c r="EF411" s="223">
        <f t="shared" ca="1" si="726"/>
        <v>4.8754819788235365E-4</v>
      </c>
      <c r="EG411" s="223">
        <f t="shared" ca="1" si="727"/>
        <v>3.1711516732962805E-4</v>
      </c>
      <c r="EH411" s="223">
        <f t="shared" ca="1" si="728"/>
        <v>-2.7388243342210271E-4</v>
      </c>
      <c r="EI411" s="223">
        <f t="shared" ca="1" si="729"/>
        <v>-5.016515930141767E-4</v>
      </c>
      <c r="EJ411" s="223">
        <f t="shared" ca="1" si="730"/>
        <v>-6.4120229826934396E-5</v>
      </c>
      <c r="EK411" s="223">
        <f t="shared" ca="1" si="731"/>
        <v>4.5844868336242917E-4</v>
      </c>
      <c r="EL411" s="223">
        <f t="shared" ca="1" si="732"/>
        <v>3.7301364927858576E-4</v>
      </c>
      <c r="EM411" s="223">
        <f t="shared" ca="1" si="733"/>
        <v>-2.0711965612490706E-4</v>
      </c>
      <c r="EN411" s="223">
        <f t="shared" ca="1" si="734"/>
        <v>-5.1256667045172376E-4</v>
      </c>
      <c r="EO411" s="223">
        <f t="shared" ca="1" si="735"/>
        <v>-1.3823736479953139E-4</v>
      </c>
      <c r="EP411" s="223">
        <f t="shared" ca="1" si="736"/>
        <v>4.1942513933044688E-4</v>
      </c>
      <c r="EQ411" s="223">
        <f t="shared" ca="1" si="737"/>
        <v>4.2083751219561906E-4</v>
      </c>
      <c r="ER411" s="223">
        <f t="shared" ca="1" si="738"/>
        <v>-1.3587336375937901E-4</v>
      </c>
      <c r="ES411" s="223">
        <f t="shared" ca="1" si="739"/>
        <v>-5.1238622738923351E-4</v>
      </c>
      <c r="ET411" s="223">
        <f t="shared" ca="1" si="740"/>
        <v>-2.0936207829132269E-4</v>
      </c>
      <c r="EU411" s="223">
        <f t="shared" ca="1" si="741"/>
        <v>3.7132230766633001E-4</v>
      </c>
      <c r="EV411" s="223">
        <f t="shared" ca="1" si="742"/>
        <v>4.5955151387326002E-4</v>
      </c>
      <c r="EW411" s="223">
        <f t="shared" ca="1" si="743"/>
        <v>-6.168582339646248E-5</v>
      </c>
      <c r="EX411" s="223">
        <f t="shared" ca="1" si="744"/>
        <v>-5.0111416987408028E-4</v>
      </c>
      <c r="EY411" s="223">
        <f t="shared" ca="1" si="745"/>
        <v>-2.7595473504682351E-4</v>
      </c>
      <c r="EZ411" s="223">
        <f t="shared" ca="1" si="746"/>
        <v>3.1518146940845014E-4</v>
      </c>
      <c r="FA411" s="223">
        <f t="shared" ca="1" si="747"/>
        <v>4.8831761308874117E-4</v>
      </c>
      <c r="FB411" s="223">
        <f t="shared" ca="1" si="748"/>
        <v>1.3837028756160101E-5</v>
      </c>
      <c r="FC411" s="223">
        <f t="shared" ca="1" si="749"/>
        <v>-4.7899450391065274E-4</v>
      </c>
      <c r="FD411" s="223">
        <f t="shared" ca="1" si="750"/>
        <v>-3.3657380515243523E-4</v>
      </c>
      <c r="FE411" s="223">
        <f t="shared" ca="1" si="751"/>
        <v>2.522179041637133E-4</v>
      </c>
      <c r="FF411" s="223">
        <f t="shared" ca="1" si="752"/>
        <v>5.0651311066565177E-4</v>
      </c>
      <c r="FG411" s="223">
        <f t="shared" ca="1" si="753"/>
        <v>8.9060351023063933E-5</v>
      </c>
      <c r="FH411" s="223">
        <f t="shared" ca="1" si="754"/>
        <v>-4.4650605346721747E-4</v>
      </c>
      <c r="FI411" s="223">
        <f t="shared" ca="1" si="755"/>
        <v>-3.899070688056799E-4</v>
      </c>
      <c r="FJ411" s="223">
        <f t="shared" ca="1" si="756"/>
        <v>1.8379458297414997E-4</v>
      </c>
      <c r="FK411" s="223">
        <f t="shared" ca="1" si="757"/>
        <v>5.1374412903056619E-4</v>
      </c>
      <c r="FL411" s="223">
        <f t="shared" ca="1" si="758"/>
        <v>1.6235578564629126E-4</v>
      </c>
      <c r="FM411" s="223">
        <f t="shared" ca="1" si="759"/>
        <v>-4.0435209538304626E-4</v>
      </c>
      <c r="FN411" s="223">
        <f t="shared" ca="1" si="760"/>
        <v>-4.3480002191115632E-4</v>
      </c>
      <c r="FO411" s="223">
        <f t="shared" ca="1" si="761"/>
        <v>1.1139266410987754E-4</v>
      </c>
      <c r="FP411" s="223">
        <f t="shared" ca="1" si="762"/>
        <v>5.0985413847305183E-4</v>
      </c>
      <c r="FQ411" s="223">
        <f t="shared" ca="1" si="763"/>
        <v>2.3213670781332689E-4</v>
      </c>
      <c r="FR411" s="223">
        <f t="shared" ca="1" si="764"/>
        <v>-3.534451355486774E-4</v>
      </c>
      <c r="FS411" s="223">
        <f t="shared" ca="1" si="765"/>
        <v>-4.7028086760770433E-4</v>
      </c>
      <c r="FT411" s="223">
        <f t="shared" ca="1" si="766"/>
        <v>3.657943046562532E-5</v>
      </c>
      <c r="FU411" s="223">
        <f t="shared" ca="1" si="767"/>
        <v>4.9492734554117991E-4</v>
      </c>
      <c r="FV411" s="223">
        <f t="shared" ca="1" si="768"/>
        <v>2.9689257129270985E-4</v>
      </c>
      <c r="FW411" s="223">
        <f t="shared" ca="1" si="769"/>
        <v>-2.9488715590910412E-4</v>
      </c>
      <c r="FX411" s="223">
        <f t="shared" ca="1" si="770"/>
        <v>-4.9558155273563887E-4</v>
      </c>
      <c r="FY411" s="223">
        <f t="shared" ca="1" si="771"/>
        <v>-3.9025637380889807E-5</v>
      </c>
      <c r="FZ411" s="223">
        <f t="shared" ca="1" si="772"/>
        <v>4.6928687022406221E-4</v>
      </c>
      <c r="GA411" s="223">
        <f t="shared" ca="1" si="773"/>
        <v>3.55221607198247E-4</v>
      </c>
      <c r="GB411" s="223">
        <f t="shared" ca="1" si="774"/>
        <v>-2.2994575988252695E-4</v>
      </c>
      <c r="GC411" s="223">
        <f t="shared" ca="1" si="775"/>
        <v>-5.1015439386822522E-4</v>
      </c>
      <c r="GD411" s="223">
        <f t="shared" ca="1" si="776"/>
        <v>-1.1378591803279915E-4</v>
      </c>
      <c r="GE411" s="223">
        <f t="shared" ca="1" si="777"/>
        <v>4.3348775137988472E-4</v>
      </c>
      <c r="GF411" s="223">
        <f t="shared" ca="1" si="778"/>
        <v>4.0586116805218586E-4</v>
      </c>
      <c r="GG411" s="223">
        <f t="shared" ca="1" si="779"/>
        <v>-1.6002673257449037E-4</v>
      </c>
      <c r="GH411" s="223">
        <f t="shared" ca="1" si="780"/>
        <v>-5.1368393300390224E-4</v>
      </c>
      <c r="GI411" s="223">
        <f t="shared" ca="1" si="781"/>
        <v>-1.8608307718475571E-4</v>
      </c>
      <c r="GJ411" s="223">
        <f t="shared" ca="1" si="782"/>
        <v>3.8830493182081627E-4</v>
      </c>
      <c r="GK411" s="223">
        <f t="shared" ca="1" si="783"/>
        <v>4.4771506028993321E-4</v>
      </c>
      <c r="GL411" s="223">
        <f t="shared" ca="1" si="784"/>
        <v>-8.6643609775690475E-5</v>
      </c>
      <c r="GM411" s="223">
        <f t="shared" ca="1" si="785"/>
        <v>-5.0609376627933837E-4</v>
      </c>
      <c r="GN411" s="223">
        <f t="shared" ca="1" si="786"/>
        <v>-2.5435209967343488E-4</v>
      </c>
      <c r="GO411" s="223">
        <f t="shared" ca="1" si="787"/>
        <v>3.34716483141361E-4</v>
      </c>
      <c r="GP411" s="223">
        <f t="shared" ca="1" si="788"/>
        <v>4.7987727354034833E-4</v>
      </c>
      <c r="GQ411" s="223">
        <f t="shared" ca="1" si="789"/>
        <v>-1.1384914482831336E-5</v>
      </c>
      <c r="GR411" s="223">
        <f t="shared" ca="1" si="790"/>
        <v>-4.8754819788235143E-4</v>
      </c>
      <c r="GS411" s="223">
        <f t="shared" ca="1" si="791"/>
        <v>-3.1711516732962208E-4</v>
      </c>
      <c r="GT411" s="223">
        <f t="shared" ca="1" si="792"/>
        <v>2.7388243342209675E-4</v>
      </c>
      <c r="GU411" s="223">
        <f t="shared" ca="1" si="793"/>
        <v>5.0165159301417497E-4</v>
      </c>
      <c r="GV411" s="223">
        <f t="shared" ca="1" si="794"/>
        <v>6.4120229826941389E-5</v>
      </c>
      <c r="GW411" s="223">
        <f t="shared" ca="1" si="795"/>
        <v>-4.5844868336243258E-4</v>
      </c>
      <c r="GX411" s="223">
        <f t="shared" ca="1" si="796"/>
        <v>-3.7301364927859058E-4</v>
      </c>
      <c r="GY411" s="223">
        <f t="shared" ca="1" si="797"/>
        <v>2.0711965612491397E-4</v>
      </c>
      <c r="GZ411" s="223">
        <f t="shared" ca="1" si="798"/>
        <v>5.125666704517243E-4</v>
      </c>
      <c r="HA411" s="223">
        <f t="shared" ca="1" si="799"/>
        <v>1.3823736479952407E-4</v>
      </c>
      <c r="HB411" s="223">
        <f t="shared" ca="1" si="800"/>
        <v>-4.1942513933044276E-4</v>
      </c>
      <c r="HC411" s="223">
        <f t="shared" ca="1" si="801"/>
        <v>-4.2083751219562307E-4</v>
      </c>
      <c r="HD411" s="223">
        <f t="shared" ca="1" si="802"/>
        <v>1.3587336375938631E-4</v>
      </c>
      <c r="HE411" s="223">
        <f t="shared" ca="1" si="803"/>
        <v>5.1238622738923297E-4</v>
      </c>
      <c r="HF411" s="223">
        <f t="shared" ca="1" si="804"/>
        <v>2.0936207829131586E-4</v>
      </c>
      <c r="HG411" s="223">
        <f t="shared" ca="1" si="805"/>
        <v>-3.7132230766632514E-4</v>
      </c>
      <c r="HH411" s="223">
        <f t="shared" ca="1" si="806"/>
        <v>-4.5955151387326321E-4</v>
      </c>
      <c r="HI411" s="223">
        <f t="shared" ca="1" si="807"/>
        <v>6.1685823396469974E-5</v>
      </c>
      <c r="HJ411" s="223">
        <f t="shared" ca="1" si="808"/>
        <v>5.0111416987408191E-4</v>
      </c>
      <c r="HK411" s="223">
        <f t="shared" ca="1" si="809"/>
        <v>2.7595473504682941E-4</v>
      </c>
      <c r="HL411" s="223">
        <f t="shared" ca="1" si="810"/>
        <v>-3.1518146940844456E-4</v>
      </c>
      <c r="HM411" s="223">
        <f t="shared" ca="1" si="811"/>
        <v>-4.8831761308873879E-4</v>
      </c>
      <c r="HN411" s="223">
        <f t="shared" ca="1" si="812"/>
        <v>-1.3837028756152512E-5</v>
      </c>
      <c r="HO411" s="223">
        <f t="shared" ca="1" si="813"/>
        <v>4.7899450391065019E-4</v>
      </c>
      <c r="HP411" s="223">
        <f t="shared" ca="1" si="814"/>
        <v>3.3657380515244055E-4</v>
      </c>
      <c r="HQ411" s="223">
        <f t="shared" ca="1" si="815"/>
        <v>-2.5221790416370723E-4</v>
      </c>
      <c r="HR411" s="223">
        <f t="shared" ca="1" si="816"/>
        <v>-5.0651311066565057E-4</v>
      </c>
      <c r="HS411" s="223">
        <f t="shared" ca="1" si="817"/>
        <v>-8.9060351023056479E-5</v>
      </c>
      <c r="HT411" s="223">
        <f t="shared" ca="1" si="818"/>
        <v>4.46506053467214E-4</v>
      </c>
      <c r="HU411" s="223">
        <f t="shared" ca="1" si="819"/>
        <v>3.8990706880568456E-4</v>
      </c>
      <c r="HV411" s="223">
        <f t="shared" ca="1" si="820"/>
        <v>-1.8379458297415705E-4</v>
      </c>
      <c r="HW411" s="223">
        <f t="shared" ca="1" si="821"/>
        <v>-5.1374412903056597E-4</v>
      </c>
      <c r="HX411" s="223">
        <f t="shared" ca="1" si="822"/>
        <v>-1.623557856462979E-4</v>
      </c>
      <c r="HY411" s="223">
        <f t="shared" ca="1" si="823"/>
        <v>4.0435209538304193E-4</v>
      </c>
      <c r="HZ411" s="223">
        <f t="shared" ca="1" si="824"/>
        <v>4.3480002191115231E-4</v>
      </c>
      <c r="IA411" s="223">
        <f t="shared" ca="1" si="825"/>
        <v>-1.1139266410988493E-4</v>
      </c>
      <c r="IB411" s="223">
        <f t="shared" ca="1" si="826"/>
        <v>-5.0985413847305086E-4</v>
      </c>
      <c r="IC411" s="223">
        <f t="shared" ca="1" si="827"/>
        <v>-2.3213670781333323E-4</v>
      </c>
      <c r="ID411" s="223">
        <f t="shared" ca="1" si="828"/>
        <v>3.534451355486723E-4</v>
      </c>
      <c r="IE411" s="223">
        <f t="shared" ca="1" si="829"/>
        <v>4.1738071023578313E-4</v>
      </c>
      <c r="IF411" s="223">
        <f t="shared" ca="1" si="830"/>
        <v>-3.6579430465632855E-5</v>
      </c>
      <c r="IG411" s="223">
        <f t="shared" ca="1" si="831"/>
        <v>-4.9492734554117818E-4</v>
      </c>
      <c r="IH411" s="223">
        <f t="shared" ca="1" si="832"/>
        <v>-2.9689257129271554E-4</v>
      </c>
      <c r="II411" s="223">
        <f t="shared" ca="1" si="833"/>
        <v>2.948871559091103E-4</v>
      </c>
      <c r="IJ411" s="223">
        <f t="shared" ca="1" si="834"/>
        <v>4.9558155273563681E-4</v>
      </c>
      <c r="IK411" s="223">
        <f t="shared" ca="1" si="835"/>
        <v>3.9025637380896827E-5</v>
      </c>
      <c r="IL411" s="223">
        <f t="shared" ca="1" si="836"/>
        <v>-4.6928687022405934E-4</v>
      </c>
      <c r="IM411" s="223">
        <f t="shared" ca="1" si="837"/>
        <v>-3.5522160719824158E-4</v>
      </c>
      <c r="IN411" s="223">
        <f t="shared" ca="1" si="838"/>
        <v>2.299457598825337E-4</v>
      </c>
      <c r="IO411" s="223">
        <f t="shared" ca="1" si="839"/>
        <v>5.1015439386822609E-4</v>
      </c>
      <c r="IP411" s="223">
        <f t="shared" ca="1" si="840"/>
        <v>1.1378591803280601E-4</v>
      </c>
      <c r="IQ411" s="223">
        <f t="shared" ca="1" si="841"/>
        <v>-4.3348775137988093E-4</v>
      </c>
      <c r="IR411" s="223">
        <f t="shared" ca="1" si="842"/>
        <v>-4.0586116805218115E-4</v>
      </c>
      <c r="IS411" s="223">
        <f t="shared" ca="1" si="843"/>
        <v>1.6002673257449755E-4</v>
      </c>
      <c r="IT411" s="223">
        <f t="shared" ca="1" si="844"/>
        <v>5.1368393300390213E-4</v>
      </c>
      <c r="IU411" s="223">
        <f t="shared" ca="1" si="845"/>
        <v>1.8608307718476227E-4</v>
      </c>
      <c r="IV411" s="223">
        <f t="shared" ca="1" si="846"/>
        <v>-3.883049318208212E-4</v>
      </c>
      <c r="IW411" s="223">
        <f t="shared" ca="1" si="847"/>
        <v>-4.4771506028992958E-4</v>
      </c>
      <c r="IX411" s="223">
        <f t="shared" ca="1" si="848"/>
        <v>8.664360977568355E-5</v>
      </c>
      <c r="IY411" s="223">
        <f t="shared" ca="1" si="849"/>
        <v>5.0609376627933718E-4</v>
      </c>
      <c r="IZ411" s="223">
        <f t="shared" ca="1" si="850"/>
        <v>2.5435209967342832E-4</v>
      </c>
      <c r="JA411" s="223">
        <f t="shared" ca="1" si="851"/>
        <v>-3.3471648314136674E-4</v>
      </c>
      <c r="JB411" s="223">
        <f t="shared" ca="1" si="852"/>
        <v>-4.7987727354034562E-4</v>
      </c>
    </row>
    <row r="412" spans="2:262">
      <c r="B412" s="230">
        <v>51</v>
      </c>
      <c r="C412" s="229">
        <f t="shared" si="853"/>
        <v>9.9609375000000045E-4</v>
      </c>
      <c r="D412" s="226">
        <f t="shared" ca="1" si="597"/>
        <v>279.99892781039603</v>
      </c>
      <c r="E412" s="225">
        <f ca="1">BE361</f>
        <v>-1.0721896039901724E-3</v>
      </c>
      <c r="F412" s="224">
        <v>51</v>
      </c>
      <c r="G412" s="223">
        <f t="shared" ca="1" si="854"/>
        <v>3.9906707903753337E-6</v>
      </c>
      <c r="H412" s="223">
        <f t="shared" ca="1" si="598"/>
        <v>1.6757643751979141E-3</v>
      </c>
      <c r="I412" s="223">
        <f t="shared" ca="1" si="599"/>
        <v>1.0473227006307104E-3</v>
      </c>
      <c r="J412" s="223">
        <f t="shared" ca="1" si="600"/>
        <v>-1.018712360211697E-3</v>
      </c>
      <c r="K412" s="223">
        <f t="shared" ca="1" si="601"/>
        <v>-1.6864256328648455E-3</v>
      </c>
      <c r="L412" s="223">
        <f t="shared" ca="1" si="602"/>
        <v>-3.9289494928997277E-5</v>
      </c>
      <c r="M412" s="223">
        <f t="shared" ca="1" si="603"/>
        <v>1.6617768385674032E-3</v>
      </c>
      <c r="N412" s="223">
        <f t="shared" ca="1" si="604"/>
        <v>1.0818275966817785E-3</v>
      </c>
      <c r="O412" s="223">
        <f t="shared" ca="1" si="605"/>
        <v>-9.8307771189002279E-4</v>
      </c>
      <c r="P412" s="223">
        <f t="shared" ca="1" si="606"/>
        <v>-1.6985746519078231E-3</v>
      </c>
      <c r="Q412" s="223">
        <f t="shared" ca="1" si="607"/>
        <v>-8.2545994125750961E-5</v>
      </c>
      <c r="R412" s="223">
        <f t="shared" ca="1" si="608"/>
        <v>1.6467883097071774E-3</v>
      </c>
      <c r="S412" s="223">
        <f t="shared" ca="1" si="609"/>
        <v>1.1156808402407459E-3</v>
      </c>
      <c r="T412" s="223">
        <f t="shared" ca="1" si="610"/>
        <v>-9.4685089431434822E-4</v>
      </c>
      <c r="U412" s="223">
        <f t="shared" ca="1" si="611"/>
        <v>-1.7097005130942888E-3</v>
      </c>
      <c r="V412" s="223">
        <f t="shared" ca="1" si="612"/>
        <v>-1.2575277070223979E-4</v>
      </c>
      <c r="W412" s="223">
        <f t="shared" ca="1" si="613"/>
        <v>1.6308078171465661E-3</v>
      </c>
      <c r="X412" s="223">
        <f t="shared" ca="1" si="614"/>
        <v>1.1488620393795435E-3</v>
      </c>
      <c r="Y412" s="223">
        <f t="shared" ca="1" si="615"/>
        <v>-9.1005372916497652E-4</v>
      </c>
      <c r="Z412" s="223">
        <f t="shared" ca="1" si="616"/>
        <v>-1.7197965146214858E-3</v>
      </c>
      <c r="AA412" s="223">
        <f t="shared" ca="1" si="617"/>
        <v>-1.6888379851185342E-4</v>
      </c>
      <c r="AB412" s="223">
        <f t="shared" ca="1" si="618"/>
        <v>1.613844986936738E-3</v>
      </c>
      <c r="AC412" s="223">
        <f t="shared" ca="1" si="619"/>
        <v>1.1813512069845378E-3</v>
      </c>
      <c r="AD412" s="223">
        <f t="shared" ca="1" si="620"/>
        <v>-8.7270838167825132E-4</v>
      </c>
      <c r="AE412" s="223">
        <f t="shared" ca="1" si="621"/>
        <v>-1.7288565750356096E-3</v>
      </c>
      <c r="AF412" s="223">
        <f t="shared" ca="1" si="622"/>
        <v>-2.1191309703622193E-4</v>
      </c>
      <c r="AG412" s="223">
        <f t="shared" ca="1" si="623"/>
        <v>1.5959100368523301E-3</v>
      </c>
      <c r="AH412" s="223">
        <f t="shared" ca="1" si="624"/>
        <v>1.2131287727960157E-3</v>
      </c>
      <c r="AI412" s="223">
        <f t="shared" ca="1" si="625"/>
        <v>-8.3483734729508196E-4</v>
      </c>
      <c r="AJ412" s="223">
        <f t="shared" ca="1" si="626"/>
        <v>-1.7368752368950421E-3</v>
      </c>
      <c r="AK412" s="223">
        <f t="shared" ca="1" si="627"/>
        <v>-2.5481474703486432E-4</v>
      </c>
      <c r="AL412" s="223">
        <f t="shared" ca="1" si="628"/>
        <v>1.5770137702366392E-3</v>
      </c>
      <c r="AM412" s="223">
        <f t="shared" ca="1" si="629"/>
        <v>1.2441755951965677E-3</v>
      </c>
      <c r="AN412" s="223">
        <f t="shared" ca="1" si="630"/>
        <v>-7.9646343811047029E-4</v>
      </c>
      <c r="AO412" s="223">
        <f t="shared" ca="1" si="631"/>
        <v>-1.7438476700577185E-3</v>
      </c>
      <c r="AP412" s="223">
        <f t="shared" ca="1" si="632"/>
        <v>-2.975629061580425E-4</v>
      </c>
      <c r="AQ412" s="223">
        <f t="shared" ca="1" si="633"/>
        <v>1.5571675694941009E-3</v>
      </c>
      <c r="AR412" s="223">
        <f t="shared" ca="1" si="634"/>
        <v>1.2744729727412866E-3</v>
      </c>
      <c r="AS412" s="223">
        <f t="shared" ca="1" si="635"/>
        <v>-7.5760976913242704E-4</v>
      </c>
      <c r="AT412" s="223">
        <f t="shared" ca="1" si="636"/>
        <v>-1.7497696745906142E-3</v>
      </c>
      <c r="AU412" s="223">
        <f t="shared" ca="1" si="637"/>
        <v>-3.4013182451314458E-4</v>
      </c>
      <c r="AV412" s="223">
        <f t="shared" ca="1" si="638"/>
        <v>1.5363833892339509E-3</v>
      </c>
      <c r="AW412" s="223">
        <f t="shared" ca="1" si="639"/>
        <v>1.3040026554228489E-3</v>
      </c>
      <c r="AX412" s="223">
        <f t="shared" ca="1" si="640"/>
        <v>-7.1829974435832361E-4</v>
      </c>
      <c r="AY412" s="223">
        <f t="shared" ca="1" si="641"/>
        <v>-1.7546376832996407E-3</v>
      </c>
      <c r="AZ412" s="223">
        <f t="shared" ca="1" si="642"/>
        <v>-3.8249586017549588E-4</v>
      </c>
      <c r="BA412" s="223">
        <f t="shared" ca="1" si="643"/>
        <v>1.5146737490691956E-3</v>
      </c>
      <c r="BB412" s="223">
        <f t="shared" ca="1" si="644"/>
        <v>1.3327468556645838E-3</v>
      </c>
      <c r="BC412" s="223">
        <f t="shared" ca="1" si="645"/>
        <v>-6.7855704267716474E-4</v>
      </c>
      <c r="BD412" s="223">
        <f t="shared" ca="1" si="646"/>
        <v>-1.758448763878376E-3</v>
      </c>
      <c r="BE412" s="223">
        <f t="shared" ca="1" si="647"/>
        <v>-4.2462949463413106E-4</v>
      </c>
      <c r="BF412" s="223">
        <f t="shared" ca="1" si="648"/>
        <v>1.4920517260753002E-3</v>
      </c>
      <c r="BG412" s="223">
        <f t="shared" ca="1" si="649"/>
        <v>1.3606882590350734E-3</v>
      </c>
      <c r="BH412" s="223">
        <f t="shared" ca="1" si="650"/>
        <v>-6.3840560360639087E-4</v>
      </c>
      <c r="BI412" s="223">
        <f t="shared" ca="1" si="651"/>
        <v>-1.7612006206743852E-3</v>
      </c>
      <c r="BJ412" s="223">
        <f t="shared" ca="1" si="652"/>
        <v>-4.6650734816311814E-4</v>
      </c>
      <c r="BK412" s="223">
        <f t="shared" ca="1" si="653"/>
        <v>1.4685309469130313E-3</v>
      </c>
      <c r="BL412" s="223">
        <f t="shared" ca="1" si="654"/>
        <v>1.3878100346777316E-3</v>
      </c>
      <c r="BM412" s="223">
        <f t="shared" ca="1" si="655"/>
        <v>-5.9786961287150409E-4</v>
      </c>
      <c r="BN412" s="223">
        <f t="shared" ca="1" si="656"/>
        <v>-1.7628915960720324E-3</v>
      </c>
      <c r="BO412" s="223">
        <f t="shared" ca="1" si="657"/>
        <v>-5.0810419510939294E-4</v>
      </c>
      <c r="BP412" s="223">
        <f t="shared" ca="1" si="658"/>
        <v>1.4441255796202514E-3</v>
      </c>
      <c r="BQ412" s="223">
        <f t="shared" ca="1" si="659"/>
        <v>1.4140958454490747E-3</v>
      </c>
      <c r="BR412" s="223">
        <f t="shared" ca="1" si="660"/>
        <v>-5.5697348783763172E-4</v>
      </c>
      <c r="BS412" s="223">
        <f t="shared" ca="1" si="661"/>
        <v>-1.7635206714909691E-3</v>
      </c>
      <c r="BT412" s="223">
        <f t="shared" ca="1" si="662"/>
        <v>-5.4939497908779752E-4</v>
      </c>
      <c r="BU412" s="223">
        <f t="shared" ca="1" si="663"/>
        <v>1.4188503250776273E-3</v>
      </c>
      <c r="BV412" s="223">
        <f t="shared" ca="1" si="664"/>
        <v>1.4395298577595536E-3</v>
      </c>
      <c r="BW412" s="223">
        <f t="shared" ca="1" si="665"/>
        <v>-5.1574186280126642E-4</v>
      </c>
      <c r="BX412" s="223">
        <f t="shared" ca="1" si="666"/>
        <v>-1.7630874679996843E-3</v>
      </c>
      <c r="BY412" s="223">
        <f t="shared" ca="1" si="667"/>
        <v>-5.9035482807397708E-4</v>
      </c>
      <c r="BZ412" s="223">
        <f t="shared" ca="1" si="668"/>
        <v>1.3927204081534217E-3</v>
      </c>
      <c r="CA412" s="223">
        <f t="shared" ca="1" si="669"/>
        <v>1.4640967511112067E-3</v>
      </c>
      <c r="CB412" s="223">
        <f t="shared" ca="1" si="670"/>
        <v>-4.7419957415155574E-4</v>
      </c>
      <c r="CC412" s="223">
        <f t="shared" ca="1" si="671"/>
        <v>-1.7615922465437639E-3</v>
      </c>
      <c r="CD412" s="223">
        <f t="shared" ca="1" si="672"/>
        <v>-6.3095906938651384E-4</v>
      </c>
      <c r="CE412" s="223">
        <f t="shared" ca="1" si="673"/>
        <v>1.3657515685325152E-3</v>
      </c>
      <c r="CF412" s="223">
        <f t="shared" ca="1" si="674"/>
        <v>1.4877817273261081E-3</v>
      </c>
      <c r="CG412" s="223">
        <f t="shared" ca="1" si="675"/>
        <v>-4.3237164540986452E-4</v>
      </c>
      <c r="CH412" s="223">
        <f t="shared" ca="1" si="676"/>
        <v>-1.7590359077887024E-3</v>
      </c>
      <c r="CI412" s="223">
        <f t="shared" ca="1" si="677"/>
        <v>-6.7118324454875462E-4</v>
      </c>
      <c r="CJ412" s="223">
        <f t="shared" ca="1" si="678"/>
        <v>1.3379600512354491E-3</v>
      </c>
      <c r="CK412" s="223">
        <f t="shared" ca="1" si="679"/>
        <v>1.5105705194601966E-3</v>
      </c>
      <c r="CL412" s="223">
        <f t="shared" ca="1" si="680"/>
        <v>-3.9028327215639562E-4</v>
      </c>
      <c r="CM412" s="223">
        <f t="shared" ca="1" si="681"/>
        <v>-1.7554199915773764E-3</v>
      </c>
      <c r="CN412" s="223">
        <f t="shared" ca="1" si="682"/>
        <v>-7.1100312402161414E-4</v>
      </c>
      <c r="CO412" s="223">
        <f t="shared" ca="1" si="683"/>
        <v>1.3093625968330835E-3</v>
      </c>
      <c r="CP412" s="223">
        <f t="shared" ca="1" si="684"/>
        <v>1.5324494003972325E-3</v>
      </c>
      <c r="CQ412" s="223">
        <f t="shared" ca="1" si="685"/>
        <v>-3.4795980685338668E-4</v>
      </c>
      <c r="CR412" s="223">
        <f t="shared" ca="1" si="686"/>
        <v>-1.7507466760025073E-3</v>
      </c>
      <c r="CS412" s="223">
        <f t="shared" ca="1" si="687"/>
        <v>-7.5039472179868217E-4</v>
      </c>
      <c r="CT412" s="223">
        <f t="shared" ca="1" si="688"/>
        <v>1.2799764313626075E-3</v>
      </c>
      <c r="CU412" s="223">
        <f t="shared" ca="1" si="689"/>
        <v>1.5534051911174551E-3</v>
      </c>
      <c r="CV412" s="223">
        <f t="shared" ca="1" si="690"/>
        <v>-3.0542674357380911E-4</v>
      </c>
      <c r="CW412" s="223">
        <f t="shared" ca="1" si="691"/>
        <v>-1.7450187760946496E-3</v>
      </c>
      <c r="CX412" s="223">
        <f t="shared" ca="1" si="692"/>
        <v>-7.8933430985442764E-4</v>
      </c>
      <c r="CY412" s="223">
        <f t="shared" ca="1" si="693"/>
        <v>1.2498192559512622E-3</v>
      </c>
      <c r="CZ412" s="223">
        <f t="shared" ca="1" si="694"/>
        <v>1.5734252686360978E-3</v>
      </c>
      <c r="DA412" s="223">
        <f t="shared" ca="1" si="695"/>
        <v>-2.6270970264454424E-4</v>
      </c>
      <c r="DB412" s="223">
        <f t="shared" ca="1" si="696"/>
        <v>-1.7382397421265236E-3</v>
      </c>
      <c r="DC412" s="223">
        <f t="shared" ca="1" si="697"/>
        <v>-8.2779843243700464E-4</v>
      </c>
      <c r="DD412" s="223">
        <f t="shared" ca="1" si="698"/>
        <v>1.2189092361539018E-3</v>
      </c>
      <c r="DE412" s="223">
        <f t="shared" ca="1" si="699"/>
        <v>1.5924975736070857E-3</v>
      </c>
      <c r="DF412" s="223">
        <f t="shared" ca="1" si="700"/>
        <v>-2.1983441521373007E-4</v>
      </c>
      <c r="DG412" s="223">
        <f t="shared" ca="1" si="701"/>
        <v>-1.7304136575347147E-3</v>
      </c>
      <c r="DH412" s="223">
        <f t="shared" ca="1" si="702"/>
        <v>-8.657639201972594E-4</v>
      </c>
      <c r="DI412" s="223">
        <f t="shared" ca="1" si="703"/>
        <v>1.1872649910106342E-3</v>
      </c>
      <c r="DJ412" s="223">
        <f t="shared" ca="1" si="704"/>
        <v>1.6106106175870307E-3</v>
      </c>
      <c r="DK412" s="223">
        <f t="shared" ca="1" si="705"/>
        <v>-1.7682670775137892E-4</v>
      </c>
      <c r="DL412" s="223">
        <f t="shared" ca="1" si="706"/>
        <v>-1.7215452364599362E-3</v>
      </c>
      <c r="DM412" s="223">
        <f t="shared" ca="1" si="707"/>
        <v>-9.0320790414500675E-4</v>
      </c>
      <c r="DN412" s="223">
        <f t="shared" ca="1" si="708"/>
        <v>1.154905581831461E-3</v>
      </c>
      <c r="DO412" s="223">
        <f t="shared" ca="1" si="709"/>
        <v>1.6277534899555727E-3</v>
      </c>
      <c r="DP412" s="223">
        <f t="shared" ca="1" si="710"/>
        <v>-1.3371248649220521E-4</v>
      </c>
      <c r="DQ412" s="223">
        <f t="shared" ca="1" si="711"/>
        <v>-1.7116398209074482E-3</v>
      </c>
      <c r="DR412" s="223">
        <f t="shared" ca="1" si="712"/>
        <v>-9.4010782942437318E-4</v>
      </c>
      <c r="DS412" s="223">
        <f t="shared" ca="1" si="713"/>
        <v>1.1218505007144928E-3</v>
      </c>
      <c r="DT412" s="223">
        <f t="shared" ca="1" si="714"/>
        <v>1.6439158644873876E-3</v>
      </c>
      <c r="DU412" s="223">
        <f t="shared" ca="1" si="715"/>
        <v>-9.0517721831000382E-5</v>
      </c>
      <c r="DV412" s="223">
        <f t="shared" ca="1" si="716"/>
        <v>-1.700703377529169E-3</v>
      </c>
      <c r="DW412" s="223">
        <f t="shared" ca="1" si="717"/>
        <v>-9.7644146890023308E-4</v>
      </c>
      <c r="DX412" s="223">
        <f t="shared" ca="1" si="718"/>
        <v>1.0881196588046255E-3</v>
      </c>
      <c r="DY412" s="223">
        <f t="shared" ca="1" si="719"/>
        <v>1.6590880055723913E-3</v>
      </c>
      <c r="DZ412" s="223">
        <f t="shared" ca="1" si="720"/>
        <v>-4.7268432678890108E-5</v>
      </c>
      <c r="EA412" s="223">
        <f t="shared" ca="1" si="721"/>
        <v>-1.6887424940296605E-3</v>
      </c>
      <c r="EB412" s="223">
        <f t="shared" ca="1" si="722"/>
        <v>-1.0121869365467251E-3</v>
      </c>
      <c r="EC412" s="223">
        <f t="shared" ca="1" si="723"/>
        <v>1.0537333742996697E-3</v>
      </c>
      <c r="ED412" s="223">
        <f t="shared" ca="1" si="724"/>
        <v>1.6732607740801515E-3</v>
      </c>
      <c r="EE412" s="223">
        <f t="shared" ca="1" si="725"/>
        <v>-3.990670790364817E-6</v>
      </c>
      <c r="EF412" s="223">
        <f t="shared" ca="1" si="726"/>
        <v>-1.6757643751979128E-3</v>
      </c>
      <c r="EG412" s="223">
        <f t="shared" ca="1" si="727"/>
        <v>-1.047322700630708E-3</v>
      </c>
      <c r="EH412" s="223">
        <f t="shared" ca="1" si="728"/>
        <v>1.0187123602116641E-3</v>
      </c>
      <c r="EI412" s="223">
        <f t="shared" ca="1" si="729"/>
        <v>1.6864256328648554E-3</v>
      </c>
      <c r="EJ412" s="223">
        <f t="shared" ca="1" si="730"/>
        <v>3.9289494929024057E-5</v>
      </c>
      <c r="EK412" s="223">
        <f t="shared" ca="1" si="731"/>
        <v>-1.6617768385673965E-3</v>
      </c>
      <c r="EL412" s="223">
        <f t="shared" ca="1" si="732"/>
        <v>-1.0818275966817895E-3</v>
      </c>
      <c r="EM412" s="223">
        <f t="shared" ca="1" si="733"/>
        <v>9.8307771189001651E-4</v>
      </c>
      <c r="EN412" s="223">
        <f t="shared" ca="1" si="734"/>
        <v>1.6985746519078233E-3</v>
      </c>
      <c r="EO412" s="223">
        <f t="shared" ca="1" si="735"/>
        <v>8.2545994125746299E-5</v>
      </c>
      <c r="EP412" s="223">
        <f t="shared" ca="1" si="736"/>
        <v>-1.6467883097071644E-3</v>
      </c>
      <c r="EQ412" s="223">
        <f t="shared" ca="1" si="737"/>
        <v>-1.1156808402407691E-3</v>
      </c>
      <c r="ER412" s="223">
        <f t="shared" ca="1" si="738"/>
        <v>9.4685089431432838E-4</v>
      </c>
      <c r="ES412" s="223">
        <f t="shared" ca="1" si="739"/>
        <v>1.7097005130942932E-3</v>
      </c>
      <c r="ET412" s="223">
        <f t="shared" ca="1" si="740"/>
        <v>1.2575277070225085E-4</v>
      </c>
      <c r="EU412" s="223">
        <f t="shared" ca="1" si="741"/>
        <v>-1.6308078171465646E-3</v>
      </c>
      <c r="EV412" s="223">
        <f t="shared" ca="1" si="742"/>
        <v>-1.1488620393795422E-3</v>
      </c>
      <c r="EW412" s="223">
        <f t="shared" ca="1" si="743"/>
        <v>9.1005372916494031E-4</v>
      </c>
      <c r="EX412" s="223">
        <f t="shared" ca="1" si="744"/>
        <v>1.7197965146214939E-3</v>
      </c>
      <c r="EY412" s="223">
        <f t="shared" ca="1" si="745"/>
        <v>1.6888379851188323E-4</v>
      </c>
      <c r="EZ412" s="223">
        <f t="shared" ca="1" si="746"/>
        <v>-1.6138449869367284E-3</v>
      </c>
      <c r="FA412" s="223">
        <f t="shared" ca="1" si="747"/>
        <v>-1.1813512069845506E-3</v>
      </c>
      <c r="FB412" s="223">
        <f t="shared" ca="1" si="748"/>
        <v>8.7270838167824709E-4</v>
      </c>
      <c r="FC412" s="223">
        <f t="shared" ca="1" si="749"/>
        <v>1.7288565750356094E-3</v>
      </c>
      <c r="FD412" s="223">
        <f t="shared" ca="1" si="750"/>
        <v>2.1191309703621412E-4</v>
      </c>
      <c r="FE412" s="223">
        <f t="shared" ca="1" si="751"/>
        <v>-1.5959100368523119E-3</v>
      </c>
      <c r="FF412" s="223">
        <f t="shared" ca="1" si="752"/>
        <v>-1.2131287727960372E-3</v>
      </c>
      <c r="FG412" s="223">
        <f t="shared" ca="1" si="753"/>
        <v>8.3483734729505573E-4</v>
      </c>
      <c r="FH412" s="223">
        <f t="shared" ca="1" si="754"/>
        <v>1.7368752368950452E-3</v>
      </c>
      <c r="FI412" s="223">
        <f t="shared" ca="1" si="755"/>
        <v>2.5481474703488135E-4</v>
      </c>
      <c r="FJ412" s="223">
        <f t="shared" ca="1" si="756"/>
        <v>-1.5770137702366372E-3</v>
      </c>
      <c r="FK412" s="223">
        <f t="shared" ca="1" si="757"/>
        <v>-1.2441755951965621E-3</v>
      </c>
      <c r="FL412" s="223">
        <f t="shared" ca="1" si="758"/>
        <v>7.9646343811043256E-4</v>
      </c>
      <c r="FM412" s="223">
        <f t="shared" ca="1" si="759"/>
        <v>1.7438476700577226E-3</v>
      </c>
      <c r="FN412" s="223">
        <f t="shared" ca="1" si="760"/>
        <v>2.9756290615807178E-4</v>
      </c>
      <c r="FO412" s="223">
        <f t="shared" ca="1" si="761"/>
        <v>-1.5571675694940929E-3</v>
      </c>
      <c r="FP412" s="223">
        <f t="shared" ca="1" si="762"/>
        <v>-1.2744729727412986E-3</v>
      </c>
      <c r="FQ412" s="223">
        <f t="shared" ca="1" si="763"/>
        <v>7.5760976913242281E-4</v>
      </c>
      <c r="FR412" s="223">
        <f t="shared" ca="1" si="764"/>
        <v>1.7497696745906147E-3</v>
      </c>
      <c r="FS412" s="223">
        <f t="shared" ca="1" si="765"/>
        <v>3.4013182451313688E-4</v>
      </c>
      <c r="FT412" s="223">
        <f t="shared" ca="1" si="766"/>
        <v>-1.5363833892339303E-3</v>
      </c>
      <c r="FU412" s="223">
        <f t="shared" ca="1" si="767"/>
        <v>-1.3040026554228688E-3</v>
      </c>
      <c r="FV412" s="223">
        <f t="shared" ca="1" si="768"/>
        <v>7.1829974435829651E-4</v>
      </c>
      <c r="FW412" s="223">
        <f t="shared" ca="1" si="769"/>
        <v>1.7546376832996422E-3</v>
      </c>
      <c r="FX412" s="223">
        <f t="shared" ca="1" si="770"/>
        <v>3.8249586017551285E-4</v>
      </c>
      <c r="FY412" s="223">
        <f t="shared" ca="1" si="771"/>
        <v>-1.5146737490691932E-3</v>
      </c>
      <c r="FZ412" s="223">
        <f t="shared" ca="1" si="772"/>
        <v>-1.3327468556645788E-3</v>
      </c>
      <c r="GA412" s="223">
        <f t="shared" ca="1" si="773"/>
        <v>6.7855704267712571E-4</v>
      </c>
      <c r="GB412" s="223">
        <f t="shared" ca="1" si="774"/>
        <v>1.7584487638783782E-3</v>
      </c>
      <c r="GC412" s="223">
        <f t="shared" ca="1" si="775"/>
        <v>4.2462949463416006E-4</v>
      </c>
      <c r="GD412" s="223">
        <f t="shared" ca="1" si="776"/>
        <v>-1.4920517260752911E-3</v>
      </c>
      <c r="GE412" s="223">
        <f t="shared" ca="1" si="777"/>
        <v>-1.3606882590350843E-3</v>
      </c>
      <c r="GF412" s="223">
        <f t="shared" ca="1" si="778"/>
        <v>6.3840560360637472E-4</v>
      </c>
      <c r="GG412" s="223">
        <f t="shared" ca="1" si="779"/>
        <v>1.7612006206743846E-3</v>
      </c>
      <c r="GH412" s="223">
        <f t="shared" ca="1" si="780"/>
        <v>4.6650734816311071E-4</v>
      </c>
      <c r="GI412" s="223">
        <f t="shared" ca="1" si="781"/>
        <v>-1.4685309469130079E-3</v>
      </c>
      <c r="GJ412" s="223">
        <f t="shared" ca="1" si="782"/>
        <v>-1.3878100346777578E-3</v>
      </c>
      <c r="GK412" s="223">
        <f t="shared" ca="1" si="783"/>
        <v>5.9786961287148783E-4</v>
      </c>
      <c r="GL412" s="223">
        <f t="shared" ca="1" si="784"/>
        <v>1.7628915960720328E-3</v>
      </c>
      <c r="GM412" s="223">
        <f t="shared" ca="1" si="785"/>
        <v>5.0810419510940964E-4</v>
      </c>
      <c r="GN412" s="223">
        <f t="shared" ca="1" si="786"/>
        <v>-1.4441255796202414E-3</v>
      </c>
      <c r="GO412" s="223">
        <f t="shared" ca="1" si="787"/>
        <v>-1.4140958454490701E-3</v>
      </c>
      <c r="GP412" s="223">
        <f t="shared" ca="1" si="788"/>
        <v>5.5697348783759161E-4</v>
      </c>
      <c r="GQ412" s="223">
        <f t="shared" ca="1" si="789"/>
        <v>1.7635206714909691E-3</v>
      </c>
      <c r="GR412" s="223">
        <f t="shared" ca="1" si="790"/>
        <v>5.49394979087814E-4</v>
      </c>
      <c r="GS412" s="223">
        <f t="shared" ca="1" si="791"/>
        <v>-1.4188503250776169E-3</v>
      </c>
      <c r="GT412" s="223">
        <f t="shared" ca="1" si="792"/>
        <v>-1.4395298577595636E-3</v>
      </c>
      <c r="GU412" s="223">
        <f t="shared" ca="1" si="793"/>
        <v>5.1574186280124972E-4</v>
      </c>
      <c r="GV412" s="223">
        <f t="shared" ca="1" si="794"/>
        <v>1.7630874679996846E-3</v>
      </c>
      <c r="GW412" s="223">
        <f t="shared" ca="1" si="795"/>
        <v>5.903548280739696E-4</v>
      </c>
      <c r="GX412" s="223">
        <f t="shared" ca="1" si="796"/>
        <v>-1.3927204081533957E-3</v>
      </c>
      <c r="GY412" s="223">
        <f t="shared" ca="1" si="797"/>
        <v>-1.4640967511112305E-3</v>
      </c>
      <c r="GZ412" s="223">
        <f t="shared" ca="1" si="798"/>
        <v>4.7419957415153916E-4</v>
      </c>
      <c r="HA412" s="223">
        <f t="shared" ca="1" si="799"/>
        <v>1.761592246543763E-3</v>
      </c>
      <c r="HB412" s="223">
        <f t="shared" ca="1" si="800"/>
        <v>6.3095906938652989E-4</v>
      </c>
      <c r="HC412" s="223">
        <f t="shared" ca="1" si="801"/>
        <v>-1.3657515685324725E-3</v>
      </c>
      <c r="HD412" s="223">
        <f t="shared" ca="1" si="802"/>
        <v>-1.487781727326131E-3</v>
      </c>
      <c r="HE412" s="223">
        <f t="shared" ca="1" si="803"/>
        <v>4.3237164540982343E-4</v>
      </c>
      <c r="HF412" s="223">
        <f t="shared" ca="1" si="804"/>
        <v>1.7590359077886996E-3</v>
      </c>
      <c r="HG412" s="223">
        <f t="shared" ca="1" si="805"/>
        <v>6.7118324454877067E-4</v>
      </c>
      <c r="HH412" s="223">
        <f t="shared" ca="1" si="806"/>
        <v>-1.3379600512354378E-3</v>
      </c>
      <c r="HI412" s="223">
        <f t="shared" ca="1" si="807"/>
        <v>-1.5105705194602057E-3</v>
      </c>
      <c r="HJ412" s="223">
        <f t="shared" ca="1" si="808"/>
        <v>3.9028327215637876E-4</v>
      </c>
      <c r="HK412" s="223">
        <f t="shared" ca="1" si="809"/>
        <v>1.7554199915773769E-3</v>
      </c>
      <c r="HL412" s="223">
        <f t="shared" ca="1" si="810"/>
        <v>7.1100312402160699E-4</v>
      </c>
      <c r="HM412" s="223">
        <f t="shared" ca="1" si="811"/>
        <v>-1.3093625968330889E-3</v>
      </c>
      <c r="HN412" s="223">
        <f t="shared" ca="1" si="812"/>
        <v>-1.5324494003972286E-3</v>
      </c>
      <c r="HO412" s="223">
        <f t="shared" ca="1" si="813"/>
        <v>3.4795980685341894E-4</v>
      </c>
      <c r="HP412" s="223">
        <f t="shared" ca="1" si="814"/>
        <v>1.7507466760025114E-3</v>
      </c>
      <c r="HQ412" s="223">
        <f t="shared" ca="1" si="815"/>
        <v>7.5039472179874354E-4</v>
      </c>
      <c r="HR412" s="223">
        <f t="shared" ca="1" si="816"/>
        <v>-1.2799764313625611E-3</v>
      </c>
      <c r="HS412" s="223">
        <f t="shared" ca="1" si="817"/>
        <v>-1.5534051911174753E-3</v>
      </c>
      <c r="HT412" s="223">
        <f t="shared" ca="1" si="818"/>
        <v>3.0542674357376742E-4</v>
      </c>
      <c r="HU412" s="223">
        <f t="shared" ca="1" si="819"/>
        <v>1.7450187760946435E-3</v>
      </c>
      <c r="HV412" s="223">
        <f t="shared" ca="1" si="820"/>
        <v>7.8933430985444293E-4</v>
      </c>
      <c r="HW412" s="223">
        <f t="shared" ca="1" si="821"/>
        <v>-1.2498192559512499E-3</v>
      </c>
      <c r="HX412" s="223">
        <f t="shared" ca="1" si="822"/>
        <v>-1.5734252686361056E-3</v>
      </c>
      <c r="HY412" s="223">
        <f t="shared" ca="1" si="823"/>
        <v>2.6270970264452711E-4</v>
      </c>
      <c r="HZ412" s="223">
        <f t="shared" ca="1" si="824"/>
        <v>1.7382397421265249E-3</v>
      </c>
      <c r="IA412" s="223">
        <f t="shared" ca="1" si="825"/>
        <v>8.2779843243699792E-4</v>
      </c>
      <c r="IB412" s="223">
        <f t="shared" ca="1" si="826"/>
        <v>-1.2189092361539072E-3</v>
      </c>
      <c r="IC412" s="223">
        <f t="shared" ca="1" si="827"/>
        <v>-1.5924975736070714E-3</v>
      </c>
      <c r="ID412" s="223">
        <f t="shared" ca="1" si="828"/>
        <v>2.1983441521376254E-4</v>
      </c>
      <c r="IE412" s="223">
        <f t="shared" ca="1" si="829"/>
        <v>1.7063040227086942E-3</v>
      </c>
      <c r="IF412" s="223">
        <f t="shared" ca="1" si="830"/>
        <v>8.6576392019731816E-4</v>
      </c>
      <c r="IG412" s="223">
        <f t="shared" ca="1" si="831"/>
        <v>-1.1872649910105843E-3</v>
      </c>
      <c r="IH412" s="223">
        <f t="shared" ca="1" si="832"/>
        <v>-1.6106106175870585E-3</v>
      </c>
      <c r="II412" s="223">
        <f t="shared" ca="1" si="833"/>
        <v>1.7682670775131192E-4</v>
      </c>
      <c r="IJ412" s="223">
        <f t="shared" ca="1" si="834"/>
        <v>1.7215452364599325E-3</v>
      </c>
      <c r="IK412" s="223">
        <f t="shared" ca="1" si="835"/>
        <v>9.0320790414502171E-4</v>
      </c>
      <c r="IL412" s="223">
        <f t="shared" ca="1" si="836"/>
        <v>-1.1549055818314479E-3</v>
      </c>
      <c r="IM412" s="223">
        <f t="shared" ca="1" si="837"/>
        <v>-1.6277534899555792E-3</v>
      </c>
      <c r="IN412" s="223">
        <f t="shared" ca="1" si="838"/>
        <v>1.3371248649218787E-4</v>
      </c>
      <c r="IO412" s="223">
        <f t="shared" ca="1" si="839"/>
        <v>1.7116398209074438E-3</v>
      </c>
      <c r="IP412" s="223">
        <f t="shared" ca="1" si="840"/>
        <v>9.4010782942438782E-4</v>
      </c>
      <c r="IQ412" s="223">
        <f t="shared" ca="1" si="841"/>
        <v>-1.1218505007145182E-3</v>
      </c>
      <c r="IR412" s="223">
        <f t="shared" ca="1" si="842"/>
        <v>-1.6439158644873759E-3</v>
      </c>
      <c r="IS412" s="223">
        <f t="shared" ca="1" si="843"/>
        <v>9.0517721831033179E-5</v>
      </c>
      <c r="IT412" s="223">
        <f t="shared" ca="1" si="844"/>
        <v>1.7007033775291776E-3</v>
      </c>
      <c r="IU412" s="223">
        <f t="shared" ca="1" si="845"/>
        <v>9.7644146890028913E-4</v>
      </c>
      <c r="IV412" s="223">
        <f t="shared" ca="1" si="846"/>
        <v>-1.0881196588045723E-3</v>
      </c>
      <c r="IW412" s="223">
        <f t="shared" ca="1" si="847"/>
        <v>-1.659088005572414E-3</v>
      </c>
      <c r="IX412" s="223">
        <f t="shared" ca="1" si="848"/>
        <v>4.7268432678822725E-5</v>
      </c>
      <c r="IY412" s="223">
        <f t="shared" ca="1" si="849"/>
        <v>1.6887424940296557E-3</v>
      </c>
      <c r="IZ412" s="223">
        <f t="shared" ca="1" si="850"/>
        <v>1.0121869365467392E-3</v>
      </c>
      <c r="JA412" s="223">
        <f t="shared" ca="1" si="851"/>
        <v>-1.0537333742996558E-3</v>
      </c>
      <c r="JB412" s="223">
        <f t="shared" ca="1" si="852"/>
        <v>-1.6732607740801569E-3</v>
      </c>
    </row>
    <row r="413" spans="2:262">
      <c r="B413" s="230">
        <v>52</v>
      </c>
      <c r="C413" s="229">
        <f t="shared" si="853"/>
        <v>1.0156250000000005E-3</v>
      </c>
      <c r="D413" s="226">
        <f t="shared" ca="1" si="597"/>
        <v>279.99847554724414</v>
      </c>
      <c r="E413" s="225">
        <f ca="1">BF361</f>
        <v>-1.5244527558357112E-3</v>
      </c>
      <c r="F413" s="224">
        <v>52</v>
      </c>
      <c r="G413" s="223">
        <f t="shared" ca="1" si="854"/>
        <v>-9.6467533241489196E-6</v>
      </c>
      <c r="H413" s="223">
        <f t="shared" ca="1" si="598"/>
        <v>4.9485443350003608E-4</v>
      </c>
      <c r="I413" s="223">
        <f t="shared" ca="1" si="599"/>
        <v>2.9694407235714441E-4</v>
      </c>
      <c r="J413" s="223">
        <f t="shared" ca="1" si="600"/>
        <v>-3.2245780508639729E-4</v>
      </c>
      <c r="K413" s="223">
        <f t="shared" ca="1" si="601"/>
        <v>-4.8415319211251873E-4</v>
      </c>
      <c r="L413" s="223">
        <f t="shared" ca="1" si="602"/>
        <v>4.1373298858196923E-5</v>
      </c>
      <c r="M413" s="223">
        <f t="shared" ca="1" si="603"/>
        <v>5.0817326152452708E-4</v>
      </c>
      <c r="N413" s="223">
        <f t="shared" ca="1" si="604"/>
        <v>2.5365652356379258E-4</v>
      </c>
      <c r="O413" s="223">
        <f t="shared" ca="1" si="605"/>
        <v>-3.609080573721177E-4</v>
      </c>
      <c r="P413" s="223">
        <f t="shared" ca="1" si="606"/>
        <v>-4.6318868146939313E-4</v>
      </c>
      <c r="Q413" s="223">
        <f t="shared" ca="1" si="607"/>
        <v>9.1994903555593058E-5</v>
      </c>
      <c r="R413" s="223">
        <f t="shared" ca="1" si="608"/>
        <v>5.1659810324477422E-4</v>
      </c>
      <c r="S413" s="223">
        <f t="shared" ca="1" si="609"/>
        <v>2.0792612378576125E-4</v>
      </c>
      <c r="T413" s="223">
        <f t="shared" ca="1" si="610"/>
        <v>-3.9588256777293296E-4</v>
      </c>
      <c r="U413" s="223">
        <f t="shared" ca="1" si="611"/>
        <v>-4.3776341061902753E-4</v>
      </c>
      <c r="V413" s="223">
        <f t="shared" ca="1" si="612"/>
        <v>1.417305470422181E-4</v>
      </c>
      <c r="W413" s="223">
        <f t="shared" ca="1" si="613"/>
        <v>5.2004782282952505E-4</v>
      </c>
      <c r="X413" s="223">
        <f t="shared" ca="1" si="614"/>
        <v>1.6019328177169169E-4</v>
      </c>
      <c r="Y413" s="223">
        <f t="shared" ca="1" si="615"/>
        <v>-4.2704451263466845E-4</v>
      </c>
      <c r="Z413" s="223">
        <f t="shared" ca="1" si="616"/>
        <v>-4.0812223881857854E-4</v>
      </c>
      <c r="AA413" s="223">
        <f t="shared" ca="1" si="617"/>
        <v>1.9010124788302848E-4</v>
      </c>
      <c r="AB413" s="223">
        <f t="shared" ca="1" si="618"/>
        <v>5.1848919759336963E-4</v>
      </c>
      <c r="AC413" s="223">
        <f t="shared" ca="1" si="619"/>
        <v>1.1091769088360354E-4</v>
      </c>
      <c r="AD413" s="223">
        <f t="shared" ca="1" si="620"/>
        <v>-4.5409378539345533E-4</v>
      </c>
      <c r="AE413" s="223">
        <f t="shared" ca="1" si="621"/>
        <v>-3.7455062675599679E-4</v>
      </c>
      <c r="AF413" s="223">
        <f t="shared" ca="1" si="622"/>
        <v>2.3664116978681243E-4</v>
      </c>
      <c r="AG413" s="223">
        <f t="shared" ca="1" si="623"/>
        <v>5.1193723794936373E-4</v>
      </c>
      <c r="AH413" s="223">
        <f t="shared" ca="1" si="624"/>
        <v>6.0573901998528594E-5</v>
      </c>
      <c r="AI413" s="223">
        <f t="shared" ca="1" si="625"/>
        <v>-4.7676988676599032E-4</v>
      </c>
      <c r="AJ413" s="223">
        <f t="shared" ca="1" si="626"/>
        <v>-3.3737188740755352E-4</v>
      </c>
      <c r="AK413" s="223">
        <f t="shared" ca="1" si="627"/>
        <v>2.8090210786432888E-4</v>
      </c>
      <c r="AL413" s="223">
        <f t="shared" ca="1" si="628"/>
        <v>5.0045504285054366E-4</v>
      </c>
      <c r="AM413" s="223">
        <f t="shared" ca="1" si="629"/>
        <v>9.6467533241483775E-6</v>
      </c>
      <c r="AN413" s="223">
        <f t="shared" ca="1" si="630"/>
        <v>-4.9485443350003608E-4</v>
      </c>
      <c r="AO413" s="223">
        <f t="shared" ca="1" si="631"/>
        <v>-2.9694407235714474E-4</v>
      </c>
      <c r="AP413" s="223">
        <f t="shared" ca="1" si="632"/>
        <v>3.2245780508639659E-4</v>
      </c>
      <c r="AQ413" s="223">
        <f t="shared" ca="1" si="633"/>
        <v>4.8415319211251787E-4</v>
      </c>
      <c r="AR413" s="223">
        <f t="shared" ca="1" si="634"/>
        <v>-4.1373298858198861E-5</v>
      </c>
      <c r="AS413" s="223">
        <f t="shared" ca="1" si="635"/>
        <v>-5.081732615245273E-4</v>
      </c>
      <c r="AT413" s="223">
        <f t="shared" ca="1" si="636"/>
        <v>-2.5365652356379171E-4</v>
      </c>
      <c r="AU413" s="223">
        <f t="shared" ca="1" si="637"/>
        <v>3.609080573721184E-4</v>
      </c>
      <c r="AV413" s="223">
        <f t="shared" ca="1" si="638"/>
        <v>4.6318868146939308E-4</v>
      </c>
      <c r="AW413" s="223">
        <f t="shared" ca="1" si="639"/>
        <v>-9.1994903555592231E-5</v>
      </c>
      <c r="AX413" s="223">
        <f t="shared" ca="1" si="640"/>
        <v>-5.1659810324477466E-4</v>
      </c>
      <c r="AY413" s="223">
        <f t="shared" ca="1" si="641"/>
        <v>-2.0792612378575857E-4</v>
      </c>
      <c r="AZ413" s="223">
        <f t="shared" ca="1" si="642"/>
        <v>3.9588256777293361E-4</v>
      </c>
      <c r="BA413" s="223">
        <f t="shared" ca="1" si="643"/>
        <v>4.3776341061902698E-4</v>
      </c>
      <c r="BB413" s="223">
        <f t="shared" ca="1" si="644"/>
        <v>-1.4173054704221907E-4</v>
      </c>
      <c r="BC413" s="223">
        <f t="shared" ca="1" si="645"/>
        <v>-5.2004782282952505E-4</v>
      </c>
      <c r="BD413" s="223">
        <f t="shared" ca="1" si="646"/>
        <v>-1.6019328177169079E-4</v>
      </c>
      <c r="BE413" s="223">
        <f t="shared" ca="1" si="647"/>
        <v>4.2704451263467013E-4</v>
      </c>
      <c r="BF413" s="223">
        <f t="shared" ca="1" si="648"/>
        <v>4.0812223881857897E-4</v>
      </c>
      <c r="BG413" s="223">
        <f t="shared" ca="1" si="649"/>
        <v>-1.9010124788303119E-4</v>
      </c>
      <c r="BH413" s="223">
        <f t="shared" ca="1" si="650"/>
        <v>-5.1848919759336985E-4</v>
      </c>
      <c r="BI413" s="223">
        <f t="shared" ca="1" si="651"/>
        <v>-1.1091769088360251E-4</v>
      </c>
      <c r="BJ413" s="223">
        <f t="shared" ca="1" si="652"/>
        <v>4.540937853934576E-4</v>
      </c>
      <c r="BK413" s="223">
        <f t="shared" ca="1" si="653"/>
        <v>3.7455062675599608E-4</v>
      </c>
      <c r="BL413" s="223">
        <f t="shared" ca="1" si="654"/>
        <v>-2.3664116978681666E-4</v>
      </c>
      <c r="BM413" s="223">
        <f t="shared" ca="1" si="655"/>
        <v>-5.1193723794936352E-4</v>
      </c>
      <c r="BN413" s="223">
        <f t="shared" ca="1" si="656"/>
        <v>-6.0573901998527591E-5</v>
      </c>
      <c r="BO413" s="223">
        <f t="shared" ca="1" si="657"/>
        <v>4.7676988676598935E-4</v>
      </c>
      <c r="BP413" s="223">
        <f t="shared" ca="1" si="658"/>
        <v>3.3737188740755276E-4</v>
      </c>
      <c r="BQ413" s="223">
        <f t="shared" ca="1" si="659"/>
        <v>-2.809021078643266E-4</v>
      </c>
      <c r="BR413" s="223">
        <f t="shared" ca="1" si="660"/>
        <v>-5.0045504285054344E-4</v>
      </c>
      <c r="BS413" s="223">
        <f t="shared" ca="1" si="661"/>
        <v>-9.6467533241436612E-6</v>
      </c>
      <c r="BT413" s="223">
        <f t="shared" ca="1" si="662"/>
        <v>4.9485443350003641E-4</v>
      </c>
      <c r="BU413" s="223">
        <f t="shared" ca="1" si="663"/>
        <v>2.9694407235714084E-4</v>
      </c>
      <c r="BV413" s="223">
        <f t="shared" ca="1" si="664"/>
        <v>-3.2245780508639746E-4</v>
      </c>
      <c r="BW413" s="223">
        <f t="shared" ca="1" si="665"/>
        <v>-4.8415319211251749E-4</v>
      </c>
      <c r="BX413" s="223">
        <f t="shared" ca="1" si="666"/>
        <v>4.1373298858196205E-5</v>
      </c>
      <c r="BY413" s="223">
        <f t="shared" ca="1" si="667"/>
        <v>5.0817326152452751E-4</v>
      </c>
      <c r="BZ413" s="223">
        <f t="shared" ca="1" si="668"/>
        <v>2.536565235637941E-4</v>
      </c>
      <c r="CA413" s="223">
        <f t="shared" ca="1" si="669"/>
        <v>-3.6090805737211916E-4</v>
      </c>
      <c r="CB413" s="223">
        <f t="shared" ca="1" si="670"/>
        <v>-4.6318868146939086E-4</v>
      </c>
      <c r="CC413" s="223">
        <f t="shared" ca="1" si="671"/>
        <v>9.1994903555593221E-5</v>
      </c>
      <c r="CD413" s="223">
        <f t="shared" ca="1" si="672"/>
        <v>5.1659810324477466E-4</v>
      </c>
      <c r="CE413" s="223">
        <f t="shared" ca="1" si="673"/>
        <v>2.0792612378576103E-4</v>
      </c>
      <c r="CF413" s="223">
        <f t="shared" ca="1" si="674"/>
        <v>-3.9588256777293431E-4</v>
      </c>
      <c r="CG413" s="223">
        <f t="shared" ca="1" si="675"/>
        <v>-4.3776341061902839E-4</v>
      </c>
      <c r="CH413" s="223">
        <f t="shared" ca="1" si="676"/>
        <v>1.4173054704222005E-4</v>
      </c>
      <c r="CI413" s="223">
        <f t="shared" ca="1" si="677"/>
        <v>5.2004782282952526E-4</v>
      </c>
      <c r="CJ413" s="223">
        <f t="shared" ca="1" si="678"/>
        <v>1.6019328177168982E-4</v>
      </c>
      <c r="CK413" s="223">
        <f t="shared" ca="1" si="679"/>
        <v>-4.2704451263467073E-4</v>
      </c>
      <c r="CL413" s="223">
        <f t="shared" ca="1" si="680"/>
        <v>-4.0812223881857843E-4</v>
      </c>
      <c r="CM413" s="223">
        <f t="shared" ca="1" si="681"/>
        <v>1.9010124788303211E-4</v>
      </c>
      <c r="CN413" s="223">
        <f t="shared" ca="1" si="682"/>
        <v>5.1848919759336974E-4</v>
      </c>
      <c r="CO413" s="223">
        <f t="shared" ca="1" si="683"/>
        <v>1.1091769088360153E-4</v>
      </c>
      <c r="CP413" s="223">
        <f t="shared" ca="1" si="684"/>
        <v>-4.5409378539345809E-4</v>
      </c>
      <c r="CQ413" s="223">
        <f t="shared" ca="1" si="685"/>
        <v>-3.7455062675599533E-4</v>
      </c>
      <c r="CR413" s="223">
        <f t="shared" ca="1" si="686"/>
        <v>2.3664116978681758E-4</v>
      </c>
      <c r="CS413" s="223">
        <f t="shared" ca="1" si="687"/>
        <v>5.119372379493633E-4</v>
      </c>
      <c r="CT413" s="223">
        <f t="shared" ca="1" si="688"/>
        <v>6.0573901998526561E-5</v>
      </c>
      <c r="CU413" s="223">
        <f t="shared" ca="1" si="689"/>
        <v>-4.7676988676598967E-4</v>
      </c>
      <c r="CV413" s="223">
        <f t="shared" ca="1" si="690"/>
        <v>-3.3737188740755189E-4</v>
      </c>
      <c r="CW413" s="223">
        <f t="shared" ca="1" si="691"/>
        <v>2.8090210786432747E-4</v>
      </c>
      <c r="CX413" s="223">
        <f t="shared" ca="1" si="692"/>
        <v>5.0045504285054312E-4</v>
      </c>
      <c r="CY413" s="223">
        <f t="shared" ca="1" si="693"/>
        <v>9.6467533241426312E-6</v>
      </c>
      <c r="CZ413" s="223">
        <f t="shared" ca="1" si="694"/>
        <v>-4.9485443350003673E-4</v>
      </c>
      <c r="DA413" s="223">
        <f t="shared" ca="1" si="695"/>
        <v>-2.9694407235713997E-4</v>
      </c>
      <c r="DB413" s="223">
        <f t="shared" ca="1" si="696"/>
        <v>3.2245780508639822E-4</v>
      </c>
      <c r="DC413" s="223">
        <f t="shared" ca="1" si="697"/>
        <v>4.8415319211251976E-4</v>
      </c>
      <c r="DD413" s="223">
        <f t="shared" ca="1" si="698"/>
        <v>-4.1373298858204607E-5</v>
      </c>
      <c r="DE413" s="223">
        <f t="shared" ca="1" si="699"/>
        <v>-5.0817326152452762E-4</v>
      </c>
      <c r="DF413" s="223">
        <f t="shared" ca="1" si="700"/>
        <v>-2.5365652356379318E-4</v>
      </c>
      <c r="DG413" s="223">
        <f t="shared" ca="1" si="701"/>
        <v>3.6090805737212523E-4</v>
      </c>
      <c r="DH413" s="223">
        <f t="shared" ca="1" si="702"/>
        <v>4.6318868146939037E-4</v>
      </c>
      <c r="DI413" s="223">
        <f t="shared" ca="1" si="703"/>
        <v>-9.1994903555594237E-5</v>
      </c>
      <c r="DJ413" s="223">
        <f t="shared" ca="1" si="704"/>
        <v>-5.1659810324477401E-4</v>
      </c>
      <c r="DK413" s="223">
        <f t="shared" ca="1" si="705"/>
        <v>-2.0792612378575334E-4</v>
      </c>
      <c r="DL413" s="223">
        <f t="shared" ca="1" si="706"/>
        <v>3.9588256777293491E-4</v>
      </c>
      <c r="DM413" s="223">
        <f t="shared" ca="1" si="707"/>
        <v>4.3776341061902785E-4</v>
      </c>
      <c r="DN413" s="223">
        <f t="shared" ca="1" si="708"/>
        <v>-1.4173054704222815E-4</v>
      </c>
      <c r="DO413" s="223">
        <f t="shared" ca="1" si="709"/>
        <v>-5.2004782282952526E-4</v>
      </c>
      <c r="DP413" s="223">
        <f t="shared" ca="1" si="710"/>
        <v>-1.6019328177168882E-4</v>
      </c>
      <c r="DQ413" s="223">
        <f t="shared" ca="1" si="711"/>
        <v>4.270445126346671E-4</v>
      </c>
      <c r="DR413" s="223">
        <f t="shared" ca="1" si="712"/>
        <v>4.0812223881857323E-4</v>
      </c>
      <c r="DS413" s="223">
        <f t="shared" ca="1" si="713"/>
        <v>-1.9010124788303308E-4</v>
      </c>
      <c r="DT413" s="223">
        <f t="shared" ca="1" si="714"/>
        <v>-5.1848919759336963E-4</v>
      </c>
      <c r="DU413" s="223">
        <f t="shared" ca="1" si="715"/>
        <v>-1.1091769088360777E-4</v>
      </c>
      <c r="DV413" s="223">
        <f t="shared" ca="1" si="716"/>
        <v>4.5409378539345863E-4</v>
      </c>
      <c r="DW413" s="223">
        <f t="shared" ca="1" si="717"/>
        <v>3.7455062675599468E-4</v>
      </c>
      <c r="DX413" s="223">
        <f t="shared" ca="1" si="718"/>
        <v>-2.3664116978681189E-4</v>
      </c>
      <c r="DY413" s="223">
        <f t="shared" ca="1" si="719"/>
        <v>-5.1193723794936178E-4</v>
      </c>
      <c r="DZ413" s="223">
        <f t="shared" ca="1" si="720"/>
        <v>-6.0573901998525531E-5</v>
      </c>
      <c r="EA413" s="223">
        <f t="shared" ca="1" si="721"/>
        <v>4.7676988676599011E-4</v>
      </c>
      <c r="EB413" s="223">
        <f t="shared" ca="1" si="722"/>
        <v>3.3737188740755683E-4</v>
      </c>
      <c r="EC413" s="223">
        <f t="shared" ca="1" si="723"/>
        <v>-2.8090210786433452E-4</v>
      </c>
      <c r="ED413" s="223">
        <f t="shared" ca="1" si="724"/>
        <v>-5.004550428505429E-4</v>
      </c>
      <c r="EE413" s="223">
        <f t="shared" ca="1" si="725"/>
        <v>-9.6467533241490009E-6</v>
      </c>
      <c r="EF413" s="223">
        <f t="shared" ca="1" si="726"/>
        <v>4.9485443350003933E-4</v>
      </c>
      <c r="EG413" s="223">
        <f t="shared" ca="1" si="727"/>
        <v>2.969440723571391E-4</v>
      </c>
      <c r="EH413" s="223">
        <f t="shared" ca="1" si="728"/>
        <v>-3.2245780508639908E-4</v>
      </c>
      <c r="EI413" s="223">
        <f t="shared" ca="1" si="729"/>
        <v>-4.8415319211251949E-4</v>
      </c>
      <c r="EJ413" s="223">
        <f t="shared" ca="1" si="730"/>
        <v>4.1373298858205597E-5</v>
      </c>
      <c r="EK413" s="223">
        <f t="shared" ca="1" si="731"/>
        <v>5.0817326152452795E-4</v>
      </c>
      <c r="EL413" s="223">
        <f t="shared" ca="1" si="732"/>
        <v>2.5365652356379225E-4</v>
      </c>
      <c r="EM413" s="223">
        <f t="shared" ca="1" si="733"/>
        <v>-3.6090805737212599E-4</v>
      </c>
      <c r="EN413" s="223">
        <f t="shared" ca="1" si="734"/>
        <v>-4.6318868146938999E-4</v>
      </c>
      <c r="EO413" s="223">
        <f t="shared" ca="1" si="735"/>
        <v>9.199490355559524E-5</v>
      </c>
      <c r="EP413" s="223">
        <f t="shared" ca="1" si="736"/>
        <v>5.1659810324477412E-4</v>
      </c>
      <c r="EQ413" s="223">
        <f t="shared" ca="1" si="737"/>
        <v>2.0792612378575241E-4</v>
      </c>
      <c r="ER413" s="223">
        <f t="shared" ca="1" si="738"/>
        <v>-3.9588256777293562E-4</v>
      </c>
      <c r="ES413" s="223">
        <f t="shared" ca="1" si="739"/>
        <v>-4.3776341061902731E-4</v>
      </c>
      <c r="ET413" s="223">
        <f t="shared" ca="1" si="740"/>
        <v>1.417305470422149E-4</v>
      </c>
      <c r="EU413" s="223">
        <f t="shared" ca="1" si="741"/>
        <v>5.2004782282952526E-4</v>
      </c>
      <c r="EV413" s="223">
        <f t="shared" ca="1" si="742"/>
        <v>1.6019328177168789E-4</v>
      </c>
      <c r="EW413" s="223">
        <f t="shared" ca="1" si="743"/>
        <v>-4.2704451263466769E-4</v>
      </c>
      <c r="EX413" s="223">
        <f t="shared" ca="1" si="744"/>
        <v>-4.0812223881857252E-4</v>
      </c>
      <c r="EY413" s="223">
        <f t="shared" ca="1" si="745"/>
        <v>1.9010124788303401E-4</v>
      </c>
      <c r="EZ413" s="223">
        <f t="shared" ca="1" si="746"/>
        <v>5.1848919759336963E-4</v>
      </c>
      <c r="FA413" s="223">
        <f t="shared" ca="1" si="747"/>
        <v>1.1091769088360676E-4</v>
      </c>
      <c r="FB413" s="223">
        <f t="shared" ca="1" si="748"/>
        <v>-4.5409378539345907E-4</v>
      </c>
      <c r="FC413" s="223">
        <f t="shared" ca="1" si="749"/>
        <v>-3.7455062675599397E-4</v>
      </c>
      <c r="FD413" s="223">
        <f t="shared" ca="1" si="750"/>
        <v>2.3664116978681278E-4</v>
      </c>
      <c r="FE413" s="223">
        <f t="shared" ca="1" si="751"/>
        <v>5.1193723794936167E-4</v>
      </c>
      <c r="FF413" s="223">
        <f t="shared" ca="1" si="752"/>
        <v>6.0573901998524555E-5</v>
      </c>
      <c r="FG413" s="223">
        <f t="shared" ca="1" si="753"/>
        <v>-4.7676988676599049E-4</v>
      </c>
      <c r="FH413" s="223">
        <f t="shared" ca="1" si="754"/>
        <v>-3.3737188740755607E-4</v>
      </c>
      <c r="FI413" s="223">
        <f t="shared" ca="1" si="755"/>
        <v>2.8090210786433539E-4</v>
      </c>
      <c r="FJ413" s="223">
        <f t="shared" ca="1" si="756"/>
        <v>5.0045504285054258E-4</v>
      </c>
      <c r="FK413" s="223">
        <f t="shared" ca="1" si="757"/>
        <v>9.6467533241479709E-6</v>
      </c>
      <c r="FL413" s="223">
        <f t="shared" ca="1" si="758"/>
        <v>-4.9485443350003955E-4</v>
      </c>
      <c r="FM413" s="223">
        <f t="shared" ca="1" si="759"/>
        <v>-2.9694407235713834E-4</v>
      </c>
      <c r="FN413" s="223">
        <f t="shared" ca="1" si="760"/>
        <v>3.2245780508639984E-4</v>
      </c>
      <c r="FO413" s="223">
        <f t="shared" ca="1" si="761"/>
        <v>4.8415319211251906E-4</v>
      </c>
      <c r="FP413" s="223">
        <f t="shared" ca="1" si="762"/>
        <v>-4.1373298858206627E-5</v>
      </c>
      <c r="FQ413" s="223">
        <f t="shared" ca="1" si="763"/>
        <v>-5.0817326152452816E-4</v>
      </c>
      <c r="FR413" s="223">
        <f t="shared" ca="1" si="764"/>
        <v>-2.5365652356379139E-4</v>
      </c>
      <c r="FS413" s="223">
        <f t="shared" ca="1" si="765"/>
        <v>3.6090805737212664E-4</v>
      </c>
      <c r="FT413" s="223">
        <f t="shared" ca="1" si="766"/>
        <v>4.631886814693895E-4</v>
      </c>
      <c r="FU413" s="223">
        <f t="shared" ca="1" si="767"/>
        <v>-9.1994903555596243E-5</v>
      </c>
      <c r="FV413" s="223">
        <f t="shared" ca="1" si="768"/>
        <v>-5.1659810324477422E-4</v>
      </c>
      <c r="FW413" s="223">
        <f t="shared" ca="1" si="769"/>
        <v>-2.0792612378575149E-4</v>
      </c>
      <c r="FX413" s="223">
        <f t="shared" ca="1" si="770"/>
        <v>3.9588256777293632E-4</v>
      </c>
      <c r="FY413" s="223">
        <f t="shared" ca="1" si="771"/>
        <v>4.3776341061902671E-4</v>
      </c>
      <c r="FZ413" s="223">
        <f t="shared" ca="1" si="772"/>
        <v>-1.417305470422301E-4</v>
      </c>
      <c r="GA413" s="223">
        <f t="shared" ca="1" si="773"/>
        <v>-5.2004782282952526E-4</v>
      </c>
      <c r="GB413" s="223">
        <f t="shared" ca="1" si="774"/>
        <v>-1.6019328177168692E-4</v>
      </c>
      <c r="GC413" s="223">
        <f t="shared" ca="1" si="775"/>
        <v>4.2704451263466823E-4</v>
      </c>
      <c r="GD413" s="223">
        <f t="shared" ca="1" si="776"/>
        <v>4.0812223881857187E-4</v>
      </c>
      <c r="GE413" s="223">
        <f t="shared" ca="1" si="777"/>
        <v>-1.9010124788303495E-4</v>
      </c>
      <c r="GF413" s="223">
        <f t="shared" ca="1" si="778"/>
        <v>-5.1848919759336942E-4</v>
      </c>
      <c r="GG413" s="223">
        <f t="shared" ca="1" si="779"/>
        <v>-1.1091769088360579E-4</v>
      </c>
      <c r="GH413" s="223">
        <f t="shared" ca="1" si="780"/>
        <v>4.5409378539345961E-4</v>
      </c>
      <c r="GI413" s="223">
        <f t="shared" ca="1" si="781"/>
        <v>3.7455062675599321E-4</v>
      </c>
      <c r="GJ413" s="223">
        <f t="shared" ca="1" si="782"/>
        <v>-2.3664116978681373E-4</v>
      </c>
      <c r="GK413" s="223">
        <f t="shared" ca="1" si="783"/>
        <v>-5.1193723794936146E-4</v>
      </c>
      <c r="GL413" s="223">
        <f t="shared" ca="1" si="784"/>
        <v>-6.0573901998523525E-5</v>
      </c>
      <c r="GM413" s="223">
        <f t="shared" ca="1" si="785"/>
        <v>4.7676988676599092E-4</v>
      </c>
      <c r="GN413" s="223">
        <f t="shared" ca="1" si="786"/>
        <v>3.3737188740755525E-4</v>
      </c>
      <c r="GO413" s="223">
        <f t="shared" ca="1" si="787"/>
        <v>-2.8090210786433625E-4</v>
      </c>
      <c r="GP413" s="223">
        <f t="shared" ca="1" si="788"/>
        <v>-5.0045504285054236E-4</v>
      </c>
      <c r="GQ413" s="223">
        <f t="shared" ca="1" si="789"/>
        <v>-9.646753324146968E-6</v>
      </c>
      <c r="GR413" s="223">
        <f t="shared" ca="1" si="790"/>
        <v>4.9485443350003988E-4</v>
      </c>
      <c r="GS413" s="223">
        <f t="shared" ca="1" si="791"/>
        <v>2.9694407235713747E-4</v>
      </c>
      <c r="GT413" s="223">
        <f t="shared" ca="1" si="792"/>
        <v>-3.224578050864006E-4</v>
      </c>
      <c r="GU413" s="223">
        <f t="shared" ca="1" si="793"/>
        <v>-4.8415319211251868E-4</v>
      </c>
      <c r="GV413" s="223">
        <f t="shared" ca="1" si="794"/>
        <v>4.137329885820763E-5</v>
      </c>
      <c r="GW413" s="223">
        <f t="shared" ca="1" si="795"/>
        <v>5.0817326152452838E-4</v>
      </c>
      <c r="GX413" s="223">
        <f t="shared" ca="1" si="796"/>
        <v>2.5365652356379052E-4</v>
      </c>
      <c r="GY413" s="223">
        <f t="shared" ca="1" si="797"/>
        <v>-3.609080573721274E-4</v>
      </c>
      <c r="GZ413" s="223">
        <f t="shared" ca="1" si="798"/>
        <v>-4.6318868146939579E-4</v>
      </c>
      <c r="HA413" s="223">
        <f t="shared" ca="1" si="799"/>
        <v>9.1994903555597246E-5</v>
      </c>
      <c r="HB413" s="223">
        <f t="shared" ca="1" si="800"/>
        <v>5.1659810324477607E-4</v>
      </c>
      <c r="HC413" s="223">
        <f t="shared" ca="1" si="801"/>
        <v>2.0792612378576412E-4</v>
      </c>
      <c r="HD413" s="223">
        <f t="shared" ca="1" si="802"/>
        <v>-3.9588256777293692E-4</v>
      </c>
      <c r="HE413" s="223">
        <f t="shared" ca="1" si="803"/>
        <v>-4.3776341061901815E-4</v>
      </c>
      <c r="HF413" s="223">
        <f t="shared" ca="1" si="804"/>
        <v>1.4173054704221688E-4</v>
      </c>
      <c r="HG413" s="223">
        <f t="shared" ca="1" si="805"/>
        <v>5.2004782282952526E-4</v>
      </c>
      <c r="HH413" s="223">
        <f t="shared" ca="1" si="806"/>
        <v>1.601932817716719E-4</v>
      </c>
      <c r="HI413" s="223">
        <f t="shared" ca="1" si="807"/>
        <v>-4.2704451263466883E-4</v>
      </c>
      <c r="HJ413" s="223">
        <f t="shared" ca="1" si="808"/>
        <v>-4.0812223881857128E-4</v>
      </c>
      <c r="HK413" s="223">
        <f t="shared" ca="1" si="809"/>
        <v>1.9010124788302213E-4</v>
      </c>
      <c r="HL413" s="223">
        <f t="shared" ca="1" si="810"/>
        <v>5.1848919759336942E-4</v>
      </c>
      <c r="HM413" s="223">
        <f t="shared" ca="1" si="811"/>
        <v>1.1091769088359034E-4</v>
      </c>
      <c r="HN413" s="223">
        <f t="shared" ca="1" si="812"/>
        <v>-4.5409378539345289E-4</v>
      </c>
      <c r="HO413" s="223">
        <f t="shared" ca="1" si="813"/>
        <v>-3.7455062675599251E-4</v>
      </c>
      <c r="HP413" s="223">
        <f t="shared" ca="1" si="814"/>
        <v>2.3664116978682777E-4</v>
      </c>
      <c r="HQ413" s="223">
        <f t="shared" ca="1" si="815"/>
        <v>5.1193723794936406E-4</v>
      </c>
      <c r="HR413" s="223">
        <f t="shared" ca="1" si="816"/>
        <v>6.0573901998522495E-5</v>
      </c>
      <c r="HS413" s="223">
        <f t="shared" ca="1" si="817"/>
        <v>-4.7676988676599726E-4</v>
      </c>
      <c r="HT413" s="223">
        <f t="shared" ca="1" si="818"/>
        <v>-3.3737188740755444E-4</v>
      </c>
      <c r="HU413" s="223">
        <f t="shared" ca="1" si="819"/>
        <v>2.8090210786433712E-4</v>
      </c>
      <c r="HV413" s="223">
        <f t="shared" ca="1" si="820"/>
        <v>5.0045504285053802E-4</v>
      </c>
      <c r="HW413" s="223">
        <f t="shared" ca="1" si="821"/>
        <v>9.6467533241459652E-6</v>
      </c>
      <c r="HX413" s="223">
        <f t="shared" ca="1" si="822"/>
        <v>-4.9485443350004031E-4</v>
      </c>
      <c r="HY413" s="223">
        <f t="shared" ca="1" si="823"/>
        <v>-2.9694407235714875E-4</v>
      </c>
      <c r="HZ413" s="223">
        <f t="shared" ca="1" si="824"/>
        <v>3.2245780508640141E-4</v>
      </c>
      <c r="IA413" s="223">
        <f t="shared" ca="1" si="825"/>
        <v>4.8415319211251288E-4</v>
      </c>
      <c r="IB413" s="223">
        <f t="shared" ca="1" si="826"/>
        <v>-4.1373298858193942E-5</v>
      </c>
      <c r="IC413" s="223">
        <f t="shared" ca="1" si="827"/>
        <v>-5.081732615245286E-4</v>
      </c>
      <c r="ID413" s="223">
        <f t="shared" ca="1" si="828"/>
        <v>-2.536565235637767E-4</v>
      </c>
      <c r="IE413" s="223">
        <f t="shared" ca="1" si="829"/>
        <v>3.7154055139794939E-4</v>
      </c>
      <c r="IF413" s="223">
        <f t="shared" ca="1" si="830"/>
        <v>4.6318868146938863E-4</v>
      </c>
      <c r="IG413" s="223">
        <f t="shared" ca="1" si="831"/>
        <v>-9.199490355561279E-5</v>
      </c>
      <c r="IH413" s="223">
        <f t="shared" ca="1" si="832"/>
        <v>-5.1659810324477444E-4</v>
      </c>
      <c r="II413" s="223">
        <f t="shared" ca="1" si="833"/>
        <v>-2.0792612378574962E-4</v>
      </c>
      <c r="IJ413" s="223">
        <f t="shared" ca="1" si="834"/>
        <v>3.9588256777292797E-4</v>
      </c>
      <c r="IK413" s="223">
        <f t="shared" ca="1" si="835"/>
        <v>4.3776341061902563E-4</v>
      </c>
      <c r="IL413" s="223">
        <f t="shared" ca="1" si="836"/>
        <v>-1.4173054704223208E-4</v>
      </c>
      <c r="IM413" s="223">
        <f t="shared" ca="1" si="837"/>
        <v>-5.2004782282952505E-4</v>
      </c>
      <c r="IN413" s="223">
        <f t="shared" ca="1" si="838"/>
        <v>-1.6019328177168497E-4</v>
      </c>
      <c r="IO413" s="223">
        <f t="shared" ca="1" si="839"/>
        <v>4.2704451263467788E-4</v>
      </c>
      <c r="IP413" s="223">
        <f t="shared" ca="1" si="840"/>
        <v>4.0812223881857979E-4</v>
      </c>
      <c r="IQ413" s="223">
        <f t="shared" ca="1" si="841"/>
        <v>-1.9010124788303688E-4</v>
      </c>
      <c r="IR413" s="223">
        <f t="shared" ca="1" si="842"/>
        <v>-5.1848919759336822E-4</v>
      </c>
      <c r="IS413" s="223">
        <f t="shared" ca="1" si="843"/>
        <v>-1.1091769088360375E-4</v>
      </c>
      <c r="IT413" s="223">
        <f t="shared" ca="1" si="844"/>
        <v>4.5409378539346059E-4</v>
      </c>
      <c r="IU413" s="223">
        <f t="shared" ca="1" si="845"/>
        <v>3.7455062675598156E-4</v>
      </c>
      <c r="IV413" s="223">
        <f t="shared" ca="1" si="846"/>
        <v>-2.3664116978681552E-4</v>
      </c>
      <c r="IW413" s="223">
        <f t="shared" ca="1" si="847"/>
        <v>-5.1193723794936113E-4</v>
      </c>
      <c r="IX413" s="223">
        <f t="shared" ca="1" si="848"/>
        <v>-6.0573901998536183E-5</v>
      </c>
      <c r="IY413" s="223">
        <f t="shared" ca="1" si="849"/>
        <v>4.7676988676599173E-4</v>
      </c>
      <c r="IZ413" s="223">
        <f t="shared" ca="1" si="850"/>
        <v>3.3737188740754241E-4</v>
      </c>
      <c r="JA413" s="223">
        <f t="shared" ca="1" si="851"/>
        <v>-2.8090210786432552E-4</v>
      </c>
      <c r="JB413" s="223">
        <f t="shared" ca="1" si="852"/>
        <v>-5.0045504285054182E-4</v>
      </c>
    </row>
    <row r="414" spans="2:262">
      <c r="B414" s="230">
        <v>53</v>
      </c>
      <c r="C414" s="229">
        <f t="shared" si="853"/>
        <v>1.0351562500000005E-3</v>
      </c>
      <c r="D414" s="226">
        <f t="shared" ca="1" si="597"/>
        <v>279.99994332711816</v>
      </c>
      <c r="E414" s="225">
        <f ca="1">BG361</f>
        <v>-5.6672881832785655E-5</v>
      </c>
      <c r="F414" s="224">
        <v>53</v>
      </c>
      <c r="G414" s="223">
        <f t="shared" ca="1" si="854"/>
        <v>2.1798559602970391E-5</v>
      </c>
      <c r="H414" s="223">
        <f t="shared" ca="1" si="598"/>
        <v>-6.2556292722426566E-4</v>
      </c>
      <c r="I414" s="223">
        <f t="shared" ca="1" si="599"/>
        <v>-3.5548978619107655E-4</v>
      </c>
      <c r="J414" s="223">
        <f t="shared" ca="1" si="600"/>
        <v>4.3593560496589751E-4</v>
      </c>
      <c r="K414" s="223">
        <f t="shared" ca="1" si="601"/>
        <v>5.8802896075496169E-4</v>
      </c>
      <c r="L414" s="223">
        <f t="shared" ca="1" si="602"/>
        <v>-1.2226595376978823E-4</v>
      </c>
      <c r="M414" s="223">
        <f t="shared" ca="1" si="603"/>
        <v>-6.53248740105439E-4</v>
      </c>
      <c r="N414" s="223">
        <f t="shared" ca="1" si="604"/>
        <v>-2.2619359181126156E-4</v>
      </c>
      <c r="O414" s="223">
        <f t="shared" ca="1" si="605"/>
        <v>5.3259130691517265E-4</v>
      </c>
      <c r="P414" s="223">
        <f t="shared" ca="1" si="606"/>
        <v>5.1029138396027271E-4</v>
      </c>
      <c r="Q414" s="223">
        <f t="shared" ca="1" si="607"/>
        <v>-2.6038886265171966E-4</v>
      </c>
      <c r="R414" s="223">
        <f t="shared" ca="1" si="608"/>
        <v>-6.4918944710745815E-4</v>
      </c>
      <c r="S414" s="223">
        <f t="shared" ca="1" si="609"/>
        <v>-8.5905352471549016E-5</v>
      </c>
      <c r="T414" s="223">
        <f t="shared" ca="1" si="610"/>
        <v>6.0336534022837783E-4</v>
      </c>
      <c r="U414" s="223">
        <f t="shared" ca="1" si="611"/>
        <v>4.0775581978573278E-4</v>
      </c>
      <c r="V414" s="223">
        <f t="shared" ca="1" si="612"/>
        <v>-3.8585798208539719E-4</v>
      </c>
      <c r="W414" s="223">
        <f t="shared" ca="1" si="613"/>
        <v>-6.1358231257712401E-4</v>
      </c>
      <c r="X414" s="223">
        <f t="shared" ca="1" si="614"/>
        <v>5.8557521034857378E-5</v>
      </c>
      <c r="Y414" s="223">
        <f t="shared" ca="1" si="615"/>
        <v>6.4481838838932658E-4</v>
      </c>
      <c r="Z414" s="223">
        <f t="shared" ca="1" si="616"/>
        <v>2.8540505984081727E-4</v>
      </c>
      <c r="AA414" s="223">
        <f t="shared" ca="1" si="617"/>
        <v>-4.9257604737446199E-4</v>
      </c>
      <c r="AB414" s="223">
        <f t="shared" ca="1" si="618"/>
        <v>-5.4815769156347474E-4</v>
      </c>
      <c r="AC414" s="223">
        <f t="shared" ca="1" si="619"/>
        <v>2.0017474847852166E-4</v>
      </c>
      <c r="AD414" s="223">
        <f t="shared" ca="1" si="620"/>
        <v>6.549360098505769E-4</v>
      </c>
      <c r="AE414" s="223">
        <f t="shared" ca="1" si="621"/>
        <v>1.4918482983518525E-4</v>
      </c>
      <c r="AF414" s="223">
        <f t="shared" ca="1" si="622"/>
        <v>-5.7535701517304584E-4</v>
      </c>
      <c r="AG414" s="223">
        <f t="shared" ca="1" si="623"/>
        <v>-4.5609494193384666E-4</v>
      </c>
      <c r="AH414" s="223">
        <f t="shared" ca="1" si="624"/>
        <v>3.320643359059854E-4</v>
      </c>
      <c r="AI414" s="223">
        <f t="shared" ca="1" si="625"/>
        <v>6.3322653131095809E-4</v>
      </c>
      <c r="AJ414" s="223">
        <f t="shared" ca="1" si="626"/>
        <v>5.7148526384385924E-6</v>
      </c>
      <c r="AK414" s="223">
        <f t="shared" ca="1" si="627"/>
        <v>-6.3017808309943804E-4</v>
      </c>
      <c r="AL414" s="223">
        <f t="shared" ca="1" si="628"/>
        <v>-3.4186792112583E-4</v>
      </c>
      <c r="AM414" s="223">
        <f t="shared" ca="1" si="629"/>
        <v>4.4781701122807672E-4</v>
      </c>
      <c r="AN414" s="223">
        <f t="shared" ca="1" si="630"/>
        <v>5.8074494094344426E-4</v>
      </c>
      <c r="AO414" s="223">
        <f t="shared" ca="1" si="631"/>
        <v>-1.3803284205082811E-4</v>
      </c>
      <c r="AP414" s="223">
        <f t="shared" ca="1" si="632"/>
        <v>-6.5437518079439292E-4</v>
      </c>
      <c r="AQ414" s="223">
        <f t="shared" ca="1" si="633"/>
        <v>-2.1102757573478507E-4</v>
      </c>
      <c r="AR414" s="223">
        <f t="shared" ca="1" si="634"/>
        <v>5.4180768753945598E-4</v>
      </c>
      <c r="AS414" s="223">
        <f t="shared" ca="1" si="635"/>
        <v>5.0004162046428055E-4</v>
      </c>
      <c r="AT414" s="223">
        <f t="shared" ca="1" si="636"/>
        <v>-2.7507272864696802E-4</v>
      </c>
      <c r="AU414" s="223">
        <f t="shared" ca="1" si="637"/>
        <v>-6.4677243239143428E-4</v>
      </c>
      <c r="AV414" s="223">
        <f t="shared" ca="1" si="638"/>
        <v>-6.9932189156763231E-5</v>
      </c>
      <c r="AW414" s="223">
        <f t="shared" ca="1" si="639"/>
        <v>6.0946881837891981E-4</v>
      </c>
      <c r="AX414" s="223">
        <f t="shared" ca="1" si="640"/>
        <v>3.9503840744638518E-4</v>
      </c>
      <c r="AY414" s="223">
        <f t="shared" ca="1" si="641"/>
        <v>-3.9874525246188543E-4</v>
      </c>
      <c r="AZ414" s="223">
        <f t="shared" ca="1" si="642"/>
        <v>-6.0773929907465365E-4</v>
      </c>
      <c r="BA414" s="223">
        <f t="shared" ca="1" si="643"/>
        <v>7.4561603897758141E-5</v>
      </c>
      <c r="BB414" s="223">
        <f t="shared" ca="1" si="644"/>
        <v>6.4751236102929776E-4</v>
      </c>
      <c r="BC414" s="223">
        <f t="shared" ca="1" si="645"/>
        <v>2.7083801072065155E-4</v>
      </c>
      <c r="BD414" s="223">
        <f t="shared" ca="1" si="646"/>
        <v>-5.0304045569265652E-4</v>
      </c>
      <c r="BE414" s="223">
        <f t="shared" ca="1" si="647"/>
        <v>-5.3917262483908833E-4</v>
      </c>
      <c r="BF414" s="223">
        <f t="shared" ca="1" si="648"/>
        <v>2.1543202064103553E-4</v>
      </c>
      <c r="BG414" s="223">
        <f t="shared" ca="1" si="649"/>
        <v>6.5408956138620483E-4</v>
      </c>
      <c r="BH414" s="223">
        <f t="shared" ca="1" si="650"/>
        <v>1.3347604046469422E-4</v>
      </c>
      <c r="BI414" s="223">
        <f t="shared" ca="1" si="651"/>
        <v>-5.8289003576786835E-4</v>
      </c>
      <c r="BJ414" s="223">
        <f t="shared" ca="1" si="652"/>
        <v>-4.4440445795327163E-4</v>
      </c>
      <c r="BK414" s="223">
        <f t="shared" ca="1" si="653"/>
        <v>3.4583335893815446E-4</v>
      </c>
      <c r="BL414" s="223">
        <f t="shared" ca="1" si="654"/>
        <v>6.2888079553167565E-4</v>
      </c>
      <c r="BM414" s="223">
        <f t="shared" ca="1" si="655"/>
        <v>-1.0372296739633952E-5</v>
      </c>
      <c r="BN414" s="223">
        <f t="shared" ca="1" si="656"/>
        <v>-6.3441364326122696E-4</v>
      </c>
      <c r="BO414" s="223">
        <f t="shared" ca="1" si="657"/>
        <v>-3.2804012760816122E-4</v>
      </c>
      <c r="BP414" s="223">
        <f t="shared" ca="1" si="658"/>
        <v>4.5942866926764554E-4</v>
      </c>
      <c r="BQ414" s="223">
        <f t="shared" ca="1" si="659"/>
        <v>5.7311110209495517E-4</v>
      </c>
      <c r="BR414" s="223">
        <f t="shared" ca="1" si="660"/>
        <v>-1.5371658450919926E-4</v>
      </c>
      <c r="BS414" s="223">
        <f t="shared" ca="1" si="661"/>
        <v>-6.551074503431002E-4</v>
      </c>
      <c r="BT414" s="223">
        <f t="shared" ca="1" si="662"/>
        <v>-1.9573444453751528E-4</v>
      </c>
      <c r="BU414" s="223">
        <f t="shared" ca="1" si="663"/>
        <v>5.5069770347226205E-4</v>
      </c>
      <c r="BV414" s="223">
        <f t="shared" ca="1" si="664"/>
        <v>4.894906505938766E-4</v>
      </c>
      <c r="BW414" s="223">
        <f t="shared" ca="1" si="665"/>
        <v>-2.8959090111611234E-4</v>
      </c>
      <c r="BX414" s="223">
        <f t="shared" ca="1" si="666"/>
        <v>-6.4396582614651755E-4</v>
      </c>
      <c r="BY414" s="223">
        <f t="shared" ca="1" si="667"/>
        <v>-5.3916901306162425E-5</v>
      </c>
      <c r="BZ414" s="223">
        <f t="shared" ca="1" si="668"/>
        <v>6.1520517530277822E-4</v>
      </c>
      <c r="CA414" s="223">
        <f t="shared" ca="1" si="669"/>
        <v>3.8208303874183322E-4</v>
      </c>
      <c r="CB414" s="223">
        <f t="shared" ca="1" si="670"/>
        <v>-4.1139233360833595E-4</v>
      </c>
      <c r="CC414" s="223">
        <f t="shared" ca="1" si="671"/>
        <v>-6.015302061432551E-4</v>
      </c>
      <c r="CD414" s="223">
        <f t="shared" ca="1" si="672"/>
        <v>9.0520773638506523E-5</v>
      </c>
      <c r="CE414" s="223">
        <f t="shared" ca="1" si="673"/>
        <v>6.4981629643503147E-4</v>
      </c>
      <c r="CF414" s="223">
        <f t="shared" ca="1" si="674"/>
        <v>2.5610781891011744E-4</v>
      </c>
      <c r="CG414" s="223">
        <f t="shared" ca="1" si="675"/>
        <v>-5.1320185125023601E-4</v>
      </c>
      <c r="CH414" s="223">
        <f t="shared" ca="1" si="676"/>
        <v>-5.2986278068646033E-4</v>
      </c>
      <c r="CI414" s="223">
        <f t="shared" ca="1" si="677"/>
        <v>2.305595246098242E-4</v>
      </c>
      <c r="CJ414" s="223">
        <f t="shared" ca="1" si="678"/>
        <v>6.5284911382803765E-4</v>
      </c>
      <c r="CK414" s="223">
        <f t="shared" ca="1" si="679"/>
        <v>1.1768685011841334E-4</v>
      </c>
      <c r="CL414" s="223">
        <f t="shared" ca="1" si="680"/>
        <v>-5.9007194520080636E-4</v>
      </c>
      <c r="CM414" s="223">
        <f t="shared" ca="1" si="681"/>
        <v>-4.3244628134457867E-4</v>
      </c>
      <c r="CN414" s="223">
        <f t="shared" ca="1" si="682"/>
        <v>3.5939406488644536E-4</v>
      </c>
      <c r="CO414" s="223">
        <f t="shared" ca="1" si="683"/>
        <v>6.2415624547653228E-4</v>
      </c>
      <c r="CP414" s="223">
        <f t="shared" ca="1" si="684"/>
        <v>-2.6453198233995719E-5</v>
      </c>
      <c r="CQ414" s="223">
        <f t="shared" ca="1" si="685"/>
        <v>-6.3826705636657068E-4</v>
      </c>
      <c r="CR414" s="223">
        <f t="shared" ca="1" si="686"/>
        <v>-3.1401473498383166E-4</v>
      </c>
      <c r="CS414" s="223">
        <f t="shared" ca="1" si="687"/>
        <v>4.7076358465599529E-4</v>
      </c>
      <c r="CT414" s="223">
        <f t="shared" ca="1" si="688"/>
        <v>5.6513204254857305E-4</v>
      </c>
      <c r="CU414" s="223">
        <f t="shared" ca="1" si="689"/>
        <v>-1.6930773384489538E-4</v>
      </c>
      <c r="CV414" s="223">
        <f t="shared" ca="1" si="690"/>
        <v>-6.5544510765976668E-4</v>
      </c>
      <c r="CW414" s="223">
        <f t="shared" ca="1" si="691"/>
        <v>-1.8032341022983838E-4</v>
      </c>
      <c r="CX414" s="223">
        <f t="shared" ca="1" si="692"/>
        <v>5.5925599970040984E-4</v>
      </c>
      <c r="CY414" s="223">
        <f t="shared" ca="1" si="693"/>
        <v>4.7864482985879862E-4</v>
      </c>
      <c r="CZ414" s="223">
        <f t="shared" ca="1" si="694"/>
        <v>-3.0393463485492558E-4</v>
      </c>
      <c r="DA414" s="223">
        <f t="shared" ca="1" si="695"/>
        <v>-6.4077131896736255E-4</v>
      </c>
      <c r="DB414" s="223">
        <f t="shared" ca="1" si="696"/>
        <v>-3.7869135930297562E-5</v>
      </c>
      <c r="DC414" s="223">
        <f t="shared" ca="1" si="697"/>
        <v>6.2057095563303449E-4</v>
      </c>
      <c r="DD414" s="223">
        <f t="shared" ca="1" si="698"/>
        <v>3.6889751750174445E-4</v>
      </c>
      <c r="DE414" s="223">
        <f t="shared" ca="1" si="699"/>
        <v>-4.23791607395971E-4</v>
      </c>
      <c r="DF414" s="223">
        <f t="shared" ca="1" si="700"/>
        <v>-5.9495877390833513E-4</v>
      </c>
      <c r="DG414" s="223">
        <f t="shared" ca="1" si="701"/>
        <v>1.0642541705000941E-4</v>
      </c>
      <c r="DH414" s="223">
        <f t="shared" ca="1" si="702"/>
        <v>6.5172880680198922E-4</v>
      </c>
      <c r="DI414" s="223">
        <f t="shared" ca="1" si="703"/>
        <v>2.4122335732594717E-4</v>
      </c>
      <c r="DJ414" s="223">
        <f t="shared" ca="1" si="704"/>
        <v>-5.2305411320246987E-4</v>
      </c>
      <c r="DK414" s="223">
        <f t="shared" ca="1" si="705"/>
        <v>-5.2023376700759236E-4</v>
      </c>
      <c r="DL414" s="223">
        <f t="shared" ca="1" si="706"/>
        <v>2.4554814814218125E-4</v>
      </c>
      <c r="DM414" s="223">
        <f t="shared" ca="1" si="707"/>
        <v>6.5121541437530232E-4</v>
      </c>
      <c r="DN414" s="223">
        <f t="shared" ca="1" si="708"/>
        <v>1.0182676961421587E-4</v>
      </c>
      <c r="DO414" s="223">
        <f t="shared" ca="1" si="709"/>
        <v>-5.9689841735816658E-4</v>
      </c>
      <c r="DP414" s="223">
        <f t="shared" ca="1" si="710"/>
        <v>-4.2022761526621868E-4</v>
      </c>
      <c r="DQ414" s="223">
        <f t="shared" ca="1" si="711"/>
        <v>3.7273828528865832E-4</v>
      </c>
      <c r="DR414" s="223">
        <f t="shared" ca="1" si="712"/>
        <v>6.1905572703781925E-4</v>
      </c>
      <c r="DS414" s="223">
        <f t="shared" ca="1" si="713"/>
        <v>-4.251816531088079E-5</v>
      </c>
      <c r="DT414" s="223">
        <f t="shared" ca="1" si="714"/>
        <v>-6.4173600126350174E-4</v>
      </c>
      <c r="DU414" s="223">
        <f t="shared" ca="1" si="715"/>
        <v>-2.9980019162491507E-4</v>
      </c>
      <c r="DV414" s="223">
        <f t="shared" ca="1" si="716"/>
        <v>4.8181492966392614E-4</v>
      </c>
      <c r="DW414" s="223">
        <f t="shared" ca="1" si="717"/>
        <v>5.568125685914033E-4</v>
      </c>
      <c r="DX414" s="223">
        <f t="shared" ca="1" si="718"/>
        <v>-1.8479689853254729E-4</v>
      </c>
      <c r="DY414" s="223">
        <f t="shared" ca="1" si="719"/>
        <v>-6.553879493522496E-4</v>
      </c>
      <c r="DZ414" s="223">
        <f t="shared" ca="1" si="720"/>
        <v>-1.6480375584257461E-4</v>
      </c>
      <c r="EA414" s="223">
        <f t="shared" ca="1" si="721"/>
        <v>5.6747742102626674E-4</v>
      </c>
      <c r="EB414" s="223">
        <f t="shared" ca="1" si="722"/>
        <v>4.6751069137588393E-4</v>
      </c>
      <c r="EC414" s="223">
        <f t="shared" ca="1" si="723"/>
        <v>-3.1809528973454209E-4</v>
      </c>
      <c r="ED414" s="223">
        <f t="shared" ca="1" si="724"/>
        <v>-6.371908351056444E-4</v>
      </c>
      <c r="EE414" s="223">
        <f t="shared" ca="1" si="725"/>
        <v>-2.1798559602966488E-5</v>
      </c>
      <c r="EF414" s="223">
        <f t="shared" ca="1" si="726"/>
        <v>6.2556292722426294E-4</v>
      </c>
      <c r="EG414" s="223">
        <f t="shared" ca="1" si="727"/>
        <v>3.554897861910791E-4</v>
      </c>
      <c r="EH414" s="223">
        <f t="shared" ca="1" si="728"/>
        <v>-4.3593560496589957E-4</v>
      </c>
      <c r="EI414" s="223">
        <f t="shared" ca="1" si="729"/>
        <v>-5.8802896075496602E-4</v>
      </c>
      <c r="EJ414" s="223">
        <f t="shared" ca="1" si="730"/>
        <v>1.2226595376978405E-4</v>
      </c>
      <c r="EK414" s="223">
        <f t="shared" ca="1" si="731"/>
        <v>6.53248740105439E-4</v>
      </c>
      <c r="EL414" s="223">
        <f t="shared" ca="1" si="732"/>
        <v>2.2619359181125459E-4</v>
      </c>
      <c r="EM414" s="223">
        <f t="shared" ca="1" si="733"/>
        <v>-5.325913069151695E-4</v>
      </c>
      <c r="EN414" s="223">
        <f t="shared" ca="1" si="734"/>
        <v>-5.1029138396027239E-4</v>
      </c>
      <c r="EO414" s="223">
        <f t="shared" ca="1" si="735"/>
        <v>2.603888626517253E-4</v>
      </c>
      <c r="EP414" s="223">
        <f t="shared" ca="1" si="736"/>
        <v>6.4918944710745912E-4</v>
      </c>
      <c r="EQ414" s="223">
        <f t="shared" ca="1" si="737"/>
        <v>8.5905352471550914E-5</v>
      </c>
      <c r="ER414" s="223">
        <f t="shared" ca="1" si="738"/>
        <v>-6.0336534022837967E-4</v>
      </c>
      <c r="ES414" s="223">
        <f t="shared" ca="1" si="739"/>
        <v>-4.0775581978573803E-4</v>
      </c>
      <c r="ET414" s="223">
        <f t="shared" ca="1" si="740"/>
        <v>3.8585798208539562E-4</v>
      </c>
      <c r="EU414" s="223">
        <f t="shared" ca="1" si="741"/>
        <v>6.1358231257712303E-4</v>
      </c>
      <c r="EV414" s="223">
        <f t="shared" ca="1" si="742"/>
        <v>-5.8557521034848515E-5</v>
      </c>
      <c r="EW414" s="223">
        <f t="shared" ca="1" si="743"/>
        <v>-6.4481838838932625E-4</v>
      </c>
      <c r="EX414" s="223">
        <f t="shared" ca="1" si="744"/>
        <v>-2.8540505984081483E-4</v>
      </c>
      <c r="EY414" s="223">
        <f t="shared" ca="1" si="745"/>
        <v>4.9257604737445461E-4</v>
      </c>
      <c r="EZ414" s="223">
        <f t="shared" ca="1" si="746"/>
        <v>5.4815769156347713E-4</v>
      </c>
      <c r="FA414" s="223">
        <f t="shared" ca="1" si="747"/>
        <v>-2.0017474847852426E-4</v>
      </c>
      <c r="FB414" s="223">
        <f t="shared" ca="1" si="748"/>
        <v>-6.5493600985057734E-4</v>
      </c>
      <c r="FC414" s="223">
        <f t="shared" ca="1" si="749"/>
        <v>-1.4918482983519165E-4</v>
      </c>
      <c r="FD414" s="223">
        <f t="shared" ca="1" si="750"/>
        <v>5.7535701517304498E-4</v>
      </c>
      <c r="FE414" s="223">
        <f t="shared" ca="1" si="751"/>
        <v>4.5609494193384141E-4</v>
      </c>
      <c r="FF414" s="223">
        <f t="shared" ca="1" si="752"/>
        <v>-3.3206433590597965E-4</v>
      </c>
      <c r="FG414" s="223">
        <f t="shared" ca="1" si="753"/>
        <v>-6.3322653131095853E-4</v>
      </c>
      <c r="FH414" s="223">
        <f t="shared" ca="1" si="754"/>
        <v>-5.7148526384311928E-6</v>
      </c>
      <c r="FI414" s="223">
        <f t="shared" ca="1" si="755"/>
        <v>6.301780830994362E-4</v>
      </c>
      <c r="FJ414" s="223">
        <f t="shared" ca="1" si="756"/>
        <v>3.4186792112583168E-4</v>
      </c>
      <c r="FK414" s="223">
        <f t="shared" ca="1" si="757"/>
        <v>-4.4781701122807878E-4</v>
      </c>
      <c r="FL414" s="223">
        <f t="shared" ca="1" si="758"/>
        <v>-5.8074494094344947E-4</v>
      </c>
      <c r="FM414" s="223">
        <f t="shared" ca="1" si="759"/>
        <v>1.3803284205082624E-4</v>
      </c>
      <c r="FN414" s="223">
        <f t="shared" ca="1" si="760"/>
        <v>6.5437518079439314E-4</v>
      </c>
      <c r="FO414" s="223">
        <f t="shared" ca="1" si="761"/>
        <v>2.1102757573479575E-4</v>
      </c>
      <c r="FP414" s="223">
        <f t="shared" ca="1" si="762"/>
        <v>-5.4180768753945489E-4</v>
      </c>
      <c r="FQ414" s="223">
        <f t="shared" ca="1" si="763"/>
        <v>-5.0004162046427881E-4</v>
      </c>
      <c r="FR414" s="223">
        <f t="shared" ca="1" si="764"/>
        <v>2.7507272864697469E-4</v>
      </c>
      <c r="FS414" s="223">
        <f t="shared" ca="1" si="765"/>
        <v>6.4677243239143537E-4</v>
      </c>
      <c r="FT414" s="223">
        <f t="shared" ca="1" si="766"/>
        <v>6.9932189156765129E-5</v>
      </c>
      <c r="FU414" s="223">
        <f t="shared" ca="1" si="767"/>
        <v>-6.0946881837892252E-4</v>
      </c>
      <c r="FV414" s="223">
        <f t="shared" ca="1" si="768"/>
        <v>-3.9503840744639049E-4</v>
      </c>
      <c r="FW414" s="223">
        <f t="shared" ca="1" si="769"/>
        <v>3.9874525246188391E-4</v>
      </c>
      <c r="FX414" s="223">
        <f t="shared" ca="1" si="770"/>
        <v>6.0773929907465083E-4</v>
      </c>
      <c r="FY414" s="223">
        <f t="shared" ca="1" si="771"/>
        <v>-7.4561603897751596E-5</v>
      </c>
      <c r="FZ414" s="223">
        <f t="shared" ca="1" si="772"/>
        <v>-6.4751236102929743E-4</v>
      </c>
      <c r="GA414" s="223">
        <f t="shared" ca="1" si="773"/>
        <v>-2.7083801072064906E-4</v>
      </c>
      <c r="GB414" s="223">
        <f t="shared" ca="1" si="774"/>
        <v>5.0304045569264937E-4</v>
      </c>
      <c r="GC414" s="223">
        <f t="shared" ca="1" si="775"/>
        <v>5.391726248390893E-4</v>
      </c>
      <c r="GD414" s="223">
        <f t="shared" ca="1" si="776"/>
        <v>-2.1543202064103374E-4</v>
      </c>
      <c r="GE414" s="223">
        <f t="shared" ca="1" si="777"/>
        <v>-6.5408956138620559E-4</v>
      </c>
      <c r="GF414" s="223">
        <f t="shared" ca="1" si="778"/>
        <v>-1.334760404646961E-4</v>
      </c>
      <c r="GG414" s="223">
        <f t="shared" ca="1" si="779"/>
        <v>5.8289003576786737E-4</v>
      </c>
      <c r="GH414" s="223">
        <f t="shared" ca="1" si="780"/>
        <v>4.4440445795327992E-4</v>
      </c>
      <c r="GI414" s="223">
        <f t="shared" ca="1" si="781"/>
        <v>-3.4583335893815278E-4</v>
      </c>
      <c r="GJ414" s="223">
        <f t="shared" ca="1" si="782"/>
        <v>-6.2888079553167608E-4</v>
      </c>
      <c r="GK414" s="223">
        <f t="shared" ca="1" si="783"/>
        <v>1.0372296739641351E-5</v>
      </c>
      <c r="GL414" s="223">
        <f t="shared" ca="1" si="784"/>
        <v>6.3441364326122652E-4</v>
      </c>
      <c r="GM414" s="223">
        <f t="shared" ca="1" si="785"/>
        <v>3.2804012760816295E-4</v>
      </c>
      <c r="GN414" s="223">
        <f t="shared" ca="1" si="786"/>
        <v>-4.594286692676508E-4</v>
      </c>
      <c r="GO414" s="223">
        <f t="shared" ca="1" si="787"/>
        <v>-5.7311110209496059E-4</v>
      </c>
      <c r="GP414" s="223">
        <f t="shared" ca="1" si="788"/>
        <v>1.5371658450919739E-4</v>
      </c>
      <c r="GQ414" s="223">
        <f t="shared" ca="1" si="789"/>
        <v>6.5510745034310053E-4</v>
      </c>
      <c r="GR414" s="223">
        <f t="shared" ca="1" si="790"/>
        <v>1.9573444453752599E-4</v>
      </c>
      <c r="GS414" s="223">
        <f t="shared" ca="1" si="791"/>
        <v>-5.5069770347226097E-4</v>
      </c>
      <c r="GT414" s="223">
        <f t="shared" ca="1" si="792"/>
        <v>-4.894906505938779E-4</v>
      </c>
      <c r="GU414" s="223">
        <f t="shared" ca="1" si="793"/>
        <v>2.89590901116119E-4</v>
      </c>
      <c r="GV414" s="223">
        <f t="shared" ca="1" si="794"/>
        <v>6.4396582614651787E-4</v>
      </c>
      <c r="GW414" s="223">
        <f t="shared" ca="1" si="795"/>
        <v>5.391690130618289E-5</v>
      </c>
      <c r="GX414" s="223">
        <f t="shared" ca="1" si="796"/>
        <v>-6.1520517530278072E-4</v>
      </c>
      <c r="GY414" s="223">
        <f t="shared" ca="1" si="797"/>
        <v>-3.8208303874183479E-4</v>
      </c>
      <c r="GZ414" s="223">
        <f t="shared" ca="1" si="798"/>
        <v>4.1139233360832001E-4</v>
      </c>
      <c r="HA414" s="223">
        <f t="shared" ca="1" si="799"/>
        <v>6.0153020614325207E-4</v>
      </c>
      <c r="HB414" s="223">
        <f t="shared" ca="1" si="800"/>
        <v>-9.0520773638504612E-5</v>
      </c>
      <c r="HC414" s="223">
        <f t="shared" ca="1" si="801"/>
        <v>-6.4981629643502887E-4</v>
      </c>
      <c r="HD414" s="223">
        <f t="shared" ca="1" si="802"/>
        <v>-2.5610781891011067E-4</v>
      </c>
      <c r="HE414" s="223">
        <f t="shared" ca="1" si="803"/>
        <v>5.1320185125022896E-4</v>
      </c>
      <c r="HF414" s="223">
        <f t="shared" ca="1" si="804"/>
        <v>5.2986278068645047E-4</v>
      </c>
      <c r="HG414" s="223">
        <f t="shared" ca="1" si="805"/>
        <v>-2.3055952460983113E-4</v>
      </c>
      <c r="HH414" s="223">
        <f t="shared" ca="1" si="806"/>
        <v>-6.5284911382803863E-4</v>
      </c>
      <c r="HI414" s="223">
        <f t="shared" ca="1" si="807"/>
        <v>-1.1768685011839689E-4</v>
      </c>
      <c r="HJ414" s="223">
        <f t="shared" ca="1" si="808"/>
        <v>5.9007194520080549E-4</v>
      </c>
      <c r="HK414" s="223">
        <f t="shared" ca="1" si="809"/>
        <v>4.3244628134458713E-4</v>
      </c>
      <c r="HL414" s="223">
        <f t="shared" ca="1" si="810"/>
        <v>-3.5939406488645935E-4</v>
      </c>
      <c r="HM414" s="223">
        <f t="shared" ca="1" si="811"/>
        <v>-6.2415624547653282E-4</v>
      </c>
      <c r="HN414" s="223">
        <f t="shared" ca="1" si="812"/>
        <v>2.645319823398447E-5</v>
      </c>
      <c r="HO414" s="223">
        <f t="shared" ca="1" si="813"/>
        <v>6.3826705636657458E-4</v>
      </c>
      <c r="HP414" s="223">
        <f t="shared" ca="1" si="814"/>
        <v>3.1401473498383334E-4</v>
      </c>
      <c r="HQ414" s="223">
        <f t="shared" ca="1" si="815"/>
        <v>-4.7076358465598749E-4</v>
      </c>
      <c r="HR414" s="223">
        <f t="shared" ca="1" si="816"/>
        <v>-5.6513204254856459E-4</v>
      </c>
      <c r="HS414" s="223">
        <f t="shared" ca="1" si="817"/>
        <v>1.6930773384489351E-4</v>
      </c>
      <c r="HT414" s="223">
        <f t="shared" ca="1" si="818"/>
        <v>6.5544510765976646E-4</v>
      </c>
      <c r="HU414" s="223">
        <f t="shared" ca="1" si="819"/>
        <v>1.8032341022983128E-4</v>
      </c>
      <c r="HV414" s="223">
        <f t="shared" ca="1" si="820"/>
        <v>-5.5925599970040886E-4</v>
      </c>
      <c r="HW414" s="223">
        <f t="shared" ca="1" si="821"/>
        <v>-4.7864482985880626E-4</v>
      </c>
      <c r="HX414" s="223">
        <f t="shared" ca="1" si="822"/>
        <v>3.0393463485493214E-4</v>
      </c>
      <c r="HY414" s="223">
        <f t="shared" ca="1" si="823"/>
        <v>6.4077131896736288E-4</v>
      </c>
      <c r="HZ414" s="223">
        <f t="shared" ca="1" si="824"/>
        <v>3.7869135930318081E-5</v>
      </c>
      <c r="IA414" s="223">
        <f t="shared" ca="1" si="825"/>
        <v>-6.2057095563303969E-4</v>
      </c>
      <c r="IB414" s="223">
        <f t="shared" ca="1" si="826"/>
        <v>-3.6889751750174597E-4</v>
      </c>
      <c r="IC414" s="223">
        <f t="shared" ca="1" si="827"/>
        <v>4.2379160739595528E-4</v>
      </c>
      <c r="ID414" s="223">
        <f t="shared" ca="1" si="828"/>
        <v>5.9495877390833599E-4</v>
      </c>
      <c r="IE414" s="223">
        <f t="shared" ca="1" si="829"/>
        <v>-8.6872134784857948E-5</v>
      </c>
      <c r="IF414" s="223">
        <f t="shared" ca="1" si="830"/>
        <v>-6.5172880680198705E-4</v>
      </c>
      <c r="IG414" s="223">
        <f t="shared" ca="1" si="831"/>
        <v>-2.4122335732594899E-4</v>
      </c>
      <c r="IH414" s="223">
        <f t="shared" ca="1" si="832"/>
        <v>5.2305411320246879E-4</v>
      </c>
      <c r="II414" s="223">
        <f t="shared" ca="1" si="833"/>
        <v>5.2023376700760494E-4</v>
      </c>
      <c r="IJ414" s="223">
        <f t="shared" ca="1" si="834"/>
        <v>-2.4554814814217946E-4</v>
      </c>
      <c r="IK414" s="223">
        <f t="shared" ca="1" si="835"/>
        <v>-6.5121541437530243E-4</v>
      </c>
      <c r="IL414" s="223">
        <f t="shared" ca="1" si="836"/>
        <v>-1.0182676961423617E-4</v>
      </c>
      <c r="IM414" s="223">
        <f t="shared" ca="1" si="837"/>
        <v>5.9689841735816583E-4</v>
      </c>
      <c r="IN414" s="223">
        <f t="shared" ca="1" si="838"/>
        <v>4.2022761526622026E-4</v>
      </c>
      <c r="IO414" s="223">
        <f t="shared" ca="1" si="839"/>
        <v>-3.7273828528867209E-4</v>
      </c>
      <c r="IP414" s="223">
        <f t="shared" ca="1" si="840"/>
        <v>-6.1905572703781979E-4</v>
      </c>
      <c r="IQ414" s="223">
        <f t="shared" ca="1" si="841"/>
        <v>4.2518165310878852E-5</v>
      </c>
      <c r="IR414" s="223">
        <f t="shared" ca="1" si="842"/>
        <v>6.417360012635051E-4</v>
      </c>
      <c r="IS414" s="223">
        <f t="shared" ca="1" si="843"/>
        <v>2.9980019162491675E-4</v>
      </c>
      <c r="IT414" s="223">
        <f t="shared" ca="1" si="844"/>
        <v>-4.8181492966392484E-4</v>
      </c>
      <c r="IU414" s="223">
        <f t="shared" ca="1" si="845"/>
        <v>-5.5681256859139452E-4</v>
      </c>
      <c r="IV414" s="223">
        <f t="shared" ca="1" si="846"/>
        <v>1.8479689853254544E-4</v>
      </c>
      <c r="IW414" s="223">
        <f t="shared" ca="1" si="847"/>
        <v>6.5538794935224981E-4</v>
      </c>
      <c r="IX414" s="223">
        <f t="shared" ca="1" si="848"/>
        <v>1.648037558425584E-4</v>
      </c>
      <c r="IY414" s="223">
        <f t="shared" ca="1" si="849"/>
        <v>-5.6747742102626576E-4</v>
      </c>
      <c r="IZ414" s="223">
        <f t="shared" ca="1" si="850"/>
        <v>-4.6751069137589835E-4</v>
      </c>
      <c r="JA414" s="223">
        <f t="shared" ca="1" si="851"/>
        <v>3.1809528973455667E-4</v>
      </c>
      <c r="JB414" s="223">
        <f t="shared" ca="1" si="852"/>
        <v>6.3719083510564484E-4</v>
      </c>
    </row>
    <row r="415" spans="2:262">
      <c r="B415" s="230">
        <v>54</v>
      </c>
      <c r="C415" s="229">
        <f t="shared" si="853"/>
        <v>1.0546875000000005E-3</v>
      </c>
      <c r="D415" s="226">
        <f t="shared" ca="1" si="597"/>
        <v>280.00003985272627</v>
      </c>
      <c r="E415" s="225">
        <f ca="1">BH361</f>
        <v>3.9852726298639826E-5</v>
      </c>
      <c r="F415" s="224">
        <v>54</v>
      </c>
      <c r="G415" s="223">
        <f t="shared" ca="1" si="854"/>
        <v>-2.6546138486576671E-5</v>
      </c>
      <c r="H415" s="223">
        <f t="shared" ca="1" si="598"/>
        <v>4.8249384617321729E-4</v>
      </c>
      <c r="I415" s="223">
        <f t="shared" ca="1" si="599"/>
        <v>2.6101902157734893E-4</v>
      </c>
      <c r="J415" s="223">
        <f t="shared" ca="1" si="600"/>
        <v>-3.5564894853114086E-4</v>
      </c>
      <c r="K415" s="223">
        <f t="shared" ca="1" si="601"/>
        <v>-4.3385031257035545E-4</v>
      </c>
      <c r="L415" s="223">
        <f t="shared" ca="1" si="602"/>
        <v>1.448148945322763E-4</v>
      </c>
      <c r="M415" s="223">
        <f t="shared" ca="1" si="603"/>
        <v>5.0422461082260479E-4</v>
      </c>
      <c r="N415" s="223">
        <f t="shared" ca="1" si="604"/>
        <v>1.0021827876638332E-4</v>
      </c>
      <c r="O415" s="223">
        <f t="shared" ca="1" si="605"/>
        <v>-4.5552250001410248E-4</v>
      </c>
      <c r="P415" s="223">
        <f t="shared" ca="1" si="606"/>
        <v>-3.2158415677320561E-4</v>
      </c>
      <c r="Q415" s="223">
        <f t="shared" ca="1" si="607"/>
        <v>2.9924534748051605E-4</v>
      </c>
      <c r="R415" s="223">
        <f t="shared" ca="1" si="608"/>
        <v>4.6700553350526687E-4</v>
      </c>
      <c r="S415" s="223">
        <f t="shared" ca="1" si="609"/>
        <v>-7.2299170386657806E-5</v>
      </c>
      <c r="T415" s="223">
        <f t="shared" ca="1" si="610"/>
        <v>-5.0214006436008029E-4</v>
      </c>
      <c r="U415" s="223">
        <f t="shared" ca="1" si="611"/>
        <v>-1.7172099596304082E-4</v>
      </c>
      <c r="V415" s="223">
        <f t="shared" ca="1" si="612"/>
        <v>4.1869046737554592E-4</v>
      </c>
      <c r="W415" s="223">
        <f t="shared" ca="1" si="613"/>
        <v>3.7518796613642382E-4</v>
      </c>
      <c r="X415" s="223">
        <f t="shared" ca="1" si="614"/>
        <v>-2.3636398835681061E-4</v>
      </c>
      <c r="Y415" s="223">
        <f t="shared" ca="1" si="615"/>
        <v>-4.900514949636055E-4</v>
      </c>
      <c r="Z415" s="223">
        <f t="shared" ca="1" si="616"/>
        <v>-1.7816124594307751E-6</v>
      </c>
      <c r="AA415" s="223">
        <f t="shared" ca="1" si="617"/>
        <v>4.8918570193178478E-4</v>
      </c>
      <c r="AB415" s="223">
        <f t="shared" ca="1" si="618"/>
        <v>2.3950647218241056E-4</v>
      </c>
      <c r="AC415" s="223">
        <f t="shared" ca="1" si="619"/>
        <v>-3.7279505053402823E-4</v>
      </c>
      <c r="AD415" s="223">
        <f t="shared" ca="1" si="620"/>
        <v>-4.206700890740191E-4</v>
      </c>
      <c r="AE415" s="223">
        <f t="shared" ca="1" si="621"/>
        <v>1.6836606268777281E-4</v>
      </c>
      <c r="AF415" s="223">
        <f t="shared" ca="1" si="622"/>
        <v>5.0248932147697813E-4</v>
      </c>
      <c r="AG415" s="223">
        <f t="shared" ca="1" si="623"/>
        <v>7.5823828776116822E-5</v>
      </c>
      <c r="AH415" s="223">
        <f t="shared" ca="1" si="624"/>
        <v>-4.6564194636302742E-4</v>
      </c>
      <c r="AI415" s="223">
        <f t="shared" ca="1" si="625"/>
        <v>-3.0210735657170513E-4</v>
      </c>
      <c r="AJ415" s="223">
        <f t="shared" ca="1" si="626"/>
        <v>3.1882974666324238E-4</v>
      </c>
      <c r="AK415" s="223">
        <f t="shared" ca="1" si="627"/>
        <v>4.5704597497719875E-4</v>
      </c>
      <c r="AL415" s="223">
        <f t="shared" ca="1" si="628"/>
        <v>-9.6723520215197907E-5</v>
      </c>
      <c r="AM415" s="223">
        <f t="shared" ca="1" si="629"/>
        <v>-5.040497716627308E-4</v>
      </c>
      <c r="AN415" s="223">
        <f t="shared" ca="1" si="630"/>
        <v>-1.482246881824202E-4</v>
      </c>
      <c r="AO415" s="223">
        <f t="shared" ca="1" si="631"/>
        <v>4.3201844886139087E-4</v>
      </c>
      <c r="AP415" s="223">
        <f t="shared" ca="1" si="632"/>
        <v>3.5816852903415954E-4</v>
      </c>
      <c r="AQ415" s="223">
        <f t="shared" ca="1" si="633"/>
        <v>-2.5796274162057586E-4</v>
      </c>
      <c r="AR415" s="223">
        <f t="shared" ca="1" si="634"/>
        <v>-4.8352819576877434E-4</v>
      </c>
      <c r="AS415" s="223">
        <f t="shared" ca="1" si="635"/>
        <v>2.2987205628182073E-5</v>
      </c>
      <c r="AT415" s="223">
        <f t="shared" ca="1" si="636"/>
        <v>4.9469906648679136E-4</v>
      </c>
      <c r="AU415" s="223">
        <f t="shared" ca="1" si="637"/>
        <v>2.1741693071769514E-4</v>
      </c>
      <c r="AV415" s="223">
        <f t="shared" ca="1" si="638"/>
        <v>-3.8904305660719039E-4</v>
      </c>
      <c r="AW415" s="223">
        <f t="shared" ca="1" si="639"/>
        <v>-4.0647643448675562E-4</v>
      </c>
      <c r="AX415" s="223">
        <f t="shared" ca="1" si="640"/>
        <v>1.9151162225112999E-4</v>
      </c>
      <c r="AY415" s="223">
        <f t="shared" ca="1" si="641"/>
        <v>4.9954349134304706E-4</v>
      </c>
      <c r="AZ415" s="223">
        <f t="shared" ca="1" si="642"/>
        <v>5.1246712540945643E-5</v>
      </c>
      <c r="BA415" s="223">
        <f t="shared" ca="1" si="643"/>
        <v>-4.7463962047774845E-4</v>
      </c>
      <c r="BB415" s="223">
        <f t="shared" ca="1" si="644"/>
        <v>-2.8190275328674499E-4</v>
      </c>
      <c r="BC415" s="223">
        <f t="shared" ca="1" si="645"/>
        <v>3.3764605706006938E-4</v>
      </c>
      <c r="BD415" s="223">
        <f t="shared" ca="1" si="646"/>
        <v>4.4598535266291361E-4</v>
      </c>
      <c r="BE415" s="223">
        <f t="shared" ca="1" si="647"/>
        <v>-1.2091485461156332E-4</v>
      </c>
      <c r="BF415" s="223">
        <f t="shared" ca="1" si="648"/>
        <v>-5.0474517891590024E-4</v>
      </c>
      <c r="BG415" s="223">
        <f t="shared" ca="1" si="649"/>
        <v>-1.2437129414502048E-4</v>
      </c>
      <c r="BH415" s="223">
        <f t="shared" ca="1" si="650"/>
        <v>4.4430566006358179E-4</v>
      </c>
      <c r="BI415" s="223">
        <f t="shared" ca="1" si="651"/>
        <v>3.4028623257359794E-4</v>
      </c>
      <c r="BJ415" s="223">
        <f t="shared" ca="1" si="652"/>
        <v>-2.7894004004490661E-4</v>
      </c>
      <c r="BK415" s="223">
        <f t="shared" ca="1" si="653"/>
        <v>-4.7584003479826713E-4</v>
      </c>
      <c r="BL415" s="223">
        <f t="shared" ca="1" si="654"/>
        <v>4.7700645523993411E-5</v>
      </c>
      <c r="BM415" s="223">
        <f t="shared" ca="1" si="655"/>
        <v>4.9902065766011081E-4</v>
      </c>
      <c r="BN415" s="223">
        <f t="shared" ca="1" si="656"/>
        <v>1.9480361282340689E-4</v>
      </c>
      <c r="BO415" s="223">
        <f t="shared" ca="1" si="657"/>
        <v>-4.043538238808355E-4</v>
      </c>
      <c r="BP415" s="223">
        <f t="shared" ca="1" si="658"/>
        <v>-3.9130354256568066E-4</v>
      </c>
      <c r="BQ415" s="223">
        <f t="shared" ca="1" si="659"/>
        <v>2.1419581354205052E-4</v>
      </c>
      <c r="BR415" s="223">
        <f t="shared" ca="1" si="660"/>
        <v>4.9539421718362863E-4</v>
      </c>
      <c r="BS415" s="223">
        <f t="shared" ca="1" si="661"/>
        <v>2.6546138486581482E-5</v>
      </c>
      <c r="BT415" s="223">
        <f t="shared" ca="1" si="662"/>
        <v>-4.8249384617321544E-4</v>
      </c>
      <c r="BU415" s="223">
        <f t="shared" ca="1" si="663"/>
        <v>-2.610190215773492E-4</v>
      </c>
      <c r="BV415" s="223">
        <f t="shared" ca="1" si="664"/>
        <v>3.5564894853113967E-4</v>
      </c>
      <c r="BW415" s="223">
        <f t="shared" ca="1" si="665"/>
        <v>4.3385031257035702E-4</v>
      </c>
      <c r="BX415" s="223">
        <f t="shared" ca="1" si="666"/>
        <v>-1.4481489453227212E-4</v>
      </c>
      <c r="BY415" s="223">
        <f t="shared" ca="1" si="667"/>
        <v>-5.0422461082260523E-4</v>
      </c>
      <c r="BZ415" s="223">
        <f t="shared" ca="1" si="668"/>
        <v>-1.002182787663832E-4</v>
      </c>
      <c r="CA415" s="223">
        <f t="shared" ca="1" si="669"/>
        <v>4.5552250001410183E-4</v>
      </c>
      <c r="CB415" s="223">
        <f t="shared" ca="1" si="670"/>
        <v>3.2158415677320756E-4</v>
      </c>
      <c r="CC415" s="223">
        <f t="shared" ca="1" si="671"/>
        <v>-2.9924534748051329E-4</v>
      </c>
      <c r="CD415" s="223">
        <f t="shared" ca="1" si="672"/>
        <v>-4.6700553350526887E-4</v>
      </c>
      <c r="CE415" s="223">
        <f t="shared" ca="1" si="673"/>
        <v>7.2299170386650813E-5</v>
      </c>
      <c r="CF415" s="223">
        <f t="shared" ca="1" si="674"/>
        <v>5.0214006436008019E-4</v>
      </c>
      <c r="CG415" s="223">
        <f t="shared" ca="1" si="675"/>
        <v>1.7172099596304239E-4</v>
      </c>
      <c r="CH415" s="223">
        <f t="shared" ca="1" si="676"/>
        <v>-4.1869046737554397E-4</v>
      </c>
      <c r="CI415" s="223">
        <f t="shared" ca="1" si="677"/>
        <v>-3.7518796613642729E-4</v>
      </c>
      <c r="CJ415" s="223">
        <f t="shared" ca="1" si="678"/>
        <v>2.363639883568044E-4</v>
      </c>
      <c r="CK415" s="223">
        <f t="shared" ca="1" si="679"/>
        <v>4.900514949636055E-4</v>
      </c>
      <c r="CL415" s="223">
        <f t="shared" ca="1" si="680"/>
        <v>1.7816124594324421E-6</v>
      </c>
      <c r="CM415" s="223">
        <f t="shared" ca="1" si="681"/>
        <v>-4.891857019317838E-4</v>
      </c>
      <c r="CN415" s="223">
        <f t="shared" ca="1" si="682"/>
        <v>-2.3950647218241362E-4</v>
      </c>
      <c r="CO415" s="223">
        <f t="shared" ca="1" si="683"/>
        <v>3.7279505053402465E-4</v>
      </c>
      <c r="CP415" s="223">
        <f t="shared" ca="1" si="684"/>
        <v>4.2067008907402295E-4</v>
      </c>
      <c r="CQ415" s="223">
        <f t="shared" ca="1" si="685"/>
        <v>-1.6836606268777292E-4</v>
      </c>
      <c r="CR415" s="223">
        <f t="shared" ca="1" si="686"/>
        <v>-5.0248932147697845E-4</v>
      </c>
      <c r="CS415" s="223">
        <f t="shared" ca="1" si="687"/>
        <v>-7.5823828776120264E-5</v>
      </c>
      <c r="CT415" s="223">
        <f t="shared" ca="1" si="688"/>
        <v>4.6564194636302607E-4</v>
      </c>
      <c r="CU415" s="223">
        <f t="shared" ca="1" si="689"/>
        <v>3.0210735657171082E-4</v>
      </c>
      <c r="CV415" s="223">
        <f t="shared" ca="1" si="690"/>
        <v>-3.1882974666324249E-4</v>
      </c>
      <c r="CW415" s="223">
        <f t="shared" ca="1" si="691"/>
        <v>-4.5704597497720021E-4</v>
      </c>
      <c r="CX415" s="223">
        <f t="shared" ca="1" si="692"/>
        <v>9.6723520215194505E-5</v>
      </c>
      <c r="CY415" s="223">
        <f t="shared" ca="1" si="693"/>
        <v>5.0404977166273058E-4</v>
      </c>
      <c r="CZ415" s="223">
        <f t="shared" ca="1" si="694"/>
        <v>1.4822468818242695E-4</v>
      </c>
      <c r="DA415" s="223">
        <f t="shared" ca="1" si="695"/>
        <v>-4.3201844886138718E-4</v>
      </c>
      <c r="DB415" s="223">
        <f t="shared" ca="1" si="696"/>
        <v>-3.5816852903416702E-4</v>
      </c>
      <c r="DC415" s="223">
        <f t="shared" ca="1" si="697"/>
        <v>2.579627416205667E-4</v>
      </c>
      <c r="DD415" s="223">
        <f t="shared" ca="1" si="698"/>
        <v>4.835281957687732E-4</v>
      </c>
      <c r="DE415" s="223">
        <f t="shared" ca="1" si="699"/>
        <v>-2.2987205628182195E-5</v>
      </c>
      <c r="DF415" s="223">
        <f t="shared" ca="1" si="700"/>
        <v>-4.9469906648679136E-4</v>
      </c>
      <c r="DG415" s="223">
        <f t="shared" ca="1" si="701"/>
        <v>-2.17416930717695E-4</v>
      </c>
      <c r="DH415" s="223">
        <f t="shared" ca="1" si="702"/>
        <v>3.8904305660718822E-4</v>
      </c>
      <c r="DI415" s="223">
        <f t="shared" ca="1" si="703"/>
        <v>4.0647643448675768E-4</v>
      </c>
      <c r="DJ415" s="223">
        <f t="shared" ca="1" si="704"/>
        <v>-1.9151162225112677E-4</v>
      </c>
      <c r="DK415" s="223">
        <f t="shared" ca="1" si="705"/>
        <v>-4.9954349134304814E-4</v>
      </c>
      <c r="DL415" s="223">
        <f t="shared" ca="1" si="706"/>
        <v>-5.1246712540952677E-5</v>
      </c>
      <c r="DM415" s="223">
        <f t="shared" ca="1" si="707"/>
        <v>4.7463962047774477E-4</v>
      </c>
      <c r="DN415" s="223">
        <f t="shared" ca="1" si="708"/>
        <v>2.8190275328675388E-4</v>
      </c>
      <c r="DO415" s="223">
        <f t="shared" ca="1" si="709"/>
        <v>-3.376460570600722E-4</v>
      </c>
      <c r="DP415" s="223">
        <f t="shared" ca="1" si="710"/>
        <v>-4.4598535266291187E-4</v>
      </c>
      <c r="DQ415" s="223">
        <f t="shared" ca="1" si="711"/>
        <v>1.2091485461155995E-4</v>
      </c>
      <c r="DR415" s="223">
        <f t="shared" ca="1" si="712"/>
        <v>5.0474517891590024E-4</v>
      </c>
      <c r="DS415" s="223">
        <f t="shared" ca="1" si="713"/>
        <v>1.2437129414502384E-4</v>
      </c>
      <c r="DT415" s="223">
        <f t="shared" ca="1" si="714"/>
        <v>-4.4430566006358022E-4</v>
      </c>
      <c r="DU415" s="223">
        <f t="shared" ca="1" si="715"/>
        <v>-3.4028623257360054E-4</v>
      </c>
      <c r="DV415" s="223">
        <f t="shared" ca="1" si="716"/>
        <v>2.7894004004490368E-4</v>
      </c>
      <c r="DW415" s="223">
        <f t="shared" ca="1" si="717"/>
        <v>4.7584003479827065E-4</v>
      </c>
      <c r="DX415" s="223">
        <f t="shared" ca="1" si="718"/>
        <v>-4.7700645523982819E-5</v>
      </c>
      <c r="DY415" s="223">
        <f t="shared" ca="1" si="719"/>
        <v>-4.9902065766011135E-4</v>
      </c>
      <c r="DZ415" s="223">
        <f t="shared" ca="1" si="720"/>
        <v>-1.9480361282340344E-4</v>
      </c>
      <c r="EA415" s="223">
        <f t="shared" ca="1" si="721"/>
        <v>4.0435382388083772E-4</v>
      </c>
      <c r="EB415" s="223">
        <f t="shared" ca="1" si="722"/>
        <v>3.9130354256568294E-4</v>
      </c>
      <c r="EC415" s="223">
        <f t="shared" ca="1" si="723"/>
        <v>-2.141958135420474E-4</v>
      </c>
      <c r="ED415" s="223">
        <f t="shared" ca="1" si="724"/>
        <v>-4.9539421718362928E-4</v>
      </c>
      <c r="EE415" s="223">
        <f t="shared" ca="1" si="725"/>
        <v>-2.6546138486584952E-5</v>
      </c>
      <c r="EF415" s="223">
        <f t="shared" ca="1" si="726"/>
        <v>4.8249384617321441E-4</v>
      </c>
      <c r="EG415" s="223">
        <f t="shared" ca="1" si="727"/>
        <v>2.6101902157735831E-4</v>
      </c>
      <c r="EH415" s="223">
        <f t="shared" ca="1" si="728"/>
        <v>-3.5564894853113219E-4</v>
      </c>
      <c r="EI415" s="223">
        <f t="shared" ca="1" si="729"/>
        <v>-4.3385031257036244E-4</v>
      </c>
      <c r="EJ415" s="223">
        <f t="shared" ca="1" si="730"/>
        <v>1.4481489453227567E-4</v>
      </c>
      <c r="EK415" s="223">
        <f t="shared" ca="1" si="731"/>
        <v>5.042246108226049E-4</v>
      </c>
      <c r="EL415" s="223">
        <f t="shared" ca="1" si="732"/>
        <v>1.002182787663866E-4</v>
      </c>
      <c r="EM415" s="223">
        <f t="shared" ca="1" si="733"/>
        <v>-4.5552250001410036E-4</v>
      </c>
      <c r="EN415" s="223">
        <f t="shared" ca="1" si="734"/>
        <v>-3.2158415677321027E-4</v>
      </c>
      <c r="EO415" s="223">
        <f t="shared" ca="1" si="735"/>
        <v>2.9924534748051047E-4</v>
      </c>
      <c r="EP415" s="223">
        <f t="shared" ca="1" si="736"/>
        <v>4.6700553350527017E-4</v>
      </c>
      <c r="EQ415" s="223">
        <f t="shared" ca="1" si="737"/>
        <v>-7.2299170386647398E-5</v>
      </c>
      <c r="ER415" s="223">
        <f t="shared" ca="1" si="738"/>
        <v>-5.0214006436007921E-4</v>
      </c>
      <c r="ES415" s="223">
        <f t="shared" ca="1" si="739"/>
        <v>-1.7172099596305242E-4</v>
      </c>
      <c r="ET415" s="223">
        <f t="shared" ca="1" si="740"/>
        <v>4.1869046737554608E-4</v>
      </c>
      <c r="EU415" s="223">
        <f t="shared" ca="1" si="741"/>
        <v>3.7518796613642479E-4</v>
      </c>
      <c r="EV415" s="223">
        <f t="shared" ca="1" si="742"/>
        <v>-2.3636398835680768E-4</v>
      </c>
      <c r="EW415" s="223">
        <f t="shared" ca="1" si="743"/>
        <v>-4.9005149496360626E-4</v>
      </c>
      <c r="EX415" s="223">
        <f t="shared" ca="1" si="744"/>
        <v>-1.7816124594359115E-6</v>
      </c>
      <c r="EY415" s="223">
        <f t="shared" ca="1" si="745"/>
        <v>4.8918570193178304E-4</v>
      </c>
      <c r="EZ415" s="223">
        <f t="shared" ca="1" si="746"/>
        <v>2.3950647218241665E-4</v>
      </c>
      <c r="FA415" s="223">
        <f t="shared" ca="1" si="747"/>
        <v>-3.7279505053402243E-4</v>
      </c>
      <c r="FB415" s="223">
        <f t="shared" ca="1" si="748"/>
        <v>-4.206700890740249E-4</v>
      </c>
      <c r="FC415" s="223">
        <f t="shared" ca="1" si="749"/>
        <v>1.6836606268776289E-4</v>
      </c>
      <c r="FD415" s="223">
        <f t="shared" ca="1" si="750"/>
        <v>5.0248932147697943E-4</v>
      </c>
      <c r="FE415" s="223">
        <f t="shared" ca="1" si="751"/>
        <v>7.5823828776116578E-5</v>
      </c>
      <c r="FF415" s="223">
        <f t="shared" ca="1" si="752"/>
        <v>-4.6564194636302758E-4</v>
      </c>
      <c r="FG415" s="223">
        <f t="shared" ca="1" si="753"/>
        <v>-3.0210735657170779E-4</v>
      </c>
      <c r="FH415" s="223">
        <f t="shared" ca="1" si="754"/>
        <v>3.1882974666323977E-4</v>
      </c>
      <c r="FI415" s="223">
        <f t="shared" ca="1" si="755"/>
        <v>4.5704597497720162E-4</v>
      </c>
      <c r="FJ415" s="223">
        <f t="shared" ca="1" si="756"/>
        <v>-9.6723520215191103E-5</v>
      </c>
      <c r="FK415" s="223">
        <f t="shared" ca="1" si="757"/>
        <v>-5.0404977166273036E-4</v>
      </c>
      <c r="FL415" s="223">
        <f t="shared" ca="1" si="758"/>
        <v>-1.4822468818243025E-4</v>
      </c>
      <c r="FM415" s="223">
        <f t="shared" ca="1" si="759"/>
        <v>4.3201844886138539E-4</v>
      </c>
      <c r="FN415" s="223">
        <f t="shared" ca="1" si="760"/>
        <v>3.5816852903416941E-4</v>
      </c>
      <c r="FO415" s="223">
        <f t="shared" ca="1" si="761"/>
        <v>-2.5796274162056371E-4</v>
      </c>
      <c r="FP415" s="223">
        <f t="shared" ca="1" si="762"/>
        <v>-4.8352819576877418E-4</v>
      </c>
      <c r="FQ415" s="223">
        <f t="shared" ca="1" si="763"/>
        <v>2.2987205628178725E-5</v>
      </c>
      <c r="FR415" s="223">
        <f t="shared" ca="1" si="764"/>
        <v>4.9469906648679071E-4</v>
      </c>
      <c r="FS415" s="223">
        <f t="shared" ca="1" si="765"/>
        <v>2.1741693071769818E-4</v>
      </c>
      <c r="FT415" s="223">
        <f t="shared" ca="1" si="766"/>
        <v>-3.8904305660718606E-4</v>
      </c>
      <c r="FU415" s="223">
        <f t="shared" ca="1" si="767"/>
        <v>-4.0647643448675974E-4</v>
      </c>
      <c r="FV415" s="223">
        <f t="shared" ca="1" si="768"/>
        <v>1.9151162225112357E-4</v>
      </c>
      <c r="FW415" s="223">
        <f t="shared" ca="1" si="769"/>
        <v>4.9954349134304868E-4</v>
      </c>
      <c r="FX415" s="223">
        <f t="shared" ca="1" si="770"/>
        <v>5.1246712540956106E-5</v>
      </c>
      <c r="FY415" s="223">
        <f t="shared" ca="1" si="771"/>
        <v>-4.7463962047774363E-4</v>
      </c>
      <c r="FZ415" s="223">
        <f t="shared" ca="1" si="772"/>
        <v>-2.8190275328675676E-4</v>
      </c>
      <c r="GA415" s="223">
        <f t="shared" ca="1" si="773"/>
        <v>3.376460570600696E-4</v>
      </c>
      <c r="GB415" s="223">
        <f t="shared" ca="1" si="774"/>
        <v>4.459853526629135E-4</v>
      </c>
      <c r="GC415" s="223">
        <f t="shared" ca="1" si="775"/>
        <v>-1.209148546115566E-4</v>
      </c>
      <c r="GD415" s="223">
        <f t="shared" ca="1" si="776"/>
        <v>-5.0474517891590013E-4</v>
      </c>
      <c r="GE415" s="223">
        <f t="shared" ca="1" si="777"/>
        <v>-1.243712941450272E-4</v>
      </c>
      <c r="GF415" s="223">
        <f t="shared" ca="1" si="778"/>
        <v>4.4430566006357854E-4</v>
      </c>
      <c r="GG415" s="223">
        <f t="shared" ca="1" si="779"/>
        <v>3.4028623257360304E-4</v>
      </c>
      <c r="GH415" s="223">
        <f t="shared" ca="1" si="780"/>
        <v>-2.7894004004490081E-4</v>
      </c>
      <c r="GI415" s="223">
        <f t="shared" ca="1" si="781"/>
        <v>-4.7584003479827185E-4</v>
      </c>
      <c r="GJ415" s="223">
        <f t="shared" ca="1" si="782"/>
        <v>4.770064552397937E-5</v>
      </c>
      <c r="GK415" s="223">
        <f t="shared" ca="1" si="783"/>
        <v>4.9902065766011092E-4</v>
      </c>
      <c r="GL415" s="223">
        <f t="shared" ca="1" si="784"/>
        <v>1.9480361282340667E-4</v>
      </c>
      <c r="GM415" s="223">
        <f t="shared" ca="1" si="785"/>
        <v>-4.0435382388083566E-4</v>
      </c>
      <c r="GN415" s="223">
        <f t="shared" ca="1" si="786"/>
        <v>-3.9130354256568505E-4</v>
      </c>
      <c r="GO415" s="223">
        <f t="shared" ca="1" si="787"/>
        <v>2.1419581354204426E-4</v>
      </c>
      <c r="GP415" s="223">
        <f t="shared" ca="1" si="788"/>
        <v>4.9539421718362993E-4</v>
      </c>
      <c r="GQ415" s="223">
        <f t="shared" ca="1" si="789"/>
        <v>2.6546138486588407E-5</v>
      </c>
      <c r="GR415" s="223">
        <f t="shared" ca="1" si="790"/>
        <v>-4.8249384617321338E-4</v>
      </c>
      <c r="GS415" s="223">
        <f t="shared" ca="1" si="791"/>
        <v>-2.6101902157736124E-4</v>
      </c>
      <c r="GT415" s="223">
        <f t="shared" ca="1" si="792"/>
        <v>3.5564894853112969E-4</v>
      </c>
      <c r="GU415" s="223">
        <f t="shared" ca="1" si="793"/>
        <v>4.3385031257036423E-4</v>
      </c>
      <c r="GV415" s="223">
        <f t="shared" ca="1" si="794"/>
        <v>-1.4481489453225862E-4</v>
      </c>
      <c r="GW415" s="223">
        <f t="shared" ca="1" si="795"/>
        <v>-5.0422461082260577E-4</v>
      </c>
      <c r="GX415" s="223">
        <f t="shared" ca="1" si="796"/>
        <v>-1.0021827876640403E-4</v>
      </c>
      <c r="GY415" s="223">
        <f t="shared" ca="1" si="797"/>
        <v>4.5552250001409261E-4</v>
      </c>
      <c r="GZ415" s="223">
        <f t="shared" ca="1" si="798"/>
        <v>3.2158415677322404E-4</v>
      </c>
      <c r="HA415" s="223">
        <f t="shared" ca="1" si="799"/>
        <v>-2.9924534748051925E-4</v>
      </c>
      <c r="HB415" s="223">
        <f t="shared" ca="1" si="800"/>
        <v>-4.6700553350526605E-4</v>
      </c>
      <c r="HC415" s="223">
        <f t="shared" ca="1" si="801"/>
        <v>7.2299170386658172E-5</v>
      </c>
      <c r="HD415" s="223">
        <f t="shared" ca="1" si="802"/>
        <v>5.0214006436008029E-4</v>
      </c>
      <c r="HE415" s="223">
        <f t="shared" ca="1" si="803"/>
        <v>1.7172099596304222E-4</v>
      </c>
      <c r="HF415" s="223">
        <f t="shared" ca="1" si="804"/>
        <v>-4.1869046737554407E-4</v>
      </c>
      <c r="HG415" s="223">
        <f t="shared" ca="1" si="805"/>
        <v>-3.7518796613642707E-4</v>
      </c>
      <c r="HH415" s="223">
        <f t="shared" ca="1" si="806"/>
        <v>2.3636398835680462E-4</v>
      </c>
      <c r="HI415" s="223">
        <f t="shared" ca="1" si="807"/>
        <v>4.9005149496360713E-4</v>
      </c>
      <c r="HJ415" s="223">
        <f t="shared" ca="1" si="808"/>
        <v>1.781612459439381E-6</v>
      </c>
      <c r="HK415" s="223">
        <f t="shared" ca="1" si="809"/>
        <v>-4.8918570193178218E-4</v>
      </c>
      <c r="HL415" s="223">
        <f t="shared" ca="1" si="810"/>
        <v>-2.3950647218241969E-4</v>
      </c>
      <c r="HM415" s="223">
        <f t="shared" ca="1" si="811"/>
        <v>3.7279505053402004E-4</v>
      </c>
      <c r="HN415" s="223">
        <f t="shared" ca="1" si="812"/>
        <v>4.2067008907402674E-4</v>
      </c>
      <c r="HO415" s="223">
        <f t="shared" ca="1" si="813"/>
        <v>-1.6836606268775961E-4</v>
      </c>
      <c r="HP415" s="223">
        <f t="shared" ca="1" si="814"/>
        <v>-5.0248932147697975E-4</v>
      </c>
      <c r="HQ415" s="223">
        <f t="shared" ca="1" si="815"/>
        <v>-7.5823828776134183E-5</v>
      </c>
      <c r="HR415" s="223">
        <f t="shared" ca="1" si="816"/>
        <v>4.6564194636302065E-4</v>
      </c>
      <c r="HS415" s="223">
        <f t="shared" ca="1" si="817"/>
        <v>3.0210735657172215E-4</v>
      </c>
      <c r="HT415" s="223">
        <f t="shared" ca="1" si="818"/>
        <v>-3.1882974666322595E-4</v>
      </c>
      <c r="HU415" s="223">
        <f t="shared" ca="1" si="819"/>
        <v>-4.5704597497720926E-4</v>
      </c>
      <c r="HV415" s="223">
        <f t="shared" ca="1" si="820"/>
        <v>9.6723520215173621E-5</v>
      </c>
      <c r="HW415" s="223">
        <f t="shared" ca="1" si="821"/>
        <v>5.0404977166273101E-4</v>
      </c>
      <c r="HX415" s="223">
        <f t="shared" ca="1" si="822"/>
        <v>1.4822468818241982E-4</v>
      </c>
      <c r="HY415" s="223">
        <f t="shared" ca="1" si="823"/>
        <v>-4.3201844886139103E-4</v>
      </c>
      <c r="HZ415" s="223">
        <f t="shared" ca="1" si="824"/>
        <v>-3.5816852903416171E-4</v>
      </c>
      <c r="IA415" s="223">
        <f t="shared" ca="1" si="825"/>
        <v>2.5796274162057309E-4</v>
      </c>
      <c r="IB415" s="223">
        <f t="shared" ca="1" si="826"/>
        <v>4.8352819576877516E-4</v>
      </c>
      <c r="IC415" s="223">
        <f t="shared" ca="1" si="827"/>
        <v>-2.2987205628175269E-5</v>
      </c>
      <c r="ID415" s="223">
        <f t="shared" ca="1" si="828"/>
        <v>-4.9469906648679006E-4</v>
      </c>
      <c r="IE415" s="223">
        <f t="shared" ca="1" si="829"/>
        <v>-2.7160409228310731E-4</v>
      </c>
      <c r="IF415" s="223">
        <f t="shared" ca="1" si="830"/>
        <v>3.8904305660718383E-4</v>
      </c>
      <c r="IG415" s="223">
        <f t="shared" ca="1" si="831"/>
        <v>4.0647643448676174E-4</v>
      </c>
      <c r="IH415" s="223">
        <f t="shared" ca="1" si="832"/>
        <v>-1.9151162225112037E-4</v>
      </c>
      <c r="II415" s="223">
        <f t="shared" ca="1" si="833"/>
        <v>-4.9954349134304912E-4</v>
      </c>
      <c r="IJ415" s="223">
        <f t="shared" ca="1" si="834"/>
        <v>-5.1246712540959575E-5</v>
      </c>
      <c r="IK415" s="223">
        <f t="shared" ca="1" si="835"/>
        <v>4.7463962047774238E-4</v>
      </c>
      <c r="IL415" s="223">
        <f t="shared" ca="1" si="836"/>
        <v>2.8190275328675957E-4</v>
      </c>
      <c r="IM415" s="223">
        <f t="shared" ca="1" si="837"/>
        <v>-3.3764605706005637E-4</v>
      </c>
      <c r="IN415" s="223">
        <f t="shared" ca="1" si="838"/>
        <v>-4.4598535266292179E-4</v>
      </c>
      <c r="IO415" s="223">
        <f t="shared" ca="1" si="839"/>
        <v>1.2091485461153929E-4</v>
      </c>
      <c r="IP415" s="223">
        <f t="shared" ca="1" si="840"/>
        <v>5.0474517891590013E-4</v>
      </c>
      <c r="IQ415" s="223">
        <f t="shared" ca="1" si="841"/>
        <v>1.2437129414504444E-4</v>
      </c>
      <c r="IR415" s="223">
        <f t="shared" ca="1" si="842"/>
        <v>-4.4430566006358374E-4</v>
      </c>
      <c r="IS415" s="223">
        <f t="shared" ca="1" si="843"/>
        <v>-3.4028623257359501E-4</v>
      </c>
      <c r="IT415" s="223">
        <f t="shared" ca="1" si="844"/>
        <v>2.7894004004490986E-4</v>
      </c>
      <c r="IU415" s="223">
        <f t="shared" ca="1" si="845"/>
        <v>4.7584003479826816E-4</v>
      </c>
      <c r="IV415" s="223">
        <f t="shared" ca="1" si="846"/>
        <v>-4.7700645523990206E-5</v>
      </c>
      <c r="IW415" s="223">
        <f t="shared" ca="1" si="847"/>
        <v>-4.9902065766011037E-4</v>
      </c>
      <c r="IX415" s="223">
        <f t="shared" ca="1" si="848"/>
        <v>-1.9480361282340981E-4</v>
      </c>
      <c r="IY415" s="223">
        <f t="shared" ca="1" si="849"/>
        <v>4.0435382388083355E-4</v>
      </c>
      <c r="IZ415" s="223">
        <f t="shared" ca="1" si="850"/>
        <v>3.9130354256568722E-4</v>
      </c>
      <c r="JA415" s="223">
        <f t="shared" ca="1" si="851"/>
        <v>-2.1419581354204111E-4</v>
      </c>
      <c r="JB415" s="223">
        <f t="shared" ca="1" si="852"/>
        <v>-4.9539421718363058E-4</v>
      </c>
    </row>
    <row r="416" spans="2:262">
      <c r="B416" s="230">
        <v>55</v>
      </c>
      <c r="C416" s="229">
        <f t="shared" si="853"/>
        <v>1.0742187500000005E-3</v>
      </c>
      <c r="D416" s="226">
        <f t="shared" ca="1" si="597"/>
        <v>280.00164257939537</v>
      </c>
      <c r="E416" s="225">
        <f ca="1">BI361</f>
        <v>1.6425793953522448E-3</v>
      </c>
      <c r="F416" s="224">
        <v>55</v>
      </c>
      <c r="G416" s="223">
        <f t="shared" ca="1" si="854"/>
        <v>-1.0433516960194858E-4</v>
      </c>
      <c r="H416" s="223">
        <f t="shared" ca="1" si="598"/>
        <v>1.5267338386470233E-3</v>
      </c>
      <c r="I416" s="223">
        <f t="shared" ca="1" si="599"/>
        <v>7.7335372447599054E-4</v>
      </c>
      <c r="J416" s="223">
        <f t="shared" ca="1" si="600"/>
        <v>-1.187848318421776E-3</v>
      </c>
      <c r="K416" s="223">
        <f t="shared" ca="1" si="601"/>
        <v>-1.293871803844918E-3</v>
      </c>
      <c r="L416" s="223">
        <f t="shared" ca="1" si="602"/>
        <v>6.2087048476892133E-4</v>
      </c>
      <c r="M416" s="223">
        <f t="shared" ca="1" si="603"/>
        <v>1.5659387902242528E-3</v>
      </c>
      <c r="N416" s="223">
        <f t="shared" ca="1" si="604"/>
        <v>6.5327777126843433E-5</v>
      </c>
      <c r="O416" s="223">
        <f t="shared" ca="1" si="605"/>
        <v>-1.5373119962538864E-3</v>
      </c>
      <c r="P416" s="223">
        <f t="shared" ca="1" si="606"/>
        <v>-7.389817069013635E-4</v>
      </c>
      <c r="Q416" s="223">
        <f t="shared" ca="1" si="607"/>
        <v>1.2134883793832279E-3</v>
      </c>
      <c r="R416" s="223">
        <f t="shared" ca="1" si="608"/>
        <v>1.2707353245789929E-3</v>
      </c>
      <c r="S416" s="223">
        <f t="shared" ca="1" si="609"/>
        <v>-6.5664900833042959E-4</v>
      </c>
      <c r="T416" s="223">
        <f t="shared" ca="1" si="610"/>
        <v>-1.5584805487249449E-3</v>
      </c>
      <c r="U416" s="223">
        <f t="shared" ca="1" si="611"/>
        <v>-2.6281033641559713E-5</v>
      </c>
      <c r="V416" s="223">
        <f t="shared" ca="1" si="612"/>
        <v>1.5469641345980047E-3</v>
      </c>
      <c r="W416" s="223">
        <f t="shared" ca="1" si="613"/>
        <v>7.0416455437880357E-4</v>
      </c>
      <c r="X416" s="223">
        <f t="shared" ca="1" si="614"/>
        <v>-1.2383974803201934E-3</v>
      </c>
      <c r="Y416" s="223">
        <f t="shared" ca="1" si="615"/>
        <v>-1.2468334018693984E-3</v>
      </c>
      <c r="Z416" s="223">
        <f t="shared" ca="1" si="616"/>
        <v>6.9203199108300491E-4</v>
      </c>
      <c r="AA416" s="223">
        <f t="shared" ca="1" si="617"/>
        <v>1.550083536818427E-3</v>
      </c>
      <c r="AB416" s="223">
        <f t="shared" ca="1" si="618"/>
        <v>-1.27815405556757E-5</v>
      </c>
      <c r="AC416" s="223">
        <f t="shared" ca="1" si="619"/>
        <v>-1.5556844395921549E-3</v>
      </c>
      <c r="AD416" s="223">
        <f t="shared" ca="1" si="620"/>
        <v>-6.6892323945909197E-4</v>
      </c>
      <c r="AE416" s="223">
        <f t="shared" ca="1" si="621"/>
        <v>1.26256061692168E-3</v>
      </c>
      <c r="AF416" s="223">
        <f t="shared" ca="1" si="622"/>
        <v>1.222180433340618E-3</v>
      </c>
      <c r="AG416" s="223">
        <f t="shared" ca="1" si="623"/>
        <v>-7.269981196408998E-4</v>
      </c>
      <c r="AH416" s="223">
        <f t="shared" ca="1" si="624"/>
        <v>-1.5407528125506852E-3</v>
      </c>
      <c r="AI416" s="223">
        <f t="shared" ca="1" si="625"/>
        <v>5.1836415630818699E-5</v>
      </c>
      <c r="AJ416" s="223">
        <f t="shared" ca="1" si="626"/>
        <v>1.563467658450684E-3</v>
      </c>
      <c r="AK416" s="223">
        <f t="shared" ca="1" si="627"/>
        <v>6.3327899019258638E-4</v>
      </c>
      <c r="AL416" s="223">
        <f t="shared" ca="1" si="628"/>
        <v>-1.2859632342177121E-3</v>
      </c>
      <c r="AM416" s="223">
        <f t="shared" ca="1" si="629"/>
        <v>-1.1967912690190666E-3</v>
      </c>
      <c r="AN416" s="223">
        <f t="shared" ca="1" si="630"/>
        <v>7.6152633171572856E-4</v>
      </c>
      <c r="AO416" s="223">
        <f t="shared" ca="1" si="631"/>
        <v>1.5304939964011228E-3</v>
      </c>
      <c r="AP416" s="223">
        <f t="shared" ca="1" si="632"/>
        <v>-9.0860066387468393E-5</v>
      </c>
      <c r="AQ416" s="223">
        <f t="shared" ca="1" si="633"/>
        <v>-1.5703091028535824E-3</v>
      </c>
      <c r="AR416" s="223">
        <f t="shared" ca="1" si="634"/>
        <v>-5.9725327734221534E-4</v>
      </c>
      <c r="AS416" s="223">
        <f t="shared" ca="1" si="635"/>
        <v>1.3085912353467137E-3</v>
      </c>
      <c r="AT416" s="223">
        <f t="shared" ca="1" si="636"/>
        <v>1.1706812023879662E-3</v>
      </c>
      <c r="AU416" s="223">
        <f t="shared" ca="1" si="637"/>
        <v>-7.9559582880363549E-4</v>
      </c>
      <c r="AV416" s="223">
        <f t="shared" ca="1" si="638"/>
        <v>-1.519313267896985E-3</v>
      </c>
      <c r="AW416" s="223">
        <f t="shared" ca="1" si="639"/>
        <v>1.2982898643760303E-4</v>
      </c>
      <c r="AX416" s="223">
        <f t="shared" ca="1" si="640"/>
        <v>1.5762046517705617E-3</v>
      </c>
      <c r="AY416" s="223">
        <f t="shared" ca="1" si="641"/>
        <v>5.6086780145031187E-4</v>
      </c>
      <c r="AZ416" s="223">
        <f t="shared" ca="1" si="642"/>
        <v>-1.3304309900469208E-3</v>
      </c>
      <c r="BA416" s="223">
        <f t="shared" ca="1" si="643"/>
        <v>-1.1438659611751373E-3</v>
      </c>
      <c r="BB416" s="223">
        <f t="shared" ca="1" si="644"/>
        <v>8.2918608871352501E-4</v>
      </c>
      <c r="BC416" s="223">
        <f t="shared" ca="1" si="645"/>
        <v>1.5072173618910448E-3</v>
      </c>
      <c r="BD416" s="223">
        <f t="shared" ca="1" si="646"/>
        <v>-1.6871970236093738E-4</v>
      </c>
      <c r="BE416" s="223">
        <f t="shared" ca="1" si="647"/>
        <v>-1.5811507539434037E-3</v>
      </c>
      <c r="BF416" s="223">
        <f t="shared" ca="1" si="648"/>
        <v>-5.2414447976700199E-4</v>
      </c>
      <c r="BG416" s="223">
        <f t="shared" ca="1" si="649"/>
        <v>1.3514693428667483E-3</v>
      </c>
      <c r="BH416" s="223">
        <f t="shared" ca="1" si="650"/>
        <v>1.1163616978791912E-3</v>
      </c>
      <c r="BI416" s="223">
        <f t="shared" ca="1" si="651"/>
        <v>-8.6227687792882874E-4</v>
      </c>
      <c r="BJ416" s="223">
        <f t="shared" ca="1" si="652"/>
        <v>-1.494213564504792E-3</v>
      </c>
      <c r="BK416" s="223">
        <f t="shared" ca="1" si="653"/>
        <v>2.0750878784439426E-4</v>
      </c>
      <c r="BL416" s="223">
        <f t="shared" ca="1" si="654"/>
        <v>1.5851444300251033E-3</v>
      </c>
      <c r="BM416" s="223">
        <f t="shared" ca="1" si="655"/>
        <v>4.8710543304811559E-4</v>
      </c>
      <c r="BN416" s="223">
        <f t="shared" ca="1" si="656"/>
        <v>-1.3716936210891207E-3</v>
      </c>
      <c r="BO416" s="223">
        <f t="shared" ca="1" si="657"/>
        <v>-1.0881849800399037E-3</v>
      </c>
      <c r="BP416" s="223">
        <f t="shared" ca="1" si="658"/>
        <v>8.9484826379547728E-4</v>
      </c>
      <c r="BQ416" s="223">
        <f t="shared" ca="1" si="659"/>
        <v>1.4803097087395258E-3</v>
      </c>
      <c r="BR416" s="223">
        <f t="shared" ca="1" si="660"/>
        <v>-2.4617287779330708E-4</v>
      </c>
      <c r="BS416" s="223">
        <f t="shared" ca="1" si="661"/>
        <v>-1.5881832743745239E-3</v>
      </c>
      <c r="BT416" s="223">
        <f t="shared" ca="1" si="662"/>
        <v>-4.4977297223040635E-4</v>
      </c>
      <c r="BU416" s="223">
        <f t="shared" ca="1" si="663"/>
        <v>1.391091642365077E-3</v>
      </c>
      <c r="BV416" s="223">
        <f t="shared" ca="1" si="664"/>
        <v>1.0593527802584973E-3</v>
      </c>
      <c r="BW416" s="223">
        <f t="shared" ca="1" si="665"/>
        <v>-9.2688062652854729E-4</v>
      </c>
      <c r="BX416" s="223">
        <f t="shared" ca="1" si="666"/>
        <v>-1.46551416975806E-3</v>
      </c>
      <c r="BY416" s="223">
        <f t="shared" ca="1" si="667"/>
        <v>2.8468868240563396E-4</v>
      </c>
      <c r="BZ416" s="223">
        <f t="shared" ca="1" si="668"/>
        <v>1.5902654565054593E-3</v>
      </c>
      <c r="CA416" s="223">
        <f t="shared" ca="1" si="669"/>
        <v>4.1216958499232031E-4</v>
      </c>
      <c r="CB416" s="223">
        <f t="shared" ca="1" si="670"/>
        <v>-1.4096517220519398E-3</v>
      </c>
      <c r="CC416" s="223">
        <f t="shared" ca="1" si="671"/>
        <v>-1.0298824659740152E-3</v>
      </c>
      <c r="CD416" s="223">
        <f t="shared" ca="1" si="672"/>
        <v>9.5835467103049551E-4</v>
      </c>
      <c r="CE416" s="223">
        <f t="shared" ca="1" si="673"/>
        <v>1.4498358598398365E-3</v>
      </c>
      <c r="CF416" s="223">
        <f t="shared" ca="1" si="674"/>
        <v>-3.2303300120087525E-4</v>
      </c>
      <c r="CG416" s="223">
        <f t="shared" ca="1" si="675"/>
        <v>-1.5913897221892515E-3</v>
      </c>
      <c r="CH416" s="223">
        <f t="shared" ca="1" si="676"/>
        <v>-3.7431792220824834E-4</v>
      </c>
      <c r="CI416" s="223">
        <f t="shared" ca="1" si="677"/>
        <v>1.4273626802517112E-3</v>
      </c>
      <c r="CJ416" s="223">
        <f t="shared" ca="1" si="678"/>
        <v>9.9979178900181601E-4</v>
      </c>
      <c r="CK416" s="223">
        <f t="shared" ca="1" si="679"/>
        <v>-9.8925143851380428E-4</v>
      </c>
      <c r="CL416" s="223">
        <f t="shared" ca="1" si="680"/>
        <v>-1.4332842230125001E-3</v>
      </c>
      <c r="CM416" s="223">
        <f t="shared" ca="1" si="681"/>
        <v>3.6118273699517505E-4</v>
      </c>
      <c r="CN416" s="223">
        <f t="shared" ca="1" si="682"/>
        <v>1.5915553942102913E-3</v>
      </c>
      <c r="CO416" s="223">
        <f t="shared" ca="1" si="683"/>
        <v>3.3624078430448677E-4</v>
      </c>
      <c r="CP416" s="223">
        <f t="shared" ca="1" si="684"/>
        <v>-1.4442138485454279E-3</v>
      </c>
      <c r="CQ416" s="223">
        <f t="shared" ca="1" si="685"/>
        <v>-9.6909887484054522E-4</v>
      </c>
      <c r="CR416" s="223">
        <f t="shared" ca="1" si="686"/>
        <v>1.0195523179210462E-3</v>
      </c>
      <c r="CS416" s="223">
        <f t="shared" ca="1" si="687"/>
        <v>1.4158692293631703E-3</v>
      </c>
      <c r="CT416" s="223">
        <f t="shared" ca="1" si="688"/>
        <v>-3.9911490981420141E-4</v>
      </c>
      <c r="CU416" s="223">
        <f t="shared" ca="1" si="689"/>
        <v>-1.5907623727739481E-3</v>
      </c>
      <c r="CV416" s="223">
        <f t="shared" ca="1" si="690"/>
        <v>-2.9796110752511285E-4</v>
      </c>
      <c r="CW416" s="223">
        <f t="shared" ca="1" si="691"/>
        <v>1.4601950764194147E-3</v>
      </c>
      <c r="CX416" s="223">
        <f t="shared" ca="1" si="692"/>
        <v>9.3782221175399329E-4</v>
      </c>
      <c r="CY416" s="223">
        <f t="shared" ca="1" si="693"/>
        <v>-1.0492390571354895E-3</v>
      </c>
      <c r="CZ416" s="223">
        <f t="shared" ca="1" si="694"/>
        <v>-1.3976013690328219E-3</v>
      </c>
      <c r="DA416" s="223">
        <f t="shared" ca="1" si="695"/>
        <v>4.3680667073542345E-4</v>
      </c>
      <c r="DB416" s="223">
        <f t="shared" ca="1" si="696"/>
        <v>1.5890111355666811E-3</v>
      </c>
      <c r="DC416" s="223">
        <f t="shared" ca="1" si="697"/>
        <v>2.5950195011604935E-4</v>
      </c>
      <c r="DD416" s="223">
        <f t="shared" ca="1" si="698"/>
        <v>-1.4752967373795858E-3</v>
      </c>
      <c r="DE416" s="223">
        <f t="shared" ca="1" si="699"/>
        <v>-9.0598063963454837E-4</v>
      </c>
      <c r="DF416" s="223">
        <f t="shared" ca="1" si="700"/>
        <v>1.0782937739755062E-3</v>
      </c>
      <c r="DG416" s="223">
        <f t="shared" ca="1" si="701"/>
        <v>1.3784916458974711E-3</v>
      </c>
      <c r="DH416" s="223">
        <f t="shared" ca="1" si="702"/>
        <v>-4.7423531565146952E-4</v>
      </c>
      <c r="DI416" s="223">
        <f t="shared" ca="1" si="703"/>
        <v>-1.5863027374683051E-3</v>
      </c>
      <c r="DJ416" s="223">
        <f t="shared" ca="1" si="704"/>
        <v>-2.2088647843561645E-4</v>
      </c>
      <c r="DK416" s="223">
        <f t="shared" ca="1" si="705"/>
        <v>1.4895097347500407E-3</v>
      </c>
      <c r="DL416" s="223">
        <f t="shared" ca="1" si="706"/>
        <v>8.7359333865454872E-4</v>
      </c>
      <c r="DM416" s="223">
        <f t="shared" ca="1" si="707"/>
        <v>-1.1066989669660482E-3</v>
      </c>
      <c r="DN416" s="223">
        <f t="shared" ca="1" si="708"/>
        <v>-1.3585515709397318E-3</v>
      </c>
      <c r="DO416" s="223">
        <f t="shared" ca="1" si="709"/>
        <v>5.1137829894612463E-4</v>
      </c>
      <c r="DP416" s="223">
        <f t="shared" ca="1" si="710"/>
        <v>1.5826388099165543E-3</v>
      </c>
      <c r="DQ416" s="223">
        <f t="shared" ca="1" si="711"/>
        <v>1.821379530000962E-4</v>
      </c>
      <c r="DR416" s="223">
        <f t="shared" ca="1" si="712"/>
        <v>-1.5028255071526545E-3</v>
      </c>
      <c r="DS416" s="223">
        <f t="shared" ca="1" si="713"/>
        <v>-8.4067981771314025E-4</v>
      </c>
      <c r="DT416" s="223">
        <f t="shared" ca="1" si="714"/>
        <v>1.1344375258810621E-3</v>
      </c>
      <c r="DU416" s="223">
        <f t="shared" ca="1" si="715"/>
        <v>1.3377931553151972E-3</v>
      </c>
      <c r="DV416" s="223">
        <f t="shared" ca="1" si="716"/>
        <v>-5.482132470752037E-4</v>
      </c>
      <c r="DW416" s="223">
        <f t="shared" ca="1" si="717"/>
        <v>-1.5780215599243916E-3</v>
      </c>
      <c r="DX416" s="223">
        <f t="shared" ca="1" si="718"/>
        <v>-1.4327971447222044E-4</v>
      </c>
      <c r="DY416" s="223">
        <f t="shared" ca="1" si="719"/>
        <v>1.51523603366401E-3</v>
      </c>
      <c r="DZ416" s="223">
        <f t="shared" ca="1" si="720"/>
        <v>8.0725990268454631E-4</v>
      </c>
      <c r="EA416" s="223">
        <f t="shared" ca="1" si="721"/>
        <v>-1.1614927420498049E-3</v>
      </c>
      <c r="EB416" s="223">
        <f t="shared" ca="1" si="722"/>
        <v>-1.3162289031171846E-3</v>
      </c>
      <c r="EC416" s="223">
        <f t="shared" ca="1" si="723"/>
        <v>5.8471797204321589E-4</v>
      </c>
      <c r="ED416" s="223">
        <f t="shared" ca="1" si="724"/>
        <v>1.5724537687505512E-3</v>
      </c>
      <c r="EE416" s="223">
        <f t="shared" ca="1" si="725"/>
        <v>1.0433516960192012E-4</v>
      </c>
      <c r="EF416" s="223">
        <f t="shared" ca="1" si="726"/>
        <v>-1.5267338386470253E-3</v>
      </c>
      <c r="EG416" s="223">
        <f t="shared" ca="1" si="727"/>
        <v>-7.7335372447596669E-4</v>
      </c>
      <c r="EH416" s="223">
        <f t="shared" ca="1" si="728"/>
        <v>1.1878483184217792E-3</v>
      </c>
      <c r="EI416" s="223">
        <f t="shared" ca="1" si="729"/>
        <v>1.2938718038449019E-3</v>
      </c>
      <c r="EJ416" s="223">
        <f t="shared" ca="1" si="730"/>
        <v>-6.2087048476892458E-4</v>
      </c>
      <c r="EK416" s="223">
        <f t="shared" ca="1" si="731"/>
        <v>-1.5659387902242478E-3</v>
      </c>
      <c r="EL416" s="223">
        <f t="shared" ca="1" si="732"/>
        <v>-6.5327777126840045E-5</v>
      </c>
      <c r="EM416" s="223">
        <f t="shared" ca="1" si="733"/>
        <v>1.5373119962538936E-3</v>
      </c>
      <c r="EN416" s="223">
        <f t="shared" ca="1" si="734"/>
        <v>7.3898170690136046E-4</v>
      </c>
      <c r="EO416" s="223">
        <f t="shared" ca="1" si="735"/>
        <v>-1.2134883793832446E-3</v>
      </c>
      <c r="EP416" s="223">
        <f t="shared" ca="1" si="736"/>
        <v>-1.2707353245789926E-3</v>
      </c>
      <c r="EQ416" s="223">
        <f t="shared" ca="1" si="737"/>
        <v>6.5664900833045073E-4</v>
      </c>
      <c r="ER416" s="223">
        <f t="shared" ca="1" si="738"/>
        <v>1.5584805487249447E-3</v>
      </c>
      <c r="ES416" s="223">
        <f t="shared" ca="1" si="739"/>
        <v>2.6281033641536539E-5</v>
      </c>
      <c r="ET416" s="223">
        <f t="shared" ca="1" si="740"/>
        <v>-1.5469641345980047E-3</v>
      </c>
      <c r="EU416" s="223">
        <f t="shared" ca="1" si="741"/>
        <v>-7.0416455437878275E-4</v>
      </c>
      <c r="EV416" s="223">
        <f t="shared" ca="1" si="742"/>
        <v>1.2383974803201938E-3</v>
      </c>
      <c r="EW416" s="223">
        <f t="shared" ca="1" si="743"/>
        <v>1.2468334018693838E-3</v>
      </c>
      <c r="EX416" s="223">
        <f t="shared" ca="1" si="744"/>
        <v>-6.9203199108300545E-4</v>
      </c>
      <c r="EY416" s="223">
        <f t="shared" ca="1" si="745"/>
        <v>-1.5500835368184218E-3</v>
      </c>
      <c r="EZ416" s="223">
        <f t="shared" ca="1" si="746"/>
        <v>1.2781540555676269E-5</v>
      </c>
      <c r="FA416" s="223">
        <f t="shared" ca="1" si="747"/>
        <v>1.5556844395921599E-3</v>
      </c>
      <c r="FB416" s="223">
        <f t="shared" ca="1" si="748"/>
        <v>6.6892323945909652E-4</v>
      </c>
      <c r="FC416" s="223">
        <f t="shared" ca="1" si="749"/>
        <v>-1.2625606169216906E-3</v>
      </c>
      <c r="FD416" s="223">
        <f t="shared" ca="1" si="750"/>
        <v>-1.222180433340621E-3</v>
      </c>
      <c r="FE416" s="223">
        <f t="shared" ca="1" si="751"/>
        <v>7.2699811964091541E-4</v>
      </c>
      <c r="FF416" s="223">
        <f t="shared" ca="1" si="752"/>
        <v>1.5407528125506867E-3</v>
      </c>
      <c r="FG416" s="223">
        <f t="shared" ca="1" si="753"/>
        <v>-5.1836415630836209E-5</v>
      </c>
      <c r="FH416" s="223">
        <f t="shared" ca="1" si="754"/>
        <v>-1.5634676584506829E-3</v>
      </c>
      <c r="FI416" s="223">
        <f t="shared" ca="1" si="755"/>
        <v>-6.3327899019257022E-4</v>
      </c>
      <c r="FJ416" s="223">
        <f t="shared" ca="1" si="756"/>
        <v>1.2859632342177092E-3</v>
      </c>
      <c r="FK416" s="223">
        <f t="shared" ca="1" si="757"/>
        <v>1.1967912690190551E-3</v>
      </c>
      <c r="FL416" s="223">
        <f t="shared" ca="1" si="758"/>
        <v>-7.6152633171572422E-4</v>
      </c>
      <c r="FM416" s="223">
        <f t="shared" ca="1" si="759"/>
        <v>-1.530493996401118E-3</v>
      </c>
      <c r="FN416" s="223">
        <f t="shared" ca="1" si="760"/>
        <v>9.0860066387463324E-5</v>
      </c>
      <c r="FO416" s="223">
        <f t="shared" ca="1" si="761"/>
        <v>1.5703091028535852E-3</v>
      </c>
      <c r="FP416" s="223">
        <f t="shared" ca="1" si="762"/>
        <v>5.9725327734222011E-4</v>
      </c>
      <c r="FQ416" s="223">
        <f t="shared" ca="1" si="763"/>
        <v>-1.3085912353467239E-3</v>
      </c>
      <c r="FR416" s="223">
        <f t="shared" ca="1" si="764"/>
        <v>-1.1706812023879697E-3</v>
      </c>
      <c r="FS416" s="223">
        <f t="shared" ca="1" si="765"/>
        <v>7.9559582880365078E-4</v>
      </c>
      <c r="FT416" s="223">
        <f t="shared" ca="1" si="766"/>
        <v>1.5193132678969865E-3</v>
      </c>
      <c r="FU416" s="223">
        <f t="shared" ca="1" si="767"/>
        <v>-1.2982898643762057E-4</v>
      </c>
      <c r="FV416" s="223">
        <f t="shared" ca="1" si="768"/>
        <v>-1.576204651770561E-3</v>
      </c>
      <c r="FW416" s="223">
        <f t="shared" ca="1" si="769"/>
        <v>-5.608678014502955E-4</v>
      </c>
      <c r="FX416" s="223">
        <f t="shared" ca="1" si="770"/>
        <v>1.3304309900469178E-3</v>
      </c>
      <c r="FY416" s="223">
        <f t="shared" ca="1" si="771"/>
        <v>1.1438659611751247E-3</v>
      </c>
      <c r="FZ416" s="223">
        <f t="shared" ca="1" si="772"/>
        <v>-8.2918608871351102E-4</v>
      </c>
      <c r="GA416" s="223">
        <f t="shared" ca="1" si="773"/>
        <v>-1.5072173618910429E-3</v>
      </c>
      <c r="GB416" s="223">
        <f t="shared" ca="1" si="774"/>
        <v>1.6871970236092111E-4</v>
      </c>
      <c r="GC416" s="223">
        <f t="shared" ca="1" si="775"/>
        <v>1.5811507539434042E-3</v>
      </c>
      <c r="GD416" s="223">
        <f t="shared" ca="1" si="776"/>
        <v>5.241444797670175E-4</v>
      </c>
      <c r="GE416" s="223">
        <f t="shared" ca="1" si="777"/>
        <v>-1.3514693428667518E-3</v>
      </c>
      <c r="GF416" s="223">
        <f t="shared" ca="1" si="778"/>
        <v>-1.1163616978792032E-3</v>
      </c>
      <c r="GG416" s="223">
        <f t="shared" ca="1" si="779"/>
        <v>8.6227687792883394E-4</v>
      </c>
      <c r="GH416" s="223">
        <f t="shared" ca="1" si="780"/>
        <v>1.4942135645047978E-3</v>
      </c>
      <c r="GI416" s="223">
        <f t="shared" ca="1" si="781"/>
        <v>-2.0750878784440047E-4</v>
      </c>
      <c r="GJ416" s="223">
        <f t="shared" ca="1" si="782"/>
        <v>-1.5851444300251018E-3</v>
      </c>
      <c r="GK416" s="223">
        <f t="shared" ca="1" si="783"/>
        <v>-4.8710543304810963E-4</v>
      </c>
      <c r="GL416" s="223">
        <f t="shared" ca="1" si="784"/>
        <v>1.3716936210891122E-3</v>
      </c>
      <c r="GM416" s="223">
        <f t="shared" ca="1" si="785"/>
        <v>1.0881849800398991E-3</v>
      </c>
      <c r="GN416" s="223">
        <f t="shared" ca="1" si="786"/>
        <v>-8.9484826379546373E-4</v>
      </c>
      <c r="GO416" s="223">
        <f t="shared" ca="1" si="787"/>
        <v>-1.4803097087395234E-3</v>
      </c>
      <c r="GP416" s="223">
        <f t="shared" ca="1" si="788"/>
        <v>2.4617287779333559E-4</v>
      </c>
      <c r="GQ416" s="223">
        <f t="shared" ca="1" si="789"/>
        <v>1.5881832743745274E-3</v>
      </c>
      <c r="GR416" s="223">
        <f t="shared" ca="1" si="790"/>
        <v>4.4977297223042207E-4</v>
      </c>
      <c r="GS416" s="223">
        <f t="shared" ca="1" si="791"/>
        <v>-1.3910916423650801E-3</v>
      </c>
      <c r="GT416" s="223">
        <f t="shared" ca="1" si="792"/>
        <v>-1.0593527802584756E-3</v>
      </c>
      <c r="GU416" s="223">
        <f t="shared" ca="1" si="793"/>
        <v>9.2688062652858914E-4</v>
      </c>
      <c r="GV416" s="223">
        <f t="shared" ca="1" si="794"/>
        <v>1.4655141697580663E-3</v>
      </c>
      <c r="GW416" s="223">
        <f t="shared" ca="1" si="795"/>
        <v>-2.8468868240564014E-4</v>
      </c>
      <c r="GX416" s="223">
        <f t="shared" ca="1" si="796"/>
        <v>-1.5902654565054606E-3</v>
      </c>
      <c r="GY416" s="223">
        <f t="shared" ca="1" si="797"/>
        <v>-4.1216958499227054E-4</v>
      </c>
      <c r="GZ416" s="223">
        <f t="shared" ca="1" si="798"/>
        <v>1.4096517220519322E-3</v>
      </c>
      <c r="HA416" s="223">
        <f t="shared" ca="1" si="799"/>
        <v>1.0298824659740102E-3</v>
      </c>
      <c r="HB416" s="223">
        <f t="shared" ca="1" si="800"/>
        <v>-9.583546710305185E-4</v>
      </c>
      <c r="HC416" s="223">
        <f t="shared" ca="1" si="801"/>
        <v>-1.4498358598398155E-3</v>
      </c>
      <c r="HD416" s="223">
        <f t="shared" ca="1" si="802"/>
        <v>3.230330012008592E-4</v>
      </c>
      <c r="HE416" s="223">
        <f t="shared" ca="1" si="803"/>
        <v>1.5913897221892515E-3</v>
      </c>
      <c r="HF416" s="223">
        <f t="shared" ca="1" si="804"/>
        <v>3.7431792220822026E-4</v>
      </c>
      <c r="HG416" s="223">
        <f t="shared" ca="1" si="805"/>
        <v>-1.4273626802517342E-3</v>
      </c>
      <c r="HH416" s="223">
        <f t="shared" ca="1" si="806"/>
        <v>-9.9979178900182859E-4</v>
      </c>
      <c r="HI416" s="223">
        <f t="shared" ca="1" si="807"/>
        <v>9.8925143851380927E-4</v>
      </c>
      <c r="HJ416" s="223">
        <f t="shared" ca="1" si="808"/>
        <v>1.4332842230124878E-3</v>
      </c>
      <c r="HK416" s="223">
        <f t="shared" ca="1" si="809"/>
        <v>-3.611827369952252E-4</v>
      </c>
      <c r="HL416" s="223">
        <f t="shared" ca="1" si="810"/>
        <v>-1.5915553942102913E-3</v>
      </c>
      <c r="HM416" s="223">
        <f t="shared" ca="1" si="811"/>
        <v>-3.3624078430448065E-4</v>
      </c>
      <c r="HN416" s="223">
        <f t="shared" ca="1" si="812"/>
        <v>1.4442138485454403E-3</v>
      </c>
      <c r="HO416" s="223">
        <f t="shared" ca="1" si="813"/>
        <v>9.6909887484050434E-4</v>
      </c>
      <c r="HP416" s="223">
        <f t="shared" ca="1" si="814"/>
        <v>-1.0195523179210336E-3</v>
      </c>
      <c r="HQ416" s="223">
        <f t="shared" ca="1" si="815"/>
        <v>-1.4158692293631677E-3</v>
      </c>
      <c r="HR416" s="223">
        <f t="shared" ca="1" si="816"/>
        <v>3.9911490981422933E-4</v>
      </c>
      <c r="HS416" s="223">
        <f t="shared" ca="1" si="817"/>
        <v>1.5907623727739466E-3</v>
      </c>
      <c r="HT416" s="223">
        <f t="shared" ca="1" si="818"/>
        <v>2.9796110752512901E-4</v>
      </c>
      <c r="HU416" s="223">
        <f t="shared" ca="1" si="819"/>
        <v>-1.4601950764194171E-3</v>
      </c>
      <c r="HV416" s="223">
        <f t="shared" ca="1" si="820"/>
        <v>-9.3782221175398831E-4</v>
      </c>
      <c r="HW416" s="223">
        <f t="shared" ca="1" si="821"/>
        <v>1.0492390571355281E-3</v>
      </c>
      <c r="HX416" s="223">
        <f t="shared" ca="1" si="822"/>
        <v>1.3976013690328408E-3</v>
      </c>
      <c r="HY416" s="223">
        <f t="shared" ca="1" si="823"/>
        <v>-4.3680667073542942E-4</v>
      </c>
      <c r="HZ416" s="223">
        <f t="shared" ca="1" si="824"/>
        <v>-1.5890111355666809E-3</v>
      </c>
      <c r="IA416" s="223">
        <f t="shared" ca="1" si="825"/>
        <v>-2.5950195011599855E-4</v>
      </c>
      <c r="IB416" s="223">
        <f t="shared" ca="1" si="826"/>
        <v>1.4752967373795711E-3</v>
      </c>
      <c r="IC416" s="223">
        <f t="shared" ca="1" si="827"/>
        <v>9.0598063963454305E-4</v>
      </c>
      <c r="ID416" s="223">
        <f t="shared" ca="1" si="828"/>
        <v>-1.0782937739755108E-3</v>
      </c>
      <c r="IE416" s="223">
        <f t="shared" ca="1" si="829"/>
        <v>-1.5987899464449708E-3</v>
      </c>
      <c r="IF416" s="223">
        <f t="shared" ca="1" si="830"/>
        <v>4.7423531565143228E-4</v>
      </c>
      <c r="IG416" s="223">
        <f t="shared" ca="1" si="831"/>
        <v>1.5863027374683047E-3</v>
      </c>
      <c r="IH416" s="223">
        <f t="shared" ca="1" si="832"/>
        <v>2.2088647843561033E-4</v>
      </c>
      <c r="II416" s="223">
        <f t="shared" ca="1" si="833"/>
        <v>-1.4895097347500589E-3</v>
      </c>
      <c r="IJ416" s="223">
        <f t="shared" ca="1" si="834"/>
        <v>-8.7359333865458136E-4</v>
      </c>
      <c r="IK416" s="223">
        <f t="shared" ca="1" si="835"/>
        <v>1.1066989669660527E-3</v>
      </c>
      <c r="IL416" s="223">
        <f t="shared" ca="1" si="836"/>
        <v>1.3585515709397286E-3</v>
      </c>
      <c r="IM416" s="223">
        <f t="shared" ca="1" si="837"/>
        <v>-5.1137829894617342E-4</v>
      </c>
      <c r="IN416" s="223">
        <f t="shared" ca="1" si="838"/>
        <v>-1.5826388099165584E-3</v>
      </c>
      <c r="IO416" s="223">
        <f t="shared" ca="1" si="839"/>
        <v>-1.8213795300008997E-4</v>
      </c>
      <c r="IP416" s="223">
        <f t="shared" ca="1" si="840"/>
        <v>1.5028255071526566E-3</v>
      </c>
      <c r="IQ416" s="223">
        <f t="shared" ca="1" si="841"/>
        <v>8.4067981771309645E-4</v>
      </c>
      <c r="IR416" s="223">
        <f t="shared" ca="1" si="842"/>
        <v>-1.1344375258810348E-3</v>
      </c>
      <c r="IS416" s="223">
        <f t="shared" ca="1" si="843"/>
        <v>-1.337793155315194E-3</v>
      </c>
      <c r="IT416" s="223">
        <f t="shared" ca="1" si="844"/>
        <v>5.4821324707520955E-4</v>
      </c>
      <c r="IU416" s="223">
        <f t="shared" ca="1" si="845"/>
        <v>1.5780215599243848E-3</v>
      </c>
      <c r="IV416" s="223">
        <f t="shared" ca="1" si="846"/>
        <v>1.4327971447225925E-4</v>
      </c>
      <c r="IW416" s="223">
        <f t="shared" ca="1" si="847"/>
        <v>-1.515236033664012E-3</v>
      </c>
      <c r="IX416" s="223">
        <f t="shared" ca="1" si="848"/>
        <v>-8.0725990268454089E-4</v>
      </c>
      <c r="IY416" s="223">
        <f t="shared" ca="1" si="849"/>
        <v>1.1614927420498403E-3</v>
      </c>
      <c r="IZ416" s="223">
        <f t="shared" ca="1" si="850"/>
        <v>1.3162289031172065E-3</v>
      </c>
      <c r="JA416" s="223">
        <f t="shared" ca="1" si="851"/>
        <v>-5.8471797204322164E-4</v>
      </c>
      <c r="JB416" s="223">
        <f t="shared" ca="1" si="852"/>
        <v>-1.5724537687505501E-3</v>
      </c>
    </row>
    <row r="417" spans="2:262">
      <c r="B417" s="230">
        <v>56</v>
      </c>
      <c r="C417" s="229">
        <f t="shared" si="853"/>
        <v>1.0937500000000005E-3</v>
      </c>
      <c r="D417" s="226">
        <f t="shared" ca="1" si="597"/>
        <v>280.00075480012606</v>
      </c>
      <c r="E417" s="225">
        <f ca="1">BJ361</f>
        <v>7.5480012605446268E-4</v>
      </c>
      <c r="F417" s="224">
        <v>56</v>
      </c>
      <c r="G417" s="223">
        <f t="shared" ca="1" si="854"/>
        <v>-3.9785561585332971E-5</v>
      </c>
      <c r="H417" s="223">
        <f t="shared" ca="1" si="598"/>
        <v>4.8351487110589173E-4</v>
      </c>
      <c r="I417" s="223">
        <f t="shared" ca="1" si="599"/>
        <v>2.2844370539260326E-4</v>
      </c>
      <c r="J417" s="223">
        <f t="shared" ca="1" si="600"/>
        <v>-3.9438055901069066E-4</v>
      </c>
      <c r="K417" s="223">
        <f t="shared" ca="1" si="601"/>
        <v>-3.8232336590119607E-4</v>
      </c>
      <c r="L417" s="223">
        <f t="shared" ca="1" si="602"/>
        <v>2.4520538187478209E-4</v>
      </c>
      <c r="M417" s="223">
        <f t="shared" ca="1" si="603"/>
        <v>4.7799775972127403E-4</v>
      </c>
      <c r="N417" s="223">
        <f t="shared" ca="1" si="604"/>
        <v>-5.8699908140759385E-5</v>
      </c>
      <c r="O417" s="223">
        <f t="shared" ca="1" si="605"/>
        <v>-5.0090132768426969E-4</v>
      </c>
      <c r="P417" s="223">
        <f t="shared" ca="1" si="606"/>
        <v>-1.367420944917016E-4</v>
      </c>
      <c r="Q417" s="223">
        <f t="shared" ca="1" si="607"/>
        <v>4.4754720918917799E-4</v>
      </c>
      <c r="R417" s="223">
        <f t="shared" ca="1" si="608"/>
        <v>3.1136635280797358E-4</v>
      </c>
      <c r="S417" s="223">
        <f t="shared" ca="1" si="609"/>
        <v>-3.2605808512058777E-4</v>
      </c>
      <c r="T417" s="223">
        <f t="shared" ca="1" si="610"/>
        <v>-4.3858790645224957E-4</v>
      </c>
      <c r="U417" s="223">
        <f t="shared" ca="1" si="611"/>
        <v>1.5492957331629065E-4</v>
      </c>
      <c r="V417" s="223">
        <f t="shared" ca="1" si="612"/>
        <v>4.9903842714844198E-4</v>
      </c>
      <c r="W417" s="223">
        <f t="shared" ca="1" si="613"/>
        <v>3.9785561585333954E-5</v>
      </c>
      <c r="X417" s="223">
        <f t="shared" ca="1" si="614"/>
        <v>-4.8351487110589179E-4</v>
      </c>
      <c r="Y417" s="223">
        <f t="shared" ca="1" si="615"/>
        <v>-2.2844370539260362E-4</v>
      </c>
      <c r="Z417" s="223">
        <f t="shared" ca="1" si="616"/>
        <v>3.9438055901069012E-4</v>
      </c>
      <c r="AA417" s="223">
        <f t="shared" ca="1" si="617"/>
        <v>3.823233659011958E-4</v>
      </c>
      <c r="AB417" s="223">
        <f t="shared" ca="1" si="618"/>
        <v>-2.4520538187478171E-4</v>
      </c>
      <c r="AC417" s="223">
        <f t="shared" ca="1" si="619"/>
        <v>-4.779977597212742E-4</v>
      </c>
      <c r="AD417" s="223">
        <f t="shared" ca="1" si="620"/>
        <v>5.8699908140759846E-5</v>
      </c>
      <c r="AE417" s="223">
        <f t="shared" ca="1" si="621"/>
        <v>5.0090132768426958E-4</v>
      </c>
      <c r="AF417" s="223">
        <f t="shared" ca="1" si="622"/>
        <v>1.3674209449170201E-4</v>
      </c>
      <c r="AG417" s="223">
        <f t="shared" ca="1" si="623"/>
        <v>-4.475472091891782E-4</v>
      </c>
      <c r="AH417" s="223">
        <f t="shared" ca="1" si="624"/>
        <v>-3.1136635280797531E-4</v>
      </c>
      <c r="AI417" s="223">
        <f t="shared" ca="1" si="625"/>
        <v>3.2605808512058745E-4</v>
      </c>
      <c r="AJ417" s="223">
        <f t="shared" ca="1" si="626"/>
        <v>4.3858790645224887E-4</v>
      </c>
      <c r="AK417" s="223">
        <f t="shared" ca="1" si="627"/>
        <v>-1.5492957331628853E-4</v>
      </c>
      <c r="AL417" s="223">
        <f t="shared" ca="1" si="628"/>
        <v>-4.9903842714844209E-4</v>
      </c>
      <c r="AM417" s="223">
        <f t="shared" ca="1" si="629"/>
        <v>-3.9785561585332598E-5</v>
      </c>
      <c r="AN417" s="223">
        <f t="shared" ca="1" si="630"/>
        <v>4.8351487110589119E-4</v>
      </c>
      <c r="AO417" s="223">
        <f t="shared" ca="1" si="631"/>
        <v>2.2844370539260402E-4</v>
      </c>
      <c r="AP417" s="223">
        <f t="shared" ca="1" si="632"/>
        <v>-3.9438055901069098E-4</v>
      </c>
      <c r="AQ417" s="223">
        <f t="shared" ca="1" si="633"/>
        <v>-3.8232336590119726E-4</v>
      </c>
      <c r="AR417" s="223">
        <f t="shared" ca="1" si="634"/>
        <v>2.4520538187478133E-4</v>
      </c>
      <c r="AS417" s="223">
        <f t="shared" ca="1" si="635"/>
        <v>4.7799775972127371E-4</v>
      </c>
      <c r="AT417" s="223">
        <f t="shared" ca="1" si="636"/>
        <v>-5.8699908140757644E-5</v>
      </c>
      <c r="AU417" s="223">
        <f t="shared" ca="1" si="637"/>
        <v>-5.0090132768426958E-4</v>
      </c>
      <c r="AV417" s="223">
        <f t="shared" ca="1" si="638"/>
        <v>-1.3674209449170073E-4</v>
      </c>
      <c r="AW417" s="223">
        <f t="shared" ca="1" si="639"/>
        <v>4.4754720918917723E-4</v>
      </c>
      <c r="AX417" s="223">
        <f t="shared" ca="1" si="640"/>
        <v>3.1136635280797423E-4</v>
      </c>
      <c r="AY417" s="223">
        <f t="shared" ca="1" si="641"/>
        <v>-3.2605808512058842E-4</v>
      </c>
      <c r="AZ417" s="223">
        <f t="shared" ca="1" si="642"/>
        <v>-4.3858790645225001E-4</v>
      </c>
      <c r="BA417" s="223">
        <f t="shared" ca="1" si="643"/>
        <v>1.5492957331628984E-4</v>
      </c>
      <c r="BB417" s="223">
        <f t="shared" ca="1" si="644"/>
        <v>4.9903842714844188E-4</v>
      </c>
      <c r="BC417" s="223">
        <f t="shared" ca="1" si="645"/>
        <v>3.978556158533125E-5</v>
      </c>
      <c r="BD417" s="223">
        <f t="shared" ca="1" si="646"/>
        <v>-4.8351487110589065E-4</v>
      </c>
      <c r="BE417" s="223">
        <f t="shared" ca="1" si="647"/>
        <v>-2.2844370539260603E-4</v>
      </c>
      <c r="BF417" s="223">
        <f t="shared" ca="1" si="648"/>
        <v>3.9438055901068963E-4</v>
      </c>
      <c r="BG417" s="223">
        <f t="shared" ca="1" si="649"/>
        <v>3.8232336590119639E-4</v>
      </c>
      <c r="BH417" s="223">
        <f t="shared" ca="1" si="650"/>
        <v>-2.4520538187478252E-4</v>
      </c>
      <c r="BI417" s="223">
        <f t="shared" ca="1" si="651"/>
        <v>-4.7799775972127322E-4</v>
      </c>
      <c r="BJ417" s="223">
        <f t="shared" ca="1" si="652"/>
        <v>5.8699908140755441E-5</v>
      </c>
      <c r="BK417" s="223">
        <f t="shared" ca="1" si="653"/>
        <v>5.0090132768426947E-4</v>
      </c>
      <c r="BL417" s="223">
        <f t="shared" ca="1" si="654"/>
        <v>1.3674209449170285E-4</v>
      </c>
      <c r="BM417" s="223">
        <f t="shared" ca="1" si="655"/>
        <v>-4.4754720918917777E-4</v>
      </c>
      <c r="BN417" s="223">
        <f t="shared" ca="1" si="656"/>
        <v>-3.113663528079732E-4</v>
      </c>
      <c r="BO417" s="223">
        <f t="shared" ca="1" si="657"/>
        <v>3.2605808512058951E-4</v>
      </c>
      <c r="BP417" s="223">
        <f t="shared" ca="1" si="658"/>
        <v>4.3858790645225104E-4</v>
      </c>
      <c r="BQ417" s="223">
        <f t="shared" ca="1" si="659"/>
        <v>-1.5492957331628769E-4</v>
      </c>
      <c r="BR417" s="223">
        <f t="shared" ca="1" si="660"/>
        <v>-4.990384271484422E-4</v>
      </c>
      <c r="BS417" s="223">
        <f t="shared" ca="1" si="661"/>
        <v>-3.9785561585333472E-5</v>
      </c>
      <c r="BT417" s="223">
        <f t="shared" ca="1" si="662"/>
        <v>4.83514871105892E-4</v>
      </c>
      <c r="BU417" s="223">
        <f t="shared" ca="1" si="663"/>
        <v>2.2844370539260801E-4</v>
      </c>
      <c r="BV417" s="223">
        <f t="shared" ca="1" si="664"/>
        <v>-3.9438055901068822E-4</v>
      </c>
      <c r="BW417" s="223">
        <f t="shared" ca="1" si="665"/>
        <v>-3.8232336590119786E-4</v>
      </c>
      <c r="BX417" s="223">
        <f t="shared" ca="1" si="666"/>
        <v>2.4520538187478057E-4</v>
      </c>
      <c r="BY417" s="223">
        <f t="shared" ca="1" si="667"/>
        <v>4.7799775972127403E-4</v>
      </c>
      <c r="BZ417" s="223">
        <f t="shared" ca="1" si="668"/>
        <v>-5.8699908140760334E-5</v>
      </c>
      <c r="CA417" s="223">
        <f t="shared" ca="1" si="669"/>
        <v>-5.0090132768426925E-4</v>
      </c>
      <c r="CB417" s="223">
        <f t="shared" ca="1" si="670"/>
        <v>-1.3674209449170496E-4</v>
      </c>
      <c r="CC417" s="223">
        <f t="shared" ca="1" si="671"/>
        <v>4.4754720918917679E-4</v>
      </c>
      <c r="CD417" s="223">
        <f t="shared" ca="1" si="672"/>
        <v>3.1136635280797488E-4</v>
      </c>
      <c r="CE417" s="223">
        <f t="shared" ca="1" si="673"/>
        <v>-3.2605808512058777E-4</v>
      </c>
      <c r="CF417" s="223">
        <f t="shared" ca="1" si="674"/>
        <v>-4.3858790645224865E-4</v>
      </c>
      <c r="CG417" s="223">
        <f t="shared" ca="1" si="675"/>
        <v>1.5492957331628561E-4</v>
      </c>
      <c r="CH417" s="223">
        <f t="shared" ca="1" si="676"/>
        <v>4.9903842714844242E-4</v>
      </c>
      <c r="CI417" s="223">
        <f t="shared" ca="1" si="677"/>
        <v>3.9785561585335661E-5</v>
      </c>
      <c r="CJ417" s="223">
        <f t="shared" ca="1" si="678"/>
        <v>-4.8351487110589135E-4</v>
      </c>
      <c r="CK417" s="223">
        <f t="shared" ca="1" si="679"/>
        <v>-2.2844370539260356E-4</v>
      </c>
      <c r="CL417" s="223">
        <f t="shared" ca="1" si="680"/>
        <v>3.9438055901069125E-4</v>
      </c>
      <c r="CM417" s="223">
        <f t="shared" ca="1" si="681"/>
        <v>3.8232336590119932E-4</v>
      </c>
      <c r="CN417" s="223">
        <f t="shared" ca="1" si="682"/>
        <v>-2.4520538187477867E-4</v>
      </c>
      <c r="CO417" s="223">
        <f t="shared" ca="1" si="683"/>
        <v>-4.7799775972127474E-4</v>
      </c>
      <c r="CP417" s="223">
        <f t="shared" ca="1" si="684"/>
        <v>5.8699908140758131E-5</v>
      </c>
      <c r="CQ417" s="223">
        <f t="shared" ca="1" si="685"/>
        <v>5.0090132768426969E-4</v>
      </c>
      <c r="CR417" s="223">
        <f t="shared" ca="1" si="686"/>
        <v>1.3674209449170024E-4</v>
      </c>
      <c r="CS417" s="223">
        <f t="shared" ca="1" si="687"/>
        <v>-4.4754720918917576E-4</v>
      </c>
      <c r="CT417" s="223">
        <f t="shared" ca="1" si="688"/>
        <v>-3.1136635280797667E-4</v>
      </c>
      <c r="CU417" s="223">
        <f t="shared" ca="1" si="689"/>
        <v>3.2605808512058609E-4</v>
      </c>
      <c r="CV417" s="223">
        <f t="shared" ca="1" si="690"/>
        <v>4.3858790645224979E-4</v>
      </c>
      <c r="CW417" s="223">
        <f t="shared" ca="1" si="691"/>
        <v>-1.549295733162903E-4</v>
      </c>
      <c r="CX417" s="223">
        <f t="shared" ca="1" si="692"/>
        <v>-4.9903842714844188E-4</v>
      </c>
      <c r="CY417" s="223">
        <f t="shared" ca="1" si="693"/>
        <v>-3.9785561585330762E-5</v>
      </c>
      <c r="CZ417" s="223">
        <f t="shared" ca="1" si="694"/>
        <v>4.8351487110589265E-4</v>
      </c>
      <c r="DA417" s="223">
        <f t="shared" ca="1" si="695"/>
        <v>2.2844370539261194E-4</v>
      </c>
      <c r="DB417" s="223">
        <f t="shared" ca="1" si="696"/>
        <v>-3.9438055901068551E-4</v>
      </c>
      <c r="DC417" s="223">
        <f t="shared" ca="1" si="697"/>
        <v>-3.8232336590120073E-4</v>
      </c>
      <c r="DD417" s="223">
        <f t="shared" ca="1" si="698"/>
        <v>2.4520538187477672E-4</v>
      </c>
      <c r="DE417" s="223">
        <f t="shared" ca="1" si="699"/>
        <v>4.7799775972127528E-4</v>
      </c>
      <c r="DF417" s="223">
        <f t="shared" ca="1" si="700"/>
        <v>-5.8699908140755936E-5</v>
      </c>
      <c r="DG417" s="223">
        <f t="shared" ca="1" si="701"/>
        <v>-5.0090132768426947E-4</v>
      </c>
      <c r="DH417" s="223">
        <f t="shared" ca="1" si="702"/>
        <v>-1.3674209449170236E-4</v>
      </c>
      <c r="DI417" s="223">
        <f t="shared" ca="1" si="703"/>
        <v>4.4754720918917799E-4</v>
      </c>
      <c r="DJ417" s="223">
        <f t="shared" ca="1" si="704"/>
        <v>3.1136635280797282E-4</v>
      </c>
      <c r="DK417" s="223">
        <f t="shared" ca="1" si="705"/>
        <v>-3.2605808512058989E-4</v>
      </c>
      <c r="DL417" s="223">
        <f t="shared" ca="1" si="706"/>
        <v>-4.3858790645224735E-4</v>
      </c>
      <c r="DM417" s="223">
        <f t="shared" ca="1" si="707"/>
        <v>1.5492957331628138E-4</v>
      </c>
      <c r="DN417" s="223">
        <f t="shared" ca="1" si="708"/>
        <v>4.9903842714844296E-4</v>
      </c>
      <c r="DO417" s="223">
        <f t="shared" ca="1" si="709"/>
        <v>3.9785561585340086E-5</v>
      </c>
      <c r="DP417" s="223">
        <f t="shared" ca="1" si="710"/>
        <v>-4.8351487110589016E-4</v>
      </c>
      <c r="DQ417" s="223">
        <f t="shared" ca="1" si="711"/>
        <v>-2.284437053926076E-4</v>
      </c>
      <c r="DR417" s="223">
        <f t="shared" ca="1" si="712"/>
        <v>3.9438055901068849E-4</v>
      </c>
      <c r="DS417" s="223">
        <f t="shared" ca="1" si="713"/>
        <v>3.8232336590119753E-4</v>
      </c>
      <c r="DT417" s="223">
        <f t="shared" ca="1" si="714"/>
        <v>-2.45205381874781E-4</v>
      </c>
      <c r="DU417" s="223">
        <f t="shared" ca="1" si="715"/>
        <v>-4.7799775972127387E-4</v>
      </c>
      <c r="DV417" s="223">
        <f t="shared" ca="1" si="716"/>
        <v>5.8699908140760822E-5</v>
      </c>
      <c r="DW417" s="223">
        <f t="shared" ca="1" si="717"/>
        <v>5.009013276842699E-4</v>
      </c>
      <c r="DX417" s="223">
        <f t="shared" ca="1" si="718"/>
        <v>1.3674209449169764E-4</v>
      </c>
      <c r="DY417" s="223">
        <f t="shared" ca="1" si="719"/>
        <v>-4.4754720918917376E-4</v>
      </c>
      <c r="DZ417" s="223">
        <f t="shared" ca="1" si="720"/>
        <v>-3.1136635280798014E-4</v>
      </c>
      <c r="EA417" s="223">
        <f t="shared" ca="1" si="721"/>
        <v>3.2605808512058273E-4</v>
      </c>
      <c r="EB417" s="223">
        <f t="shared" ca="1" si="722"/>
        <v>4.3858790645225185E-4</v>
      </c>
      <c r="EC417" s="223">
        <f t="shared" ca="1" si="723"/>
        <v>-1.5492957331628607E-4</v>
      </c>
      <c r="ED417" s="223">
        <f t="shared" ca="1" si="724"/>
        <v>-4.9903842714844242E-4</v>
      </c>
      <c r="EE417" s="223">
        <f t="shared" ca="1" si="725"/>
        <v>-3.978556158533518E-5</v>
      </c>
      <c r="EF417" s="223">
        <f t="shared" ca="1" si="726"/>
        <v>4.8351487110589146E-4</v>
      </c>
      <c r="EG417" s="223">
        <f t="shared" ca="1" si="727"/>
        <v>2.2844370539260316E-4</v>
      </c>
      <c r="EH417" s="223">
        <f t="shared" ca="1" si="728"/>
        <v>-3.9438055901069158E-4</v>
      </c>
      <c r="EI417" s="223">
        <f t="shared" ca="1" si="729"/>
        <v>-3.8232336590119433E-4</v>
      </c>
      <c r="EJ417" s="223">
        <f t="shared" ca="1" si="730"/>
        <v>2.4520538187477287E-4</v>
      </c>
      <c r="EK417" s="223">
        <f t="shared" ca="1" si="731"/>
        <v>4.7799775972127669E-4</v>
      </c>
      <c r="EL417" s="223">
        <f t="shared" ca="1" si="732"/>
        <v>-5.8699908140751531E-5</v>
      </c>
      <c r="EM417" s="223">
        <f t="shared" ca="1" si="733"/>
        <v>-5.0090132768426914E-4</v>
      </c>
      <c r="EN417" s="223">
        <f t="shared" ca="1" si="734"/>
        <v>-1.3674209449170664E-4</v>
      </c>
      <c r="EO417" s="223">
        <f t="shared" ca="1" si="735"/>
        <v>4.4754720918917598E-4</v>
      </c>
      <c r="EP417" s="223">
        <f t="shared" ca="1" si="736"/>
        <v>3.1136635280797629E-4</v>
      </c>
      <c r="EQ417" s="223">
        <f t="shared" ca="1" si="737"/>
        <v>-3.2605808512058647E-4</v>
      </c>
      <c r="ER417" s="223">
        <f t="shared" ca="1" si="738"/>
        <v>-4.3858790645224952E-4</v>
      </c>
      <c r="ES417" s="223">
        <f t="shared" ca="1" si="739"/>
        <v>1.5492957331629076E-4</v>
      </c>
      <c r="ET417" s="223">
        <f t="shared" ca="1" si="740"/>
        <v>4.9903842714844177E-4</v>
      </c>
      <c r="EU417" s="223">
        <f t="shared" ca="1" si="741"/>
        <v>3.978556158533026E-5</v>
      </c>
      <c r="EV417" s="223">
        <f t="shared" ca="1" si="742"/>
        <v>-4.8351487110588897E-4</v>
      </c>
      <c r="EW417" s="223">
        <f t="shared" ca="1" si="743"/>
        <v>-2.284437053926115E-4</v>
      </c>
      <c r="EX417" s="223">
        <f t="shared" ca="1" si="744"/>
        <v>3.9438055901068578E-4</v>
      </c>
      <c r="EY417" s="223">
        <f t="shared" ca="1" si="745"/>
        <v>3.823233659012004E-4</v>
      </c>
      <c r="EZ417" s="223">
        <f t="shared" ca="1" si="746"/>
        <v>-2.4520538187477716E-4</v>
      </c>
      <c r="FA417" s="223">
        <f t="shared" ca="1" si="747"/>
        <v>-4.7799775972127523E-4</v>
      </c>
      <c r="FB417" s="223">
        <f t="shared" ca="1" si="748"/>
        <v>5.8699908140756424E-5</v>
      </c>
      <c r="FC417" s="223">
        <f t="shared" ca="1" si="749"/>
        <v>5.0090132768426958E-4</v>
      </c>
      <c r="FD417" s="223">
        <f t="shared" ca="1" si="750"/>
        <v>1.3674209449170187E-4</v>
      </c>
      <c r="FE417" s="223">
        <f t="shared" ca="1" si="751"/>
        <v>-4.4754720918917831E-4</v>
      </c>
      <c r="FF417" s="223">
        <f t="shared" ca="1" si="752"/>
        <v>-3.1136635280797239E-4</v>
      </c>
      <c r="FG417" s="223">
        <f t="shared" ca="1" si="753"/>
        <v>3.2605808512059021E-4</v>
      </c>
      <c r="FH417" s="223">
        <f t="shared" ca="1" si="754"/>
        <v>4.3858790645225407E-4</v>
      </c>
      <c r="FI417" s="223">
        <f t="shared" ca="1" si="755"/>
        <v>-1.5492957331628187E-4</v>
      </c>
      <c r="FJ417" s="223">
        <f t="shared" ca="1" si="756"/>
        <v>-4.9903842714844285E-4</v>
      </c>
      <c r="FK417" s="223">
        <f t="shared" ca="1" si="757"/>
        <v>-3.9785561585339585E-5</v>
      </c>
      <c r="FL417" s="223">
        <f t="shared" ca="1" si="758"/>
        <v>4.8351487110589032E-4</v>
      </c>
      <c r="FM417" s="223">
        <f t="shared" ca="1" si="759"/>
        <v>2.2844370539260709E-4</v>
      </c>
      <c r="FN417" s="223">
        <f t="shared" ca="1" si="760"/>
        <v>-3.9438055901068887E-4</v>
      </c>
      <c r="FO417" s="223">
        <f t="shared" ca="1" si="761"/>
        <v>-3.823233659011972E-4</v>
      </c>
      <c r="FP417" s="223">
        <f t="shared" ca="1" si="762"/>
        <v>2.4520538187478144E-4</v>
      </c>
      <c r="FQ417" s="223">
        <f t="shared" ca="1" si="763"/>
        <v>4.779977597212736E-4</v>
      </c>
      <c r="FR417" s="223">
        <f t="shared" ca="1" si="764"/>
        <v>-5.8699908140761316E-5</v>
      </c>
      <c r="FS417" s="223">
        <f t="shared" ca="1" si="765"/>
        <v>-5.0090132768426882E-4</v>
      </c>
      <c r="FT417" s="223">
        <f t="shared" ca="1" si="766"/>
        <v>-1.367420944917109E-4</v>
      </c>
      <c r="FU417" s="223">
        <f t="shared" ca="1" si="767"/>
        <v>4.4754720918917397E-4</v>
      </c>
      <c r="FV417" s="223">
        <f t="shared" ca="1" si="768"/>
        <v>3.1136635280797976E-4</v>
      </c>
      <c r="FW417" s="223">
        <f t="shared" ca="1" si="769"/>
        <v>-3.2605808512058316E-4</v>
      </c>
      <c r="FX417" s="223">
        <f t="shared" ca="1" si="770"/>
        <v>-4.3858790645225163E-4</v>
      </c>
      <c r="FY417" s="223">
        <f t="shared" ca="1" si="771"/>
        <v>1.5492957331628653E-4</v>
      </c>
      <c r="FZ417" s="223">
        <f t="shared" ca="1" si="772"/>
        <v>4.9903842714844231E-4</v>
      </c>
      <c r="GA417" s="223">
        <f t="shared" ca="1" si="773"/>
        <v>3.9785561585334692E-5</v>
      </c>
      <c r="GB417" s="223">
        <f t="shared" ca="1" si="774"/>
        <v>-4.8351487110589157E-4</v>
      </c>
      <c r="GC417" s="223">
        <f t="shared" ca="1" si="775"/>
        <v>-2.2844370539260275E-4</v>
      </c>
      <c r="GD417" s="223">
        <f t="shared" ca="1" si="776"/>
        <v>3.943805590106919E-4</v>
      </c>
      <c r="GE417" s="223">
        <f t="shared" ca="1" si="777"/>
        <v>3.8232336590120328E-4</v>
      </c>
      <c r="GF417" s="223">
        <f t="shared" ca="1" si="778"/>
        <v>-2.4520538187477325E-4</v>
      </c>
      <c r="GG417" s="223">
        <f t="shared" ca="1" si="779"/>
        <v>-4.7799775972127653E-4</v>
      </c>
      <c r="GH417" s="223">
        <f t="shared" ca="1" si="780"/>
        <v>5.8699908140752019E-5</v>
      </c>
      <c r="GI417" s="223">
        <f t="shared" ca="1" si="781"/>
        <v>5.0090132768426914E-4</v>
      </c>
      <c r="GJ417" s="223">
        <f t="shared" ca="1" si="782"/>
        <v>1.3674209449170615E-4</v>
      </c>
      <c r="GK417" s="223">
        <f t="shared" ca="1" si="783"/>
        <v>-4.4754720918916975E-4</v>
      </c>
      <c r="GL417" s="223">
        <f t="shared" ca="1" si="784"/>
        <v>-3.1136635280797585E-4</v>
      </c>
      <c r="GM417" s="223">
        <f t="shared" ca="1" si="785"/>
        <v>3.2605808512057601E-4</v>
      </c>
      <c r="GN417" s="223">
        <f t="shared" ca="1" si="786"/>
        <v>4.385879064522493E-4</v>
      </c>
      <c r="GO417" s="223">
        <f t="shared" ca="1" si="787"/>
        <v>-1.5492957331627764E-4</v>
      </c>
      <c r="GP417" s="223">
        <f t="shared" ca="1" si="788"/>
        <v>-4.9903842714844177E-4</v>
      </c>
      <c r="GQ417" s="223">
        <f t="shared" ca="1" si="789"/>
        <v>-3.9785561585344009E-5</v>
      </c>
      <c r="GR417" s="223">
        <f t="shared" ca="1" si="790"/>
        <v>4.8351487110589292E-4</v>
      </c>
      <c r="GS417" s="223">
        <f t="shared" ca="1" si="791"/>
        <v>2.2844370539261104E-4</v>
      </c>
      <c r="GT417" s="223">
        <f t="shared" ca="1" si="792"/>
        <v>-3.9438055901069494E-4</v>
      </c>
      <c r="GU417" s="223">
        <f t="shared" ca="1" si="793"/>
        <v>-3.8232336590120008E-4</v>
      </c>
      <c r="GV417" s="223">
        <f t="shared" ca="1" si="794"/>
        <v>2.4520538187476512E-4</v>
      </c>
      <c r="GW417" s="223">
        <f t="shared" ca="1" si="795"/>
        <v>4.7799775972127506E-4</v>
      </c>
      <c r="GX417" s="223">
        <f t="shared" ca="1" si="796"/>
        <v>-5.8699908140742729E-5</v>
      </c>
      <c r="GY417" s="223">
        <f t="shared" ca="1" si="797"/>
        <v>-5.0090132768426958E-4</v>
      </c>
      <c r="GZ417" s="223">
        <f t="shared" ca="1" si="798"/>
        <v>-1.3674209449171515E-4</v>
      </c>
      <c r="HA417" s="223">
        <f t="shared" ca="1" si="799"/>
        <v>4.4754720918917853E-4</v>
      </c>
      <c r="HB417" s="223">
        <f t="shared" ca="1" si="800"/>
        <v>3.1136635280798323E-4</v>
      </c>
      <c r="HC417" s="223">
        <f t="shared" ca="1" si="801"/>
        <v>-3.2605808512059064E-4</v>
      </c>
      <c r="HD417" s="223">
        <f t="shared" ca="1" si="802"/>
        <v>-4.385879064522538E-4</v>
      </c>
      <c r="HE417" s="223">
        <f t="shared" ca="1" si="803"/>
        <v>1.5492957331629591E-4</v>
      </c>
      <c r="HF417" s="223">
        <f t="shared" ca="1" si="804"/>
        <v>4.9903842714844285E-4</v>
      </c>
      <c r="HG417" s="223">
        <f t="shared" ca="1" si="805"/>
        <v>3.978556158532486E-5</v>
      </c>
      <c r="HH417" s="223">
        <f t="shared" ca="1" si="806"/>
        <v>-4.8351487110589043E-4</v>
      </c>
      <c r="HI417" s="223">
        <f t="shared" ca="1" si="807"/>
        <v>-2.2844370539261942E-4</v>
      </c>
      <c r="HJ417" s="223">
        <f t="shared" ca="1" si="808"/>
        <v>3.9438055901068914E-4</v>
      </c>
      <c r="HK417" s="223">
        <f t="shared" ca="1" si="809"/>
        <v>3.8232336590120615E-4</v>
      </c>
      <c r="HL417" s="223">
        <f t="shared" ca="1" si="810"/>
        <v>-2.4520538187478187E-4</v>
      </c>
      <c r="HM417" s="223">
        <f t="shared" ca="1" si="811"/>
        <v>-4.7799775972127799E-4</v>
      </c>
      <c r="HN417" s="223">
        <f t="shared" ca="1" si="812"/>
        <v>5.8699908140761804E-5</v>
      </c>
      <c r="HO417" s="223">
        <f t="shared" ca="1" si="813"/>
        <v>5.0090132768426882E-4</v>
      </c>
      <c r="HP417" s="223">
        <f t="shared" ca="1" si="814"/>
        <v>1.3674209449169667E-4</v>
      </c>
      <c r="HQ417" s="223">
        <f t="shared" ca="1" si="815"/>
        <v>-4.475472091891743E-4</v>
      </c>
      <c r="HR417" s="223">
        <f t="shared" ca="1" si="816"/>
        <v>-3.1136635280796816E-4</v>
      </c>
      <c r="HS417" s="223">
        <f t="shared" ca="1" si="817"/>
        <v>3.2605808512058349E-4</v>
      </c>
      <c r="HT417" s="223">
        <f t="shared" ca="1" si="818"/>
        <v>4.3858790645225835E-4</v>
      </c>
      <c r="HU417" s="223">
        <f t="shared" ca="1" si="819"/>
        <v>-1.5492957331628702E-4</v>
      </c>
      <c r="HV417" s="223">
        <f t="shared" ca="1" si="820"/>
        <v>-4.9903842714844394E-4</v>
      </c>
      <c r="HW417" s="223">
        <f t="shared" ca="1" si="821"/>
        <v>-3.9785561585334191E-5</v>
      </c>
      <c r="HX417" s="223">
        <f t="shared" ca="1" si="822"/>
        <v>4.8351487110588788E-4</v>
      </c>
      <c r="HY417" s="223">
        <f t="shared" ca="1" si="823"/>
        <v>2.2844370539260229E-4</v>
      </c>
      <c r="HZ417" s="223">
        <f t="shared" ca="1" si="824"/>
        <v>-3.9438055901068334E-4</v>
      </c>
      <c r="IA417" s="223">
        <f t="shared" ca="1" si="825"/>
        <v>-3.8232336590119368E-4</v>
      </c>
      <c r="IB417" s="223">
        <f t="shared" ca="1" si="826"/>
        <v>2.4520538187477369E-4</v>
      </c>
      <c r="IC417" s="223">
        <f t="shared" ca="1" si="827"/>
        <v>4.7799775972127197E-4</v>
      </c>
      <c r="ID417" s="223">
        <f t="shared" ca="1" si="828"/>
        <v>-5.8699908140752507E-5</v>
      </c>
      <c r="IE417" s="223">
        <f t="shared" ca="1" si="829"/>
        <v>-5.4702154956824667E-4</v>
      </c>
      <c r="IF417" s="223">
        <f t="shared" ca="1" si="830"/>
        <v>-1.3674209449170569E-4</v>
      </c>
      <c r="IG417" s="223">
        <f t="shared" ca="1" si="831"/>
        <v>4.4754720918917002E-4</v>
      </c>
      <c r="IH417" s="223">
        <f t="shared" ca="1" si="832"/>
        <v>3.1136635280797553E-4</v>
      </c>
      <c r="II417" s="223">
        <f t="shared" ca="1" si="833"/>
        <v>-3.2605808512057639E-4</v>
      </c>
      <c r="IJ417" s="223">
        <f t="shared" ca="1" si="834"/>
        <v>-4.3858790645224903E-4</v>
      </c>
      <c r="IK417" s="223">
        <f t="shared" ca="1" si="835"/>
        <v>1.549295733162781E-4</v>
      </c>
      <c r="IL417" s="223">
        <f t="shared" ca="1" si="836"/>
        <v>4.9903842714844166E-4</v>
      </c>
      <c r="IM417" s="223">
        <f t="shared" ca="1" si="837"/>
        <v>3.9785561585343515E-5</v>
      </c>
      <c r="IN417" s="223">
        <f t="shared" ca="1" si="838"/>
        <v>-4.8351487110589314E-4</v>
      </c>
      <c r="IO417" s="223">
        <f t="shared" ca="1" si="839"/>
        <v>-2.2844370539261064E-4</v>
      </c>
      <c r="IP417" s="223">
        <f t="shared" ca="1" si="840"/>
        <v>3.9438055901069527E-4</v>
      </c>
      <c r="IQ417" s="223">
        <f t="shared" ca="1" si="841"/>
        <v>3.8232336590119975E-4</v>
      </c>
      <c r="IR417" s="223">
        <f t="shared" ca="1" si="842"/>
        <v>-2.4520538187476555E-4</v>
      </c>
      <c r="IS417" s="223">
        <f t="shared" ca="1" si="843"/>
        <v>-4.779977597212749E-4</v>
      </c>
      <c r="IT417" s="223">
        <f t="shared" ca="1" si="844"/>
        <v>5.8699908140743217E-5</v>
      </c>
      <c r="IU417" s="223">
        <f t="shared" ca="1" si="845"/>
        <v>5.0090132768426969E-4</v>
      </c>
      <c r="IV417" s="223">
        <f t="shared" ca="1" si="846"/>
        <v>1.3674209449171472E-4</v>
      </c>
      <c r="IW417" s="223">
        <f t="shared" ca="1" si="847"/>
        <v>-4.4754720918917875E-4</v>
      </c>
      <c r="IX417" s="223">
        <f t="shared" ca="1" si="848"/>
        <v>-3.1136635280798285E-4</v>
      </c>
      <c r="IY417" s="223">
        <f t="shared" ca="1" si="849"/>
        <v>3.2605808512059097E-4</v>
      </c>
      <c r="IZ417" s="223">
        <f t="shared" ca="1" si="850"/>
        <v>4.3858790645225358E-4</v>
      </c>
      <c r="JA417" s="223">
        <f t="shared" ca="1" si="851"/>
        <v>-1.5492957331629639E-4</v>
      </c>
      <c r="JB417" s="223">
        <f t="shared" ca="1" si="852"/>
        <v>-4.9903842714844274E-4</v>
      </c>
    </row>
    <row r="418" spans="2:262">
      <c r="B418" s="230">
        <v>57</v>
      </c>
      <c r="C418" s="229">
        <f t="shared" si="853"/>
        <v>1.1132812500000006E-3</v>
      </c>
      <c r="D418" s="226">
        <f t="shared" ca="1" si="597"/>
        <v>280.00122160686766</v>
      </c>
      <c r="E418" s="225">
        <f ca="1">BK361</f>
        <v>1.2216068676311794E-3</v>
      </c>
      <c r="F418" s="224">
        <v>57</v>
      </c>
      <c r="G418" s="223">
        <f t="shared" ca="1" si="854"/>
        <v>4.4056285994718941E-5</v>
      </c>
      <c r="H418" s="223">
        <f t="shared" ca="1" si="598"/>
        <v>-4.9750136516249163E-4</v>
      </c>
      <c r="I418" s="223">
        <f t="shared" ca="1" si="599"/>
        <v>-2.1416383209273474E-4</v>
      </c>
      <c r="J418" s="223">
        <f t="shared" ca="1" si="600"/>
        <v>4.2427365868505569E-4</v>
      </c>
      <c r="K418" s="223">
        <f t="shared" ca="1" si="601"/>
        <v>3.5923308417281605E-4</v>
      </c>
      <c r="L418" s="223">
        <f t="shared" ca="1" si="602"/>
        <v>-3.0144332553430994E-4</v>
      </c>
      <c r="M418" s="223">
        <f t="shared" ca="1" si="603"/>
        <v>-4.6230372474787983E-4</v>
      </c>
      <c r="N418" s="223">
        <f t="shared" ca="1" si="604"/>
        <v>1.4337068960666971E-4</v>
      </c>
      <c r="O418" s="223">
        <f t="shared" ca="1" si="605"/>
        <v>5.1132557252392625E-4</v>
      </c>
      <c r="P418" s="223">
        <f t="shared" ca="1" si="606"/>
        <v>3.1463681693596293E-5</v>
      </c>
      <c r="Q418" s="223">
        <f t="shared" ca="1" si="607"/>
        <v>-5.0056739162454599E-4</v>
      </c>
      <c r="R418" s="223">
        <f t="shared" ca="1" si="608"/>
        <v>-2.0261957514149532E-4</v>
      </c>
      <c r="S418" s="223">
        <f t="shared" ca="1" si="609"/>
        <v>4.3128694109254587E-4</v>
      </c>
      <c r="T418" s="223">
        <f t="shared" ca="1" si="610"/>
        <v>3.5008683523516461E-4</v>
      </c>
      <c r="U418" s="223">
        <f t="shared" ca="1" si="611"/>
        <v>-3.1158392792870516E-4</v>
      </c>
      <c r="V418" s="223">
        <f t="shared" ca="1" si="612"/>
        <v>-4.5662478888725515E-4</v>
      </c>
      <c r="W418" s="223">
        <f t="shared" ca="1" si="613"/>
        <v>1.5545305520282853E-4</v>
      </c>
      <c r="X418" s="223">
        <f t="shared" ca="1" si="614"/>
        <v>5.097778847493248E-4</v>
      </c>
      <c r="Y418" s="223">
        <f t="shared" ca="1" si="615"/>
        <v>1.8852124847123228E-5</v>
      </c>
      <c r="Z418" s="223">
        <f t="shared" ca="1" si="616"/>
        <v>-5.0333189500730621E-4</v>
      </c>
      <c r="AA418" s="223">
        <f t="shared" ca="1" si="617"/>
        <v>-1.9095326773462502E-4</v>
      </c>
      <c r="AB418" s="223">
        <f t="shared" ca="1" si="618"/>
        <v>4.380404323735797E-4</v>
      </c>
      <c r="AC418" s="223">
        <f t="shared" ca="1" si="619"/>
        <v>3.4072970707855929E-4</v>
      </c>
      <c r="AD418" s="223">
        <f t="shared" ca="1" si="620"/>
        <v>-3.215368438157918E-4</v>
      </c>
      <c r="AE418" s="223">
        <f t="shared" ca="1" si="621"/>
        <v>-4.5067079932810535E-4</v>
      </c>
      <c r="AF418" s="223">
        <f t="shared" ca="1" si="622"/>
        <v>1.6744178169129475E-4</v>
      </c>
      <c r="AG418" s="223">
        <f t="shared" ca="1" si="623"/>
        <v>5.0792312583877296E-4</v>
      </c>
      <c r="AH418" s="223">
        <f t="shared" ca="1" si="624"/>
        <v>6.2292121855695272E-6</v>
      </c>
      <c r="AI418" s="223">
        <f t="shared" ca="1" si="625"/>
        <v>-5.0579321007730574E-4</v>
      </c>
      <c r="AJ418" s="223">
        <f t="shared" ca="1" si="626"/>
        <v>-1.7917193721947566E-4</v>
      </c>
      <c r="AK418" s="223">
        <f t="shared" ca="1" si="627"/>
        <v>4.4453006447753947E-4</v>
      </c>
      <c r="AL418" s="223">
        <f t="shared" ca="1" si="628"/>
        <v>3.3116733608711137E-4</v>
      </c>
      <c r="AM418" s="223">
        <f t="shared" ca="1" si="629"/>
        <v>-3.3129607793119797E-4</v>
      </c>
      <c r="AN418" s="223">
        <f t="shared" ca="1" si="630"/>
        <v>-4.4444534253110609E-4</v>
      </c>
      <c r="AO418" s="223">
        <f t="shared" ca="1" si="631"/>
        <v>1.7932964751152507E-4</v>
      </c>
      <c r="AP418" s="223">
        <f t="shared" ca="1" si="632"/>
        <v>5.0576241302968564E-4</v>
      </c>
      <c r="AQ418" s="223">
        <f t="shared" ca="1" si="633"/>
        <v>-6.3974527204776899E-6</v>
      </c>
      <c r="AR418" s="223">
        <f t="shared" ca="1" si="634"/>
        <v>-5.0794985423038136E-4</v>
      </c>
      <c r="AS418" s="223">
        <f t="shared" ca="1" si="635"/>
        <v>-1.6728268022901216E-4</v>
      </c>
      <c r="AT418" s="223">
        <f t="shared" ca="1" si="636"/>
        <v>4.5075192829270583E-4</v>
      </c>
      <c r="AU418" s="223">
        <f t="shared" ca="1" si="637"/>
        <v>3.214054822755489E-4</v>
      </c>
      <c r="AV418" s="223">
        <f t="shared" ca="1" si="638"/>
        <v>-3.4085575167721953E-4</v>
      </c>
      <c r="AW418" s="223">
        <f t="shared" ca="1" si="639"/>
        <v>-4.3795216847864968E-4</v>
      </c>
      <c r="AX418" s="223">
        <f t="shared" ca="1" si="640"/>
        <v>1.9110949185765846E-4</v>
      </c>
      <c r="AY418" s="223">
        <f t="shared" ca="1" si="641"/>
        <v>5.0329704785466304E-4</v>
      </c>
      <c r="AZ418" s="223">
        <f t="shared" ca="1" si="642"/>
        <v>-1.9020264040222257E-5</v>
      </c>
      <c r="BA418" s="223">
        <f t="shared" ca="1" si="643"/>
        <v>-5.098005283847365E-4</v>
      </c>
      <c r="BB418" s="223">
        <f t="shared" ca="1" si="644"/>
        <v>-1.5529265840708096E-4</v>
      </c>
      <c r="BC418" s="223">
        <f t="shared" ca="1" si="645"/>
        <v>4.5670227600096895E-4</v>
      </c>
      <c r="BD418" s="223">
        <f t="shared" ca="1" si="646"/>
        <v>3.1145002581959159E-4</v>
      </c>
      <c r="BE418" s="223">
        <f t="shared" ca="1" si="647"/>
        <v>-3.5021010666384805E-4</v>
      </c>
      <c r="BF418" s="223">
        <f t="shared" ca="1" si="648"/>
        <v>-4.3119518841598816E-4</v>
      </c>
      <c r="BG418" s="223">
        <f t="shared" ca="1" si="649"/>
        <v>2.0277421899194439E-4</v>
      </c>
      <c r="BH418" s="223">
        <f t="shared" ca="1" si="650"/>
        <v>5.0052851535750177E-4</v>
      </c>
      <c r="BI418" s="223">
        <f t="shared" ca="1" si="651"/>
        <v>-3.163161826412613E-5</v>
      </c>
      <c r="BJ418" s="223">
        <f t="shared" ca="1" si="652"/>
        <v>-5.1134411776346277E-4</v>
      </c>
      <c r="BK418" s="223">
        <f t="shared" ca="1" si="653"/>
        <v>-1.4320909409449185E-4</v>
      </c>
      <c r="BL418" s="223">
        <f t="shared" ca="1" si="654"/>
        <v>4.6237752333536889E-4</v>
      </c>
      <c r="BM418" s="223">
        <f t="shared" ca="1" si="655"/>
        <v>3.0130696351394419E-4</v>
      </c>
      <c r="BN418" s="223">
        <f t="shared" ca="1" si="656"/>
        <v>-3.5935350817741652E-4</v>
      </c>
      <c r="BO418" s="223">
        <f t="shared" ca="1" si="657"/>
        <v>-4.2417847249524951E-4</v>
      </c>
      <c r="BP418" s="223">
        <f t="shared" ca="1" si="658"/>
        <v>2.1431680251892597E-4</v>
      </c>
      <c r="BQ418" s="223">
        <f t="shared" ca="1" si="659"/>
        <v>4.974584831986574E-4</v>
      </c>
      <c r="BR418" s="223">
        <f t="shared" ca="1" si="660"/>
        <v>-4.4223918783970082E-5</v>
      </c>
      <c r="BS418" s="223">
        <f t="shared" ca="1" si="661"/>
        <v>-5.125796925660363E-4</v>
      </c>
      <c r="BT418" s="223">
        <f t="shared" ca="1" si="662"/>
        <v>-1.310392659785602E-4</v>
      </c>
      <c r="BU418" s="223">
        <f t="shared" ca="1" si="663"/>
        <v>4.6777425173912077E-4</v>
      </c>
      <c r="BV418" s="223">
        <f t="shared" ca="1" si="664"/>
        <v>2.9098240516006903E-4</v>
      </c>
      <c r="BW418" s="223">
        <f t="shared" ca="1" si="665"/>
        <v>-3.6828044857475727E-4</v>
      </c>
      <c r="BX418" s="223">
        <f t="shared" ca="1" si="666"/>
        <v>-4.1690624732373445E-4</v>
      </c>
      <c r="BY418" s="223">
        <f t="shared" ca="1" si="667"/>
        <v>2.2573028961788498E-4</v>
      </c>
      <c r="BZ418" s="223">
        <f t="shared" ca="1" si="668"/>
        <v>4.9408880065070335E-4</v>
      </c>
      <c r="CA418" s="223">
        <f t="shared" ca="1" si="669"/>
        <v>-5.6789580468777396E-5</v>
      </c>
      <c r="CB418" s="223">
        <f t="shared" ca="1" si="670"/>
        <v>-5.1350650852839696E-4</v>
      </c>
      <c r="CC418" s="223">
        <f t="shared" ca="1" si="671"/>
        <v>-1.1879050470866976E-4</v>
      </c>
      <c r="CD418" s="223">
        <f t="shared" ca="1" si="672"/>
        <v>4.7288921042483082E-4</v>
      </c>
      <c r="CE418" s="223">
        <f t="shared" ca="1" si="673"/>
        <v>2.8048256988586455E-4</v>
      </c>
      <c r="CF418" s="223">
        <f t="shared" ca="1" si="674"/>
        <v>-3.7698555060076955E-4</v>
      </c>
      <c r="CG418" s="223">
        <f t="shared" ca="1" si="675"/>
        <v>-4.0938289341796013E-4</v>
      </c>
      <c r="CH418" s="223">
        <f t="shared" ca="1" si="676"/>
        <v>2.3700780523098393E-4</v>
      </c>
      <c r="CI418" s="223">
        <f t="shared" ca="1" si="677"/>
        <v>4.9042149748440751E-4</v>
      </c>
      <c r="CJ418" s="223">
        <f t="shared" ca="1" si="678"/>
        <v>-6.9321034233809509E-5</v>
      </c>
      <c r="CK418" s="223">
        <f t="shared" ca="1" si="679"/>
        <v>-5.1412400737126563E-4</v>
      </c>
      <c r="CL418" s="223">
        <f t="shared" ca="1" si="680"/>
        <v>-1.0647018848060593E-4</v>
      </c>
      <c r="CM418" s="223">
        <f t="shared" ca="1" si="681"/>
        <v>4.7771931833264468E-4</v>
      </c>
      <c r="CN418" s="223">
        <f t="shared" ca="1" si="682"/>
        <v>2.6981378239947348E-4</v>
      </c>
      <c r="CO418" s="223">
        <f t="shared" ca="1" si="683"/>
        <v>-3.8546357062749752E-4</v>
      </c>
      <c r="CP418" s="223">
        <f t="shared" ca="1" si="684"/>
        <v>-4.0161294256500774E-4</v>
      </c>
      <c r="CQ418" s="223">
        <f t="shared" ca="1" si="685"/>
        <v>2.4814255620450441E-4</v>
      </c>
      <c r="CR418" s="223">
        <f t="shared" ca="1" si="686"/>
        <v>4.8645878274606788E-4</v>
      </c>
      <c r="CS418" s="223">
        <f t="shared" ca="1" si="687"/>
        <v>-8.1810731599892353E-5</v>
      </c>
      <c r="CT418" s="223">
        <f t="shared" ca="1" si="688"/>
        <v>-5.1443181713642871E-4</v>
      </c>
      <c r="CU418" s="223">
        <f t="shared" ca="1" si="689"/>
        <v>-9.4085738592178132E-5</v>
      </c>
      <c r="CV418" s="223">
        <f t="shared" ca="1" si="690"/>
        <v>4.8226166598617365E-4</v>
      </c>
      <c r="CW418" s="223">
        <f t="shared" ca="1" si="691"/>
        <v>2.5898246917955843E-4</v>
      </c>
      <c r="CX418" s="223">
        <f t="shared" ca="1" si="692"/>
        <v>-3.9370940181269082E-4</v>
      </c>
      <c r="CY418" s="223">
        <f t="shared" ca="1" si="693"/>
        <v>-3.9360107509272494E-4</v>
      </c>
      <c r="CZ418" s="223">
        <f t="shared" ca="1" si="694"/>
        <v>2.5912783538080875E-4</v>
      </c>
      <c r="DA418" s="223">
        <f t="shared" ca="1" si="695"/>
        <v>4.8220304342686747E-4</v>
      </c>
      <c r="DB418" s="223">
        <f t="shared" ca="1" si="696"/>
        <v>-9.4251149240366975E-5</v>
      </c>
      <c r="DC418" s="223">
        <f t="shared" ca="1" si="697"/>
        <v>-5.1442975241079356E-4</v>
      </c>
      <c r="DD418" s="223">
        <f t="shared" ca="1" si="698"/>
        <v>-8.1644614972914761E-5</v>
      </c>
      <c r="DE418" s="223">
        <f t="shared" ca="1" si="699"/>
        <v>4.8651351724503776E-4</v>
      </c>
      <c r="DF418" s="223">
        <f t="shared" ca="1" si="700"/>
        <v>2.4799515460418166E-4</v>
      </c>
      <c r="DG418" s="223">
        <f t="shared" ca="1" si="701"/>
        <v>-4.0171807717597478E-4</v>
      </c>
      <c r="DH418" s="223">
        <f t="shared" ca="1" si="702"/>
        <v>-3.8535211705049836E-4</v>
      </c>
      <c r="DI418" s="223">
        <f t="shared" ca="1" si="703"/>
        <v>2.6995702563849998E-4</v>
      </c>
      <c r="DJ418" s="223">
        <f t="shared" ca="1" si="704"/>
        <v>4.7765684302503988E-4</v>
      </c>
      <c r="DK418" s="223">
        <f t="shared" ca="1" si="705"/>
        <v>-1.0663479351281663E-4</v>
      </c>
      <c r="DL418" s="223">
        <f t="shared" ca="1" si="706"/>
        <v>-5.1411781443807354E-4</v>
      </c>
      <c r="DM418" s="223">
        <f t="shared" ca="1" si="707"/>
        <v>-6.9154311690480455E-5</v>
      </c>
      <c r="DN418" s="223">
        <f t="shared" ca="1" si="708"/>
        <v>4.9047231095302552E-4</v>
      </c>
      <c r="DO418" s="223">
        <f t="shared" ca="1" si="709"/>
        <v>2.368584570208074E-4</v>
      </c>
      <c r="DP418" s="223">
        <f t="shared" ca="1" si="710"/>
        <v>-4.0948477259077429E-4</v>
      </c>
      <c r="DQ418" s="223">
        <f t="shared" ca="1" si="711"/>
        <v>-3.7687103730220427E-4</v>
      </c>
      <c r="DR418" s="223">
        <f t="shared" ca="1" si="712"/>
        <v>2.8062360387828985E-4</v>
      </c>
      <c r="DS418" s="223">
        <f t="shared" ca="1" si="713"/>
        <v>4.7282292000171947E-4</v>
      </c>
      <c r="DT418" s="223">
        <f t="shared" ca="1" si="714"/>
        <v>-1.1895420497298593E-4</v>
      </c>
      <c r="DU418" s="223">
        <f t="shared" ca="1" si="715"/>
        <v>-5.1349619111803926E-4</v>
      </c>
      <c r="DV418" s="223">
        <f t="shared" ca="1" si="716"/>
        <v>-5.662235243654463E-5</v>
      </c>
      <c r="DW418" s="223">
        <f t="shared" ca="1" si="717"/>
        <v>4.9413566248083607E-4</v>
      </c>
      <c r="DX418" s="223">
        <f t="shared" ca="1" si="718"/>
        <v>2.2557908475963204E-4</v>
      </c>
      <c r="DY418" s="223">
        <f t="shared" ca="1" si="719"/>
        <v>-4.1700480969017841E-4</v>
      </c>
      <c r="DZ418" s="223">
        <f t="shared" ca="1" si="720"/>
        <v>-3.6816294453315509E-4</v>
      </c>
      <c r="EA418" s="223">
        <f t="shared" ca="1" si="721"/>
        <v>2.9112114495229586E-4</v>
      </c>
      <c r="EB418" s="223">
        <f t="shared" ca="1" si="722"/>
        <v>4.677041861313723E-4</v>
      </c>
      <c r="EC418" s="223">
        <f t="shared" ca="1" si="723"/>
        <v>-1.3120196286806372E-4</v>
      </c>
      <c r="ED418" s="223">
        <f t="shared" ca="1" si="724"/>
        <v>-5.1256525689333471E-4</v>
      </c>
      <c r="EE418" s="223">
        <f t="shared" ca="1" si="725"/>
        <v>-4.4056285994732657E-5</v>
      </c>
      <c r="EF418" s="223">
        <f t="shared" ca="1" si="726"/>
        <v>4.9750136516249065E-4</v>
      </c>
      <c r="EG418" s="223">
        <f t="shared" ca="1" si="727"/>
        <v>2.141638320927426E-4</v>
      </c>
      <c r="EH418" s="223">
        <f t="shared" ca="1" si="728"/>
        <v>-4.2427365868504815E-4</v>
      </c>
      <c r="EI418" s="223">
        <f t="shared" ca="1" si="729"/>
        <v>-3.5923308417281827E-4</v>
      </c>
      <c r="EJ418" s="223">
        <f t="shared" ca="1" si="730"/>
        <v>3.0144332553430332E-4</v>
      </c>
      <c r="EK418" s="223">
        <f t="shared" ca="1" si="731"/>
        <v>4.6230372474788541E-4</v>
      </c>
      <c r="EL418" s="223">
        <f t="shared" ca="1" si="732"/>
        <v>-1.4337068960666713E-4</v>
      </c>
      <c r="EM418" s="223">
        <f t="shared" ca="1" si="733"/>
        <v>-5.11325572523927E-4</v>
      </c>
      <c r="EN418" s="223">
        <f t="shared" ca="1" si="734"/>
        <v>-3.1463681693608084E-5</v>
      </c>
      <c r="EO418" s="223">
        <f t="shared" ca="1" si="735"/>
        <v>5.0056739162454556E-4</v>
      </c>
      <c r="EP418" s="223">
        <f t="shared" ca="1" si="736"/>
        <v>2.0261957514150199E-4</v>
      </c>
      <c r="EQ418" s="223">
        <f t="shared" ca="1" si="737"/>
        <v>-4.3128694109253991E-4</v>
      </c>
      <c r="ER418" s="223">
        <f t="shared" ca="1" si="738"/>
        <v>-3.500868352351767E-4</v>
      </c>
      <c r="ES418" s="223">
        <f t="shared" ca="1" si="739"/>
        <v>3.1158392792870088E-4</v>
      </c>
      <c r="ET418" s="223">
        <f t="shared" ca="1" si="740"/>
        <v>4.5662478888726013E-4</v>
      </c>
      <c r="EU418" s="223">
        <f t="shared" ca="1" si="741"/>
        <v>-1.5545305520281292E-4</v>
      </c>
      <c r="EV418" s="223">
        <f t="shared" ca="1" si="742"/>
        <v>-5.0977788474932556E-4</v>
      </c>
      <c r="EW418" s="223">
        <f t="shared" ca="1" si="743"/>
        <v>-1.8852124847134131E-5</v>
      </c>
      <c r="EX418" s="223">
        <f t="shared" ca="1" si="744"/>
        <v>5.0333189500730317E-4</v>
      </c>
      <c r="EY418" s="223">
        <f t="shared" ca="1" si="745"/>
        <v>1.9095326773463004E-4</v>
      </c>
      <c r="EZ418" s="223">
        <f t="shared" ca="1" si="746"/>
        <v>-4.3804043237357499E-4</v>
      </c>
      <c r="FA418" s="223">
        <f t="shared" ca="1" si="747"/>
        <v>-3.4072970707856872E-4</v>
      </c>
      <c r="FB418" s="223">
        <f t="shared" ca="1" si="748"/>
        <v>3.2153684381578757E-4</v>
      </c>
      <c r="FC418" s="223">
        <f t="shared" ca="1" si="749"/>
        <v>4.5067079932810969E-4</v>
      </c>
      <c r="FD418" s="223">
        <f t="shared" ca="1" si="750"/>
        <v>-1.6744178169128269E-4</v>
      </c>
      <c r="FE418" s="223">
        <f t="shared" ca="1" si="751"/>
        <v>-5.0792312583877394E-4</v>
      </c>
      <c r="FF418" s="223">
        <f t="shared" ca="1" si="752"/>
        <v>-6.2292121855786006E-6</v>
      </c>
      <c r="FG418" s="223">
        <f t="shared" ca="1" si="753"/>
        <v>5.0579321007730336E-4</v>
      </c>
      <c r="FH418" s="223">
        <f t="shared" ca="1" si="754"/>
        <v>1.7917193721947732E-4</v>
      </c>
      <c r="FI418" s="223">
        <f t="shared" ca="1" si="755"/>
        <v>-4.4453006447753486E-4</v>
      </c>
      <c r="FJ418" s="223">
        <f t="shared" ca="1" si="756"/>
        <v>-3.3116733608712113E-4</v>
      </c>
      <c r="FK418" s="223">
        <f t="shared" ca="1" si="757"/>
        <v>3.3129607793119662E-4</v>
      </c>
      <c r="FL418" s="223">
        <f t="shared" ca="1" si="758"/>
        <v>4.4444534253111059E-4</v>
      </c>
      <c r="FM418" s="223">
        <f t="shared" ca="1" si="759"/>
        <v>-1.7932964751151312E-4</v>
      </c>
      <c r="FN418" s="223">
        <f t="shared" ca="1" si="760"/>
        <v>-5.0576241302968585E-4</v>
      </c>
      <c r="FO418" s="223">
        <f t="shared" ca="1" si="761"/>
        <v>6.3974527204722757E-6</v>
      </c>
      <c r="FP418" s="223">
        <f t="shared" ca="1" si="762"/>
        <v>5.079498542303793E-4</v>
      </c>
      <c r="FQ418" s="223">
        <f t="shared" ca="1" si="763"/>
        <v>1.6728268022902766E-4</v>
      </c>
      <c r="FR418" s="223">
        <f t="shared" ca="1" si="764"/>
        <v>-4.5075192829270323E-4</v>
      </c>
      <c r="FS418" s="223">
        <f t="shared" ca="1" si="765"/>
        <v>-3.2140548227555882E-4</v>
      </c>
      <c r="FT418" s="223">
        <f t="shared" ca="1" si="766"/>
        <v>3.4085575167720723E-4</v>
      </c>
      <c r="FU418" s="223">
        <f t="shared" ca="1" si="767"/>
        <v>4.3795216847865249E-4</v>
      </c>
      <c r="FV418" s="223">
        <f t="shared" ca="1" si="768"/>
        <v>-1.9110949185765003E-4</v>
      </c>
      <c r="FW418" s="223">
        <f t="shared" ca="1" si="769"/>
        <v>-5.0329704785466651E-4</v>
      </c>
      <c r="FX418" s="223">
        <f t="shared" ca="1" si="770"/>
        <v>1.9020264040220499E-5</v>
      </c>
      <c r="FY418" s="223">
        <f t="shared" ca="1" si="771"/>
        <v>5.0980052838473519E-4</v>
      </c>
      <c r="FZ418" s="223">
        <f t="shared" ca="1" si="772"/>
        <v>1.5529265840709657E-4</v>
      </c>
      <c r="GA418" s="223">
        <f t="shared" ca="1" si="773"/>
        <v>-4.5670227600096819E-4</v>
      </c>
      <c r="GB418" s="223">
        <f t="shared" ca="1" si="774"/>
        <v>-3.1145002581959875E-4</v>
      </c>
      <c r="GC418" s="223">
        <f t="shared" ca="1" si="775"/>
        <v>3.5021010666383607E-4</v>
      </c>
      <c r="GD418" s="223">
        <f t="shared" ca="1" si="776"/>
        <v>4.3119518841598919E-4</v>
      </c>
      <c r="GE418" s="223">
        <f t="shared" ca="1" si="777"/>
        <v>-2.0277421899193604E-4</v>
      </c>
      <c r="GF418" s="223">
        <f t="shared" ca="1" si="778"/>
        <v>-5.0052851535750556E-4</v>
      </c>
      <c r="GG418" s="223">
        <f t="shared" ca="1" si="779"/>
        <v>3.1631618264109772E-5</v>
      </c>
      <c r="GH418" s="223">
        <f t="shared" ca="1" si="780"/>
        <v>5.1134411776346006E-4</v>
      </c>
      <c r="GI418" s="223">
        <f t="shared" ca="1" si="781"/>
        <v>1.4320909409449355E-4</v>
      </c>
      <c r="GJ418" s="223">
        <f t="shared" ca="1" si="782"/>
        <v>-4.6237752333536808E-4</v>
      </c>
      <c r="GK418" s="223">
        <f t="shared" ca="1" si="783"/>
        <v>-3.0130696351395156E-4</v>
      </c>
      <c r="GL418" s="223">
        <f t="shared" ca="1" si="784"/>
        <v>3.5935350817740996E-4</v>
      </c>
      <c r="GM418" s="223">
        <f t="shared" ca="1" si="785"/>
        <v>4.2417847249525878E-4</v>
      </c>
      <c r="GN418" s="223">
        <f t="shared" ca="1" si="786"/>
        <v>-2.1431680251890442E-4</v>
      </c>
      <c r="GO418" s="223">
        <f t="shared" ca="1" si="787"/>
        <v>-4.9745848319865599E-4</v>
      </c>
      <c r="GP418" s="223">
        <f t="shared" ca="1" si="788"/>
        <v>4.422391878396832E-5</v>
      </c>
      <c r="GQ418" s="223">
        <f t="shared" ca="1" si="789"/>
        <v>5.1257969256603554E-4</v>
      </c>
      <c r="GR418" s="223">
        <f t="shared" ca="1" si="790"/>
        <v>1.3103926597856898E-4</v>
      </c>
      <c r="GS418" s="223">
        <f t="shared" ca="1" si="791"/>
        <v>-4.6777425173911394E-4</v>
      </c>
      <c r="GT418" s="223">
        <f t="shared" ca="1" si="792"/>
        <v>-2.909824051600886E-4</v>
      </c>
      <c r="GU418" s="223">
        <f t="shared" ca="1" si="793"/>
        <v>3.6828044857476112E-4</v>
      </c>
      <c r="GV418" s="223">
        <f t="shared" ca="1" si="794"/>
        <v>4.1690624732373548E-4</v>
      </c>
      <c r="GW418" s="223">
        <f t="shared" ca="1" si="795"/>
        <v>-2.2573028961788338E-4</v>
      </c>
      <c r="GX418" s="223">
        <f t="shared" ca="1" si="796"/>
        <v>-4.9408880065070595E-4</v>
      </c>
      <c r="GY418" s="223">
        <f t="shared" ca="1" si="797"/>
        <v>5.6789580468761112E-5</v>
      </c>
      <c r="GZ418" s="223">
        <f t="shared" ca="1" si="798"/>
        <v>5.1350650852839588E-4</v>
      </c>
      <c r="HA418" s="223">
        <f t="shared" ca="1" si="799"/>
        <v>1.1879050470866439E-4</v>
      </c>
      <c r="HB418" s="223">
        <f t="shared" ca="1" si="800"/>
        <v>-4.7288921042483017E-4</v>
      </c>
      <c r="HC418" s="223">
        <f t="shared" ca="1" si="801"/>
        <v>-2.8048256988586596E-4</v>
      </c>
      <c r="HD418" s="223">
        <f t="shared" ca="1" si="802"/>
        <v>3.7698555060076337E-4</v>
      </c>
      <c r="HE418" s="223">
        <f t="shared" ca="1" si="803"/>
        <v>4.093828934179701E-4</v>
      </c>
      <c r="HF418" s="223">
        <f t="shared" ca="1" si="804"/>
        <v>-2.3700780523096938E-4</v>
      </c>
      <c r="HG418" s="223">
        <f t="shared" ca="1" si="805"/>
        <v>-4.9042149748441467E-4</v>
      </c>
      <c r="HH418" s="223">
        <f t="shared" ca="1" si="806"/>
        <v>6.9321034233807747E-5</v>
      </c>
      <c r="HI418" s="223">
        <f t="shared" ca="1" si="807"/>
        <v>5.1412400737126563E-4</v>
      </c>
      <c r="HJ418" s="223">
        <f t="shared" ca="1" si="808"/>
        <v>1.064701884806148E-4</v>
      </c>
      <c r="HK418" s="223">
        <f t="shared" ca="1" si="809"/>
        <v>-4.7771931833264132E-4</v>
      </c>
      <c r="HL418" s="223">
        <f t="shared" ca="1" si="810"/>
        <v>-2.6981378239948747E-4</v>
      </c>
      <c r="HM418" s="223">
        <f t="shared" ca="1" si="811"/>
        <v>3.8546357062748185E-4</v>
      </c>
      <c r="HN418" s="223">
        <f t="shared" ca="1" si="812"/>
        <v>4.0161294256500427E-4</v>
      </c>
      <c r="HO418" s="223">
        <f t="shared" ca="1" si="813"/>
        <v>-2.4814255620450284E-4</v>
      </c>
      <c r="HP418" s="223">
        <f t="shared" ca="1" si="814"/>
        <v>-4.8645878274607081E-4</v>
      </c>
      <c r="HQ418" s="223">
        <f t="shared" ca="1" si="815"/>
        <v>8.1810731599883408E-5</v>
      </c>
      <c r="HR418" s="223">
        <f t="shared" ca="1" si="816"/>
        <v>5.144318171364286E-4</v>
      </c>
      <c r="HS418" s="223">
        <f t="shared" ca="1" si="817"/>
        <v>9.4085738592201415E-5</v>
      </c>
      <c r="HT418" s="223">
        <f t="shared" ca="1" si="818"/>
        <v>-4.8226166598617565E-4</v>
      </c>
      <c r="HU418" s="223">
        <f t="shared" ca="1" si="819"/>
        <v>-2.5898246917955366E-4</v>
      </c>
      <c r="HV418" s="223">
        <f t="shared" ca="1" si="820"/>
        <v>3.9370940181268491E-4</v>
      </c>
      <c r="HW418" s="223">
        <f t="shared" ca="1" si="821"/>
        <v>3.936010750927308E-4</v>
      </c>
      <c r="HX418" s="223">
        <f t="shared" ca="1" si="822"/>
        <v>-2.5912783538080094E-4</v>
      </c>
      <c r="HY418" s="223">
        <f t="shared" ca="1" si="823"/>
        <v>-4.8220304342687571E-4</v>
      </c>
      <c r="HZ418" s="223">
        <f t="shared" ca="1" si="824"/>
        <v>9.4251149240372423E-5</v>
      </c>
      <c r="IA418" s="223">
        <f t="shared" ca="1" si="825"/>
        <v>5.1442975241079345E-4</v>
      </c>
      <c r="IB418" s="223">
        <f t="shared" ca="1" si="826"/>
        <v>8.1644614972923706E-5</v>
      </c>
      <c r="IC418" s="223">
        <f t="shared" ca="1" si="827"/>
        <v>-4.8651351724503478E-4</v>
      </c>
      <c r="ID418" s="223">
        <f t="shared" ca="1" si="828"/>
        <v>-2.4799515460418963E-4</v>
      </c>
      <c r="IE418" s="223">
        <f t="shared" ca="1" si="829"/>
        <v>4.0738069650307499E-4</v>
      </c>
      <c r="IF418" s="223">
        <f t="shared" ca="1" si="830"/>
        <v>3.8535211705051408E-4</v>
      </c>
      <c r="IG418" s="223">
        <f t="shared" ca="1" si="831"/>
        <v>-2.699570256385047E-4</v>
      </c>
      <c r="IH418" s="223">
        <f t="shared" ca="1" si="832"/>
        <v>-4.7765684302504324E-4</v>
      </c>
      <c r="II418" s="223">
        <f t="shared" ca="1" si="833"/>
        <v>1.0663479351280777E-4</v>
      </c>
      <c r="IJ418" s="223">
        <f t="shared" ca="1" si="834"/>
        <v>5.1411781443807376E-4</v>
      </c>
      <c r="IK418" s="223">
        <f t="shared" ca="1" si="835"/>
        <v>6.9154311690503955E-5</v>
      </c>
      <c r="IL418" s="223">
        <f t="shared" ca="1" si="836"/>
        <v>-4.9047231095301826E-4</v>
      </c>
      <c r="IM418" s="223">
        <f t="shared" ca="1" si="837"/>
        <v>-2.368584570208025E-4</v>
      </c>
      <c r="IN418" s="223">
        <f t="shared" ca="1" si="838"/>
        <v>4.0948477259076876E-4</v>
      </c>
      <c r="IO418" s="223">
        <f t="shared" ca="1" si="839"/>
        <v>3.7687103730221051E-4</v>
      </c>
      <c r="IP418" s="223">
        <f t="shared" ca="1" si="840"/>
        <v>-2.8062360387828226E-4</v>
      </c>
      <c r="IQ418" s="223">
        <f t="shared" ca="1" si="841"/>
        <v>-4.7282292000172305E-4</v>
      </c>
      <c r="IR418" s="223">
        <f t="shared" ca="1" si="842"/>
        <v>1.1895420497296289E-4</v>
      </c>
      <c r="IS418" s="223">
        <f t="shared" ca="1" si="843"/>
        <v>5.1349619111803893E-4</v>
      </c>
      <c r="IT418" s="223">
        <f t="shared" ca="1" si="844"/>
        <v>5.6622352436539121E-5</v>
      </c>
      <c r="IU418" s="223">
        <f t="shared" ca="1" si="845"/>
        <v>-4.9413566248083358E-4</v>
      </c>
      <c r="IV418" s="223">
        <f t="shared" ca="1" si="846"/>
        <v>-2.2557908475964012E-4</v>
      </c>
      <c r="IW418" s="223">
        <f t="shared" ca="1" si="847"/>
        <v>4.1700480969017315E-4</v>
      </c>
      <c r="IX418" s="223">
        <f t="shared" ca="1" si="848"/>
        <v>3.6816294453317162E-4</v>
      </c>
      <c r="IY418" s="223">
        <f t="shared" ca="1" si="849"/>
        <v>-2.9112114495230047E-4</v>
      </c>
      <c r="IZ418" s="223">
        <f t="shared" ca="1" si="850"/>
        <v>-4.6770418613136997E-4</v>
      </c>
      <c r="JA418" s="223">
        <f t="shared" ca="1" si="851"/>
        <v>1.3120196286805493E-4</v>
      </c>
      <c r="JB418" s="223">
        <f t="shared" ca="1" si="852"/>
        <v>5.1256525689333547E-4</v>
      </c>
    </row>
    <row r="419" spans="2:262">
      <c r="B419" s="230">
        <v>58</v>
      </c>
      <c r="C419" s="229">
        <f t="shared" si="853"/>
        <v>1.1328125000000006E-3</v>
      </c>
      <c r="D419" s="226">
        <f t="shared" ca="1" si="597"/>
        <v>279.99926514513595</v>
      </c>
      <c r="E419" s="225">
        <f ca="1">BL361</f>
        <v>-7.348548640249621E-4</v>
      </c>
      <c r="F419" s="224">
        <v>58</v>
      </c>
      <c r="G419" s="223">
        <f t="shared" ca="1" si="854"/>
        <v>-4.7173392895784636E-5</v>
      </c>
      <c r="H419" s="223">
        <f t="shared" ca="1" si="598"/>
        <v>4.6700899804104264E-4</v>
      </c>
      <c r="I419" s="223">
        <f t="shared" ca="1" si="599"/>
        <v>1.8422229661075543E-4</v>
      </c>
      <c r="J419" s="223">
        <f t="shared" ca="1" si="600"/>
        <v>-4.1294694806713768E-4</v>
      </c>
      <c r="K419" s="223">
        <f t="shared" ca="1" si="601"/>
        <v>-3.0540609984032458E-4</v>
      </c>
      <c r="L419" s="223">
        <f t="shared" ca="1" si="602"/>
        <v>3.2332218420487251E-4</v>
      </c>
      <c r="M419" s="223">
        <f t="shared" ca="1" si="603"/>
        <v>4.0028853482097456E-4</v>
      </c>
      <c r="N419" s="223">
        <f t="shared" ca="1" si="604"/>
        <v>-2.058531309382265E-4</v>
      </c>
      <c r="O419" s="223">
        <f t="shared" ca="1" si="605"/>
        <v>-4.6069838996234974E-4</v>
      </c>
      <c r="P419" s="223">
        <f t="shared" ca="1" si="606"/>
        <v>7.0656144258233203E-5</v>
      </c>
      <c r="Q419" s="223">
        <f t="shared" ca="1" si="607"/>
        <v>4.8143320910274372E-4</v>
      </c>
      <c r="R419" s="223">
        <f t="shared" ca="1" si="608"/>
        <v>7.0625702122194012E-5</v>
      </c>
      <c r="S419" s="223">
        <f t="shared" ca="1" si="609"/>
        <v>-4.6070732354047868E-4</v>
      </c>
      <c r="T419" s="223">
        <f t="shared" ca="1" si="610"/>
        <v>-2.058253104585022E-4</v>
      </c>
      <c r="U419" s="223">
        <f t="shared" ca="1" si="611"/>
        <v>4.0030563262348251E-4</v>
      </c>
      <c r="V419" s="223">
        <f t="shared" ca="1" si="612"/>
        <v>3.2329938126249649E-4</v>
      </c>
      <c r="W419" s="223">
        <f t="shared" ca="1" si="613"/>
        <v>-3.0542988941594082E-4</v>
      </c>
      <c r="X419" s="223">
        <f t="shared" ca="1" si="614"/>
        <v>-4.1293112643619556E-4</v>
      </c>
      <c r="Y419" s="223">
        <f t="shared" ca="1" si="615"/>
        <v>1.842507292172013E-4</v>
      </c>
      <c r="Z419" s="223">
        <f t="shared" ca="1" si="616"/>
        <v>4.6700152026976806E-4</v>
      </c>
      <c r="AA419" s="223">
        <f t="shared" ca="1" si="617"/>
        <v>-4.7204019936083374E-5</v>
      </c>
      <c r="AB419" s="223">
        <f t="shared" ca="1" si="618"/>
        <v>-4.8085405675261212E-4</v>
      </c>
      <c r="AC419" s="223">
        <f t="shared" ca="1" si="619"/>
        <v>-9.390786784610697E-5</v>
      </c>
      <c r="AD419" s="223">
        <f t="shared" ca="1" si="620"/>
        <v>4.5329576474430981E-4</v>
      </c>
      <c r="AE419" s="223">
        <f t="shared" ca="1" si="621"/>
        <v>2.2693247310518719E-4</v>
      </c>
      <c r="AF419" s="223">
        <f t="shared" ca="1" si="622"/>
        <v>-3.8669994584820451E-4</v>
      </c>
      <c r="AG419" s="223">
        <f t="shared" ca="1" si="623"/>
        <v>-3.4041380615752634E-4</v>
      </c>
      <c r="AH419" s="223">
        <f t="shared" ca="1" si="624"/>
        <v>2.8680178727090607E-4</v>
      </c>
      <c r="AI419" s="223">
        <f t="shared" ca="1" si="625"/>
        <v>4.2457893079933762E-4</v>
      </c>
      <c r="AJ419" s="223">
        <f t="shared" ca="1" si="626"/>
        <v>-1.6220445135103239E-4</v>
      </c>
      <c r="AK419" s="223">
        <f t="shared" ca="1" si="627"/>
        <v>-4.7217960301035474E-4</v>
      </c>
      <c r="AL419" s="223">
        <f t="shared" ca="1" si="628"/>
        <v>2.3638176995325398E-5</v>
      </c>
      <c r="AM419" s="223">
        <f t="shared" ca="1" si="629"/>
        <v>4.7911648486192256E-4</v>
      </c>
      <c r="AN419" s="223">
        <f t="shared" ca="1" si="630"/>
        <v>1.1696380129102424E-4</v>
      </c>
      <c r="AO419" s="223">
        <f t="shared" ca="1" si="631"/>
        <v>-4.4479217674685338E-4</v>
      </c>
      <c r="AP419" s="223">
        <f t="shared" ca="1" si="632"/>
        <v>-2.474929355472217E-4</v>
      </c>
      <c r="AQ419" s="223">
        <f t="shared" ca="1" si="633"/>
        <v>3.7216266503246534E-4</v>
      </c>
      <c r="AR419" s="223">
        <f t="shared" ca="1" si="634"/>
        <v>3.5670814437679233E-4</v>
      </c>
      <c r="AS419" s="223">
        <f t="shared" ca="1" si="635"/>
        <v>-2.6748275449946885E-4</v>
      </c>
      <c r="AT419" s="223">
        <f t="shared" ca="1" si="636"/>
        <v>-4.3520388732946034E-4</v>
      </c>
      <c r="AU419" s="223">
        <f t="shared" ca="1" si="637"/>
        <v>1.3976740875412688E-4</v>
      </c>
      <c r="AV419" s="223">
        <f t="shared" ca="1" si="638"/>
        <v>4.7622016372924074E-4</v>
      </c>
      <c r="AW419" s="223">
        <f t="shared" ca="1" si="639"/>
        <v>-1.5387615724198305E-8</v>
      </c>
      <c r="AX419" s="223">
        <f t="shared" ca="1" si="640"/>
        <v>-4.7622467939355267E-4</v>
      </c>
      <c r="AY419" s="223">
        <f t="shared" ca="1" si="641"/>
        <v>-1.3973795869381243E-4</v>
      </c>
      <c r="AZ419" s="223">
        <f t="shared" ca="1" si="642"/>
        <v>4.3521704543642058E-4</v>
      </c>
      <c r="BA419" s="223">
        <f t="shared" ca="1" si="643"/>
        <v>2.6745716582970503E-4</v>
      </c>
      <c r="BB419" s="223">
        <f t="shared" ca="1" si="644"/>
        <v>-3.5672881175905906E-4</v>
      </c>
      <c r="BC419" s="223">
        <f t="shared" ca="1" si="645"/>
        <v>-3.7214314143231374E-4</v>
      </c>
      <c r="BD419" s="223">
        <f t="shared" ca="1" si="646"/>
        <v>2.4751933234371437E-4</v>
      </c>
      <c r="BE419" s="223">
        <f t="shared" ca="1" si="647"/>
        <v>4.4478039957564957E-4</v>
      </c>
      <c r="BF419" s="223">
        <f t="shared" ca="1" si="648"/>
        <v>-1.1699365422735349E-4</v>
      </c>
      <c r="BG419" s="223">
        <f t="shared" ca="1" si="649"/>
        <v>-4.7911346836174265E-4</v>
      </c>
      <c r="BH419" s="223">
        <f t="shared" ca="1" si="650"/>
        <v>-2.3607438833991067E-5</v>
      </c>
      <c r="BI419" s="223">
        <f t="shared" ca="1" si="651"/>
        <v>4.7218560696016883E-4</v>
      </c>
      <c r="BJ419" s="223">
        <f t="shared" ca="1" si="652"/>
        <v>1.6217547511450752E-4</v>
      </c>
      <c r="BK419" s="223">
        <f t="shared" ca="1" si="653"/>
        <v>-4.2459343814301912E-4</v>
      </c>
      <c r="BL419" s="223">
        <f t="shared" ca="1" si="654"/>
        <v>-2.8677706837322364E-4</v>
      </c>
      <c r="BM419" s="223">
        <f t="shared" ca="1" si="655"/>
        <v>3.404355675323785E-4</v>
      </c>
      <c r="BN419" s="223">
        <f t="shared" ca="1" si="656"/>
        <v>3.8668161306423517E-4</v>
      </c>
      <c r="BO419" s="223">
        <f t="shared" ca="1" si="657"/>
        <v>-2.2695961443621975E-4</v>
      </c>
      <c r="BP419" s="223">
        <f t="shared" ca="1" si="658"/>
        <v>-4.5328539688109905E-4</v>
      </c>
      <c r="BQ419" s="223">
        <f t="shared" ca="1" si="659"/>
        <v>9.3938051740119277E-5</v>
      </c>
      <c r="BR419" s="223">
        <f t="shared" ca="1" si="660"/>
        <v>4.80852546683578E-4</v>
      </c>
      <c r="BS419" s="223">
        <f t="shared" ca="1" si="661"/>
        <v>4.7173392895787828E-5</v>
      </c>
      <c r="BT419" s="223">
        <f t="shared" ca="1" si="662"/>
        <v>-4.6700899804104281E-4</v>
      </c>
      <c r="BU419" s="223">
        <f t="shared" ca="1" si="663"/>
        <v>-1.8422229661075779E-4</v>
      </c>
      <c r="BV419" s="223">
        <f t="shared" ca="1" si="664"/>
        <v>4.1294694806713811E-4</v>
      </c>
      <c r="BW419" s="223">
        <f t="shared" ca="1" si="665"/>
        <v>3.0540609984032653E-4</v>
      </c>
      <c r="BX419" s="223">
        <f t="shared" ca="1" si="666"/>
        <v>-3.2332218420487381E-4</v>
      </c>
      <c r="BY419" s="223">
        <f t="shared" ca="1" si="667"/>
        <v>-4.0028853482097548E-4</v>
      </c>
      <c r="BZ419" s="223">
        <f t="shared" ca="1" si="668"/>
        <v>2.0585313093822804E-4</v>
      </c>
      <c r="CA419" s="223">
        <f t="shared" ca="1" si="669"/>
        <v>4.6069838996235023E-4</v>
      </c>
      <c r="CB419" s="223">
        <f t="shared" ca="1" si="670"/>
        <v>-7.0656144258234884E-5</v>
      </c>
      <c r="CC419" s="223">
        <f t="shared" ca="1" si="671"/>
        <v>-4.8143320910274372E-4</v>
      </c>
      <c r="CD419" s="223">
        <f t="shared" ca="1" si="672"/>
        <v>-7.0625702122190624E-5</v>
      </c>
      <c r="CE419" s="223">
        <f t="shared" ca="1" si="673"/>
        <v>4.6070732354047868E-4</v>
      </c>
      <c r="CF419" s="223">
        <f t="shared" ca="1" si="674"/>
        <v>2.0582531045849905E-4</v>
      </c>
      <c r="CG419" s="223">
        <f t="shared" ca="1" si="675"/>
        <v>-4.0030563262348251E-4</v>
      </c>
      <c r="CH419" s="223">
        <f t="shared" ca="1" si="676"/>
        <v>-3.2329938126249394E-4</v>
      </c>
      <c r="CI419" s="223">
        <f t="shared" ca="1" si="677"/>
        <v>3.0542988941594082E-4</v>
      </c>
      <c r="CJ419" s="223">
        <f t="shared" ca="1" si="678"/>
        <v>4.1293112643619729E-4</v>
      </c>
      <c r="CK419" s="223">
        <f t="shared" ca="1" si="679"/>
        <v>-1.842507292172013E-4</v>
      </c>
      <c r="CL419" s="223">
        <f t="shared" ca="1" si="680"/>
        <v>-4.6700152026976887E-4</v>
      </c>
      <c r="CM419" s="223">
        <f t="shared" ca="1" si="681"/>
        <v>4.7204019936085081E-5</v>
      </c>
      <c r="CN419" s="223">
        <f t="shared" ca="1" si="682"/>
        <v>4.8085405675261206E-4</v>
      </c>
      <c r="CO419" s="223">
        <f t="shared" ca="1" si="683"/>
        <v>9.390786784610697E-5</v>
      </c>
      <c r="CP419" s="223">
        <f t="shared" ca="1" si="684"/>
        <v>-4.5329576474430981E-4</v>
      </c>
      <c r="CQ419" s="223">
        <f t="shared" ca="1" si="685"/>
        <v>-2.2693247310518418E-4</v>
      </c>
      <c r="CR419" s="223">
        <f t="shared" ca="1" si="686"/>
        <v>3.8669994584820451E-4</v>
      </c>
      <c r="CS419" s="223">
        <f t="shared" ca="1" si="687"/>
        <v>3.4041380615752384E-4</v>
      </c>
      <c r="CT419" s="223">
        <f t="shared" ca="1" si="688"/>
        <v>-2.868017872709116E-4</v>
      </c>
      <c r="CU419" s="223">
        <f t="shared" ca="1" si="689"/>
        <v>-4.2457893079933919E-4</v>
      </c>
      <c r="CV419" s="223">
        <f t="shared" ca="1" si="690"/>
        <v>1.6220445135103239E-4</v>
      </c>
      <c r="CW419" s="223">
        <f t="shared" ca="1" si="691"/>
        <v>4.7217960301035409E-4</v>
      </c>
      <c r="CX419" s="223">
        <f t="shared" ca="1" si="692"/>
        <v>-2.3638176995318565E-5</v>
      </c>
      <c r="CY419" s="223">
        <f t="shared" ca="1" si="693"/>
        <v>-4.7911648486192223E-4</v>
      </c>
      <c r="CZ419" s="223">
        <f t="shared" ca="1" si="694"/>
        <v>-1.1696380129102424E-4</v>
      </c>
      <c r="DA419" s="223">
        <f t="shared" ca="1" si="695"/>
        <v>4.4479217674685463E-4</v>
      </c>
      <c r="DB419" s="223">
        <f t="shared" ca="1" si="696"/>
        <v>2.4749293554722756E-4</v>
      </c>
      <c r="DC419" s="223">
        <f t="shared" ca="1" si="697"/>
        <v>-3.7216266503246317E-4</v>
      </c>
      <c r="DD419" s="223">
        <f t="shared" ca="1" si="698"/>
        <v>-3.5670814437679233E-4</v>
      </c>
      <c r="DE419" s="223">
        <f t="shared" ca="1" si="699"/>
        <v>2.6748275449947162E-4</v>
      </c>
      <c r="DF419" s="223">
        <f t="shared" ca="1" si="700"/>
        <v>4.3520388732946327E-4</v>
      </c>
      <c r="DG419" s="223">
        <f t="shared" ca="1" si="701"/>
        <v>-1.3976740875412688E-4</v>
      </c>
      <c r="DH419" s="223">
        <f t="shared" ca="1" si="702"/>
        <v>-4.7622016372924025E-4</v>
      </c>
      <c r="DI419" s="223">
        <f t="shared" ca="1" si="703"/>
        <v>1.5387615731042332E-8</v>
      </c>
      <c r="DJ419" s="223">
        <f t="shared" ca="1" si="704"/>
        <v>4.7622467939355219E-4</v>
      </c>
      <c r="DK419" s="223">
        <f t="shared" ca="1" si="705"/>
        <v>1.3973795869381243E-4</v>
      </c>
      <c r="DL419" s="223">
        <f t="shared" ca="1" si="706"/>
        <v>-4.3521704543642058E-4</v>
      </c>
      <c r="DM419" s="223">
        <f t="shared" ca="1" si="707"/>
        <v>-2.6745716582969934E-4</v>
      </c>
      <c r="DN419" s="223">
        <f t="shared" ca="1" si="708"/>
        <v>3.5672881175905906E-4</v>
      </c>
      <c r="DO419" s="223">
        <f t="shared" ca="1" si="709"/>
        <v>3.7214314143231374E-4</v>
      </c>
      <c r="DP419" s="223">
        <f t="shared" ca="1" si="710"/>
        <v>-2.4751933234372022E-4</v>
      </c>
      <c r="DQ419" s="223">
        <f t="shared" ca="1" si="711"/>
        <v>-4.4478039957565217E-4</v>
      </c>
      <c r="DR419" s="223">
        <f t="shared" ca="1" si="712"/>
        <v>1.1699365422735349E-4</v>
      </c>
      <c r="DS419" s="223">
        <f t="shared" ca="1" si="713"/>
        <v>4.7911346836174265E-4</v>
      </c>
      <c r="DT419" s="223">
        <f t="shared" ca="1" si="714"/>
        <v>2.360743883398424E-5</v>
      </c>
      <c r="DU419" s="223">
        <f t="shared" ca="1" si="715"/>
        <v>-4.7218560696016748E-4</v>
      </c>
      <c r="DV419" s="223">
        <f t="shared" ca="1" si="716"/>
        <v>-1.6217547511450752E-4</v>
      </c>
      <c r="DW419" s="223">
        <f t="shared" ca="1" si="717"/>
        <v>4.2459343814301912E-4</v>
      </c>
      <c r="DX419" s="223">
        <f t="shared" ca="1" si="718"/>
        <v>2.8677706837321811E-4</v>
      </c>
      <c r="DY419" s="223">
        <f t="shared" ca="1" si="719"/>
        <v>-3.4043556753237362E-4</v>
      </c>
      <c r="DZ419" s="223">
        <f t="shared" ca="1" si="720"/>
        <v>-3.8668161306423517E-4</v>
      </c>
      <c r="EA419" s="223">
        <f t="shared" ca="1" si="721"/>
        <v>2.2695961443621975E-4</v>
      </c>
      <c r="EB419" s="223">
        <f t="shared" ca="1" si="722"/>
        <v>4.5328539688109672E-4</v>
      </c>
      <c r="EC419" s="223">
        <f t="shared" ca="1" si="723"/>
        <v>-9.3938051740112568E-5</v>
      </c>
      <c r="ED419" s="223">
        <f t="shared" ca="1" si="724"/>
        <v>-4.80852546683578E-4</v>
      </c>
      <c r="EE419" s="223">
        <f t="shared" ca="1" si="725"/>
        <v>-4.7173392895781018E-5</v>
      </c>
      <c r="EF419" s="223">
        <f t="shared" ca="1" si="726"/>
        <v>4.6700899804104113E-4</v>
      </c>
      <c r="EG419" s="223">
        <f t="shared" ca="1" si="727"/>
        <v>1.8422229661075779E-4</v>
      </c>
      <c r="EH419" s="223">
        <f t="shared" ca="1" si="728"/>
        <v>-4.1294694806713811E-4</v>
      </c>
      <c r="EI419" s="223">
        <f t="shared" ca="1" si="729"/>
        <v>-3.0540609984032121E-4</v>
      </c>
      <c r="EJ419" s="223">
        <f t="shared" ca="1" si="730"/>
        <v>3.2332218420486872E-4</v>
      </c>
      <c r="EK419" s="223">
        <f t="shared" ca="1" si="731"/>
        <v>4.0028853482097548E-4</v>
      </c>
      <c r="EL419" s="223">
        <f t="shared" ca="1" si="732"/>
        <v>-2.0585313093822804E-4</v>
      </c>
      <c r="EM419" s="223">
        <f t="shared" ca="1" si="733"/>
        <v>-4.6069838996234822E-4</v>
      </c>
      <c r="EN419" s="223">
        <f t="shared" ca="1" si="734"/>
        <v>7.0656144258228121E-5</v>
      </c>
      <c r="EO419" s="223">
        <f t="shared" ca="1" si="735"/>
        <v>4.8143320910274372E-4</v>
      </c>
      <c r="EP419" s="223">
        <f t="shared" ca="1" si="736"/>
        <v>7.0625702122190624E-5</v>
      </c>
      <c r="EQ419" s="223">
        <f t="shared" ca="1" si="737"/>
        <v>-4.6070732354048063E-4</v>
      </c>
      <c r="ER419" s="223">
        <f t="shared" ca="1" si="738"/>
        <v>-2.0582531045850526E-4</v>
      </c>
      <c r="ES419" s="223">
        <f t="shared" ca="1" si="739"/>
        <v>4.0030563262348251E-4</v>
      </c>
      <c r="ET419" s="223">
        <f t="shared" ca="1" si="740"/>
        <v>3.2329938126249394E-4</v>
      </c>
      <c r="EU419" s="223">
        <f t="shared" ca="1" si="741"/>
        <v>-3.0542988941593545E-4</v>
      </c>
      <c r="EV419" s="223">
        <f t="shared" ca="1" si="742"/>
        <v>-4.1293112643619729E-4</v>
      </c>
      <c r="EW419" s="223">
        <f t="shared" ca="1" si="743"/>
        <v>1.842507292172013E-4</v>
      </c>
      <c r="EX419" s="223">
        <f t="shared" ca="1" si="744"/>
        <v>4.6700152026976725E-4</v>
      </c>
      <c r="EY419" s="223">
        <f t="shared" ca="1" si="745"/>
        <v>-4.7204019936078271E-5</v>
      </c>
      <c r="EZ419" s="223">
        <f t="shared" ca="1" si="746"/>
        <v>-4.8085405675261206E-4</v>
      </c>
      <c r="FA419" s="223">
        <f t="shared" ca="1" si="747"/>
        <v>-9.390786784610697E-5</v>
      </c>
      <c r="FB419" s="223">
        <f t="shared" ca="1" si="748"/>
        <v>4.5329576474431208E-4</v>
      </c>
      <c r="FC419" s="223">
        <f t="shared" ca="1" si="749"/>
        <v>2.2693247310519023E-4</v>
      </c>
      <c r="FD419" s="223">
        <f t="shared" ca="1" si="750"/>
        <v>-3.8669994584820451E-4</v>
      </c>
      <c r="FE419" s="223">
        <f t="shared" ca="1" si="751"/>
        <v>-3.4041380615752384E-4</v>
      </c>
      <c r="FF419" s="223">
        <f t="shared" ca="1" si="752"/>
        <v>2.868017872709116E-4</v>
      </c>
      <c r="FG419" s="223">
        <f t="shared" ca="1" si="753"/>
        <v>4.2457893079933919E-4</v>
      </c>
      <c r="FH419" s="223">
        <f t="shared" ca="1" si="754"/>
        <v>-1.6220445135103239E-4</v>
      </c>
      <c r="FI419" s="223">
        <f t="shared" ca="1" si="755"/>
        <v>-4.7217960301035409E-4</v>
      </c>
      <c r="FJ419" s="223">
        <f t="shared" ca="1" si="756"/>
        <v>2.3638176995332232E-5</v>
      </c>
      <c r="FK419" s="223">
        <f t="shared" ca="1" si="757"/>
        <v>4.7911648486192223E-4</v>
      </c>
      <c r="FL419" s="223">
        <f t="shared" ca="1" si="758"/>
        <v>1.1696380129102424E-4</v>
      </c>
      <c r="FM419" s="223">
        <f t="shared" ca="1" si="759"/>
        <v>-4.4479217674685463E-4</v>
      </c>
      <c r="FN419" s="223">
        <f t="shared" ca="1" si="760"/>
        <v>-2.4749293554722756E-4</v>
      </c>
      <c r="FO419" s="223">
        <f t="shared" ca="1" si="761"/>
        <v>3.7216266503246317E-4</v>
      </c>
      <c r="FP419" s="223">
        <f t="shared" ca="1" si="762"/>
        <v>3.5670814437679233E-4</v>
      </c>
      <c r="FQ419" s="223">
        <f t="shared" ca="1" si="763"/>
        <v>-2.6748275449947162E-4</v>
      </c>
      <c r="FR419" s="223">
        <f t="shared" ca="1" si="764"/>
        <v>-4.3520388732946327E-4</v>
      </c>
      <c r="FS419" s="223">
        <f t="shared" ca="1" si="765"/>
        <v>1.3976740875412688E-4</v>
      </c>
      <c r="FT419" s="223">
        <f t="shared" ca="1" si="766"/>
        <v>4.7622016372924025E-4</v>
      </c>
      <c r="FU419" s="223">
        <f t="shared" ca="1" si="767"/>
        <v>-1.5387615731042332E-8</v>
      </c>
      <c r="FV419" s="223">
        <f t="shared" ca="1" si="768"/>
        <v>-4.7622467939355219E-4</v>
      </c>
      <c r="FW419" s="223">
        <f t="shared" ca="1" si="769"/>
        <v>-1.3973795869381243E-4</v>
      </c>
      <c r="FX419" s="223">
        <f t="shared" ca="1" si="770"/>
        <v>4.3521704543642058E-4</v>
      </c>
      <c r="FY419" s="223">
        <f t="shared" ca="1" si="771"/>
        <v>2.6745716582969934E-4</v>
      </c>
      <c r="FZ419" s="223">
        <f t="shared" ca="1" si="772"/>
        <v>-3.5672881175905906E-4</v>
      </c>
      <c r="GA419" s="223">
        <f t="shared" ca="1" si="773"/>
        <v>-3.7214314143231374E-4</v>
      </c>
      <c r="GB419" s="223">
        <f t="shared" ca="1" si="774"/>
        <v>2.4751933234372022E-4</v>
      </c>
      <c r="GC419" s="223">
        <f t="shared" ca="1" si="775"/>
        <v>4.4478039957565217E-4</v>
      </c>
      <c r="GD419" s="223">
        <f t="shared" ca="1" si="776"/>
        <v>-1.1699365422735349E-4</v>
      </c>
      <c r="GE419" s="223">
        <f t="shared" ca="1" si="777"/>
        <v>-4.7911346836174265E-4</v>
      </c>
      <c r="GF419" s="223">
        <f t="shared" ca="1" si="778"/>
        <v>-2.360743883398424E-5</v>
      </c>
      <c r="GG419" s="223">
        <f t="shared" ca="1" si="779"/>
        <v>4.7218560696017013E-4</v>
      </c>
      <c r="GH419" s="223">
        <f t="shared" ca="1" si="780"/>
        <v>1.6217547511449465E-4</v>
      </c>
      <c r="GI419" s="223">
        <f t="shared" ca="1" si="781"/>
        <v>-4.2459343814301261E-4</v>
      </c>
      <c r="GJ419" s="223">
        <f t="shared" ca="1" si="782"/>
        <v>-2.8677706837322911E-4</v>
      </c>
      <c r="GK419" s="223">
        <f t="shared" ca="1" si="783"/>
        <v>3.4043556753237362E-4</v>
      </c>
      <c r="GL419" s="223">
        <f t="shared" ca="1" si="784"/>
        <v>3.8668161306423517E-4</v>
      </c>
      <c r="GM419" s="223">
        <f t="shared" ca="1" si="785"/>
        <v>-2.2695961443621975E-4</v>
      </c>
      <c r="GN419" s="223">
        <f t="shared" ca="1" si="786"/>
        <v>-4.5328539688109672E-4</v>
      </c>
      <c r="GO419" s="223">
        <f t="shared" ca="1" si="787"/>
        <v>9.3938051740125999E-5</v>
      </c>
      <c r="GP419" s="223">
        <f t="shared" ca="1" si="788"/>
        <v>4.8085254668357865E-4</v>
      </c>
      <c r="GQ419" s="223">
        <f t="shared" ca="1" si="789"/>
        <v>4.7173392895794638E-5</v>
      </c>
      <c r="GR419" s="223">
        <f t="shared" ca="1" si="790"/>
        <v>-4.6700899804104113E-4</v>
      </c>
      <c r="GS419" s="223">
        <f t="shared" ca="1" si="791"/>
        <v>-1.8422229661075779E-4</v>
      </c>
      <c r="GT419" s="223">
        <f t="shared" ca="1" si="792"/>
        <v>4.1294694806713811E-4</v>
      </c>
      <c r="GU419" s="223">
        <f t="shared" ca="1" si="793"/>
        <v>3.0540609984032121E-4</v>
      </c>
      <c r="GV419" s="223">
        <f t="shared" ca="1" si="794"/>
        <v>-3.2332218420487885E-4</v>
      </c>
      <c r="GW419" s="223">
        <f t="shared" ca="1" si="795"/>
        <v>-4.0028853482096789E-4</v>
      </c>
      <c r="GX419" s="223">
        <f t="shared" ca="1" si="796"/>
        <v>2.0585313093821566E-4</v>
      </c>
      <c r="GY419" s="223">
        <f t="shared" ca="1" si="797"/>
        <v>4.6069838996235218E-4</v>
      </c>
      <c r="GZ419" s="223">
        <f t="shared" ca="1" si="798"/>
        <v>-7.0656144258228121E-5</v>
      </c>
      <c r="HA419" s="223">
        <f t="shared" ca="1" si="799"/>
        <v>-4.8143320910274372E-4</v>
      </c>
      <c r="HB419" s="223">
        <f t="shared" ca="1" si="800"/>
        <v>-7.0625702122190624E-5</v>
      </c>
      <c r="HC419" s="223">
        <f t="shared" ca="1" si="801"/>
        <v>4.6070732354048063E-4</v>
      </c>
      <c r="HD419" s="223">
        <f t="shared" ca="1" si="802"/>
        <v>2.0582531045849293E-4</v>
      </c>
      <c r="HE419" s="223">
        <f t="shared" ca="1" si="803"/>
        <v>-4.003056326234901E-4</v>
      </c>
      <c r="HF419" s="223">
        <f t="shared" ca="1" si="804"/>
        <v>-3.2329938126250408E-4</v>
      </c>
      <c r="HG419" s="223">
        <f t="shared" ca="1" si="805"/>
        <v>3.0542988941593545E-4</v>
      </c>
      <c r="HH419" s="223">
        <f t="shared" ca="1" si="806"/>
        <v>4.1293112643619729E-4</v>
      </c>
      <c r="HI419" s="223">
        <f t="shared" ca="1" si="807"/>
        <v>-1.842507292172013E-4</v>
      </c>
      <c r="HJ419" s="223">
        <f t="shared" ca="1" si="808"/>
        <v>-4.6700152026976725E-4</v>
      </c>
      <c r="HK419" s="223">
        <f t="shared" ca="1" si="809"/>
        <v>4.7204019936091885E-5</v>
      </c>
      <c r="HL419" s="223">
        <f t="shared" ca="1" si="810"/>
        <v>4.8085405675261277E-4</v>
      </c>
      <c r="HM419" s="223">
        <f t="shared" ca="1" si="811"/>
        <v>9.3907867846120387E-5</v>
      </c>
      <c r="HN419" s="223">
        <f t="shared" ca="1" si="812"/>
        <v>-4.5329576474430747E-4</v>
      </c>
      <c r="HO419" s="223">
        <f t="shared" ca="1" si="813"/>
        <v>-2.2693247310519023E-4</v>
      </c>
      <c r="HP419" s="223">
        <f t="shared" ca="1" si="814"/>
        <v>3.8669994584820451E-4</v>
      </c>
      <c r="HQ419" s="223">
        <f t="shared" ca="1" si="815"/>
        <v>3.4041380615752384E-4</v>
      </c>
      <c r="HR419" s="223">
        <f t="shared" ca="1" si="816"/>
        <v>-2.868017872709116E-4</v>
      </c>
      <c r="HS419" s="223">
        <f t="shared" ca="1" si="817"/>
        <v>-4.2457893079933279E-4</v>
      </c>
      <c r="HT419" s="223">
        <f t="shared" ca="1" si="818"/>
        <v>1.6220445135104529E-4</v>
      </c>
      <c r="HU419" s="223">
        <f t="shared" ca="1" si="819"/>
        <v>4.7217960301035669E-4</v>
      </c>
      <c r="HV419" s="223">
        <f t="shared" ca="1" si="820"/>
        <v>-2.3638176995318565E-5</v>
      </c>
      <c r="HW419" s="223">
        <f t="shared" ca="1" si="821"/>
        <v>-4.7911648486192223E-4</v>
      </c>
      <c r="HX419" s="223">
        <f t="shared" ca="1" si="822"/>
        <v>-1.1696380129102424E-4</v>
      </c>
      <c r="HY419" s="223">
        <f t="shared" ca="1" si="823"/>
        <v>4.4479217674685463E-4</v>
      </c>
      <c r="HZ419" s="223">
        <f t="shared" ca="1" si="824"/>
        <v>2.4749293554721585E-4</v>
      </c>
      <c r="IA419" s="223">
        <f t="shared" ca="1" si="825"/>
        <v>-3.7216266503247185E-4</v>
      </c>
      <c r="IB419" s="223">
        <f t="shared" ca="1" si="826"/>
        <v>-3.567081443768016E-4</v>
      </c>
      <c r="IC419" s="223">
        <f t="shared" ca="1" si="827"/>
        <v>2.6748275449946029E-4</v>
      </c>
      <c r="ID419" s="223">
        <f t="shared" ca="1" si="828"/>
        <v>4.3520388732946327E-4</v>
      </c>
      <c r="IE419" s="223">
        <f t="shared" ca="1" si="829"/>
        <v>-1.2030607922590033E-4</v>
      </c>
      <c r="IF419" s="223">
        <f t="shared" ca="1" si="830"/>
        <v>-4.7622016372924025E-4</v>
      </c>
      <c r="IG419" s="223">
        <f t="shared" ca="1" si="831"/>
        <v>1.5387615731042332E-8</v>
      </c>
      <c r="IH419" s="223">
        <f t="shared" ca="1" si="832"/>
        <v>4.7622467939355419E-4</v>
      </c>
      <c r="II419" s="223">
        <f t="shared" ca="1" si="833"/>
        <v>1.3973795869379934E-4</v>
      </c>
      <c r="IJ419" s="223">
        <f t="shared" ca="1" si="834"/>
        <v>-4.3521704543641473E-4</v>
      </c>
      <c r="IK419" s="223">
        <f t="shared" ca="1" si="835"/>
        <v>-2.6745716582971072E-4</v>
      </c>
      <c r="IL419" s="223">
        <f t="shared" ca="1" si="836"/>
        <v>3.5672881175905906E-4</v>
      </c>
      <c r="IM419" s="223">
        <f t="shared" ca="1" si="837"/>
        <v>3.7214314143231374E-4</v>
      </c>
      <c r="IN419" s="223">
        <f t="shared" ca="1" si="838"/>
        <v>-2.4751933234372022E-4</v>
      </c>
      <c r="IO419" s="223">
        <f t="shared" ca="1" si="839"/>
        <v>-4.4478039957564691E-4</v>
      </c>
      <c r="IP419" s="223">
        <f t="shared" ca="1" si="840"/>
        <v>1.1699365422736678E-4</v>
      </c>
      <c r="IQ419" s="223">
        <f t="shared" ca="1" si="841"/>
        <v>4.7911346836174395E-4</v>
      </c>
      <c r="IR419" s="223">
        <f t="shared" ca="1" si="842"/>
        <v>2.3607438833997904E-5</v>
      </c>
      <c r="IS419" s="223">
        <f t="shared" ca="1" si="843"/>
        <v>-4.7218560696016748E-4</v>
      </c>
      <c r="IT419" s="223">
        <f t="shared" ca="1" si="844"/>
        <v>-1.6217547511450752E-4</v>
      </c>
      <c r="IU419" s="223">
        <f t="shared" ca="1" si="845"/>
        <v>4.2459343814301912E-4</v>
      </c>
      <c r="IV419" s="223">
        <f t="shared" ca="1" si="846"/>
        <v>2.8677706837321811E-4</v>
      </c>
      <c r="IW419" s="223">
        <f t="shared" ca="1" si="847"/>
        <v>-3.4043556753238333E-4</v>
      </c>
      <c r="IX419" s="223">
        <f t="shared" ca="1" si="848"/>
        <v>-3.8668161306422698E-4</v>
      </c>
      <c r="IY419" s="223">
        <f t="shared" ca="1" si="849"/>
        <v>2.2695961443620769E-4</v>
      </c>
      <c r="IZ419" s="223">
        <f t="shared" ca="1" si="850"/>
        <v>4.5328539688110133E-4</v>
      </c>
      <c r="JA419" s="223">
        <f t="shared" ca="1" si="851"/>
        <v>-9.3938051740112568E-5</v>
      </c>
      <c r="JB419" s="223">
        <f t="shared" ca="1" si="852"/>
        <v>-4.80852546683578E-4</v>
      </c>
    </row>
    <row r="420" spans="2:262">
      <c r="B420" s="230">
        <v>59</v>
      </c>
      <c r="C420" s="229">
        <f t="shared" si="853"/>
        <v>1.1523437500000006E-3</v>
      </c>
      <c r="D420" s="226">
        <f t="shared" ca="1" si="597"/>
        <v>279.99938972226215</v>
      </c>
      <c r="E420" s="225">
        <f ca="1">BM361</f>
        <v>-6.1027773786398053E-4</v>
      </c>
      <c r="F420" s="224">
        <v>59</v>
      </c>
      <c r="G420" s="223">
        <f t="shared" ca="1" si="854"/>
        <v>-1.450610000487871E-4</v>
      </c>
      <c r="H420" s="223">
        <f t="shared" ca="1" si="598"/>
        <v>1.3704877644264268E-3</v>
      </c>
      <c r="I420" s="223">
        <f t="shared" ca="1" si="599"/>
        <v>4.8058566524019329E-4</v>
      </c>
      <c r="J420" s="223">
        <f t="shared" ca="1" si="600"/>
        <v>-1.2528301328801933E-3</v>
      </c>
      <c r="K420" s="223">
        <f t="shared" ca="1" si="601"/>
        <v>-7.8730523019177111E-4</v>
      </c>
      <c r="L420" s="223">
        <f t="shared" ca="1" si="602"/>
        <v>1.0600810032488962E-3</v>
      </c>
      <c r="M420" s="223">
        <f t="shared" ca="1" si="603"/>
        <v>1.0468356929388899E-3</v>
      </c>
      <c r="N420" s="223">
        <f t="shared" ca="1" si="604"/>
        <v>-8.0379327525831735E-4</v>
      </c>
      <c r="O420" s="223">
        <f t="shared" ca="1" si="605"/>
        <v>-1.243621448028811E-3</v>
      </c>
      <c r="P420" s="223">
        <f t="shared" ca="1" si="606"/>
        <v>4.9932819296744882E-4</v>
      </c>
      <c r="Q420" s="223">
        <f t="shared" ca="1" si="607"/>
        <v>1.3658676505231106E-3</v>
      </c>
      <c r="R420" s="223">
        <f t="shared" ca="1" si="608"/>
        <v>-1.6493463030085002E-4</v>
      </c>
      <c r="S420" s="223">
        <f t="shared" ca="1" si="609"/>
        <v>-1.4062471694408307E-3</v>
      </c>
      <c r="T420" s="223">
        <f t="shared" ca="1" si="610"/>
        <v>-1.7934470071562879E-4</v>
      </c>
      <c r="U420" s="223">
        <f t="shared" ca="1" si="611"/>
        <v>1.3623397576248272E-3</v>
      </c>
      <c r="V420" s="223">
        <f t="shared" ca="1" si="612"/>
        <v>5.1287455987881353E-4</v>
      </c>
      <c r="W420" s="223">
        <f t="shared" ca="1" si="613"/>
        <v>-1.2367771152902941E-3</v>
      </c>
      <c r="X420" s="223">
        <f t="shared" ca="1" si="614"/>
        <v>-8.1566400338606228E-4</v>
      </c>
      <c r="Y420" s="223">
        <f t="shared" ca="1" si="615"/>
        <v>1.037085152509926E-3</v>
      </c>
      <c r="Z420" s="223">
        <f t="shared" ca="1" si="616"/>
        <v>1.0695645909017076E-3</v>
      </c>
      <c r="AA420" s="223">
        <f t="shared" ca="1" si="617"/>
        <v>-7.7523290502702592E-4</v>
      </c>
      <c r="AB420" s="223">
        <f t="shared" ca="1" si="618"/>
        <v>-1.2593581575837214E-3</v>
      </c>
      <c r="AC420" s="223">
        <f t="shared" ca="1" si="619"/>
        <v>4.6691514025209616E-4</v>
      </c>
      <c r="AD420" s="223">
        <f t="shared" ca="1" si="620"/>
        <v>1.3736689527417123E-3</v>
      </c>
      <c r="AE420" s="223">
        <f t="shared" ca="1" si="621"/>
        <v>-1.3061165224146799E-4</v>
      </c>
      <c r="AF420" s="223">
        <f t="shared" ca="1" si="622"/>
        <v>-1.4056454738212406E-3</v>
      </c>
      <c r="AG420" s="223">
        <f t="shared" ca="1" si="623"/>
        <v>-2.1352037084089388E-4</v>
      </c>
      <c r="AH420" s="223">
        <f t="shared" ca="1" si="624"/>
        <v>1.3533711282943998E-3</v>
      </c>
      <c r="AI420" s="223">
        <f t="shared" ca="1" si="625"/>
        <v>5.4485451806018004E-4</v>
      </c>
      <c r="AJ420" s="223">
        <f t="shared" ca="1" si="626"/>
        <v>-1.2199791094122199E-3</v>
      </c>
      <c r="AK420" s="223">
        <f t="shared" ca="1" si="627"/>
        <v>-8.4353145108435738E-4</v>
      </c>
      <c r="AL420" s="223">
        <f t="shared" ca="1" si="628"/>
        <v>1.0134646004541985E-3</v>
      </c>
      <c r="AM420" s="223">
        <f t="shared" ca="1" si="629"/>
        <v>1.0916492231485559E-3</v>
      </c>
      <c r="AN420" s="223">
        <f t="shared" ca="1" si="630"/>
        <v>-7.4620556348156751E-4</v>
      </c>
      <c r="AO420" s="223">
        <f t="shared" ca="1" si="631"/>
        <v>-1.2743362768749382E-3</v>
      </c>
      <c r="AP420" s="223">
        <f t="shared" ca="1" si="632"/>
        <v>4.3422083531533261E-4</v>
      </c>
      <c r="AQ420" s="223">
        <f t="shared" ca="1" si="633"/>
        <v>1.3806428081479748E-3</v>
      </c>
      <c r="AR420" s="223">
        <f t="shared" ca="1" si="634"/>
        <v>-9.6209998606659888E-5</v>
      </c>
      <c r="AS420" s="223">
        <f t="shared" ca="1" si="635"/>
        <v>-1.40419706992869E-3</v>
      </c>
      <c r="AT420" s="223">
        <f t="shared" ca="1" si="636"/>
        <v>-2.4756742427880542E-4</v>
      </c>
      <c r="AU420" s="223">
        <f t="shared" ca="1" si="637"/>
        <v>1.3435872788020921E-3</v>
      </c>
      <c r="AV420" s="223">
        <f t="shared" ca="1" si="638"/>
        <v>5.7650627625328063E-4</v>
      </c>
      <c r="AW420" s="223">
        <f t="shared" ca="1" si="639"/>
        <v>-1.2024462337365904E-3</v>
      </c>
      <c r="AX420" s="223">
        <f t="shared" ca="1" si="640"/>
        <v>-8.7089078697818372E-4</v>
      </c>
      <c r="AY420" s="223">
        <f t="shared" ca="1" si="641"/>
        <v>9.8923357521904336E-4</v>
      </c>
      <c r="AZ420" s="223">
        <f t="shared" ca="1" si="642"/>
        <v>1.1130762867227794E-3</v>
      </c>
      <c r="BA420" s="223">
        <f t="shared" ca="1" si="643"/>
        <v>-7.1672873560709068E-4</v>
      </c>
      <c r="BB420" s="223">
        <f t="shared" ca="1" si="644"/>
        <v>-1.2885467836434661E-3</v>
      </c>
      <c r="BC420" s="223">
        <f t="shared" ca="1" si="645"/>
        <v>4.0126497198394746E-4</v>
      </c>
      <c r="BD420" s="223">
        <f t="shared" ca="1" si="646"/>
        <v>1.3867850159521684E-3</v>
      </c>
      <c r="BE420" s="223">
        <f t="shared" ca="1" si="647"/>
        <v>-6.1750391666214703E-5</v>
      </c>
      <c r="BF420" s="223">
        <f t="shared" ca="1" si="648"/>
        <v>-1.4019028302275252E-3</v>
      </c>
      <c r="BG420" s="223">
        <f t="shared" ca="1" si="649"/>
        <v>-2.8146535235746379E-4</v>
      </c>
      <c r="BH420" s="223">
        <f t="shared" ca="1" si="650"/>
        <v>1.3329941025729982E-3</v>
      </c>
      <c r="BI420" s="223">
        <f t="shared" ca="1" si="651"/>
        <v>6.0781076862254243E-4</v>
      </c>
      <c r="BJ420" s="223">
        <f t="shared" ca="1" si="652"/>
        <v>-1.1841890494121239E-3</v>
      </c>
      <c r="BK420" s="223">
        <f t="shared" ca="1" si="653"/>
        <v>-8.9772553082664624E-4</v>
      </c>
      <c r="BL420" s="223">
        <f t="shared" ca="1" si="654"/>
        <v>9.6440667266798762E-4</v>
      </c>
      <c r="BM420" s="223">
        <f t="shared" ca="1" si="655"/>
        <v>1.1338328747624779E-3</v>
      </c>
      <c r="BN420" s="223">
        <f t="shared" ca="1" si="656"/>
        <v>-6.8682017714250649E-4</v>
      </c>
      <c r="BO420" s="223">
        <f t="shared" ca="1" si="657"/>
        <v>-1.3019811180114023E-3</v>
      </c>
      <c r="BP420" s="223">
        <f t="shared" ca="1" si="658"/>
        <v>3.6806740163768364E-4</v>
      </c>
      <c r="BQ420" s="223">
        <f t="shared" ca="1" si="659"/>
        <v>1.3920918763179824E-3</v>
      </c>
      <c r="BR420" s="223">
        <f t="shared" ca="1" si="660"/>
        <v>-2.7253588598835621E-5</v>
      </c>
      <c r="BS420" s="223">
        <f t="shared" ca="1" si="661"/>
        <v>-1.3987641366819531E-3</v>
      </c>
      <c r="BT420" s="223">
        <f t="shared" ca="1" si="662"/>
        <v>-3.1519373623252944E-4</v>
      </c>
      <c r="BU420" s="223">
        <f t="shared" ca="1" si="663"/>
        <v>1.3215979805403773E-3</v>
      </c>
      <c r="BV420" s="223">
        <f t="shared" ca="1" si="664"/>
        <v>6.3874913851227639E-4</v>
      </c>
      <c r="BW420" s="223">
        <f t="shared" ca="1" si="665"/>
        <v>-1.1652185538839612E-3</v>
      </c>
      <c r="BX420" s="223">
        <f t="shared" ca="1" si="666"/>
        <v>-9.2401951838345074E-4</v>
      </c>
      <c r="BY420" s="223">
        <f t="shared" ca="1" si="667"/>
        <v>9.3899884759881939E-4</v>
      </c>
      <c r="BZ420" s="223">
        <f t="shared" ca="1" si="668"/>
        <v>1.1539064842751732E-3</v>
      </c>
      <c r="CA420" s="223">
        <f t="shared" ca="1" si="669"/>
        <v>-6.5649790388507229E-4</v>
      </c>
      <c r="CB420" s="223">
        <f t="shared" ca="1" si="670"/>
        <v>-1.3146311876380508E-3</v>
      </c>
      <c r="CC420" s="223">
        <f t="shared" ca="1" si="671"/>
        <v>3.3464812125161915E-4</v>
      </c>
      <c r="CD420" s="223">
        <f t="shared" ca="1" si="672"/>
        <v>1.3965601925911733E-3</v>
      </c>
      <c r="CE420" s="223">
        <f t="shared" ca="1" si="673"/>
        <v>7.2596310112380729E-6</v>
      </c>
      <c r="CF420" s="223">
        <f t="shared" ca="1" si="674"/>
        <v>-1.3947828799236051E-3</v>
      </c>
      <c r="CG420" s="223">
        <f t="shared" ca="1" si="675"/>
        <v>-3.4873225918676101E-4</v>
      </c>
      <c r="CH420" s="223">
        <f t="shared" ca="1" si="676"/>
        <v>1.3094057773020034E-3</v>
      </c>
      <c r="CI420" s="223">
        <f t="shared" ca="1" si="677"/>
        <v>6.6930274980533954E-4</v>
      </c>
      <c r="CJ420" s="223">
        <f t="shared" ca="1" si="678"/>
        <v>-1.1455461742692779E-3</v>
      </c>
      <c r="CK420" s="223">
        <f t="shared" ca="1" si="679"/>
        <v>-9.497569111337114E-4</v>
      </c>
      <c r="CL420" s="223">
        <f t="shared" ca="1" si="680"/>
        <v>9.1302540473528623E-4</v>
      </c>
      <c r="CM420" s="223">
        <f t="shared" ca="1" si="681"/>
        <v>1.1732850236690722E-3</v>
      </c>
      <c r="CN420" s="223">
        <f t="shared" ca="1" si="682"/>
        <v>-6.2578018083835779E-4</v>
      </c>
      <c r="CO420" s="223">
        <f t="shared" ca="1" si="683"/>
        <v>-1.326489372594499E-3</v>
      </c>
      <c r="CP420" s="223">
        <f t="shared" ca="1" si="684"/>
        <v>3.0102726135061193E-4</v>
      </c>
      <c r="CQ420" s="223">
        <f t="shared" ca="1" si="685"/>
        <v>1.4001872732250919E-3</v>
      </c>
      <c r="CR420" s="223">
        <f t="shared" ca="1" si="686"/>
        <v>4.1768477691045693E-5</v>
      </c>
      <c r="CS420" s="223">
        <f t="shared" ca="1" si="687"/>
        <v>-1.3899614581126829E-3</v>
      </c>
      <c r="CT420" s="223">
        <f t="shared" ca="1" si="688"/>
        <v>-3.8206071886797815E-4</v>
      </c>
      <c r="CU420" s="223">
        <f t="shared" ca="1" si="689"/>
        <v>1.2964248369852255E-3</v>
      </c>
      <c r="CV420" s="223">
        <f t="shared" ca="1" si="690"/>
        <v>6.9945319814877912E-4</v>
      </c>
      <c r="CW420" s="223">
        <f t="shared" ca="1" si="691"/>
        <v>-1.1251837604739333E-3</v>
      </c>
      <c r="CX420" s="223">
        <f t="shared" ca="1" si="692"/>
        <v>-9.749222058343741E-4</v>
      </c>
      <c r="CY420" s="223">
        <f t="shared" ca="1" si="693"/>
        <v>8.865019895081597E-4</v>
      </c>
      <c r="CZ420" s="223">
        <f t="shared" ca="1" si="694"/>
        <v>1.1919568200366658E-3</v>
      </c>
      <c r="DA420" s="223">
        <f t="shared" ca="1" si="695"/>
        <v>-5.9468551121015219E-4</v>
      </c>
      <c r="DB420" s="223">
        <f t="shared" ca="1" si="696"/>
        <v>-1.3375485299535223E-3</v>
      </c>
      <c r="DC420" s="223">
        <f t="shared" ca="1" si="697"/>
        <v>2.6722507388348186E-4</v>
      </c>
      <c r="DD420" s="223">
        <f t="shared" ca="1" si="698"/>
        <v>1.4029709334019995E-3</v>
      </c>
      <c r="DE420" s="223">
        <f t="shared" ca="1" si="699"/>
        <v>7.6252164601756122E-5</v>
      </c>
      <c r="DF420" s="223">
        <f t="shared" ca="1" si="700"/>
        <v>-1.3843027754934002E-3</v>
      </c>
      <c r="DG420" s="223">
        <f t="shared" ca="1" si="701"/>
        <v>-4.1515903945831966E-4</v>
      </c>
      <c r="DH420" s="223">
        <f t="shared" ca="1" si="702"/>
        <v>1.282662978823095E-3</v>
      </c>
      <c r="DI420" s="223">
        <f t="shared" ca="1" si="703"/>
        <v>7.2918232203987598E-4</v>
      </c>
      <c r="DJ420" s="223">
        <f t="shared" ca="1" si="704"/>
        <v>-1.1041435780546219E-3</v>
      </c>
      <c r="DK420" s="223">
        <f t="shared" ca="1" si="705"/>
        <v>-9.9950024385297444E-4</v>
      </c>
      <c r="DL420" s="223">
        <f t="shared" ca="1" si="706"/>
        <v>8.5944457863096617E-4</v>
      </c>
      <c r="DM420" s="223">
        <f t="shared" ca="1" si="707"/>
        <v>1.2099106261860058E-3</v>
      </c>
      <c r="DN420" s="223">
        <f t="shared" ca="1" si="708"/>
        <v>-5.6323262526671708E-4</v>
      </c>
      <c r="DO420" s="223">
        <f t="shared" ca="1" si="709"/>
        <v>-1.3478019980922623E-3</v>
      </c>
      <c r="DP420" s="223">
        <f t="shared" ca="1" si="710"/>
        <v>2.332619200240531E-4</v>
      </c>
      <c r="DQ420" s="223">
        <f t="shared" ca="1" si="711"/>
        <v>1.4049094963490842E-3</v>
      </c>
      <c r="DR420" s="223">
        <f t="shared" ca="1" si="712"/>
        <v>1.1068992005972257E-4</v>
      </c>
      <c r="DS420" s="223">
        <f t="shared" ca="1" si="713"/>
        <v>-1.3778102406445676E-3</v>
      </c>
      <c r="DT420" s="223">
        <f t="shared" ca="1" si="714"/>
        <v>-4.48007283767088E-4</v>
      </c>
      <c r="DU420" s="223">
        <f t="shared" ca="1" si="715"/>
        <v>1.2681284924443796E-3</v>
      </c>
      <c r="DV420" s="223">
        <f t="shared" ca="1" si="716"/>
        <v>7.5847221376605959E-4</v>
      </c>
      <c r="DW420" s="223">
        <f t="shared" ca="1" si="717"/>
        <v>-1.0824383008304784E-3</v>
      </c>
      <c r="DX420" s="223">
        <f t="shared" ca="1" si="718"/>
        <v>-1.0234762202983706E-3</v>
      </c>
      <c r="DY420" s="223">
        <f t="shared" ca="1" si="719"/>
        <v>8.3186947047633937E-4</v>
      </c>
      <c r="DZ420" s="223">
        <f t="shared" ca="1" si="720"/>
        <v>1.2271356274156237E-3</v>
      </c>
      <c r="EA420" s="223">
        <f t="shared" ca="1" si="721"/>
        <v>-5.3144046905044594E-4</v>
      </c>
      <c r="EB420" s="223">
        <f t="shared" ca="1" si="722"/>
        <v>-1.357243600704915E-3</v>
      </c>
      <c r="EC420" s="223">
        <f t="shared" ca="1" si="723"/>
        <v>1.991582579062269E-4</v>
      </c>
      <c r="ED420" s="223">
        <f t="shared" ca="1" si="724"/>
        <v>1.4060017943485182E-3</v>
      </c>
      <c r="EE420" s="223">
        <f t="shared" ca="1" si="725"/>
        <v>1.4506100004880779E-4</v>
      </c>
      <c r="EF420" s="223">
        <f t="shared" ca="1" si="726"/>
        <v>-1.3704877644264211E-3</v>
      </c>
      <c r="EG420" s="223">
        <f t="shared" ca="1" si="727"/>
        <v>-4.8058566524022397E-4</v>
      </c>
      <c r="EH420" s="223">
        <f t="shared" ca="1" si="728"/>
        <v>1.2528301328801944E-3</v>
      </c>
      <c r="EI420" s="223">
        <f t="shared" ca="1" si="729"/>
        <v>7.8730523019177327E-4</v>
      </c>
      <c r="EJ420" s="223">
        <f t="shared" ca="1" si="730"/>
        <v>-1.0600810032488895E-3</v>
      </c>
      <c r="EK420" s="223">
        <f t="shared" ca="1" si="731"/>
        <v>-1.0468356929388999E-3</v>
      </c>
      <c r="EL420" s="223">
        <f t="shared" ca="1" si="732"/>
        <v>8.0379327525830087E-4</v>
      </c>
      <c r="EM420" s="223">
        <f t="shared" ca="1" si="733"/>
        <v>1.2436214480288225E-3</v>
      </c>
      <c r="EN420" s="223">
        <f t="shared" ca="1" si="734"/>
        <v>-4.9932819296742053E-4</v>
      </c>
      <c r="EO420" s="223">
        <f t="shared" ca="1" si="735"/>
        <v>-1.36586765052311E-3</v>
      </c>
      <c r="EP420" s="223">
        <f t="shared" ca="1" si="736"/>
        <v>1.649346303008449E-4</v>
      </c>
      <c r="EQ420" s="223">
        <f t="shared" ca="1" si="737"/>
        <v>1.4062471694408305E-3</v>
      </c>
      <c r="ER420" s="223">
        <f t="shared" ca="1" si="738"/>
        <v>1.7934470071564378E-4</v>
      </c>
      <c r="ES420" s="223">
        <f t="shared" ca="1" si="739"/>
        <v>-1.3623397576248224E-3</v>
      </c>
      <c r="ET420" s="223">
        <f t="shared" ca="1" si="740"/>
        <v>-5.1287455987883695E-4</v>
      </c>
      <c r="EU420" s="223">
        <f t="shared" ca="1" si="741"/>
        <v>1.2367771152902796E-3</v>
      </c>
      <c r="EV420" s="223">
        <f t="shared" ca="1" si="742"/>
        <v>8.1566400338605838E-4</v>
      </c>
      <c r="EW420" s="223">
        <f t="shared" ca="1" si="743"/>
        <v>-1.0370851525099258E-3</v>
      </c>
      <c r="EX420" s="223">
        <f t="shared" ca="1" si="744"/>
        <v>-1.0695645909017111E-3</v>
      </c>
      <c r="EY420" s="223">
        <f t="shared" ca="1" si="745"/>
        <v>7.7523290502701334E-4</v>
      </c>
      <c r="EZ420" s="223">
        <f t="shared" ca="1" si="746"/>
        <v>1.2593581575837305E-3</v>
      </c>
      <c r="FA420" s="223">
        <f t="shared" ca="1" si="747"/>
        <v>-4.6691514025207247E-4</v>
      </c>
      <c r="FB420" s="223">
        <f t="shared" ca="1" si="748"/>
        <v>-1.3736689527417199E-3</v>
      </c>
      <c r="FC420" s="223">
        <f t="shared" ca="1" si="749"/>
        <v>1.3061165224147279E-4</v>
      </c>
      <c r="FD420" s="223">
        <f t="shared" ca="1" si="750"/>
        <v>1.4056454738212401E-3</v>
      </c>
      <c r="FE420" s="223">
        <f t="shared" ca="1" si="751"/>
        <v>2.1352037084089903E-4</v>
      </c>
      <c r="FF420" s="223">
        <f t="shared" ca="1" si="752"/>
        <v>-1.3533711282943959E-3</v>
      </c>
      <c r="FG420" s="223">
        <f t="shared" ca="1" si="753"/>
        <v>-5.4485451806019403E-4</v>
      </c>
      <c r="FH420" s="223">
        <f t="shared" ca="1" si="754"/>
        <v>1.2199791094122075E-3</v>
      </c>
      <c r="FI420" s="223">
        <f t="shared" ca="1" si="755"/>
        <v>8.4353145108437744E-4</v>
      </c>
      <c r="FJ420" s="223">
        <f t="shared" ca="1" si="756"/>
        <v>-1.0134646004541742E-3</v>
      </c>
      <c r="FK420" s="223">
        <f t="shared" ca="1" si="757"/>
        <v>-1.0916492231485592E-3</v>
      </c>
      <c r="FL420" s="223">
        <f t="shared" ca="1" si="758"/>
        <v>7.4620556348156306E-4</v>
      </c>
      <c r="FM420" s="223">
        <f t="shared" ca="1" si="759"/>
        <v>1.2743362768749447E-3</v>
      </c>
      <c r="FN420" s="223">
        <f t="shared" ca="1" si="760"/>
        <v>-4.3422083531531819E-4</v>
      </c>
      <c r="FO420" s="223">
        <f t="shared" ca="1" si="761"/>
        <v>-1.3806428081479796E-3</v>
      </c>
      <c r="FP420" s="223">
        <f t="shared" ca="1" si="762"/>
        <v>9.6209998606634788E-5</v>
      </c>
      <c r="FQ420" s="223">
        <f t="shared" ca="1" si="763"/>
        <v>1.4041970699286881E-3</v>
      </c>
      <c r="FR420" s="223">
        <f t="shared" ca="1" si="764"/>
        <v>2.4756742427880065E-4</v>
      </c>
      <c r="FS420" s="223">
        <f t="shared" ca="1" si="765"/>
        <v>-1.3435872788020906E-3</v>
      </c>
      <c r="FT420" s="223">
        <f t="shared" ca="1" si="766"/>
        <v>-5.765062762532944E-4</v>
      </c>
      <c r="FU420" s="223">
        <f t="shared" ca="1" si="767"/>
        <v>1.2024462337365829E-3</v>
      </c>
      <c r="FV420" s="223">
        <f t="shared" ca="1" si="768"/>
        <v>8.7089078697820334E-4</v>
      </c>
      <c r="FW420" s="223">
        <f t="shared" ca="1" si="769"/>
        <v>-9.892335752190182E-4</v>
      </c>
      <c r="FX420" s="223">
        <f t="shared" ca="1" si="770"/>
        <v>-1.1130762867228006E-3</v>
      </c>
      <c r="FY420" s="223">
        <f t="shared" ca="1" si="771"/>
        <v>7.167287356070949E-4</v>
      </c>
      <c r="FZ420" s="223">
        <f t="shared" ca="1" si="772"/>
        <v>1.2885467836434722E-3</v>
      </c>
      <c r="GA420" s="223">
        <f t="shared" ca="1" si="773"/>
        <v>-4.0126497198393293E-4</v>
      </c>
      <c r="GB420" s="223">
        <f t="shared" ca="1" si="774"/>
        <v>-1.3867850159521643E-3</v>
      </c>
      <c r="GC420" s="223">
        <f t="shared" ca="1" si="775"/>
        <v>6.1750391666199551E-5</v>
      </c>
      <c r="GD420" s="223">
        <f t="shared" ca="1" si="776"/>
        <v>1.4019028302275256E-3</v>
      </c>
      <c r="GE420" s="223">
        <f t="shared" ca="1" si="777"/>
        <v>2.8146535235749816E-4</v>
      </c>
      <c r="GF420" s="223">
        <f t="shared" ca="1" si="778"/>
        <v>-1.3329941025729997E-3</v>
      </c>
      <c r="GG420" s="223">
        <f t="shared" ca="1" si="779"/>
        <v>-6.0781076862257419E-4</v>
      </c>
      <c r="GH420" s="223">
        <f t="shared" ca="1" si="780"/>
        <v>1.1841890494121157E-3</v>
      </c>
      <c r="GI420" s="223">
        <f t="shared" ca="1" si="781"/>
        <v>8.9772553082662716E-4</v>
      </c>
      <c r="GJ420" s="223">
        <f t="shared" ca="1" si="782"/>
        <v>-9.6440667266797656E-4</v>
      </c>
      <c r="GK420" s="223">
        <f t="shared" ca="1" si="783"/>
        <v>-1.1338328747624749E-3</v>
      </c>
      <c r="GL420" s="223">
        <f t="shared" ca="1" si="784"/>
        <v>6.8682017714247581E-4</v>
      </c>
      <c r="GM420" s="223">
        <f t="shared" ca="1" si="785"/>
        <v>1.3019811180114006E-3</v>
      </c>
      <c r="GN420" s="223">
        <f t="shared" ca="1" si="786"/>
        <v>-3.6806740163764965E-4</v>
      </c>
      <c r="GO420" s="223">
        <f t="shared" ca="1" si="787"/>
        <v>-1.3920918763179848E-3</v>
      </c>
      <c r="GP420" s="223">
        <f t="shared" ca="1" si="788"/>
        <v>2.7253588598860425E-5</v>
      </c>
      <c r="GQ420" s="223">
        <f t="shared" ca="1" si="789"/>
        <v>1.3987641366819514E-3</v>
      </c>
      <c r="GR420" s="223">
        <f t="shared" ca="1" si="790"/>
        <v>3.1519373623252478E-4</v>
      </c>
      <c r="GS420" s="223">
        <f t="shared" ca="1" si="791"/>
        <v>-1.3215979805403654E-3</v>
      </c>
      <c r="GT420" s="223">
        <f t="shared" ca="1" si="792"/>
        <v>-6.3874913851227216E-4</v>
      </c>
      <c r="GU420" s="223">
        <f t="shared" ca="1" si="793"/>
        <v>1.1652185538839415E-3</v>
      </c>
      <c r="GV420" s="223">
        <f t="shared" ca="1" si="794"/>
        <v>9.2401951838346223E-4</v>
      </c>
      <c r="GW420" s="223">
        <f t="shared" ca="1" si="795"/>
        <v>-9.3899884759877841E-4</v>
      </c>
      <c r="GX420" s="223">
        <f t="shared" ca="1" si="796"/>
        <v>-1.1539064842751819E-3</v>
      </c>
      <c r="GY420" s="223">
        <f t="shared" ca="1" si="797"/>
        <v>6.5649790388507662E-4</v>
      </c>
      <c r="GZ420" s="223">
        <f t="shared" ca="1" si="798"/>
        <v>1.3146311876380632E-3</v>
      </c>
      <c r="HA420" s="223">
        <f t="shared" ca="1" si="799"/>
        <v>-3.3464812125162381E-4</v>
      </c>
      <c r="HB420" s="223">
        <f t="shared" ca="1" si="800"/>
        <v>-1.3965601925911774E-3</v>
      </c>
      <c r="HC420" s="223">
        <f t="shared" ca="1" si="801"/>
        <v>-7.2596310112532314E-6</v>
      </c>
      <c r="HD420" s="223">
        <f t="shared" ca="1" si="802"/>
        <v>1.3947828799235982E-3</v>
      </c>
      <c r="HE420" s="223">
        <f t="shared" ca="1" si="803"/>
        <v>3.4873225918677565E-4</v>
      </c>
      <c r="HF420" s="223">
        <f t="shared" ca="1" si="804"/>
        <v>-1.3094057773020125E-3</v>
      </c>
      <c r="HG420" s="223">
        <f t="shared" ca="1" si="805"/>
        <v>-6.6930274980537044E-4</v>
      </c>
      <c r="HH420" s="223">
        <f t="shared" ca="1" si="806"/>
        <v>1.1455461742692808E-3</v>
      </c>
      <c r="HI420" s="223">
        <f t="shared" ca="1" si="807"/>
        <v>9.4975691113373731E-4</v>
      </c>
      <c r="HJ420" s="223">
        <f t="shared" ca="1" si="808"/>
        <v>-9.1302540473527473E-4</v>
      </c>
      <c r="HK420" s="223">
        <f t="shared" ca="1" si="809"/>
        <v>-1.1732850236691025E-3</v>
      </c>
      <c r="HL420" s="223">
        <f t="shared" ca="1" si="810"/>
        <v>6.2578018083834423E-4</v>
      </c>
      <c r="HM420" s="223">
        <f t="shared" ca="1" si="811"/>
        <v>1.326489372594491E-3</v>
      </c>
      <c r="HN420" s="223">
        <f t="shared" ca="1" si="812"/>
        <v>-3.0102726135057762E-4</v>
      </c>
      <c r="HO420" s="223">
        <f t="shared" ca="1" si="813"/>
        <v>-1.4001872732250932E-3</v>
      </c>
      <c r="HP420" s="223">
        <f t="shared" ca="1" si="814"/>
        <v>-4.1768477691100791E-5</v>
      </c>
      <c r="HQ420" s="223">
        <f t="shared" ca="1" si="815"/>
        <v>1.3899614581126807E-3</v>
      </c>
      <c r="HR420" s="223">
        <f t="shared" ca="1" si="816"/>
        <v>3.8206071886803111E-4</v>
      </c>
      <c r="HS420" s="223">
        <f t="shared" ca="1" si="817"/>
        <v>-1.2964248369852199E-3</v>
      </c>
      <c r="HT420" s="223">
        <f t="shared" ca="1" si="818"/>
        <v>-6.9945319814875766E-4</v>
      </c>
      <c r="HU420" s="223">
        <f t="shared" ca="1" si="819"/>
        <v>1.1251837604739244E-3</v>
      </c>
      <c r="HV420" s="223">
        <f t="shared" ca="1" si="820"/>
        <v>9.7492220583438494E-4</v>
      </c>
      <c r="HW420" s="223">
        <f t="shared" ca="1" si="821"/>
        <v>-8.8650198950811676E-4</v>
      </c>
      <c r="HX420" s="223">
        <f t="shared" ca="1" si="822"/>
        <v>-1.1919568200366741E-3</v>
      </c>
      <c r="HY420" s="223">
        <f t="shared" ca="1" si="823"/>
        <v>5.9468551121010221E-4</v>
      </c>
      <c r="HZ420" s="223">
        <f t="shared" ca="1" si="824"/>
        <v>1.3375485299535268E-3</v>
      </c>
      <c r="IA420" s="223">
        <f t="shared" ca="1" si="825"/>
        <v>-2.6722507388350625E-4</v>
      </c>
      <c r="IB420" s="223">
        <f t="shared" ca="1" si="826"/>
        <v>-1.4029709334020004E-3</v>
      </c>
      <c r="IC420" s="223">
        <f t="shared" ca="1" si="827"/>
        <v>-7.6252164601731335E-5</v>
      </c>
      <c r="ID420" s="223">
        <f t="shared" ca="1" si="828"/>
        <v>1.3843027754933907E-3</v>
      </c>
      <c r="IE420" s="223">
        <f t="shared" ca="1" si="829"/>
        <v>4.578043585179217E-4</v>
      </c>
      <c r="IF420" s="223">
        <f t="shared" ca="1" si="830"/>
        <v>-1.2826629788230725E-3</v>
      </c>
      <c r="IG420" s="223">
        <f t="shared" ca="1" si="831"/>
        <v>-7.2918232203988899E-4</v>
      </c>
      <c r="IH420" s="223">
        <f t="shared" ca="1" si="832"/>
        <v>1.1041435780546375E-3</v>
      </c>
      <c r="II420" s="223">
        <f t="shared" ca="1" si="833"/>
        <v>9.9950024385298507E-4</v>
      </c>
      <c r="IJ420" s="223">
        <f t="shared" ca="1" si="834"/>
        <v>-8.5944457863098591E-4</v>
      </c>
      <c r="IK420" s="223">
        <f t="shared" ca="1" si="835"/>
        <v>-1.209910626186034E-3</v>
      </c>
      <c r="IL420" s="223">
        <f t="shared" ca="1" si="836"/>
        <v>5.6323262526670331E-4</v>
      </c>
      <c r="IM420" s="223">
        <f t="shared" ca="1" si="837"/>
        <v>1.3478019980922781E-3</v>
      </c>
      <c r="IN420" s="223">
        <f t="shared" ca="1" si="838"/>
        <v>-2.3326192002403814E-4</v>
      </c>
      <c r="IO420" s="223">
        <f t="shared" ca="1" si="839"/>
        <v>-1.4049094963490831E-3</v>
      </c>
      <c r="IP420" s="223">
        <f t="shared" ca="1" si="840"/>
        <v>-1.1068992005973769E-4</v>
      </c>
      <c r="IQ420" s="223">
        <f t="shared" ca="1" si="841"/>
        <v>1.3778102406445723E-3</v>
      </c>
      <c r="IR420" s="223">
        <f t="shared" ca="1" si="842"/>
        <v>4.4800728376714026E-4</v>
      </c>
      <c r="IS420" s="223">
        <f t="shared" ca="1" si="843"/>
        <v>-1.2681284924443729E-3</v>
      </c>
      <c r="IT420" s="223">
        <f t="shared" ca="1" si="844"/>
        <v>-7.5847221376610589E-4</v>
      </c>
      <c r="IU420" s="223">
        <f t="shared" ca="1" si="845"/>
        <v>1.0824383008304686E-3</v>
      </c>
      <c r="IV420" s="223">
        <f t="shared" ca="1" si="846"/>
        <v>1.0234762202983537E-3</v>
      </c>
      <c r="IW420" s="223">
        <f t="shared" ca="1" si="847"/>
        <v>-8.3186947047632722E-4</v>
      </c>
      <c r="IX420" s="223">
        <f t="shared" ca="1" si="848"/>
        <v>-1.2271356274156115E-3</v>
      </c>
      <c r="IY420" s="223">
        <f t="shared" ca="1" si="849"/>
        <v>5.3144046905039476E-4</v>
      </c>
      <c r="IZ420" s="223">
        <f t="shared" ca="1" si="850"/>
        <v>1.3572436007049187E-3</v>
      </c>
      <c r="JA420" s="223">
        <f t="shared" ca="1" si="851"/>
        <v>-1.9915825790617228E-4</v>
      </c>
      <c r="JB420" s="223">
        <f t="shared" ca="1" si="852"/>
        <v>-1.4060017943485186E-3</v>
      </c>
    </row>
    <row r="421" spans="2:262">
      <c r="B421" s="230">
        <v>60</v>
      </c>
      <c r="C421" s="229">
        <f t="shared" si="853"/>
        <v>1.1718750000000006E-3</v>
      </c>
      <c r="D421" s="226">
        <f t="shared" ca="1" si="597"/>
        <v>279.99798469539411</v>
      </c>
      <c r="E421" s="225">
        <f ca="1">BN361</f>
        <v>-2.0153046058938688E-3</v>
      </c>
      <c r="F421" s="224">
        <v>60</v>
      </c>
      <c r="G421" s="223">
        <f t="shared" ca="1" si="854"/>
        <v>-5.1883933001650234E-5</v>
      </c>
      <c r="H421" s="223">
        <f t="shared" ca="1" si="598"/>
        <v>4.6468085890405343E-4</v>
      </c>
      <c r="I421" s="223">
        <f t="shared" ca="1" si="599"/>
        <v>1.429773109129693E-4</v>
      </c>
      <c r="J421" s="223">
        <f t="shared" ca="1" si="600"/>
        <v>-4.3665240460865397E-4</v>
      </c>
      <c r="K421" s="223">
        <f t="shared" ca="1" si="601"/>
        <v>-2.2857615094850207E-4</v>
      </c>
      <c r="L421" s="223">
        <f t="shared" ca="1" si="602"/>
        <v>3.9184364328163332E-4</v>
      </c>
      <c r="M421" s="223">
        <f t="shared" ca="1" si="603"/>
        <v>3.0539093769006687E-4</v>
      </c>
      <c r="N421" s="223">
        <f t="shared" ca="1" si="604"/>
        <v>-3.3197655049174669E-4</v>
      </c>
      <c r="O421" s="223">
        <f t="shared" ca="1" si="605"/>
        <v>-3.704697219614127E-4</v>
      </c>
      <c r="P421" s="223">
        <f t="shared" ca="1" si="606"/>
        <v>2.5935178504105669E-4</v>
      </c>
      <c r="Q421" s="223">
        <f t="shared" ca="1" si="607"/>
        <v>4.2131156257959554E-4</v>
      </c>
      <c r="R421" s="223">
        <f t="shared" ca="1" si="608"/>
        <v>-1.7676027593739414E-4</v>
      </c>
      <c r="S421" s="223">
        <f t="shared" ca="1" si="609"/>
        <v>-4.5596263612209041E-4</v>
      </c>
      <c r="T421" s="223">
        <f t="shared" ca="1" si="610"/>
        <v>8.7375968557763705E-5</v>
      </c>
      <c r="U421" s="223">
        <f t="shared" ca="1" si="611"/>
        <v>4.7309132126520571E-4</v>
      </c>
      <c r="V421" s="223">
        <f t="shared" ca="1" si="612"/>
        <v>5.3661482925338599E-6</v>
      </c>
      <c r="W421" s="223">
        <f t="shared" ca="1" si="613"/>
        <v>-4.7203937224476864E-4</v>
      </c>
      <c r="X421" s="223">
        <f t="shared" ca="1" si="614"/>
        <v>-9.7902047073319986E-5</v>
      </c>
      <c r="Y421" s="223">
        <f t="shared" ca="1" si="615"/>
        <v>4.5284721487169486E-4</v>
      </c>
      <c r="Z421" s="223">
        <f t="shared" ca="1" si="616"/>
        <v>1.8667562508917896E-4</v>
      </c>
      <c r="AA421" s="223">
        <f t="shared" ca="1" si="617"/>
        <v>-4.1625239299074578E-4</v>
      </c>
      <c r="AB421" s="223">
        <f t="shared" ca="1" si="618"/>
        <v>-2.6827536352175892E-4</v>
      </c>
      <c r="AC421" s="223">
        <f t="shared" ca="1" si="619"/>
        <v>3.6366122508419275E-4</v>
      </c>
      <c r="AD421" s="223">
        <f t="shared" ca="1" si="620"/>
        <v>3.3956543018475447E-4</v>
      </c>
      <c r="AE421" s="223">
        <f t="shared" ca="1" si="621"/>
        <v>-2.9709476024122097E-4</v>
      </c>
      <c r="AF421" s="223">
        <f t="shared" ca="1" si="622"/>
        <v>-3.9780618779623479E-4</v>
      </c>
      <c r="AG421" s="223">
        <f t="shared" ca="1" si="623"/>
        <v>2.1911111037483763E-4</v>
      </c>
      <c r="AH421" s="223">
        <f t="shared" ca="1" si="624"/>
        <v>4.4075947670298816E-4</v>
      </c>
      <c r="AI421" s="223">
        <f t="shared" ca="1" si="625"/>
        <v>-1.3270714341567533E-4</v>
      </c>
      <c r="AJ421" s="223">
        <f t="shared" ca="1" si="626"/>
        <v>-4.667746261008066E-4</v>
      </c>
      <c r="AK421" s="223">
        <f t="shared" ca="1" si="627"/>
        <v>4.1203315358075291E-5</v>
      </c>
      <c r="AL421" s="223">
        <f t="shared" ca="1" si="628"/>
        <v>4.7485188838779793E-4</v>
      </c>
      <c r="AM421" s="223">
        <f t="shared" ca="1" si="629"/>
        <v>5.1883933001653412E-5</v>
      </c>
      <c r="AN421" s="223">
        <f t="shared" ca="1" si="630"/>
        <v>-4.6468085890405262E-4</v>
      </c>
      <c r="AO421" s="223">
        <f t="shared" ca="1" si="631"/>
        <v>-1.4297731091297014E-4</v>
      </c>
      <c r="AP421" s="223">
        <f t="shared" ca="1" si="632"/>
        <v>4.3665240460865327E-4</v>
      </c>
      <c r="AQ421" s="223">
        <f t="shared" ca="1" si="633"/>
        <v>2.2857615094850432E-4</v>
      </c>
      <c r="AR421" s="223">
        <f t="shared" ca="1" si="634"/>
        <v>-3.9184364328163191E-4</v>
      </c>
      <c r="AS421" s="223">
        <f t="shared" ca="1" si="635"/>
        <v>-3.0539093769006947E-4</v>
      </c>
      <c r="AT421" s="223">
        <f t="shared" ca="1" si="636"/>
        <v>3.3197655049174604E-4</v>
      </c>
      <c r="AU421" s="223">
        <f t="shared" ca="1" si="637"/>
        <v>3.7046972196141373E-4</v>
      </c>
      <c r="AV421" s="223">
        <f t="shared" ca="1" si="638"/>
        <v>-2.5935178504105457E-4</v>
      </c>
      <c r="AW421" s="223">
        <f t="shared" ca="1" si="639"/>
        <v>-4.2131156257959668E-4</v>
      </c>
      <c r="AX421" s="223">
        <f t="shared" ca="1" si="640"/>
        <v>1.7676027593739176E-4</v>
      </c>
      <c r="AY421" s="223">
        <f t="shared" ca="1" si="641"/>
        <v>4.559626361220916E-4</v>
      </c>
      <c r="AZ421" s="223">
        <f t="shared" ca="1" si="642"/>
        <v>-8.7375968557759531E-5</v>
      </c>
      <c r="BA421" s="223">
        <f t="shared" ca="1" si="643"/>
        <v>-4.7309132126520625E-4</v>
      </c>
      <c r="BB421" s="223">
        <f t="shared" ca="1" si="644"/>
        <v>-5.3661482925397934E-6</v>
      </c>
      <c r="BC421" s="223">
        <f t="shared" ca="1" si="645"/>
        <v>4.720393722447687E-4</v>
      </c>
      <c r="BD421" s="223">
        <f t="shared" ca="1" si="646"/>
        <v>9.7902047073320826E-5</v>
      </c>
      <c r="BE421" s="223">
        <f t="shared" ca="1" si="647"/>
        <v>-4.5284721487169458E-4</v>
      </c>
      <c r="BF421" s="223">
        <f t="shared" ca="1" si="648"/>
        <v>-1.8667562508918134E-4</v>
      </c>
      <c r="BG421" s="223">
        <f t="shared" ca="1" si="649"/>
        <v>4.1625239299074459E-4</v>
      </c>
      <c r="BH421" s="223">
        <f t="shared" ca="1" si="650"/>
        <v>2.6827536352176098E-4</v>
      </c>
      <c r="BI421" s="223">
        <f t="shared" ca="1" si="651"/>
        <v>-3.6366122508419113E-4</v>
      </c>
      <c r="BJ421" s="223">
        <f t="shared" ca="1" si="652"/>
        <v>-3.3956543018475626E-4</v>
      </c>
      <c r="BK421" s="223">
        <f t="shared" ca="1" si="653"/>
        <v>2.9709476024121636E-4</v>
      </c>
      <c r="BL421" s="223">
        <f t="shared" ca="1" si="654"/>
        <v>3.9780618779623809E-4</v>
      </c>
      <c r="BM421" s="223">
        <f t="shared" ca="1" si="655"/>
        <v>-2.1911111037483833E-4</v>
      </c>
      <c r="BN421" s="223">
        <f t="shared" ca="1" si="656"/>
        <v>-4.4075947670298783E-4</v>
      </c>
      <c r="BO421" s="223">
        <f t="shared" ca="1" si="657"/>
        <v>1.3270714341567612E-4</v>
      </c>
      <c r="BP421" s="223">
        <f t="shared" ca="1" si="658"/>
        <v>4.6677462610080709E-4</v>
      </c>
      <c r="BQ421" s="223">
        <f t="shared" ca="1" si="659"/>
        <v>-4.1203315358072743E-5</v>
      </c>
      <c r="BR421" s="223">
        <f t="shared" ca="1" si="660"/>
        <v>-4.7485188838779793E-4</v>
      </c>
      <c r="BS421" s="223">
        <f t="shared" ca="1" si="661"/>
        <v>-5.188393300165596E-5</v>
      </c>
      <c r="BT421" s="223">
        <f t="shared" ca="1" si="662"/>
        <v>4.6468085890405213E-4</v>
      </c>
      <c r="BU421" s="223">
        <f t="shared" ca="1" si="663"/>
        <v>1.4297731091297578E-4</v>
      </c>
      <c r="BV421" s="223">
        <f t="shared" ca="1" si="664"/>
        <v>-4.3665240460865094E-4</v>
      </c>
      <c r="BW421" s="223">
        <f t="shared" ca="1" si="665"/>
        <v>-2.2857615094850955E-4</v>
      </c>
      <c r="BX421" s="223">
        <f t="shared" ca="1" si="666"/>
        <v>3.9184364328163234E-4</v>
      </c>
      <c r="BY421" s="223">
        <f t="shared" ca="1" si="667"/>
        <v>3.0539093769006888E-4</v>
      </c>
      <c r="BZ421" s="223">
        <f t="shared" ca="1" si="668"/>
        <v>-3.3197655049174425E-4</v>
      </c>
      <c r="CA421" s="223">
        <f t="shared" ca="1" si="669"/>
        <v>-3.7046972196141535E-4</v>
      </c>
      <c r="CB421" s="223">
        <f t="shared" ca="1" si="670"/>
        <v>2.5935178504105246E-4</v>
      </c>
      <c r="CC421" s="223">
        <f t="shared" ca="1" si="671"/>
        <v>4.2131156257959788E-4</v>
      </c>
      <c r="CD421" s="223">
        <f t="shared" ca="1" si="672"/>
        <v>-1.7676027593738937E-4</v>
      </c>
      <c r="CE421" s="223">
        <f t="shared" ca="1" si="673"/>
        <v>-4.5596263612209231E-4</v>
      </c>
      <c r="CF421" s="223">
        <f t="shared" ca="1" si="674"/>
        <v>8.737596855775701E-5</v>
      </c>
      <c r="CG421" s="223">
        <f t="shared" ca="1" si="675"/>
        <v>4.7309132126520647E-4</v>
      </c>
      <c r="CH421" s="223">
        <f t="shared" ca="1" si="676"/>
        <v>5.3661482925356048E-6</v>
      </c>
      <c r="CI421" s="223">
        <f t="shared" ca="1" si="677"/>
        <v>-4.7203937224476854E-4</v>
      </c>
      <c r="CJ421" s="223">
        <f t="shared" ca="1" si="678"/>
        <v>-9.7902047073323347E-5</v>
      </c>
      <c r="CK421" s="223">
        <f t="shared" ca="1" si="679"/>
        <v>4.5284721487169383E-4</v>
      </c>
      <c r="CL421" s="223">
        <f t="shared" ca="1" si="680"/>
        <v>1.866756250891837E-4</v>
      </c>
      <c r="CM421" s="223">
        <f t="shared" ca="1" si="681"/>
        <v>-4.1625239299074334E-4</v>
      </c>
      <c r="CN421" s="223">
        <f t="shared" ca="1" si="682"/>
        <v>-2.6827536352176315E-4</v>
      </c>
      <c r="CO421" s="223">
        <f t="shared" ca="1" si="683"/>
        <v>3.6366122508419373E-4</v>
      </c>
      <c r="CP421" s="223">
        <f t="shared" ca="1" si="684"/>
        <v>3.3956543018475805E-4</v>
      </c>
      <c r="CQ421" s="223">
        <f t="shared" ca="1" si="685"/>
        <v>-2.9709476024121961E-4</v>
      </c>
      <c r="CR421" s="223">
        <f t="shared" ca="1" si="686"/>
        <v>-3.978061877962395E-4</v>
      </c>
      <c r="CS421" s="223">
        <f t="shared" ca="1" si="687"/>
        <v>2.1911111037483606E-4</v>
      </c>
      <c r="CT421" s="223">
        <f t="shared" ca="1" si="688"/>
        <v>4.4075947670299125E-4</v>
      </c>
      <c r="CU421" s="223">
        <f t="shared" ca="1" si="689"/>
        <v>-1.3270714341567365E-4</v>
      </c>
      <c r="CV421" s="223">
        <f t="shared" ca="1" si="690"/>
        <v>-4.6677462610080877E-4</v>
      </c>
      <c r="CW421" s="223">
        <f t="shared" ca="1" si="691"/>
        <v>4.1203315358070188E-5</v>
      </c>
      <c r="CX421" s="223">
        <f t="shared" ca="1" si="692"/>
        <v>4.7485188838779783E-4</v>
      </c>
      <c r="CY421" s="223">
        <f t="shared" ca="1" si="693"/>
        <v>5.1883933001658494E-5</v>
      </c>
      <c r="CZ421" s="223">
        <f t="shared" ca="1" si="694"/>
        <v>-4.6468085890405295E-4</v>
      </c>
      <c r="DA421" s="223">
        <f t="shared" ca="1" si="695"/>
        <v>-1.4297731091297825E-4</v>
      </c>
      <c r="DB421" s="223">
        <f t="shared" ca="1" si="696"/>
        <v>4.3665240460865262E-4</v>
      </c>
      <c r="DC421" s="223">
        <f t="shared" ca="1" si="697"/>
        <v>2.2857615094851175E-4</v>
      </c>
      <c r="DD421" s="223">
        <f t="shared" ca="1" si="698"/>
        <v>-3.9184364328163083E-4</v>
      </c>
      <c r="DE421" s="223">
        <f t="shared" ca="1" si="699"/>
        <v>-3.0539093769007603E-4</v>
      </c>
      <c r="DF421" s="223">
        <f t="shared" ca="1" si="700"/>
        <v>3.3197655049174241E-4</v>
      </c>
      <c r="DG421" s="223">
        <f t="shared" ca="1" si="701"/>
        <v>3.7046972196142115E-4</v>
      </c>
      <c r="DH421" s="223">
        <f t="shared" ca="1" si="702"/>
        <v>-2.5935178504105029E-4</v>
      </c>
      <c r="DI421" s="223">
        <f t="shared" ca="1" si="703"/>
        <v>-4.2131156257959598E-4</v>
      </c>
      <c r="DJ421" s="223">
        <f t="shared" ca="1" si="704"/>
        <v>1.7676027593738699E-4</v>
      </c>
      <c r="DK421" s="223">
        <f t="shared" ca="1" si="705"/>
        <v>4.5596263612209111E-4</v>
      </c>
      <c r="DL421" s="223">
        <f t="shared" ca="1" si="706"/>
        <v>-8.7375968557754503E-5</v>
      </c>
      <c r="DM421" s="223">
        <f t="shared" ca="1" si="707"/>
        <v>-4.7309132126520614E-4</v>
      </c>
      <c r="DN421" s="223">
        <f t="shared" ca="1" si="708"/>
        <v>-5.3661482925449128E-6</v>
      </c>
      <c r="DO421" s="223">
        <f t="shared" ca="1" si="709"/>
        <v>4.7203937224476821E-4</v>
      </c>
      <c r="DP421" s="223">
        <f t="shared" ca="1" si="710"/>
        <v>9.7902047073332454E-5</v>
      </c>
      <c r="DQ421" s="223">
        <f t="shared" ca="1" si="711"/>
        <v>-4.5284721487169307E-4</v>
      </c>
      <c r="DR421" s="223">
        <f t="shared" ca="1" si="712"/>
        <v>-1.8667562508919224E-4</v>
      </c>
      <c r="DS421" s="223">
        <f t="shared" ca="1" si="713"/>
        <v>4.1625239299074209E-4</v>
      </c>
      <c r="DT421" s="223">
        <f t="shared" ca="1" si="714"/>
        <v>2.6827536352175973E-4</v>
      </c>
      <c r="DU421" s="223">
        <f t="shared" ca="1" si="715"/>
        <v>-3.6366122508418777E-4</v>
      </c>
      <c r="DV421" s="223">
        <f t="shared" ca="1" si="716"/>
        <v>-3.3956543018475512E-4</v>
      </c>
      <c r="DW421" s="223">
        <f t="shared" ca="1" si="717"/>
        <v>2.9709476024121235E-4</v>
      </c>
      <c r="DX421" s="223">
        <f t="shared" ca="1" si="718"/>
        <v>3.9780618779623723E-4</v>
      </c>
      <c r="DY421" s="223">
        <f t="shared" ca="1" si="719"/>
        <v>-2.1911111037482782E-4</v>
      </c>
      <c r="DZ421" s="223">
        <f t="shared" ca="1" si="720"/>
        <v>-4.4075947670298973E-4</v>
      </c>
      <c r="EA421" s="223">
        <f t="shared" ca="1" si="721"/>
        <v>1.3270714341566471E-4</v>
      </c>
      <c r="EB421" s="223">
        <f t="shared" ca="1" si="722"/>
        <v>4.6677462610080801E-4</v>
      </c>
      <c r="EC421" s="223">
        <f t="shared" ca="1" si="723"/>
        <v>-4.1203315358060918E-5</v>
      </c>
      <c r="ED421" s="223">
        <f t="shared" ca="1" si="724"/>
        <v>-4.7485188838779788E-4</v>
      </c>
      <c r="EE421" s="223">
        <f t="shared" ca="1" si="725"/>
        <v>-5.188393300165434E-5</v>
      </c>
      <c r="EF421" s="223">
        <f t="shared" ca="1" si="726"/>
        <v>4.646808589040511E-4</v>
      </c>
      <c r="EG421" s="223">
        <f t="shared" ca="1" si="727"/>
        <v>1.4297731091297424E-4</v>
      </c>
      <c r="EH421" s="223">
        <f t="shared" ca="1" si="728"/>
        <v>-4.3665240460864893E-4</v>
      </c>
      <c r="EI421" s="223">
        <f t="shared" ca="1" si="729"/>
        <v>-2.2857615094850809E-4</v>
      </c>
      <c r="EJ421" s="223">
        <f t="shared" ca="1" si="730"/>
        <v>3.9184364328162562E-4</v>
      </c>
      <c r="EK421" s="223">
        <f t="shared" ca="1" si="731"/>
        <v>3.0539093769007278E-4</v>
      </c>
      <c r="EL421" s="223">
        <f t="shared" ca="1" si="732"/>
        <v>-3.3197655049173574E-4</v>
      </c>
      <c r="EM421" s="223">
        <f t="shared" ca="1" si="733"/>
        <v>-3.7046972196141861E-4</v>
      </c>
      <c r="EN421" s="223">
        <f t="shared" ca="1" si="734"/>
        <v>2.5935178504104254E-4</v>
      </c>
      <c r="EO421" s="223">
        <f t="shared" ca="1" si="735"/>
        <v>4.2131156257960021E-4</v>
      </c>
      <c r="EP421" s="223">
        <f t="shared" ca="1" si="736"/>
        <v>-1.7676027593739089E-4</v>
      </c>
      <c r="EQ421" s="223">
        <f t="shared" ca="1" si="737"/>
        <v>-4.5596263612209377E-4</v>
      </c>
      <c r="ER421" s="223">
        <f t="shared" ca="1" si="738"/>
        <v>8.7375968557758623E-5</v>
      </c>
      <c r="ES421" s="223">
        <f t="shared" ca="1" si="739"/>
        <v>4.7309132126520696E-4</v>
      </c>
      <c r="ET421" s="223">
        <f t="shared" ca="1" si="740"/>
        <v>5.3661482925407243E-6</v>
      </c>
      <c r="EU421" s="223">
        <f t="shared" ca="1" si="741"/>
        <v>-4.7203937224476718E-4</v>
      </c>
      <c r="EV421" s="223">
        <f t="shared" ca="1" si="742"/>
        <v>-9.7902047073328361E-5</v>
      </c>
      <c r="EW421" s="223">
        <f t="shared" ca="1" si="743"/>
        <v>4.5284721487169025E-4</v>
      </c>
      <c r="EX421" s="223">
        <f t="shared" ca="1" si="744"/>
        <v>1.8667562508918839E-4</v>
      </c>
      <c r="EY421" s="223">
        <f t="shared" ca="1" si="745"/>
        <v>-4.1625239299073765E-4</v>
      </c>
      <c r="EZ421" s="223">
        <f t="shared" ca="1" si="746"/>
        <v>-2.6827536352176738E-4</v>
      </c>
      <c r="FA421" s="223">
        <f t="shared" ca="1" si="747"/>
        <v>3.6366122508419053E-4</v>
      </c>
      <c r="FB421" s="223">
        <f t="shared" ca="1" si="748"/>
        <v>3.3956543018476162E-4</v>
      </c>
      <c r="FC421" s="223">
        <f t="shared" ca="1" si="749"/>
        <v>-2.9709476024121565E-4</v>
      </c>
      <c r="FD421" s="223">
        <f t="shared" ca="1" si="750"/>
        <v>-3.9780618779624227E-4</v>
      </c>
      <c r="FE421" s="223">
        <f t="shared" ca="1" si="751"/>
        <v>2.1911111037483153E-4</v>
      </c>
      <c r="FF421" s="223">
        <f t="shared" ca="1" si="752"/>
        <v>4.4075947670299315E-4</v>
      </c>
      <c r="FG421" s="223">
        <f t="shared" ca="1" si="753"/>
        <v>-1.3270714341566875E-4</v>
      </c>
      <c r="FH421" s="223">
        <f t="shared" ca="1" si="754"/>
        <v>-4.6677462610080975E-4</v>
      </c>
      <c r="FI421" s="223">
        <f t="shared" ca="1" si="755"/>
        <v>4.1203315358065093E-5</v>
      </c>
      <c r="FJ421" s="223">
        <f t="shared" ca="1" si="756"/>
        <v>4.7485188838779793E-4</v>
      </c>
      <c r="FK421" s="223">
        <f t="shared" ca="1" si="757"/>
        <v>5.1883933001663583E-5</v>
      </c>
      <c r="FL421" s="223">
        <f t="shared" ca="1" si="758"/>
        <v>-4.6468085890405192E-4</v>
      </c>
      <c r="FM421" s="223">
        <f t="shared" ca="1" si="759"/>
        <v>-1.4297731091298313E-4</v>
      </c>
      <c r="FN421" s="223">
        <f t="shared" ca="1" si="760"/>
        <v>4.3665240460865061E-4</v>
      </c>
      <c r="FO421" s="223">
        <f t="shared" ca="1" si="761"/>
        <v>2.2857615094851625E-4</v>
      </c>
      <c r="FP421" s="223">
        <f t="shared" ca="1" si="762"/>
        <v>-3.9184364328162801E-4</v>
      </c>
      <c r="FQ421" s="223">
        <f t="shared" ca="1" si="763"/>
        <v>-3.0539093769007994E-4</v>
      </c>
      <c r="FR421" s="223">
        <f t="shared" ca="1" si="764"/>
        <v>3.3197655049173878E-4</v>
      </c>
      <c r="FS421" s="223">
        <f t="shared" ca="1" si="765"/>
        <v>3.7046972196142441E-4</v>
      </c>
      <c r="FT421" s="223">
        <f t="shared" ca="1" si="766"/>
        <v>-2.5935178504104606E-4</v>
      </c>
      <c r="FU421" s="223">
        <f t="shared" ca="1" si="767"/>
        <v>-4.2131156257959831E-4</v>
      </c>
      <c r="FV421" s="223">
        <f t="shared" ca="1" si="768"/>
        <v>1.7676027593738225E-4</v>
      </c>
      <c r="FW421" s="223">
        <f t="shared" ca="1" si="769"/>
        <v>4.5596263612209263E-4</v>
      </c>
      <c r="FX421" s="223">
        <f t="shared" ca="1" si="770"/>
        <v>-8.737596855776273E-5</v>
      </c>
      <c r="FY421" s="223">
        <f t="shared" ca="1" si="771"/>
        <v>-4.7309132126520652E-4</v>
      </c>
      <c r="FZ421" s="223">
        <f t="shared" ca="1" si="772"/>
        <v>-5.3661482925500323E-6</v>
      </c>
      <c r="GA421" s="223">
        <f t="shared" ca="1" si="773"/>
        <v>4.7203937224476615E-4</v>
      </c>
      <c r="GB421" s="223">
        <f t="shared" ca="1" si="774"/>
        <v>9.7902047073324255E-5</v>
      </c>
      <c r="GC421" s="223">
        <f t="shared" ca="1" si="775"/>
        <v>-4.5284721487169155E-4</v>
      </c>
      <c r="GD421" s="223">
        <f t="shared" ca="1" si="776"/>
        <v>-1.8667562508919695E-4</v>
      </c>
      <c r="GE421" s="223">
        <f t="shared" ca="1" si="777"/>
        <v>4.1625239299073315E-4</v>
      </c>
      <c r="GF421" s="223">
        <f t="shared" ca="1" si="778"/>
        <v>2.6827536352176391E-4</v>
      </c>
      <c r="GG421" s="223">
        <f t="shared" ca="1" si="779"/>
        <v>-3.6366122508418451E-4</v>
      </c>
      <c r="GH421" s="223">
        <f t="shared" ca="1" si="780"/>
        <v>-3.3956543018476813E-4</v>
      </c>
      <c r="GI421" s="223">
        <f t="shared" ca="1" si="781"/>
        <v>2.9709476024121885E-4</v>
      </c>
      <c r="GJ421" s="223">
        <f t="shared" ca="1" si="782"/>
        <v>3.9780618779624004E-4</v>
      </c>
      <c r="GK421" s="223">
        <f t="shared" ca="1" si="783"/>
        <v>-2.1911111037482329E-4</v>
      </c>
      <c r="GL421" s="223">
        <f t="shared" ca="1" si="784"/>
        <v>-4.4075947670299662E-4</v>
      </c>
      <c r="GM421" s="223">
        <f t="shared" ca="1" si="785"/>
        <v>1.3270714341567276E-4</v>
      </c>
      <c r="GN421" s="223">
        <f t="shared" ca="1" si="786"/>
        <v>4.6677462610080899E-4</v>
      </c>
      <c r="GO421" s="223">
        <f t="shared" ca="1" si="787"/>
        <v>-4.1203315358055816E-5</v>
      </c>
      <c r="GP421" s="223">
        <f t="shared" ca="1" si="788"/>
        <v>-4.7485188838779766E-4</v>
      </c>
      <c r="GQ421" s="223">
        <f t="shared" ca="1" si="789"/>
        <v>-5.1883933001659429E-5</v>
      </c>
      <c r="GR421" s="223">
        <f t="shared" ca="1" si="790"/>
        <v>4.6468085890405002E-4</v>
      </c>
      <c r="GS421" s="223">
        <f t="shared" ca="1" si="791"/>
        <v>1.4297731091299199E-4</v>
      </c>
      <c r="GT421" s="223">
        <f t="shared" ca="1" si="792"/>
        <v>-4.3665240460865224E-4</v>
      </c>
      <c r="GU421" s="223">
        <f t="shared" ca="1" si="793"/>
        <v>-2.2857615094851256E-4</v>
      </c>
      <c r="GV421" s="223">
        <f t="shared" ca="1" si="794"/>
        <v>3.9184364328162269E-4</v>
      </c>
      <c r="GW421" s="223">
        <f t="shared" ca="1" si="795"/>
        <v>3.0539093769008704E-4</v>
      </c>
      <c r="GX421" s="223">
        <f t="shared" ca="1" si="796"/>
        <v>-3.319765504917417E-4</v>
      </c>
      <c r="GY421" s="223">
        <f t="shared" ca="1" si="797"/>
        <v>-3.7046972196142175E-4</v>
      </c>
      <c r="GZ421" s="223">
        <f t="shared" ca="1" si="798"/>
        <v>2.593517850410382E-4</v>
      </c>
      <c r="HA421" s="223">
        <f t="shared" ca="1" si="799"/>
        <v>4.2131156257959636E-4</v>
      </c>
      <c r="HB421" s="223">
        <f t="shared" ca="1" si="800"/>
        <v>-1.7676027593738615E-4</v>
      </c>
      <c r="HC421" s="223">
        <f t="shared" ca="1" si="801"/>
        <v>-4.5596263612209518E-4</v>
      </c>
      <c r="HD421" s="223">
        <f t="shared" ca="1" si="802"/>
        <v>8.7375968557740314E-5</v>
      </c>
      <c r="HE421" s="223">
        <f t="shared" ca="1" si="803"/>
        <v>4.7309132126520614E-4</v>
      </c>
      <c r="HF421" s="223">
        <f t="shared" ca="1" si="804"/>
        <v>5.3661482925458437E-6</v>
      </c>
      <c r="HG421" s="223">
        <f t="shared" ca="1" si="805"/>
        <v>-4.7203937224476658E-4</v>
      </c>
      <c r="HH421" s="223">
        <f t="shared" ca="1" si="806"/>
        <v>-9.7902047073346576E-5</v>
      </c>
      <c r="HI421" s="223">
        <f t="shared" ca="1" si="807"/>
        <v>4.528472148716928E-4</v>
      </c>
      <c r="HJ421" s="223">
        <f t="shared" ca="1" si="808"/>
        <v>1.8667562508919313E-4</v>
      </c>
      <c r="HK421" s="223">
        <f t="shared" ca="1" si="809"/>
        <v>-4.1625239299073515E-4</v>
      </c>
      <c r="HL421" s="223">
        <f t="shared" ca="1" si="810"/>
        <v>-2.6827536352176038E-4</v>
      </c>
      <c r="HM421" s="223">
        <f t="shared" ca="1" si="811"/>
        <v>3.6366122508418722E-4</v>
      </c>
      <c r="HN421" s="223">
        <f t="shared" ca="1" si="812"/>
        <v>3.3956543018476526E-4</v>
      </c>
      <c r="HO421" s="223">
        <f t="shared" ca="1" si="813"/>
        <v>-2.9709476024120113E-4</v>
      </c>
      <c r="HP421" s="223">
        <f t="shared" ca="1" si="814"/>
        <v>-3.9780618779623777E-4</v>
      </c>
      <c r="HQ421" s="223">
        <f t="shared" ca="1" si="815"/>
        <v>2.19111110374827E-4</v>
      </c>
      <c r="HR421" s="223">
        <f t="shared" ca="1" si="816"/>
        <v>4.407594767029951E-4</v>
      </c>
      <c r="HS421" s="223">
        <f t="shared" ca="1" si="817"/>
        <v>-1.3270714341565088E-4</v>
      </c>
      <c r="HT421" s="223">
        <f t="shared" ca="1" si="818"/>
        <v>-4.6677462610080818E-4</v>
      </c>
      <c r="HU421" s="223">
        <f t="shared" ca="1" si="819"/>
        <v>4.1203315358059997E-5</v>
      </c>
      <c r="HV421" s="223">
        <f t="shared" ca="1" si="820"/>
        <v>4.7485188838779772E-4</v>
      </c>
      <c r="HW421" s="223">
        <f t="shared" ca="1" si="821"/>
        <v>5.1883933001655255E-5</v>
      </c>
      <c r="HX421" s="223">
        <f t="shared" ca="1" si="822"/>
        <v>-4.6468085890405089E-4</v>
      </c>
      <c r="HY421" s="223">
        <f t="shared" ca="1" si="823"/>
        <v>-1.4297731091298801E-4</v>
      </c>
      <c r="HZ421" s="223">
        <f t="shared" ca="1" si="824"/>
        <v>4.3665240460864324E-4</v>
      </c>
      <c r="IA421" s="223">
        <f t="shared" ca="1" si="825"/>
        <v>2.285761509485089E-4</v>
      </c>
      <c r="IB421" s="223">
        <f t="shared" ca="1" si="826"/>
        <v>-3.9184364328162508E-4</v>
      </c>
      <c r="IC421" s="223">
        <f t="shared" ca="1" si="827"/>
        <v>-3.0539093769008384E-4</v>
      </c>
      <c r="ID421" s="223">
        <f t="shared" ca="1" si="828"/>
        <v>3.3197655049172544E-4</v>
      </c>
      <c r="IE421" s="223">
        <f t="shared" ca="1" si="829"/>
        <v>3.6172516470102379E-4</v>
      </c>
      <c r="IF421" s="223">
        <f t="shared" ca="1" si="830"/>
        <v>-2.5935178504104173E-4</v>
      </c>
      <c r="IG421" s="223">
        <f t="shared" ca="1" si="831"/>
        <v>-4.2131156257960693E-4</v>
      </c>
      <c r="IH421" s="223">
        <f t="shared" ca="1" si="832"/>
        <v>1.7676027593739005E-4</v>
      </c>
      <c r="II421" s="223">
        <f t="shared" ca="1" si="833"/>
        <v>4.5596263612209404E-4</v>
      </c>
      <c r="IJ421" s="223">
        <f t="shared" ca="1" si="834"/>
        <v>-8.7375968557744447E-5</v>
      </c>
      <c r="IK421" s="223">
        <f t="shared" ca="1" si="835"/>
        <v>-4.730913212652082E-4</v>
      </c>
      <c r="IL421" s="223">
        <f t="shared" ca="1" si="836"/>
        <v>-5.3661482925416551E-6</v>
      </c>
      <c r="IM421" s="223">
        <f t="shared" ca="1" si="837"/>
        <v>4.7203937224476707E-4</v>
      </c>
      <c r="IN421" s="223">
        <f t="shared" ca="1" si="838"/>
        <v>9.7902047073342469E-5</v>
      </c>
      <c r="IO421" s="223">
        <f t="shared" ca="1" si="839"/>
        <v>-4.5284721487168591E-4</v>
      </c>
      <c r="IP421" s="223">
        <f t="shared" ca="1" si="840"/>
        <v>-1.8667562508918928E-4</v>
      </c>
      <c r="IQ421" s="223">
        <f t="shared" ca="1" si="841"/>
        <v>4.1625239299073716E-4</v>
      </c>
      <c r="IR421" s="223">
        <f t="shared" ca="1" si="842"/>
        <v>2.6827536352177925E-4</v>
      </c>
      <c r="IS421" s="223">
        <f t="shared" ca="1" si="843"/>
        <v>-3.6366122508418988E-4</v>
      </c>
      <c r="IT421" s="223">
        <f t="shared" ca="1" si="844"/>
        <v>-3.3956543018476228E-4</v>
      </c>
      <c r="IU421" s="223">
        <f t="shared" ca="1" si="845"/>
        <v>2.9709476024120438E-4</v>
      </c>
      <c r="IV421" s="223">
        <f t="shared" ca="1" si="846"/>
        <v>3.9780618779625018E-4</v>
      </c>
      <c r="IW421" s="223">
        <f t="shared" ca="1" si="847"/>
        <v>-2.1911111037483069E-4</v>
      </c>
      <c r="IX421" s="223">
        <f t="shared" ca="1" si="848"/>
        <v>-4.4075947670299353E-4</v>
      </c>
      <c r="IY421" s="223">
        <f t="shared" ca="1" si="849"/>
        <v>1.327071434156549E-4</v>
      </c>
      <c r="IZ421" s="223">
        <f t="shared" ca="1" si="850"/>
        <v>4.667746261008124E-4</v>
      </c>
      <c r="JA421" s="223">
        <f t="shared" ca="1" si="851"/>
        <v>-4.1203315358064158E-5</v>
      </c>
      <c r="JB421" s="223">
        <f t="shared" ca="1" si="852"/>
        <v>-4.7485188838779777E-4</v>
      </c>
    </row>
    <row r="422" spans="2:262">
      <c r="B422" s="230">
        <v>61</v>
      </c>
      <c r="C422" s="229">
        <f t="shared" si="853"/>
        <v>1.1914062500000006E-3</v>
      </c>
      <c r="D422" s="226">
        <f t="shared" ca="1" si="597"/>
        <v>279.99908410864015</v>
      </c>
      <c r="E422" s="225">
        <f ca="1">BO361</f>
        <v>-9.1589135985553063E-4</v>
      </c>
      <c r="F422" s="224">
        <v>61</v>
      </c>
      <c r="G422" s="223">
        <f t="shared" ca="1" si="854"/>
        <v>4.1815479252110089E-5</v>
      </c>
      <c r="H422" s="223">
        <f t="shared" ca="1" si="598"/>
        <v>-3.8324785081677117E-4</v>
      </c>
      <c r="I422" s="223">
        <f t="shared" ca="1" si="599"/>
        <v>-9.8202401043802625E-5</v>
      </c>
      <c r="J422" s="223">
        <f t="shared" ca="1" si="600"/>
        <v>3.6879941726231742E-4</v>
      </c>
      <c r="K422" s="223">
        <f t="shared" ca="1" si="601"/>
        <v>1.5246353741723057E-4</v>
      </c>
      <c r="L422" s="223">
        <f t="shared" ca="1" si="602"/>
        <v>-3.4636759007239707E-4</v>
      </c>
      <c r="M422" s="223">
        <f t="shared" ca="1" si="603"/>
        <v>-2.0342429863471923E-4</v>
      </c>
      <c r="N422" s="223">
        <f t="shared" ca="1" si="604"/>
        <v>3.1643795056313404E-4</v>
      </c>
      <c r="O422" s="223">
        <f t="shared" ca="1" si="605"/>
        <v>2.4998153811381987E-4</v>
      </c>
      <c r="P422" s="223">
        <f t="shared" ca="1" si="606"/>
        <v>-2.7965838504450058E-4</v>
      </c>
      <c r="Q422" s="223">
        <f t="shared" ca="1" si="607"/>
        <v>-2.9112743221939213E-4</v>
      </c>
      <c r="R422" s="223">
        <f t="shared" ca="1" si="608"/>
        <v>2.3682506003827738E-4</v>
      </c>
      <c r="S422" s="223">
        <f t="shared" ca="1" si="609"/>
        <v>3.2597129660175437E-4</v>
      </c>
      <c r="T422" s="223">
        <f t="shared" ca="1" si="610"/>
        <v>-1.8886518767722654E-4</v>
      </c>
      <c r="U422" s="223">
        <f t="shared" ca="1" si="611"/>
        <v>-3.5375886682304343E-4</v>
      </c>
      <c r="V422" s="223">
        <f t="shared" ca="1" si="612"/>
        <v>1.3681695436252596E-4</v>
      </c>
      <c r="W422" s="223">
        <f t="shared" ca="1" si="613"/>
        <v>3.7388862590447279E-4</v>
      </c>
      <c r="X422" s="223">
        <f t="shared" ca="1" si="614"/>
        <v>-8.1807047163441688E-5</v>
      </c>
      <c r="Y422" s="223">
        <f t="shared" ca="1" si="615"/>
        <v>-3.8592482535238502E-4</v>
      </c>
      <c r="Z422" s="223">
        <f t="shared" ca="1" si="616"/>
        <v>2.502626444479038E-5</v>
      </c>
      <c r="AA422" s="223">
        <f t="shared" ca="1" si="617"/>
        <v>3.8960691779720675E-4</v>
      </c>
      <c r="AB422" s="223">
        <f t="shared" ca="1" si="618"/>
        <v>3.2296261321534809E-5</v>
      </c>
      <c r="AC422" s="223">
        <f t="shared" ca="1" si="619"/>
        <v>-3.8485519705716727E-4</v>
      </c>
      <c r="AD422" s="223">
        <f t="shared" ca="1" si="620"/>
        <v>-8.8919670562685775E-5</v>
      </c>
      <c r="AE422" s="223">
        <f t="shared" ca="1" si="621"/>
        <v>3.7177252353642713E-4</v>
      </c>
      <c r="AF422" s="223">
        <f t="shared" ca="1" si="622"/>
        <v>1.4361823746729367E-4</v>
      </c>
      <c r="AG422" s="223">
        <f t="shared" ca="1" si="623"/>
        <v>-3.5064209760795776E-4</v>
      </c>
      <c r="AH422" s="223">
        <f t="shared" ca="1" si="624"/>
        <v>-1.9520790324769572E-4</v>
      </c>
      <c r="AI422" s="223">
        <f t="shared" ca="1" si="625"/>
        <v>3.2192132918071092E-4</v>
      </c>
      <c r="AJ422" s="223">
        <f t="shared" ca="1" si="626"/>
        <v>2.4257190743690523E-4</v>
      </c>
      <c r="AK422" s="223">
        <f t="shared" ca="1" si="627"/>
        <v>-2.8623193615644177E-4</v>
      </c>
      <c r="AL422" s="223">
        <f t="shared" ca="1" si="628"/>
        <v>-2.8468496238017761E-4</v>
      </c>
      <c r="AM422" s="223">
        <f t="shared" ca="1" si="629"/>
        <v>2.4434648611467135E-4</v>
      </c>
      <c r="AN422" s="223">
        <f t="shared" ca="1" si="630"/>
        <v>3.2063544761645307E-4</v>
      </c>
      <c r="AO422" s="223">
        <f t="shared" ca="1" si="631"/>
        <v>-1.9717167255769527E-4</v>
      </c>
      <c r="AP422" s="223">
        <f t="shared" ca="1" si="632"/>
        <v>-3.4964514370830062E-4</v>
      </c>
      <c r="AQ422" s="223">
        <f t="shared" ca="1" si="633"/>
        <v>1.4572868773440537E-4</v>
      </c>
      <c r="AR422" s="223">
        <f t="shared" ca="1" si="634"/>
        <v>3.710860783425678E-4</v>
      </c>
      <c r="AS422" s="223">
        <f t="shared" ca="1" si="635"/>
        <v>-9.1131116912040154E-5</v>
      </c>
      <c r="AT422" s="223">
        <f t="shared" ca="1" si="636"/>
        <v>-3.8449412003453655E-4</v>
      </c>
      <c r="AU422" s="223">
        <f t="shared" ca="1" si="637"/>
        <v>3.4560832618083347E-5</v>
      </c>
      <c r="AV422" s="223">
        <f t="shared" ca="1" si="638"/>
        <v>3.8957902517291744E-4</v>
      </c>
      <c r="AW422" s="223">
        <f t="shared" ca="1" si="639"/>
        <v>2.2757589330774854E-5</v>
      </c>
      <c r="AX422" s="223">
        <f t="shared" ca="1" si="640"/>
        <v>-3.8623072091751963E-4</v>
      </c>
      <c r="AY422" s="223">
        <f t="shared" ca="1" si="641"/>
        <v>-7.9583378196943991E-5</v>
      </c>
      <c r="AZ422" s="223">
        <f t="shared" ca="1" si="642"/>
        <v>3.7452168794382815E-4</v>
      </c>
      <c r="BA422" s="223">
        <f t="shared" ca="1" si="643"/>
        <v>1.3468642726134026E-4</v>
      </c>
      <c r="BB422" s="223">
        <f t="shared" ca="1" si="644"/>
        <v>-3.5470539145527073E-4</v>
      </c>
      <c r="BC422" s="223">
        <f t="shared" ca="1" si="645"/>
        <v>-1.8687392191905189E-4</v>
      </c>
      <c r="BD422" s="223">
        <f t="shared" ca="1" si="646"/>
        <v>3.2721079442700441E-4</v>
      </c>
      <c r="BE422" s="223">
        <f t="shared" ca="1" si="647"/>
        <v>2.3501616051329734E-4</v>
      </c>
      <c r="BF422" s="223">
        <f t="shared" ca="1" si="648"/>
        <v>-2.926330718529447E-4</v>
      </c>
      <c r="BG422" s="223">
        <f t="shared" ca="1" si="649"/>
        <v>-2.7807100896468068E-4</v>
      </c>
      <c r="BH422" s="223">
        <f t="shared" ca="1" si="650"/>
        <v>2.5172072700453338E-4</v>
      </c>
      <c r="BI422" s="223">
        <f t="shared" ca="1" si="651"/>
        <v>3.151064598268392E-4</v>
      </c>
      <c r="BJ422" s="223">
        <f t="shared" ca="1" si="652"/>
        <v>-2.0535938859533894E-4</v>
      </c>
      <c r="BK422" s="223">
        <f t="shared" ca="1" si="653"/>
        <v>-3.4532080743305995E-4</v>
      </c>
      <c r="BL422" s="223">
        <f t="shared" ca="1" si="654"/>
        <v>1.5455263959393892E-4</v>
      </c>
      <c r="BM422" s="223">
        <f t="shared" ca="1" si="655"/>
        <v>3.6806000240287182E-4</v>
      </c>
      <c r="BN422" s="223">
        <f t="shared" ca="1" si="656"/>
        <v>-1.0040029268342009E-4</v>
      </c>
      <c r="BO422" s="223">
        <f t="shared" ca="1" si="657"/>
        <v>-3.8283180983594096E-4</v>
      </c>
      <c r="BP422" s="223">
        <f t="shared" ca="1" si="658"/>
        <v>4.4074582638117188E-5</v>
      </c>
      <c r="BQ422" s="223">
        <f t="shared" ca="1" si="659"/>
        <v>3.8931646471116203E-4</v>
      </c>
      <c r="BR422" s="223">
        <f t="shared" ca="1" si="660"/>
        <v>1.3205209019165884E-5</v>
      </c>
      <c r="BS422" s="223">
        <f t="shared" ca="1" si="661"/>
        <v>-3.873735938336874E-4</v>
      </c>
      <c r="BT422" s="223">
        <f t="shared" ca="1" si="662"/>
        <v>-7.0199147779985118E-5</v>
      </c>
      <c r="BU422" s="223">
        <f t="shared" ca="1" si="663"/>
        <v>3.7704525449068119E-4</v>
      </c>
      <c r="BV422" s="223">
        <f t="shared" ca="1" si="664"/>
        <v>1.2567348698784933E-4</v>
      </c>
      <c r="BW422" s="223">
        <f t="shared" ca="1" si="665"/>
        <v>-3.5855502403806222E-4</v>
      </c>
      <c r="BX422" s="223">
        <f t="shared" ca="1" si="666"/>
        <v>-1.7842737472750515E-4</v>
      </c>
      <c r="BY422" s="223">
        <f t="shared" ca="1" si="667"/>
        <v>3.3230316012593323E-4</v>
      </c>
      <c r="BZ422" s="223">
        <f t="shared" ca="1" si="668"/>
        <v>2.2731884864241874E-4</v>
      </c>
      <c r="CA422" s="223">
        <f t="shared" ca="1" si="669"/>
        <v>-2.9885793632921699E-4</v>
      </c>
      <c r="CB422" s="223">
        <f t="shared" ca="1" si="670"/>
        <v>-2.7128955597113022E-4</v>
      </c>
      <c r="CC422" s="223">
        <f t="shared" ca="1" si="671"/>
        <v>2.5894334074089007E-4</v>
      </c>
      <c r="CD422" s="223">
        <f t="shared" ca="1" si="672"/>
        <v>3.0938766368841672E-4</v>
      </c>
      <c r="CE422" s="223">
        <f t="shared" ca="1" si="673"/>
        <v>-2.1342340381617263E-4</v>
      </c>
      <c r="CF422" s="223">
        <f t="shared" ca="1" si="674"/>
        <v>-3.4078846281580089E-4</v>
      </c>
      <c r="CG422" s="223">
        <f t="shared" ca="1" si="675"/>
        <v>1.6328349472248158E-4</v>
      </c>
      <c r="CH422" s="223">
        <f t="shared" ca="1" si="676"/>
        <v>3.6481222088037649E-4</v>
      </c>
      <c r="CI422" s="223">
        <f t="shared" ca="1" si="677"/>
        <v>-1.0960899107270163E-4</v>
      </c>
      <c r="CJ422" s="223">
        <f t="shared" ca="1" si="678"/>
        <v>-3.8093889607010255E-4</v>
      </c>
      <c r="CK422" s="223">
        <f t="shared" ca="1" si="679"/>
        <v>5.3561783777630116E-5</v>
      </c>
      <c r="CL422" s="223">
        <f t="shared" ca="1" si="680"/>
        <v>3.8881939456854498E-4</v>
      </c>
      <c r="CM422" s="223">
        <f t="shared" ca="1" si="681"/>
        <v>3.6448743834183389E-6</v>
      </c>
      <c r="CN422" s="223">
        <f t="shared" ca="1" si="682"/>
        <v>-3.8828312738176189E-4</v>
      </c>
      <c r="CO422" s="223">
        <f t="shared" ca="1" si="683"/>
        <v>-6.0772632021318751E-5</v>
      </c>
      <c r="CP422" s="223">
        <f t="shared" ca="1" si="684"/>
        <v>3.7934170307485902E-4</v>
      </c>
      <c r="CQ422" s="223">
        <f t="shared" ca="1" si="685"/>
        <v>1.1658484570503119E-4</v>
      </c>
      <c r="CR422" s="223">
        <f t="shared" ca="1" si="686"/>
        <v>-3.6218867648160489E-4</v>
      </c>
      <c r="CS422" s="223">
        <f t="shared" ca="1" si="687"/>
        <v>-1.6987334955726176E-4</v>
      </c>
      <c r="CT422" s="223">
        <f t="shared" ca="1" si="688"/>
        <v>3.371953588268178E-4</v>
      </c>
      <c r="CU422" s="223">
        <f t="shared" ca="1" si="689"/>
        <v>2.1948460839711729E-4</v>
      </c>
      <c r="CV422" s="223">
        <f t="shared" ca="1" si="690"/>
        <v>-3.0490277995966263E-4</v>
      </c>
      <c r="CW422" s="223">
        <f t="shared" ca="1" si="691"/>
        <v>-2.6434468829323259E-4</v>
      </c>
      <c r="CX422" s="223">
        <f t="shared" ca="1" si="692"/>
        <v>2.6600997669129966E-4</v>
      </c>
      <c r="CY422" s="223">
        <f t="shared" ca="1" si="693"/>
        <v>3.0348250399013841E-4</v>
      </c>
      <c r="CZ422" s="223">
        <f t="shared" ca="1" si="694"/>
        <v>-2.2135886075896259E-4</v>
      </c>
      <c r="DA422" s="223">
        <f t="shared" ca="1" si="695"/>
        <v>-3.360508399714431E-4</v>
      </c>
      <c r="DB422" s="223">
        <f t="shared" ca="1" si="696"/>
        <v>1.7191599397936154E-4</v>
      </c>
      <c r="DC422" s="223">
        <f t="shared" ca="1" si="697"/>
        <v>3.6134469011723234E-4</v>
      </c>
      <c r="DD422" s="223">
        <f t="shared" ca="1" si="698"/>
        <v>-1.1875166510429979E-4</v>
      </c>
      <c r="DE422" s="223">
        <f t="shared" ca="1" si="699"/>
        <v>-3.7881651895749544E-4</v>
      </c>
      <c r="DF422" s="223">
        <f t="shared" ca="1" si="700"/>
        <v>6.3016721301394028E-5</v>
      </c>
      <c r="DG422" s="223">
        <f t="shared" ca="1" si="701"/>
        <v>3.8808811416153312E-4</v>
      </c>
      <c r="DH422" s="223">
        <f t="shared" ca="1" si="702"/>
        <v>-5.9176557883726778E-6</v>
      </c>
      <c r="DI422" s="223">
        <f t="shared" ca="1" si="703"/>
        <v>-3.8895877369274248E-4</v>
      </c>
      <c r="DJ422" s="223">
        <f t="shared" ca="1" si="704"/>
        <v>-5.1309509101563288E-5</v>
      </c>
      <c r="DK422" s="223">
        <f t="shared" ca="1" si="705"/>
        <v>3.8140965040160321E-4</v>
      </c>
      <c r="DL422" s="223">
        <f t="shared" ca="1" si="706"/>
        <v>1.074259780705538E-4</v>
      </c>
      <c r="DM422" s="223">
        <f t="shared" ca="1" si="707"/>
        <v>-3.6560416000954804E-4</v>
      </c>
      <c r="DN422" s="223">
        <f t="shared" ca="1" si="708"/>
        <v>-1.6121699903320379E-4</v>
      </c>
      <c r="DO422" s="223">
        <f t="shared" ca="1" si="709"/>
        <v>3.4188444365209714E-4</v>
      </c>
      <c r="DP422" s="223">
        <f t="shared" ca="1" si="710"/>
        <v>2.1151815883076622E-4</v>
      </c>
      <c r="DQ422" s="223">
        <f t="shared" ca="1" si="711"/>
        <v>-3.1076396155651657E-4</v>
      </c>
      <c r="DR422" s="223">
        <f t="shared" ca="1" si="712"/>
        <v>-2.5724058925959186E-4</v>
      </c>
      <c r="DS422" s="223">
        <f t="shared" ca="1" si="713"/>
        <v>2.7291637817850419E-4</v>
      </c>
      <c r="DT422" s="223">
        <f t="shared" ca="1" si="714"/>
        <v>2.9739453777939814E-4</v>
      </c>
      <c r="DU422" s="223">
        <f t="shared" ca="1" si="715"/>
        <v>-2.2916097940117231E-4</v>
      </c>
      <c r="DV422" s="223">
        <f t="shared" ca="1" si="716"/>
        <v>-3.3111079266683692E-4</v>
      </c>
      <c r="DW422" s="223">
        <f t="shared" ca="1" si="717"/>
        <v>1.8044493746982143E-4</v>
      </c>
      <c r="DX422" s="223">
        <f t="shared" ca="1" si="718"/>
        <v>3.5765949882430985E-4</v>
      </c>
      <c r="DY422" s="223">
        <f t="shared" ca="1" si="719"/>
        <v>-1.2782280757324995E-4</v>
      </c>
      <c r="DZ422" s="223">
        <f t="shared" ca="1" si="720"/>
        <v>-3.7646595693873039E-4</v>
      </c>
      <c r="EA422" s="223">
        <f t="shared" ca="1" si="721"/>
        <v>7.2433699908592972E-5</v>
      </c>
      <c r="EB422" s="223">
        <f t="shared" ca="1" si="722"/>
        <v>3.8712306398610007E-4</v>
      </c>
      <c r="EC422" s="223">
        <f t="shared" ca="1" si="723"/>
        <v>-1.5476621385586648E-5</v>
      </c>
      <c r="ED422" s="223">
        <f t="shared" ca="1" si="724"/>
        <v>-3.8940012578255595E-4</v>
      </c>
      <c r="EE422" s="223">
        <f t="shared" ca="1" si="725"/>
        <v>-4.1815479252111173E-5</v>
      </c>
      <c r="EF422" s="223">
        <f t="shared" ca="1" si="726"/>
        <v>3.8324785081677101E-4</v>
      </c>
      <c r="EG422" s="223">
        <f t="shared" ca="1" si="727"/>
        <v>9.820240104380276E-5</v>
      </c>
      <c r="EH422" s="223">
        <f t="shared" ca="1" si="728"/>
        <v>-3.6879941726231748E-4</v>
      </c>
      <c r="EI422" s="223">
        <f t="shared" ca="1" si="729"/>
        <v>-1.5246353741723006E-4</v>
      </c>
      <c r="EJ422" s="223">
        <f t="shared" ca="1" si="730"/>
        <v>3.4636759007239761E-4</v>
      </c>
      <c r="EK422" s="223">
        <f t="shared" ca="1" si="731"/>
        <v>2.0342429863471817E-4</v>
      </c>
      <c r="EL422" s="223">
        <f t="shared" ca="1" si="732"/>
        <v>-3.1643795056313518E-4</v>
      </c>
      <c r="EM422" s="223">
        <f t="shared" ca="1" si="733"/>
        <v>-2.4998153811381781E-4</v>
      </c>
      <c r="EN422" s="223">
        <f t="shared" ca="1" si="734"/>
        <v>2.7965838504450237E-4</v>
      </c>
      <c r="EO422" s="223">
        <f t="shared" ca="1" si="735"/>
        <v>2.911274322193904E-4</v>
      </c>
      <c r="EP422" s="223">
        <f t="shared" ca="1" si="736"/>
        <v>-2.3682506003828063E-4</v>
      </c>
      <c r="EQ422" s="223">
        <f t="shared" ca="1" si="737"/>
        <v>-3.2597129660175822E-4</v>
      </c>
      <c r="ER422" s="223">
        <f t="shared" ca="1" si="738"/>
        <v>1.8886518767722031E-4</v>
      </c>
      <c r="ES422" s="223">
        <f t="shared" ca="1" si="739"/>
        <v>3.5375886682304582E-4</v>
      </c>
      <c r="ET422" s="223">
        <f t="shared" ca="1" si="740"/>
        <v>-1.3681695436252062E-4</v>
      </c>
      <c r="EU422" s="223">
        <f t="shared" ca="1" si="741"/>
        <v>-3.7388862590447442E-4</v>
      </c>
      <c r="EV422" s="223">
        <f t="shared" ca="1" si="742"/>
        <v>8.1807047163437501E-5</v>
      </c>
      <c r="EW422" s="223">
        <f t="shared" ca="1" si="743"/>
        <v>3.8592482535238561E-4</v>
      </c>
      <c r="EX422" s="223">
        <f t="shared" ca="1" si="744"/>
        <v>-2.5026264444786097E-5</v>
      </c>
      <c r="EY422" s="223">
        <f t="shared" ca="1" si="745"/>
        <v>-3.8960691779720669E-4</v>
      </c>
      <c r="EZ422" s="223">
        <f t="shared" ca="1" si="746"/>
        <v>-3.2296261321539085E-5</v>
      </c>
      <c r="FA422" s="223">
        <f t="shared" ca="1" si="747"/>
        <v>3.8485519705716705E-4</v>
      </c>
      <c r="FB422" s="223">
        <f t="shared" ca="1" si="748"/>
        <v>8.8919670562687266E-5</v>
      </c>
      <c r="FC422" s="223">
        <f t="shared" ca="1" si="749"/>
        <v>-3.7177252353642664E-4</v>
      </c>
      <c r="FD422" s="223">
        <f t="shared" ca="1" si="750"/>
        <v>-1.436182374672951E-4</v>
      </c>
      <c r="FE422" s="223">
        <f t="shared" ca="1" si="751"/>
        <v>3.5064209760795711E-4</v>
      </c>
      <c r="FF422" s="223">
        <f t="shared" ca="1" si="752"/>
        <v>1.9520790324769705E-4</v>
      </c>
      <c r="FG422" s="223">
        <f t="shared" ca="1" si="753"/>
        <v>-3.2192132918071163E-4</v>
      </c>
      <c r="FH422" s="223">
        <f t="shared" ca="1" si="754"/>
        <v>-2.4257190743690426E-4</v>
      </c>
      <c r="FI422" s="223">
        <f t="shared" ca="1" si="755"/>
        <v>2.8623193615644259E-4</v>
      </c>
      <c r="FJ422" s="223">
        <f t="shared" ca="1" si="756"/>
        <v>2.846849623801768E-4</v>
      </c>
      <c r="FK422" s="223">
        <f t="shared" ca="1" si="757"/>
        <v>-2.4434648611467233E-4</v>
      </c>
      <c r="FL422" s="223">
        <f t="shared" ca="1" si="758"/>
        <v>-3.2063544761645231E-4</v>
      </c>
      <c r="FM422" s="223">
        <f t="shared" ca="1" si="759"/>
        <v>1.9717167255769633E-4</v>
      </c>
      <c r="FN422" s="223">
        <f t="shared" ca="1" si="760"/>
        <v>3.4964514370829878E-4</v>
      </c>
      <c r="FO422" s="223">
        <f t="shared" ca="1" si="761"/>
        <v>-1.4572868773440908E-4</v>
      </c>
      <c r="FP422" s="223">
        <f t="shared" ca="1" si="762"/>
        <v>-3.710860783425665E-4</v>
      </c>
      <c r="FQ422" s="223">
        <f t="shared" ca="1" si="763"/>
        <v>9.1131116912033296E-5</v>
      </c>
      <c r="FR422" s="223">
        <f t="shared" ca="1" si="764"/>
        <v>3.8449412003453774E-4</v>
      </c>
      <c r="FS422" s="223">
        <f t="shared" ca="1" si="765"/>
        <v>-3.4560832618076313E-5</v>
      </c>
      <c r="FT422" s="223">
        <f t="shared" ca="1" si="766"/>
        <v>-3.8957902517291749E-4</v>
      </c>
      <c r="FU422" s="223">
        <f t="shared" ca="1" si="767"/>
        <v>-2.2757589330770852E-5</v>
      </c>
      <c r="FV422" s="223">
        <f t="shared" ca="1" si="768"/>
        <v>3.8623072091752017E-4</v>
      </c>
      <c r="FW422" s="223">
        <f t="shared" ca="1" si="769"/>
        <v>7.9583378196934639E-5</v>
      </c>
      <c r="FX422" s="223">
        <f t="shared" ca="1" si="770"/>
        <v>-3.7452168794383075E-4</v>
      </c>
      <c r="FY422" s="223">
        <f t="shared" ca="1" si="771"/>
        <v>-1.3468642726133131E-4</v>
      </c>
      <c r="FZ422" s="223">
        <f t="shared" ca="1" si="772"/>
        <v>3.5470539145527469E-4</v>
      </c>
      <c r="GA422" s="223">
        <f t="shared" ca="1" si="773"/>
        <v>1.8687392191904352E-4</v>
      </c>
      <c r="GB422" s="223">
        <f t="shared" ca="1" si="774"/>
        <v>-3.2721079442700962E-4</v>
      </c>
      <c r="GC422" s="223">
        <f t="shared" ca="1" si="775"/>
        <v>-2.3501616051328967E-4</v>
      </c>
      <c r="GD422" s="223">
        <f t="shared" ca="1" si="776"/>
        <v>2.9263307185293635E-4</v>
      </c>
      <c r="GE422" s="223">
        <f t="shared" ca="1" si="777"/>
        <v>2.7807100896468947E-4</v>
      </c>
      <c r="GF422" s="223">
        <f t="shared" ca="1" si="778"/>
        <v>-2.5172072700452373E-4</v>
      </c>
      <c r="GG422" s="223">
        <f t="shared" ca="1" si="779"/>
        <v>-3.1510645982684658E-4</v>
      </c>
      <c r="GH422" s="223">
        <f t="shared" ca="1" si="780"/>
        <v>2.0535938859532826E-4</v>
      </c>
      <c r="GI422" s="223">
        <f t="shared" ca="1" si="781"/>
        <v>3.4532080743306586E-4</v>
      </c>
      <c r="GJ422" s="223">
        <f t="shared" ca="1" si="782"/>
        <v>-1.5455263959393242E-4</v>
      </c>
      <c r="GK422" s="223">
        <f t="shared" ca="1" si="783"/>
        <v>-3.6806000240287415E-4</v>
      </c>
      <c r="GL422" s="223">
        <f t="shared" ca="1" si="784"/>
        <v>1.0040029268341327E-4</v>
      </c>
      <c r="GM422" s="223">
        <f t="shared" ca="1" si="785"/>
        <v>3.8283180983594232E-4</v>
      </c>
      <c r="GN422" s="223">
        <f t="shared" ca="1" si="786"/>
        <v>-4.4074582638110174E-5</v>
      </c>
      <c r="GO422" s="223">
        <f t="shared" ca="1" si="787"/>
        <v>-3.893164647111623E-4</v>
      </c>
      <c r="GP422" s="223">
        <f t="shared" ca="1" si="788"/>
        <v>-1.3205209019172943E-5</v>
      </c>
      <c r="GQ422" s="223">
        <f t="shared" ca="1" si="789"/>
        <v>3.8737359383368659E-4</v>
      </c>
      <c r="GR422" s="223">
        <f t="shared" ca="1" si="790"/>
        <v>7.0199147779992057E-5</v>
      </c>
      <c r="GS422" s="223">
        <f t="shared" ca="1" si="791"/>
        <v>-3.7704525449067946E-4</v>
      </c>
      <c r="GT422" s="223">
        <f t="shared" ca="1" si="792"/>
        <v>-1.2567348698785599E-4</v>
      </c>
      <c r="GU422" s="223">
        <f t="shared" ca="1" si="793"/>
        <v>3.5855502403805945E-4</v>
      </c>
      <c r="GV422" s="223">
        <f t="shared" ca="1" si="794"/>
        <v>1.7842737472751146E-4</v>
      </c>
      <c r="GW422" s="223">
        <f t="shared" ca="1" si="795"/>
        <v>-3.3230316012593247E-4</v>
      </c>
      <c r="GX422" s="223">
        <f t="shared" ca="1" si="796"/>
        <v>-2.2731884864241999E-4</v>
      </c>
      <c r="GY422" s="223">
        <f t="shared" ca="1" si="797"/>
        <v>2.9885793632921596E-4</v>
      </c>
      <c r="GZ422" s="223">
        <f t="shared" ca="1" si="798"/>
        <v>2.712895559711313E-4</v>
      </c>
      <c r="HA422" s="223">
        <f t="shared" ca="1" si="799"/>
        <v>-2.5894334074088888E-4</v>
      </c>
      <c r="HB422" s="223">
        <f t="shared" ca="1" si="800"/>
        <v>-3.0938766368841764E-4</v>
      </c>
      <c r="HC422" s="223">
        <f t="shared" ca="1" si="801"/>
        <v>2.1342340381617133E-4</v>
      </c>
      <c r="HD422" s="223">
        <f t="shared" ca="1" si="802"/>
        <v>3.4078846281580171E-4</v>
      </c>
      <c r="HE422" s="223">
        <f t="shared" ca="1" si="803"/>
        <v>-1.632834947224802E-4</v>
      </c>
      <c r="HF422" s="223">
        <f t="shared" ca="1" si="804"/>
        <v>-3.6481222088037703E-4</v>
      </c>
      <c r="HG422" s="223">
        <f t="shared" ca="1" si="805"/>
        <v>1.0960899107270016E-4</v>
      </c>
      <c r="HH422" s="223">
        <f t="shared" ca="1" si="806"/>
        <v>3.8093889607010287E-4</v>
      </c>
      <c r="HI422" s="223">
        <f t="shared" ca="1" si="807"/>
        <v>-5.3561783777628619E-5</v>
      </c>
      <c r="HJ422" s="223">
        <f t="shared" ca="1" si="808"/>
        <v>-3.8881939456854477E-4</v>
      </c>
      <c r="HK422" s="223">
        <f t="shared" ca="1" si="809"/>
        <v>-3.6448743834143308E-6</v>
      </c>
      <c r="HL422" s="223">
        <f t="shared" ca="1" si="810"/>
        <v>3.8828312738176178E-4</v>
      </c>
      <c r="HM422" s="223">
        <f t="shared" ca="1" si="811"/>
        <v>6.0772632021320255E-5</v>
      </c>
      <c r="HN422" s="223">
        <f t="shared" ca="1" si="812"/>
        <v>-3.7934170307485869E-4</v>
      </c>
      <c r="HO422" s="223">
        <f t="shared" ca="1" si="813"/>
        <v>-1.1658484570503265E-4</v>
      </c>
      <c r="HP422" s="223">
        <f t="shared" ca="1" si="814"/>
        <v>3.6218867648160841E-4</v>
      </c>
      <c r="HQ422" s="223">
        <f t="shared" ca="1" si="815"/>
        <v>1.6987334955725314E-4</v>
      </c>
      <c r="HR422" s="223">
        <f t="shared" ca="1" si="816"/>
        <v>-3.3719535882682257E-4</v>
      </c>
      <c r="HS422" s="223">
        <f t="shared" ca="1" si="817"/>
        <v>-2.1948460839710935E-4</v>
      </c>
      <c r="HT422" s="223">
        <f t="shared" ca="1" si="818"/>
        <v>3.0490277995966859E-4</v>
      </c>
      <c r="HU422" s="223">
        <f t="shared" ca="1" si="819"/>
        <v>2.643446882932256E-4</v>
      </c>
      <c r="HV422" s="223">
        <f t="shared" ca="1" si="820"/>
        <v>-2.660099766913066E-4</v>
      </c>
      <c r="HW422" s="223">
        <f t="shared" ca="1" si="821"/>
        <v>-3.0348250399013233E-4</v>
      </c>
      <c r="HX422" s="223">
        <f t="shared" ca="1" si="822"/>
        <v>2.2135886075897042E-4</v>
      </c>
      <c r="HY422" s="223">
        <f t="shared" ca="1" si="823"/>
        <v>3.3605083997143828E-4</v>
      </c>
      <c r="HZ422" s="223">
        <f t="shared" ca="1" si="824"/>
        <v>-1.7191599397937008E-4</v>
      </c>
      <c r="IA422" s="223">
        <f t="shared" ca="1" si="825"/>
        <v>-3.6134469011722876E-4</v>
      </c>
      <c r="IB422" s="223">
        <f t="shared" ca="1" si="826"/>
        <v>1.187516651043089E-4</v>
      </c>
      <c r="IC422" s="223">
        <f t="shared" ca="1" si="827"/>
        <v>3.7881651895749837E-4</v>
      </c>
      <c r="ID422" s="223">
        <f t="shared" ca="1" si="828"/>
        <v>-6.30167213013816E-5</v>
      </c>
      <c r="IE422" s="223">
        <f t="shared" ca="1" si="829"/>
        <v>-3.7647255452007269E-4</v>
      </c>
      <c r="IF422" s="223">
        <f t="shared" ca="1" si="830"/>
        <v>5.9176557883600773E-6</v>
      </c>
      <c r="IG422" s="223">
        <f t="shared" ca="1" si="831"/>
        <v>3.8895877369274172E-4</v>
      </c>
      <c r="IH422" s="223">
        <f t="shared" ca="1" si="832"/>
        <v>5.1309509101575783E-5</v>
      </c>
      <c r="II422" s="223">
        <f t="shared" ca="1" si="833"/>
        <v>-3.8140965040160072E-4</v>
      </c>
      <c r="IJ422" s="223">
        <f t="shared" ca="1" si="834"/>
        <v>-1.074259780705659E-4</v>
      </c>
      <c r="IK422" s="223">
        <f t="shared" ca="1" si="835"/>
        <v>3.6560416000954365E-4</v>
      </c>
      <c r="IL422" s="223">
        <f t="shared" ca="1" si="836"/>
        <v>1.6121699903321525E-4</v>
      </c>
      <c r="IM422" s="223">
        <f t="shared" ca="1" si="837"/>
        <v>-3.4188444365209107E-4</v>
      </c>
      <c r="IN422" s="223">
        <f t="shared" ca="1" si="838"/>
        <v>-2.1151815883077682E-4</v>
      </c>
      <c r="IO422" s="223">
        <f t="shared" ca="1" si="839"/>
        <v>3.1076396155650898E-4</v>
      </c>
      <c r="IP422" s="223">
        <f t="shared" ca="1" si="840"/>
        <v>2.5724058925959294E-4</v>
      </c>
      <c r="IQ422" s="223">
        <f t="shared" ca="1" si="841"/>
        <v>-2.7291637817850305E-4</v>
      </c>
      <c r="IR422" s="223">
        <f t="shared" ca="1" si="842"/>
        <v>-2.9739453777939912E-4</v>
      </c>
      <c r="IS422" s="223">
        <f t="shared" ca="1" si="843"/>
        <v>2.2916097940117112E-4</v>
      </c>
      <c r="IT422" s="223">
        <f t="shared" ca="1" si="844"/>
        <v>3.3111079266683768E-4</v>
      </c>
      <c r="IU422" s="223">
        <f t="shared" ca="1" si="845"/>
        <v>-1.8044493746982007E-4</v>
      </c>
      <c r="IV422" s="223">
        <f t="shared" ca="1" si="846"/>
        <v>-3.5765949882431044E-4</v>
      </c>
      <c r="IW422" s="223">
        <f t="shared" ca="1" si="847"/>
        <v>1.2782280757324849E-4</v>
      </c>
      <c r="IX422" s="223">
        <f t="shared" ca="1" si="848"/>
        <v>3.7646595693873077E-4</v>
      </c>
      <c r="IY422" s="223">
        <f t="shared" ca="1" si="849"/>
        <v>-7.2433699908591468E-5</v>
      </c>
      <c r="IZ422" s="223">
        <f t="shared" ca="1" si="850"/>
        <v>-3.8712306398610023E-4</v>
      </c>
      <c r="JA422" s="223">
        <f t="shared" ca="1" si="851"/>
        <v>1.5476621385585123E-5</v>
      </c>
      <c r="JB422" s="223">
        <f t="shared" ca="1" si="852"/>
        <v>3.894001257825559E-4</v>
      </c>
    </row>
    <row r="423" spans="2:262">
      <c r="B423" s="230">
        <v>62</v>
      </c>
      <c r="C423" s="229">
        <f t="shared" si="853"/>
        <v>1.2109375000000006E-3</v>
      </c>
      <c r="D423" s="226">
        <f t="shared" ca="1" si="597"/>
        <v>279.99865634767849</v>
      </c>
      <c r="E423" s="225">
        <f ca="1">BP361</f>
        <v>-1.3436523215030023E-3</v>
      </c>
      <c r="F423" s="224">
        <v>62</v>
      </c>
      <c r="G423" s="223">
        <f t="shared" ca="1" si="854"/>
        <v>-5.1276877313100817E-5</v>
      </c>
      <c r="H423" s="223">
        <f t="shared" ca="1" si="598"/>
        <v>4.4622380563412358E-4</v>
      </c>
      <c r="I423" s="223">
        <f t="shared" ca="1" si="599"/>
        <v>9.506720605709351E-5</v>
      </c>
      <c r="J423" s="223">
        <f t="shared" ca="1" si="600"/>
        <v>-4.3689435222206955E-4</v>
      </c>
      <c r="K423" s="223">
        <f t="shared" ca="1" si="601"/>
        <v>-1.3794198563773496E-4</v>
      </c>
      <c r="L423" s="223">
        <f t="shared" ca="1" si="602"/>
        <v>4.2335736736736989E-4</v>
      </c>
      <c r="M423" s="223">
        <f t="shared" ca="1" si="603"/>
        <v>1.7948830848992561E-4</v>
      </c>
      <c r="N423" s="223">
        <f t="shared" ca="1" si="604"/>
        <v>-4.0574321963424435E-4</v>
      </c>
      <c r="O423" s="223">
        <f t="shared" ca="1" si="605"/>
        <v>-2.193060608130678E-4</v>
      </c>
      <c r="P423" s="223">
        <f t="shared" ca="1" si="606"/>
        <v>3.8422154289423534E-4</v>
      </c>
      <c r="Q423" s="223">
        <f t="shared" ca="1" si="607"/>
        <v>2.5701177588569323E-4</v>
      </c>
      <c r="R423" s="223">
        <f t="shared" ca="1" si="608"/>
        <v>-3.5899960265929393E-4</v>
      </c>
      <c r="S423" s="223">
        <f t="shared" ca="1" si="609"/>
        <v>-2.9224232705961053E-4</v>
      </c>
      <c r="T423" s="223">
        <f t="shared" ca="1" si="610"/>
        <v>3.3032030000159843E-4</v>
      </c>
      <c r="U423" s="223">
        <f t="shared" ca="1" si="611"/>
        <v>3.2465842486803737E-4</v>
      </c>
      <c r="V423" s="223">
        <f t="shared" ca="1" si="612"/>
        <v>-2.9845983228344377E-4</v>
      </c>
      <c r="W423" s="223">
        <f t="shared" ca="1" si="613"/>
        <v>-3.5394788456863689E-4</v>
      </c>
      <c r="X423" s="223">
        <f t="shared" ca="1" si="614"/>
        <v>2.6372503322565901E-4</v>
      </c>
      <c r="Y423" s="223">
        <f t="shared" ca="1" si="615"/>
        <v>3.7982863265324514E-4</v>
      </c>
      <c r="Z423" s="223">
        <f t="shared" ca="1" si="616"/>
        <v>-2.2645041793114328E-4</v>
      </c>
      <c r="AA423" s="223">
        <f t="shared" ca="1" si="617"/>
        <v>-4.0205142336995119E-4</v>
      </c>
      <c r="AB423" s="223">
        <f t="shared" ca="1" si="618"/>
        <v>1.8699496132155863E-4</v>
      </c>
      <c r="AC423" s="223">
        <f t="shared" ca="1" si="619"/>
        <v>4.2040223909593999E-4</v>
      </c>
      <c r="AD423" s="223">
        <f t="shared" ca="1" si="620"/>
        <v>-1.4573864101260483E-4</v>
      </c>
      <c r="AE423" s="223">
        <f t="shared" ca="1" si="621"/>
        <v>-4.3470435144419406E-4</v>
      </c>
      <c r="AF423" s="223">
        <f t="shared" ca="1" si="622"/>
        <v>1.0307877792185452E-4</v>
      </c>
      <c r="AG423" s="223">
        <f t="shared" ca="1" si="623"/>
        <v>4.4482002325446982E-4</v>
      </c>
      <c r="AH423" s="223">
        <f t="shared" ca="1" si="624"/>
        <v>-5.9426209851124938E-5</v>
      </c>
      <c r="AI423" s="223">
        <f t="shared" ca="1" si="625"/>
        <v>-4.5065183507744555E-4</v>
      </c>
      <c r="AJ423" s="223">
        <f t="shared" ca="1" si="626"/>
        <v>1.5201334893858239E-5</v>
      </c>
      <c r="AK423" s="223">
        <f t="shared" ca="1" si="627"/>
        <v>4.5214362337727337E-4</v>
      </c>
      <c r="AL423" s="223">
        <f t="shared" ca="1" si="628"/>
        <v>2.9169937228331261E-5</v>
      </c>
      <c r="AM423" s="223">
        <f t="shared" ca="1" si="629"/>
        <v>-4.4928102141713125E-4</v>
      </c>
      <c r="AN423" s="223">
        <f t="shared" ca="1" si="630"/>
        <v>-7.3260286909102203E-5</v>
      </c>
      <c r="AO423" s="223">
        <f t="shared" ca="1" si="631"/>
        <v>4.4209159761875307E-4</v>
      </c>
      <c r="AP423" s="223">
        <f t="shared" ca="1" si="632"/>
        <v>1.1664509997879195E-4</v>
      </c>
      <c r="AQ423" s="223">
        <f t="shared" ca="1" si="633"/>
        <v>-4.3064459006345599E-4</v>
      </c>
      <c r="AR423" s="223">
        <f t="shared" ca="1" si="634"/>
        <v>-1.589065569709881E-4</v>
      </c>
      <c r="AS423" s="223">
        <f t="shared" ca="1" si="635"/>
        <v>4.1505023969156838E-4</v>
      </c>
      <c r="AT423" s="223">
        <f t="shared" ca="1" si="636"/>
        <v>1.996376569523934E-4</v>
      </c>
      <c r="AU423" s="223">
        <f t="shared" ca="1" si="637"/>
        <v>-3.9545872862191059E-4</v>
      </c>
      <c r="AV423" s="223">
        <f t="shared" ca="1" si="638"/>
        <v>-2.3844613716430277E-4</v>
      </c>
      <c r="AW423" s="223">
        <f t="shared" ca="1" si="639"/>
        <v>3.7205873381589459E-4</v>
      </c>
      <c r="AX423" s="223">
        <f t="shared" ca="1" si="640"/>
        <v>2.7495825072740477E-4</v>
      </c>
      <c r="AY423" s="223">
        <f t="shared" ca="1" si="641"/>
        <v>-3.4507561001523529E-4</v>
      </c>
      <c r="AZ423" s="223">
        <f t="shared" ca="1" si="642"/>
        <v>-3.0882236602852757E-4</v>
      </c>
      <c r="BA423" s="223">
        <f t="shared" ca="1" si="643"/>
        <v>3.1476921945261662E-4</v>
      </c>
      <c r="BB423" s="223">
        <f t="shared" ca="1" si="644"/>
        <v>3.397123531253227E-4</v>
      </c>
      <c r="BC423" s="223">
        <f t="shared" ca="1" si="645"/>
        <v>-2.8143142923630618E-4</v>
      </c>
      <c r="BD423" s="223">
        <f t="shared" ca="1" si="646"/>
        <v>-3.6733072455585436E-4</v>
      </c>
      <c r="BE423" s="223">
        <f t="shared" ca="1" si="647"/>
        <v>2.4538330051038112E-4</v>
      </c>
      <c r="BF423" s="223">
        <f t="shared" ca="1" si="648"/>
        <v>3.9141150030551694E-4</v>
      </c>
      <c r="BG423" s="223">
        <f t="shared" ca="1" si="649"/>
        <v>-2.0697199646038962E-4</v>
      </c>
      <c r="BH423" s="223">
        <f t="shared" ca="1" si="650"/>
        <v>-4.1172276933994321E-4</v>
      </c>
      <c r="BI423" s="223">
        <f t="shared" ca="1" si="651"/>
        <v>1.665674389420767E-4</v>
      </c>
      <c r="BJ423" s="223">
        <f t="shared" ca="1" si="652"/>
        <v>4.280689230350685E-4</v>
      </c>
      <c r="BK423" s="223">
        <f t="shared" ca="1" si="653"/>
        <v>-1.2455874593173322E-4</v>
      </c>
      <c r="BL423" s="223">
        <f t="shared" ca="1" si="654"/>
        <v>-4.4029253899508739E-4</v>
      </c>
      <c r="BM423" s="223">
        <f t="shared" ca="1" si="655"/>
        <v>8.1350484107324227E-5</v>
      </c>
      <c r="BN423" s="223">
        <f t="shared" ca="1" si="656"/>
        <v>4.4827589711620022E-4</v>
      </c>
      <c r="BO423" s="223">
        <f t="shared" ca="1" si="657"/>
        <v>-3.7358772650269784E-5</v>
      </c>
      <c r="BP423" s="223">
        <f t="shared" ca="1" si="658"/>
        <v>-4.5194211329555094E-4</v>
      </c>
      <c r="BQ423" s="223">
        <f t="shared" ca="1" si="659"/>
        <v>-6.9927242097956282E-6</v>
      </c>
      <c r="BR423" s="223">
        <f t="shared" ca="1" si="660"/>
        <v>4.5125587986717577E-4</v>
      </c>
      <c r="BS423" s="223">
        <f t="shared" ca="1" si="661"/>
        <v>5.1276877313102423E-5</v>
      </c>
      <c r="BT423" s="223">
        <f t="shared" ca="1" si="662"/>
        <v>-4.4622380563412255E-4</v>
      </c>
      <c r="BU423" s="223">
        <f t="shared" ca="1" si="663"/>
        <v>-9.5067206057097942E-5</v>
      </c>
      <c r="BV423" s="223">
        <f t="shared" ca="1" si="664"/>
        <v>4.3689435222206879E-4</v>
      </c>
      <c r="BW423" s="223">
        <f t="shared" ca="1" si="665"/>
        <v>1.3794198563773621E-4</v>
      </c>
      <c r="BX423" s="223">
        <f t="shared" ca="1" si="666"/>
        <v>-4.2335736736736794E-4</v>
      </c>
      <c r="BY423" s="223">
        <f t="shared" ca="1" si="667"/>
        <v>-1.7948830848992938E-4</v>
      </c>
      <c r="BZ423" s="223">
        <f t="shared" ca="1" si="668"/>
        <v>4.0574321963424321E-4</v>
      </c>
      <c r="CA423" s="223">
        <f t="shared" ca="1" si="669"/>
        <v>2.1930606081306856E-4</v>
      </c>
      <c r="CB423" s="223">
        <f t="shared" ca="1" si="670"/>
        <v>-3.842215428942323E-4</v>
      </c>
      <c r="CC423" s="223">
        <f t="shared" ca="1" si="671"/>
        <v>-2.5701177588569594E-4</v>
      </c>
      <c r="CD423" s="223">
        <f t="shared" ca="1" si="672"/>
        <v>3.5899960265929284E-4</v>
      </c>
      <c r="CE423" s="223">
        <f t="shared" ca="1" si="673"/>
        <v>2.9224232705961058E-4</v>
      </c>
      <c r="CF423" s="223">
        <f t="shared" ca="1" si="674"/>
        <v>-3.3032030000159512E-4</v>
      </c>
      <c r="CG423" s="223">
        <f t="shared" ca="1" si="675"/>
        <v>-3.2465842486803964E-4</v>
      </c>
      <c r="CH423" s="223">
        <f t="shared" ca="1" si="676"/>
        <v>2.9845983228344252E-4</v>
      </c>
      <c r="CI423" s="223">
        <f t="shared" ca="1" si="677"/>
        <v>3.5394788456864101E-4</v>
      </c>
      <c r="CJ423" s="223">
        <f t="shared" ca="1" si="678"/>
        <v>-2.63725033225655E-4</v>
      </c>
      <c r="CK423" s="223">
        <f t="shared" ca="1" si="679"/>
        <v>-3.7982863265324693E-4</v>
      </c>
      <c r="CL423" s="223">
        <f t="shared" ca="1" si="680"/>
        <v>2.2645041793114174E-4</v>
      </c>
      <c r="CM423" s="223">
        <f t="shared" ca="1" si="681"/>
        <v>4.0205142336995417E-4</v>
      </c>
      <c r="CN423" s="223">
        <f t="shared" ca="1" si="682"/>
        <v>-1.8699496132156145E-4</v>
      </c>
      <c r="CO423" s="223">
        <f t="shared" ca="1" si="683"/>
        <v>-4.2040223909594124E-4</v>
      </c>
      <c r="CP423" s="223">
        <f t="shared" ca="1" si="684"/>
        <v>1.4573864101259865E-4</v>
      </c>
      <c r="CQ423" s="223">
        <f t="shared" ca="1" si="685"/>
        <v>4.3470435144419412E-4</v>
      </c>
      <c r="CR423" s="223">
        <f t="shared" ca="1" si="686"/>
        <v>-1.0307877792185129E-4</v>
      </c>
      <c r="CS423" s="223">
        <f t="shared" ca="1" si="687"/>
        <v>-4.448200232544716E-4</v>
      </c>
      <c r="CT423" s="223">
        <f t="shared" ca="1" si="688"/>
        <v>5.942620985112483E-5</v>
      </c>
      <c r="CU423" s="223">
        <f t="shared" ca="1" si="689"/>
        <v>4.5065183507744604E-4</v>
      </c>
      <c r="CV423" s="223">
        <f t="shared" ca="1" si="690"/>
        <v>-1.5201334893861339E-5</v>
      </c>
      <c r="CW423" s="223">
        <f t="shared" ca="1" si="691"/>
        <v>-4.5214362337727337E-4</v>
      </c>
      <c r="CX423" s="223">
        <f t="shared" ca="1" si="692"/>
        <v>-2.9169937228337783E-5</v>
      </c>
      <c r="CY423" s="223">
        <f t="shared" ca="1" si="693"/>
        <v>4.4928102141713157E-4</v>
      </c>
      <c r="CZ423" s="223">
        <f t="shared" ca="1" si="694"/>
        <v>7.3260286909105482E-5</v>
      </c>
      <c r="DA423" s="223">
        <f t="shared" ca="1" si="695"/>
        <v>-4.4209159761875161E-4</v>
      </c>
      <c r="DB423" s="223">
        <f t="shared" ca="1" si="696"/>
        <v>-1.1664509997879206E-4</v>
      </c>
      <c r="DC423" s="223">
        <f t="shared" ca="1" si="697"/>
        <v>4.306445900634549E-4</v>
      </c>
      <c r="DD423" s="223">
        <f t="shared" ca="1" si="698"/>
        <v>1.5890655697099724E-4</v>
      </c>
      <c r="DE423" s="223">
        <f t="shared" ca="1" si="699"/>
        <v>-4.1505023969156828E-4</v>
      </c>
      <c r="DF423" s="223">
        <f t="shared" ca="1" si="700"/>
        <v>-1.9963765695239926E-4</v>
      </c>
      <c r="DG423" s="223">
        <f t="shared" ca="1" si="701"/>
        <v>3.9545872862191211E-4</v>
      </c>
      <c r="DH423" s="223">
        <f t="shared" ca="1" si="702"/>
        <v>2.3844613716430559E-4</v>
      </c>
      <c r="DI423" s="223">
        <f t="shared" ca="1" si="703"/>
        <v>-3.7205873381588911E-4</v>
      </c>
      <c r="DJ423" s="223">
        <f t="shared" ca="1" si="704"/>
        <v>-2.7495825072740233E-4</v>
      </c>
      <c r="DK423" s="223">
        <f t="shared" ca="1" si="705"/>
        <v>3.4507561001523312E-4</v>
      </c>
      <c r="DL423" s="223">
        <f t="shared" ca="1" si="706"/>
        <v>3.0882236602853473E-4</v>
      </c>
      <c r="DM423" s="223">
        <f t="shared" ca="1" si="707"/>
        <v>-3.1476921945261418E-4</v>
      </c>
      <c r="DN423" s="223">
        <f t="shared" ca="1" si="708"/>
        <v>-3.3971235312532487E-4</v>
      </c>
      <c r="DO423" s="223">
        <f t="shared" ca="1" si="709"/>
        <v>2.8143142923629859E-4</v>
      </c>
      <c r="DP423" s="223">
        <f t="shared" ca="1" si="710"/>
        <v>3.6733072455585625E-4</v>
      </c>
      <c r="DQ423" s="223">
        <f t="shared" ca="1" si="711"/>
        <v>-2.4538330051037836E-4</v>
      </c>
      <c r="DR423" s="223">
        <f t="shared" ca="1" si="712"/>
        <v>-3.9141150030551537E-4</v>
      </c>
      <c r="DS423" s="223">
        <f t="shared" ca="1" si="713"/>
        <v>2.0697199646038666E-4</v>
      </c>
      <c r="DT423" s="223">
        <f t="shared" ca="1" si="714"/>
        <v>4.1172276933994727E-4</v>
      </c>
      <c r="DU423" s="223">
        <f t="shared" ca="1" si="715"/>
        <v>-1.665674389420796E-4</v>
      </c>
      <c r="DV423" s="223">
        <f t="shared" ca="1" si="716"/>
        <v>-4.2806892303506964E-4</v>
      </c>
      <c r="DW423" s="223">
        <f t="shared" ca="1" si="717"/>
        <v>1.2455874593172381E-4</v>
      </c>
      <c r="DX423" s="223">
        <f t="shared" ca="1" si="718"/>
        <v>4.4029253899508815E-4</v>
      </c>
      <c r="DY423" s="223">
        <f t="shared" ca="1" si="719"/>
        <v>-8.1350484107320947E-5</v>
      </c>
      <c r="DZ423" s="223">
        <f t="shared" ca="1" si="720"/>
        <v>-4.4827589711619984E-4</v>
      </c>
      <c r="EA423" s="223">
        <f t="shared" ca="1" si="721"/>
        <v>3.7358772650266471E-5</v>
      </c>
      <c r="EB423" s="223">
        <f t="shared" ca="1" si="722"/>
        <v>4.5194211329555121E-4</v>
      </c>
      <c r="EC423" s="223">
        <f t="shared" ca="1" si="723"/>
        <v>6.9927242097925281E-6</v>
      </c>
      <c r="ED423" s="223">
        <f t="shared" ca="1" si="724"/>
        <v>-4.5125587986717555E-4</v>
      </c>
      <c r="EE423" s="223">
        <f t="shared" ca="1" si="725"/>
        <v>-5.1276877313112106E-5</v>
      </c>
      <c r="EF423" s="223">
        <f t="shared" ca="1" si="726"/>
        <v>4.4622380563412304E-4</v>
      </c>
      <c r="EG423" s="223">
        <f t="shared" ca="1" si="727"/>
        <v>9.5067206057101181E-5</v>
      </c>
      <c r="EH423" s="223">
        <f t="shared" ca="1" si="728"/>
        <v>-4.368943522220663E-4</v>
      </c>
      <c r="EI423" s="223">
        <f t="shared" ca="1" si="729"/>
        <v>-1.3794198563773938E-4</v>
      </c>
      <c r="EJ423" s="223">
        <f t="shared" ca="1" si="730"/>
        <v>4.2335736736736674E-4</v>
      </c>
      <c r="EK423" s="223">
        <f t="shared" ca="1" si="731"/>
        <v>1.7948830848992656E-4</v>
      </c>
      <c r="EL423" s="223">
        <f t="shared" ca="1" si="732"/>
        <v>-4.0574321963424175E-4</v>
      </c>
      <c r="EM423" s="223">
        <f t="shared" ca="1" si="733"/>
        <v>-2.1930606081307713E-4</v>
      </c>
      <c r="EN423" s="223">
        <f t="shared" ca="1" si="734"/>
        <v>3.8422154289423393E-4</v>
      </c>
      <c r="EO423" s="223">
        <f t="shared" ca="1" si="735"/>
        <v>2.5701177588569865E-4</v>
      </c>
      <c r="EP423" s="223">
        <f t="shared" ca="1" si="736"/>
        <v>-3.5899960265928688E-4</v>
      </c>
      <c r="EQ423" s="223">
        <f t="shared" ca="1" si="737"/>
        <v>-2.9224232705961313E-4</v>
      </c>
      <c r="ER423" s="223">
        <f t="shared" ca="1" si="738"/>
        <v>3.3032030000159279E-4</v>
      </c>
      <c r="ES423" s="223">
        <f t="shared" ca="1" si="739"/>
        <v>3.2465842486803753E-4</v>
      </c>
      <c r="ET423" s="223">
        <f t="shared" ca="1" si="740"/>
        <v>-2.9845983228343997E-4</v>
      </c>
      <c r="EU423" s="223">
        <f t="shared" ca="1" si="741"/>
        <v>-3.5394788456864302E-4</v>
      </c>
      <c r="EV423" s="223">
        <f t="shared" ca="1" si="742"/>
        <v>2.6372503322565755E-4</v>
      </c>
      <c r="EW423" s="223">
        <f t="shared" ca="1" si="743"/>
        <v>3.7982863265324877E-4</v>
      </c>
      <c r="EX423" s="223">
        <f t="shared" ca="1" si="744"/>
        <v>-2.2645041793113333E-4</v>
      </c>
      <c r="EY423" s="223">
        <f t="shared" ca="1" si="745"/>
        <v>-4.0205142336995271E-4</v>
      </c>
      <c r="EZ423" s="223">
        <f t="shared" ca="1" si="746"/>
        <v>1.8699496132155256E-4</v>
      </c>
      <c r="FA423" s="223">
        <f t="shared" ca="1" si="747"/>
        <v>4.2040223909594476E-4</v>
      </c>
      <c r="FB423" s="223">
        <f t="shared" ca="1" si="748"/>
        <v>-1.4573864101260161E-4</v>
      </c>
      <c r="FC423" s="223">
        <f t="shared" ca="1" si="749"/>
        <v>-4.3470435144419683E-4</v>
      </c>
      <c r="FD423" s="223">
        <f t="shared" ca="1" si="750"/>
        <v>1.0307877792185433E-4</v>
      </c>
      <c r="FE423" s="223">
        <f t="shared" ca="1" si="751"/>
        <v>4.4482002325447101E-4</v>
      </c>
      <c r="FF423" s="223">
        <f t="shared" ca="1" si="752"/>
        <v>-5.942620985111516E-5</v>
      </c>
      <c r="FG423" s="223">
        <f t="shared" ca="1" si="753"/>
        <v>-4.5065183507744582E-4</v>
      </c>
      <c r="FH423" s="223">
        <f t="shared" ca="1" si="754"/>
        <v>1.5201334893851595E-5</v>
      </c>
      <c r="FI423" s="223">
        <f t="shared" ca="1" si="755"/>
        <v>4.5214362337727321E-4</v>
      </c>
      <c r="FJ423" s="223">
        <f t="shared" ca="1" si="756"/>
        <v>2.9169937228334686E-5</v>
      </c>
      <c r="FK423" s="223">
        <f t="shared" ca="1" si="757"/>
        <v>-4.4928102141713049E-4</v>
      </c>
      <c r="FL423" s="223">
        <f t="shared" ca="1" si="758"/>
        <v>-7.3260286909115105E-5</v>
      </c>
      <c r="FM423" s="223">
        <f t="shared" ca="1" si="759"/>
        <v>4.4209159761875226E-4</v>
      </c>
      <c r="FN423" s="223">
        <f t="shared" ca="1" si="760"/>
        <v>1.1664509997880147E-4</v>
      </c>
      <c r="FO423" s="223">
        <f t="shared" ca="1" si="761"/>
        <v>-4.3064459006345588E-4</v>
      </c>
      <c r="FP423" s="223">
        <f t="shared" ca="1" si="762"/>
        <v>-1.5890655697099431E-4</v>
      </c>
      <c r="FQ423" s="223">
        <f t="shared" ca="1" si="763"/>
        <v>4.1505023969156448E-4</v>
      </c>
      <c r="FR423" s="223">
        <f t="shared" ca="1" si="764"/>
        <v>1.9963765695239647E-4</v>
      </c>
      <c r="FS423" s="223">
        <f t="shared" ca="1" si="765"/>
        <v>-3.9545872862191363E-4</v>
      </c>
      <c r="FT423" s="223">
        <f t="shared" ca="1" si="766"/>
        <v>-2.3844613716431388E-4</v>
      </c>
      <c r="FU423" s="223">
        <f t="shared" ca="1" si="767"/>
        <v>3.7205873381589079E-4</v>
      </c>
      <c r="FV423" s="223">
        <f t="shared" ca="1" si="768"/>
        <v>2.7495825072739984E-4</v>
      </c>
      <c r="FW423" s="223">
        <f t="shared" ca="1" si="769"/>
        <v>-3.4507561001522683E-4</v>
      </c>
      <c r="FX423" s="223">
        <f t="shared" ca="1" si="770"/>
        <v>-3.0882236602853251E-4</v>
      </c>
      <c r="FY423" s="223">
        <f t="shared" ca="1" si="771"/>
        <v>3.1476921945261646E-4</v>
      </c>
      <c r="FZ423" s="223">
        <f t="shared" ca="1" si="772"/>
        <v>3.3971235312533132E-4</v>
      </c>
      <c r="GA423" s="223">
        <f t="shared" ca="1" si="773"/>
        <v>-2.8143142923630092E-4</v>
      </c>
      <c r="GB423" s="223">
        <f t="shared" ca="1" si="774"/>
        <v>-3.6733072455585441E-4</v>
      </c>
      <c r="GC423" s="223">
        <f t="shared" ca="1" si="775"/>
        <v>2.4538330051037017E-4</v>
      </c>
      <c r="GD423" s="223">
        <f t="shared" ca="1" si="776"/>
        <v>3.914115003055203E-4</v>
      </c>
      <c r="GE423" s="223">
        <f t="shared" ca="1" si="777"/>
        <v>-2.0697199646038943E-4</v>
      </c>
      <c r="GF423" s="223">
        <f t="shared" ca="1" si="778"/>
        <v>-4.1172276933995139E-4</v>
      </c>
      <c r="GG423" s="223">
        <f t="shared" ca="1" si="779"/>
        <v>1.6656743894207052E-4</v>
      </c>
      <c r="GH423" s="223">
        <f t="shared" ca="1" si="780"/>
        <v>4.2806892303506855E-4</v>
      </c>
      <c r="GI423" s="223">
        <f t="shared" ca="1" si="781"/>
        <v>-1.2455874593171446E-4</v>
      </c>
      <c r="GJ423" s="223">
        <f t="shared" ca="1" si="782"/>
        <v>-4.4029253899509037E-4</v>
      </c>
      <c r="GK423" s="223">
        <f t="shared" ca="1" si="783"/>
        <v>8.135048410732401E-5</v>
      </c>
      <c r="GL423" s="223">
        <f t="shared" ca="1" si="784"/>
        <v>4.482758971161994E-4</v>
      </c>
      <c r="GM423" s="223">
        <f t="shared" ca="1" si="785"/>
        <v>-3.735877265025676E-5</v>
      </c>
      <c r="GN423" s="223">
        <f t="shared" ca="1" si="786"/>
        <v>-4.5194211329555115E-4</v>
      </c>
      <c r="GO423" s="223">
        <f t="shared" ca="1" si="787"/>
        <v>-6.9927242097894246E-6</v>
      </c>
      <c r="GP423" s="223">
        <f t="shared" ca="1" si="788"/>
        <v>4.512558798671749E-4</v>
      </c>
      <c r="GQ423" s="223">
        <f t="shared" ca="1" si="789"/>
        <v>5.127687731310903E-5</v>
      </c>
      <c r="GR423" s="223">
        <f t="shared" ca="1" si="790"/>
        <v>-4.4622380563412358E-4</v>
      </c>
      <c r="GS423" s="223">
        <f t="shared" ca="1" si="791"/>
        <v>-9.5067206057110722E-5</v>
      </c>
      <c r="GT423" s="223">
        <f t="shared" ca="1" si="792"/>
        <v>4.3689435222206706E-4</v>
      </c>
      <c r="GU423" s="223">
        <f t="shared" ca="1" si="793"/>
        <v>1.3794198563773643E-4</v>
      </c>
      <c r="GV423" s="223">
        <f t="shared" ca="1" si="794"/>
        <v>-4.2335736736736333E-4</v>
      </c>
      <c r="GW423" s="223">
        <f t="shared" ca="1" si="795"/>
        <v>-1.794883084899355E-4</v>
      </c>
      <c r="GX423" s="223">
        <f t="shared" ca="1" si="796"/>
        <v>4.0574321963424311E-4</v>
      </c>
      <c r="GY423" s="223">
        <f t="shared" ca="1" si="797"/>
        <v>2.1930606081308566E-4</v>
      </c>
      <c r="GZ423" s="223">
        <f t="shared" ca="1" si="798"/>
        <v>-3.8422154289422883E-4</v>
      </c>
      <c r="HA423" s="223">
        <f t="shared" ca="1" si="799"/>
        <v>-2.570117758856961E-4</v>
      </c>
      <c r="HB423" s="223">
        <f t="shared" ca="1" si="800"/>
        <v>3.5899960265928097E-4</v>
      </c>
      <c r="HC423" s="223">
        <f t="shared" ca="1" si="801"/>
        <v>2.9224232705962055E-4</v>
      </c>
      <c r="HD423" s="223">
        <f t="shared" ca="1" si="802"/>
        <v>-3.303203000015949E-4</v>
      </c>
      <c r="HE423" s="223">
        <f t="shared" ca="1" si="803"/>
        <v>-3.2465842486803531E-4</v>
      </c>
      <c r="HF423" s="223">
        <f t="shared" ca="1" si="804"/>
        <v>2.9845983228343271E-4</v>
      </c>
      <c r="HG423" s="223">
        <f t="shared" ca="1" si="805"/>
        <v>3.5394788456864117E-4</v>
      </c>
      <c r="HH423" s="223">
        <f t="shared" ca="1" si="806"/>
        <v>-2.6372503322566004E-4</v>
      </c>
      <c r="HI423" s="223">
        <f t="shared" ca="1" si="807"/>
        <v>-3.7982863265325403E-4</v>
      </c>
      <c r="HJ423" s="223">
        <f t="shared" ca="1" si="808"/>
        <v>2.2645041793113599E-4</v>
      </c>
      <c r="HK423" s="223">
        <f t="shared" ca="1" si="809"/>
        <v>4.020514233699513E-4</v>
      </c>
      <c r="HL423" s="223">
        <f t="shared" ca="1" si="810"/>
        <v>-1.869949613215437E-4</v>
      </c>
      <c r="HM423" s="223">
        <f t="shared" ca="1" si="811"/>
        <v>-4.2040223909594362E-4</v>
      </c>
      <c r="HN423" s="223">
        <f t="shared" ca="1" si="812"/>
        <v>1.4573864101260453E-4</v>
      </c>
      <c r="HO423" s="223">
        <f t="shared" ca="1" si="813"/>
        <v>4.3470435144419948E-4</v>
      </c>
      <c r="HP423" s="223">
        <f t="shared" ca="1" si="814"/>
        <v>-1.0307877792184483E-4</v>
      </c>
      <c r="HQ423" s="223">
        <f t="shared" ca="1" si="815"/>
        <v>-4.4482002325447047E-4</v>
      </c>
      <c r="HR423" s="223">
        <f t="shared" ca="1" si="816"/>
        <v>5.9426209851105497E-5</v>
      </c>
      <c r="HS423" s="223">
        <f t="shared" ca="1" si="817"/>
        <v>4.5065183507744664E-4</v>
      </c>
      <c r="HT423" s="223">
        <f t="shared" ca="1" si="818"/>
        <v>-1.5201334893854698E-5</v>
      </c>
      <c r="HU423" s="223">
        <f t="shared" ca="1" si="819"/>
        <v>-4.5214362337727304E-4</v>
      </c>
      <c r="HV423" s="223">
        <f t="shared" ca="1" si="820"/>
        <v>-2.9169937228344417E-5</v>
      </c>
      <c r="HW423" s="223">
        <f t="shared" ca="1" si="821"/>
        <v>4.4928102141713082E-4</v>
      </c>
      <c r="HX423" s="223">
        <f t="shared" ca="1" si="822"/>
        <v>7.326028690912474E-5</v>
      </c>
      <c r="HY423" s="223">
        <f t="shared" ca="1" si="823"/>
        <v>-4.4209159761875031E-4</v>
      </c>
      <c r="HZ423" s="223">
        <f t="shared" ca="1" si="824"/>
        <v>-1.1664509997879849E-4</v>
      </c>
      <c r="IA423" s="223">
        <f t="shared" ca="1" si="825"/>
        <v>4.3064459006345686E-4</v>
      </c>
      <c r="IB423" s="223">
        <f t="shared" ca="1" si="826"/>
        <v>1.5890655697100344E-4</v>
      </c>
      <c r="IC423" s="223">
        <f t="shared" ca="1" si="827"/>
        <v>-4.1505023969156567E-4</v>
      </c>
      <c r="ID423" s="223">
        <f t="shared" ca="1" si="828"/>
        <v>-1.996376569523937E-4</v>
      </c>
      <c r="IE423" s="223">
        <f t="shared" ca="1" si="829"/>
        <v>4.0649918287884824E-4</v>
      </c>
      <c r="IF423" s="223">
        <f t="shared" ca="1" si="830"/>
        <v>2.3844613716431123E-4</v>
      </c>
      <c r="IG423" s="223">
        <f t="shared" ca="1" si="831"/>
        <v>-3.7205873381589258E-4</v>
      </c>
      <c r="IH423" s="223">
        <f t="shared" ca="1" si="832"/>
        <v>-2.7495825072741784E-4</v>
      </c>
      <c r="II423" s="223">
        <f t="shared" ca="1" si="833"/>
        <v>3.4507561001522884E-4</v>
      </c>
      <c r="IJ423" s="223">
        <f t="shared" ca="1" si="834"/>
        <v>3.0882236602853018E-4</v>
      </c>
      <c r="IK423" s="223">
        <f t="shared" ca="1" si="835"/>
        <v>-3.1476921945260025E-4</v>
      </c>
      <c r="IL423" s="223">
        <f t="shared" ca="1" si="836"/>
        <v>-3.3971235312532926E-4</v>
      </c>
      <c r="IM423" s="223">
        <f t="shared" ca="1" si="837"/>
        <v>2.8143142923630336E-4</v>
      </c>
      <c r="IN423" s="223">
        <f t="shared" ca="1" si="838"/>
        <v>3.6733072455586764E-4</v>
      </c>
      <c r="IO423" s="223">
        <f t="shared" ca="1" si="839"/>
        <v>-2.4538330051037272E-4</v>
      </c>
      <c r="IP423" s="223">
        <f t="shared" ca="1" si="840"/>
        <v>-3.9141150030551873E-4</v>
      </c>
      <c r="IQ423" s="223">
        <f t="shared" ca="1" si="841"/>
        <v>2.0697199646036934E-4</v>
      </c>
      <c r="IR423" s="223">
        <f t="shared" ca="1" si="842"/>
        <v>4.1172276933995004E-4</v>
      </c>
      <c r="IS423" s="223">
        <f t="shared" ca="1" si="843"/>
        <v>-1.665674389420734E-4</v>
      </c>
      <c r="IT423" s="223">
        <f t="shared" ca="1" si="844"/>
        <v>-4.2806892303506752E-4</v>
      </c>
      <c r="IU423" s="223">
        <f t="shared" ca="1" si="845"/>
        <v>1.2455874593171744E-4</v>
      </c>
      <c r="IV423" s="223">
        <f t="shared" ca="1" si="846"/>
        <v>4.4029253899508961E-4</v>
      </c>
      <c r="IW423" s="223">
        <f t="shared" ca="1" si="847"/>
        <v>-8.135048410732706E-5</v>
      </c>
      <c r="IX423" s="223">
        <f t="shared" ca="1" si="848"/>
        <v>-4.4827589711620238E-4</v>
      </c>
      <c r="IY423" s="223">
        <f t="shared" ca="1" si="849"/>
        <v>3.7358772650259857E-5</v>
      </c>
      <c r="IZ423" s="223">
        <f t="shared" ca="1" si="850"/>
        <v>4.5194211329555105E-4</v>
      </c>
      <c r="JA423" s="223">
        <f t="shared" ca="1" si="851"/>
        <v>6.9927242098120234E-6</v>
      </c>
      <c r="JB423" s="223">
        <f t="shared" ca="1" si="852"/>
        <v>-4.5125587986717512E-4</v>
      </c>
    </row>
    <row r="424" spans="2:262">
      <c r="B424" s="230">
        <v>63</v>
      </c>
      <c r="C424" s="229">
        <f t="shared" si="853"/>
        <v>1.2304687500000007E-3</v>
      </c>
      <c r="D424" s="226">
        <f t="shared" ca="1" si="597"/>
        <v>279.99978729777064</v>
      </c>
      <c r="E424" s="225">
        <f ca="1">BQ361</f>
        <v>-2.1270222937538695E-4</v>
      </c>
      <c r="F424" s="224">
        <v>63</v>
      </c>
      <c r="G424" s="223">
        <f t="shared" ca="1" si="854"/>
        <v>-1.3733063523148562E-4</v>
      </c>
      <c r="H424" s="223">
        <f t="shared" ca="1" si="598"/>
        <v>1.2201063112403908E-3</v>
      </c>
      <c r="I424" s="223">
        <f t="shared" ca="1" si="599"/>
        <v>1.9721645084428153E-4</v>
      </c>
      <c r="J424" s="223">
        <f t="shared" ca="1" si="600"/>
        <v>-1.2104264432630965E-3</v>
      </c>
      <c r="K424" s="223">
        <f t="shared" ca="1" si="601"/>
        <v>-2.5662715475287262E-4</v>
      </c>
      <c r="L424" s="223">
        <f t="shared" ca="1" si="602"/>
        <v>1.1978305519631464E-3</v>
      </c>
      <c r="M424" s="223">
        <f t="shared" ca="1" si="603"/>
        <v>3.15419621367779E-4</v>
      </c>
      <c r="N424" s="223">
        <f t="shared" ca="1" si="604"/>
        <v>-1.182348981945952E-3</v>
      </c>
      <c r="O424" s="223">
        <f t="shared" ca="1" si="605"/>
        <v>-3.7345221448731764E-4</v>
      </c>
      <c r="P424" s="223">
        <f t="shared" ca="1" si="606"/>
        <v>1.1640190296697106E-3</v>
      </c>
      <c r="Q424" s="223">
        <f t="shared" ca="1" si="607"/>
        <v>4.3058512851160157E-4</v>
      </c>
      <c r="R424" s="223">
        <f t="shared" ca="1" si="608"/>
        <v>-1.1428848535949688E-3</v>
      </c>
      <c r="S424" s="223">
        <f t="shared" ca="1" si="609"/>
        <v>-4.8668072524650198E-4</v>
      </c>
      <c r="T424" s="223">
        <f t="shared" ca="1" si="610"/>
        <v>1.1189973678030277E-3</v>
      </c>
      <c r="U424" s="223">
        <f t="shared" ca="1" si="611"/>
        <v>5.4160386548608285E-4</v>
      </c>
      <c r="V424" s="223">
        <f t="shared" ca="1" si="612"/>
        <v>-1.0924141193394534E-3</v>
      </c>
      <c r="W424" s="223">
        <f t="shared" ca="1" si="613"/>
        <v>-5.952222345748157E-4</v>
      </c>
      <c r="X424" s="223">
        <f t="shared" ca="1" si="614"/>
        <v>1.0631991495782143E-3</v>
      </c>
      <c r="Y424" s="223">
        <f t="shared" ca="1" si="615"/>
        <v>6.4740666116514379E-4</v>
      </c>
      <c r="Z424" s="223">
        <f t="shared" ca="1" si="616"/>
        <v>-1.0314228399403965E-3</v>
      </c>
      <c r="AA424" s="223">
        <f t="shared" ca="1" si="617"/>
        <v>-6.9803142840259888E-4</v>
      </c>
      <c r="AB424" s="223">
        <f t="shared" ca="1" si="618"/>
        <v>9.9716174233919152E-4</v>
      </c>
      <c r="AC424" s="223">
        <f t="shared" ca="1" si="619"/>
        <v>7.4697457678870346E-4</v>
      </c>
      <c r="AD424" s="223">
        <f t="shared" ca="1" si="620"/>
        <v>-9.6049839475963574E-4</v>
      </c>
      <c r="AE424" s="223">
        <f t="shared" ca="1" si="621"/>
        <v>-7.9411819799207848E-4</v>
      </c>
      <c r="AF424" s="223">
        <f t="shared" ca="1" si="622"/>
        <v>9.2152112241738061E-4</v>
      </c>
      <c r="AG424" s="223">
        <f t="shared" ca="1" si="623"/>
        <v>8.3934871889995125E-4</v>
      </c>
      <c r="AH424" s="223">
        <f t="shared" ca="1" si="624"/>
        <v>-8.8032382497551056E-4</v>
      </c>
      <c r="AI424" s="223">
        <f t="shared" ca="1" si="625"/>
        <v>-8.8255717522572278E-4</v>
      </c>
      <c r="AJ424" s="223">
        <f t="shared" ca="1" si="626"/>
        <v>8.3700575033200816E-4</v>
      </c>
      <c r="AK424" s="223">
        <f t="shared" ca="1" si="627"/>
        <v>9.2363947401350312E-4</v>
      </c>
      <c r="AL424" s="223">
        <f t="shared" ca="1" si="628"/>
        <v>-7.9167125552291075E-4</v>
      </c>
      <c r="AM424" s="223">
        <f t="shared" ca="1" si="629"/>
        <v>-9.6249664440712182E-4</v>
      </c>
      <c r="AN424" s="223">
        <f t="shared" ca="1" si="630"/>
        <v>7.4442955531704626E-4</v>
      </c>
      <c r="AO424" s="223">
        <f t="shared" ca="1" si="631"/>
        <v>9.9903507607961429E-4</v>
      </c>
      <c r="AP424" s="223">
        <f t="shared" ca="1" si="632"/>
        <v>-6.9539445910809475E-4</v>
      </c>
      <c r="AQ424" s="223">
        <f t="shared" ca="1" si="633"/>
        <v>-1.0331667447486884E-3</v>
      </c>
      <c r="AR424" s="223">
        <f t="shared" ca="1" si="634"/>
        <v>6.446840967377983E-4</v>
      </c>
      <c r="AS424" s="223">
        <f t="shared" ca="1" si="635"/>
        <v>1.0648094242349485E-3</v>
      </c>
      <c r="AT424" s="223">
        <f t="shared" ca="1" si="636"/>
        <v>-5.9242063391079535E-4</v>
      </c>
      <c r="AU424" s="223">
        <f t="shared" ca="1" si="637"/>
        <v>-1.0938868845519363E-3</v>
      </c>
      <c r="AV424" s="223">
        <f t="shared" ca="1" si="638"/>
        <v>5.3872997788679004E-4</v>
      </c>
      <c r="AW424" s="223">
        <f t="shared" ca="1" si="639"/>
        <v>1.1203290755508633E-3</v>
      </c>
      <c r="AX424" s="223">
        <f t="shared" ca="1" si="640"/>
        <v>-4.837414741588747E-4</v>
      </c>
      <c r="AY424" s="223">
        <f t="shared" ca="1" si="641"/>
        <v>-1.1440722956775507E-3</v>
      </c>
      <c r="AZ424" s="223">
        <f t="shared" ca="1" si="642"/>
        <v>4.2758759484896154E-4</v>
      </c>
      <c r="BA424" s="223">
        <f t="shared" ca="1" si="643"/>
        <v>1.1650593454350525E-3</v>
      </c>
      <c r="BB424" s="223">
        <f t="shared" ca="1" si="644"/>
        <v>-3.7040361957080725E-4</v>
      </c>
      <c r="BC424" s="223">
        <f t="shared" ca="1" si="645"/>
        <v>-1.1832396651822502E-3</v>
      </c>
      <c r="BD424" s="223">
        <f t="shared" ca="1" si="646"/>
        <v>3.1232730952958148E-4</v>
      </c>
      <c r="BE424" s="223">
        <f t="shared" ca="1" si="647"/>
        <v>1.1985694569364746E-3</v>
      </c>
      <c r="BF424" s="223">
        <f t="shared" ca="1" si="648"/>
        <v>-2.5349857564305748E-4</v>
      </c>
      <c r="BG424" s="223">
        <f t="shared" ca="1" si="649"/>
        <v>-1.2110117898866536E-3</v>
      </c>
      <c r="BH424" s="223">
        <f t="shared" ca="1" si="650"/>
        <v>1.940591414839565E-4</v>
      </c>
      <c r="BI424" s="223">
        <f t="shared" ca="1" si="651"/>
        <v>1.2205366893628903E-3</v>
      </c>
      <c r="BJ424" s="223">
        <f t="shared" ca="1" si="652"/>
        <v>-1.3415220185546476E-4</v>
      </c>
      <c r="BK424" s="223">
        <f t="shared" ca="1" si="653"/>
        <v>-1.2271212090480637E-3</v>
      </c>
      <c r="BL424" s="223">
        <f t="shared" ca="1" si="654"/>
        <v>7.3922077822340777E-5</v>
      </c>
      <c r="BM424" s="223">
        <f t="shared" ca="1" si="655"/>
        <v>1.2307494862575166E-3</v>
      </c>
      <c r="BN424" s="223">
        <f t="shared" ca="1" si="656"/>
        <v>-1.3513869028933427E-5</v>
      </c>
      <c r="BO424" s="223">
        <f t="shared" ca="1" si="657"/>
        <v>-1.2314127801536514E-3</v>
      </c>
      <c r="BP424" s="223">
        <f t="shared" ca="1" si="658"/>
        <v>-4.6926895858639717E-5</v>
      </c>
      <c r="BQ424" s="223">
        <f t="shared" ca="1" si="659"/>
        <v>1.2291094928033755E-3</v>
      </c>
      <c r="BR424" s="223">
        <f t="shared" ca="1" si="660"/>
        <v>1.072546097437788E-4</v>
      </c>
      <c r="BS424" s="223">
        <f t="shared" ca="1" si="661"/>
        <v>-1.2238451730276611E-3</v>
      </c>
      <c r="BT424" s="223">
        <f t="shared" ca="1" si="662"/>
        <v>-1.673239378796508E-4</v>
      </c>
      <c r="BU424" s="223">
        <f t="shared" ca="1" si="663"/>
        <v>1.2156325030339451E-3</v>
      </c>
      <c r="BV424" s="223">
        <f t="shared" ca="1" si="664"/>
        <v>2.2699016799332465E-4</v>
      </c>
      <c r="BW424" s="223">
        <f t="shared" ca="1" si="665"/>
        <v>-1.2044912678635883E-3</v>
      </c>
      <c r="BX424" s="223">
        <f t="shared" ca="1" si="666"/>
        <v>-2.8610955891031201E-4</v>
      </c>
      <c r="BY424" s="223">
        <f t="shared" ca="1" si="667"/>
        <v>1.1904483077279731E-3</v>
      </c>
      <c r="BZ424" s="223">
        <f t="shared" ca="1" si="668"/>
        <v>3.4453968683964672E-4</v>
      </c>
      <c r="CA424" s="223">
        <f t="shared" ca="1" si="669"/>
        <v>-1.173537453348084E-3</v>
      </c>
      <c r="CB424" s="223">
        <f t="shared" ca="1" si="670"/>
        <v>-4.0213978848525585E-4</v>
      </c>
      <c r="CC424" s="223">
        <f t="shared" ca="1" si="671"/>
        <v>1.1537994444533383E-3</v>
      </c>
      <c r="CD424" s="223">
        <f t="shared" ca="1" si="672"/>
        <v>4.5877110015713515E-4</v>
      </c>
      <c r="CE424" s="223">
        <f t="shared" ca="1" si="673"/>
        <v>-1.1312818316360088E-3</v>
      </c>
      <c r="CF424" s="223">
        <f t="shared" ca="1" si="674"/>
        <v>-5.1429719206513348E-4</v>
      </c>
      <c r="CG424" s="223">
        <f t="shared" ca="1" si="675"/>
        <v>1.1060388617976826E-3</v>
      </c>
      <c r="CH424" s="223">
        <f t="shared" ca="1" si="676"/>
        <v>5.6858429699033306E-4</v>
      </c>
      <c r="CI424" s="223">
        <f t="shared" ca="1" si="677"/>
        <v>-1.0781313474637311E-3</v>
      </c>
      <c r="CJ424" s="223">
        <f t="shared" ca="1" si="678"/>
        <v>-6.2150163254198016E-4</v>
      </c>
      <c r="CK424" s="223">
        <f t="shared" ca="1" si="679"/>
        <v>1.0476265202805791E-3</v>
      </c>
      <c r="CL424" s="223">
        <f t="shared" ca="1" si="680"/>
        <v>6.7292171622370539E-4</v>
      </c>
      <c r="CM424" s="223">
        <f t="shared" ca="1" si="681"/>
        <v>-1.0145978690488148E-3</v>
      </c>
      <c r="CN424" s="223">
        <f t="shared" ca="1" si="682"/>
        <v>-7.2272067255009574E-4</v>
      </c>
      <c r="CO424" s="223">
        <f t="shared" ca="1" si="683"/>
        <v>9.791249626822545E-4</v>
      </c>
      <c r="CP424" s="223">
        <f t="shared" ca="1" si="684"/>
        <v>7.7077853147342968E-4</v>
      </c>
      <c r="CQ424" s="223">
        <f t="shared" ca="1" si="685"/>
        <v>-9.4129325851937567E-4</v>
      </c>
      <c r="CR424" s="223">
        <f t="shared" ca="1" si="686"/>
        <v>-8.1697951740224563E-4</v>
      </c>
      <c r="CS424" s="223">
        <f t="shared" ca="1" si="687"/>
        <v>9.0119389644914896E-4</v>
      </c>
      <c r="CT424" s="223">
        <f t="shared" ca="1" si="688"/>
        <v>8.6121232811465923E-4</v>
      </c>
      <c r="CU424" s="223">
        <f t="shared" ca="1" si="689"/>
        <v>-8.5892347934713744E-4</v>
      </c>
      <c r="CV424" s="223">
        <f t="shared" ca="1" si="690"/>
        <v>-9.0337040289537821E-4</v>
      </c>
      <c r="CW424" s="223">
        <f t="shared" ca="1" si="691"/>
        <v>8.1458384035054199E-4</v>
      </c>
      <c r="CX424" s="223">
        <f t="shared" ca="1" si="692"/>
        <v>9.4335217924959645E-4</v>
      </c>
      <c r="CY424" s="223">
        <f t="shared" ca="1" si="693"/>
        <v>-7.6828179753345052E-4</v>
      </c>
      <c r="CZ424" s="223">
        <f t="shared" ca="1" si="694"/>
        <v>-9.8106133757611125E-4</v>
      </c>
      <c r="DA424" s="223">
        <f t="shared" ca="1" si="695"/>
        <v>7.2012889657253562E-4</v>
      </c>
      <c r="DB424" s="223">
        <f t="shared" ca="1" si="696"/>
        <v>1.0164070332096019E-3</v>
      </c>
      <c r="DC424" s="223">
        <f t="shared" ca="1" si="697"/>
        <v>-6.7024114202396401E-4</v>
      </c>
      <c r="DD424" s="223">
        <f t="shared" ca="1" si="698"/>
        <v>-1.0493041152733293E-3</v>
      </c>
      <c r="DE424" s="223">
        <f t="shared" ca="1" si="699"/>
        <v>6.1873871785803676E-4</v>
      </c>
      <c r="DF424" s="223">
        <f t="shared" ca="1" si="700"/>
        <v>1.0796733318151955E-3</v>
      </c>
      <c r="DG424" s="223">
        <f t="shared" ca="1" si="701"/>
        <v>-5.6574569792570853E-4</v>
      </c>
      <c r="DH424" s="223">
        <f t="shared" ca="1" si="702"/>
        <v>-1.1074415207324871E-3</v>
      </c>
      <c r="DI424" s="223">
        <f t="shared" ca="1" si="703"/>
        <v>5.1138974705360735E-4</v>
      </c>
      <c r="DJ424" s="223">
        <f t="shared" ca="1" si="704"/>
        <v>1.1325417860259283E-3</v>
      </c>
      <c r="DK424" s="223">
        <f t="shared" ca="1" si="705"/>
        <v>-4.5580181348837067E-4</v>
      </c>
      <c r="DL424" s="223">
        <f t="shared" ca="1" si="706"/>
        <v>-1.1549136589578744E-3</v>
      </c>
      <c r="DM424" s="223">
        <f t="shared" ca="1" si="707"/>
        <v>3.9911581343094908E-4</v>
      </c>
      <c r="DN424" s="223">
        <f t="shared" ca="1" si="708"/>
        <v>1.1745032437269032E-3</v>
      </c>
      <c r="DO424" s="223">
        <f t="shared" ca="1" si="709"/>
        <v>-3.4146830842052278E-4</v>
      </c>
      <c r="DP424" s="223">
        <f t="shared" ca="1" si="710"/>
        <v>-1.1912633473074702E-3</v>
      </c>
      <c r="DQ424" s="223">
        <f t="shared" ca="1" si="711"/>
        <v>2.829981763460535E-4</v>
      </c>
      <c r="DR424" s="223">
        <f t="shared" ca="1" si="712"/>
        <v>1.2051535931420186E-3</v>
      </c>
      <c r="DS424" s="223">
        <f t="shared" ca="1" si="713"/>
        <v>-2.2384627687701986E-4</v>
      </c>
      <c r="DT424" s="223">
        <f t="shared" ca="1" si="714"/>
        <v>-1.2161405184117071E-3</v>
      </c>
      <c r="DU424" s="223">
        <f t="shared" ca="1" si="715"/>
        <v>1.6415511212040555E-4</v>
      </c>
      <c r="DV424" s="223">
        <f t="shared" ca="1" si="716"/>
        <v>1.2241976546512074E-3</v>
      </c>
      <c r="DW424" s="223">
        <f t="shared" ca="1" si="717"/>
        <v>-1.0406848332040378E-4</v>
      </c>
      <c r="DX424" s="223">
        <f t="shared" ca="1" si="718"/>
        <v>-1.2293055915136061E-3</v>
      </c>
      <c r="DY424" s="223">
        <f t="shared" ca="1" si="719"/>
        <v>4.3731144428725685E-5</v>
      </c>
      <c r="DZ424" s="223">
        <f t="shared" ca="1" si="720"/>
        <v>1.2314520235315932E-3</v>
      </c>
      <c r="EA424" s="223">
        <f t="shared" ca="1" si="721"/>
        <v>1.6711546620242136E-5</v>
      </c>
      <c r="EB424" s="223">
        <f t="shared" ca="1" si="722"/>
        <v>-1.2306317797624348E-3</v>
      </c>
      <c r="EC424" s="223">
        <f t="shared" ca="1" si="723"/>
        <v>-7.7113978089678116E-5</v>
      </c>
      <c r="ED424" s="223">
        <f t="shared" ca="1" si="724"/>
        <v>1.2268468362452163E-3</v>
      </c>
      <c r="EE424" s="223">
        <f t="shared" ca="1" si="725"/>
        <v>1.3733063523147442E-4</v>
      </c>
      <c r="EF424" s="223">
        <f t="shared" ca="1" si="726"/>
        <v>-1.2201063112403934E-3</v>
      </c>
      <c r="EG424" s="223">
        <f t="shared" ca="1" si="727"/>
        <v>-1.9721645084428986E-4</v>
      </c>
      <c r="EH424" s="223">
        <f t="shared" ca="1" si="728"/>
        <v>1.2104264432630963E-3</v>
      </c>
      <c r="EI424" s="223">
        <f t="shared" ca="1" si="729"/>
        <v>2.5662715475286584E-4</v>
      </c>
      <c r="EJ424" s="223">
        <f t="shared" ca="1" si="730"/>
        <v>-1.1978305519631497E-3</v>
      </c>
      <c r="EK424" s="223">
        <f t="shared" ca="1" si="731"/>
        <v>-3.1541962136779239E-4</v>
      </c>
      <c r="EL424" s="223">
        <f t="shared" ca="1" si="732"/>
        <v>1.1823489819459507E-3</v>
      </c>
      <c r="EM424" s="223">
        <f t="shared" ca="1" si="733"/>
        <v>3.7345221448731422E-4</v>
      </c>
      <c r="EN424" s="223">
        <f t="shared" ca="1" si="734"/>
        <v>-1.1640190296697138E-3</v>
      </c>
      <c r="EO424" s="223">
        <f t="shared" ca="1" si="735"/>
        <v>-4.305851285115858E-4</v>
      </c>
      <c r="EP424" s="223">
        <f t="shared" ca="1" si="736"/>
        <v>1.1428848535949652E-3</v>
      </c>
      <c r="EQ424" s="223">
        <f t="shared" ca="1" si="737"/>
        <v>4.8668072524650274E-4</v>
      </c>
      <c r="ER424" s="223">
        <f t="shared" ca="1" si="738"/>
        <v>-1.1189973678030292E-3</v>
      </c>
      <c r="ES424" s="223">
        <f t="shared" ca="1" si="739"/>
        <v>-5.4160386548607168E-4</v>
      </c>
      <c r="ET424" s="223">
        <f t="shared" ca="1" si="740"/>
        <v>1.0924141193394471E-3</v>
      </c>
      <c r="EU424" s="223">
        <f t="shared" ca="1" si="741"/>
        <v>5.9522223457482014E-4</v>
      </c>
      <c r="EV424" s="223">
        <f t="shared" ca="1" si="742"/>
        <v>-1.063199149578216E-3</v>
      </c>
      <c r="EW424" s="223">
        <f t="shared" ca="1" si="743"/>
        <v>-6.4740666116513696E-4</v>
      </c>
      <c r="EX424" s="223">
        <f t="shared" ca="1" si="744"/>
        <v>1.0314228399404058E-3</v>
      </c>
      <c r="EY424" s="223">
        <f t="shared" ca="1" si="745"/>
        <v>6.9803142840261026E-4</v>
      </c>
      <c r="EZ424" s="223">
        <f t="shared" ca="1" si="746"/>
        <v>-9.9716174233918848E-4</v>
      </c>
      <c r="FA424" s="223">
        <f t="shared" ca="1" si="747"/>
        <v>-7.4697457678870054E-4</v>
      </c>
      <c r="FB424" s="223">
        <f t="shared" ca="1" si="748"/>
        <v>9.6049839475964344E-4</v>
      </c>
      <c r="FC424" s="223">
        <f t="shared" ca="1" si="749"/>
        <v>7.9411819799206232E-4</v>
      </c>
      <c r="FD424" s="223">
        <f t="shared" ca="1" si="750"/>
        <v>-9.2152112241737725E-4</v>
      </c>
      <c r="FE424" s="223">
        <f t="shared" ca="1" si="751"/>
        <v>-8.3934871889994854E-4</v>
      </c>
      <c r="FF424" s="223">
        <f t="shared" ca="1" si="752"/>
        <v>8.8032382497551295E-4</v>
      </c>
      <c r="FG424" s="223">
        <f t="shared" ca="1" si="753"/>
        <v>8.8255717522571411E-4</v>
      </c>
      <c r="FH424" s="223">
        <f t="shared" ca="1" si="754"/>
        <v>-8.3700575033199807E-4</v>
      </c>
      <c r="FI424" s="223">
        <f t="shared" ca="1" si="755"/>
        <v>-9.2363947401350658E-4</v>
      </c>
      <c r="FJ424" s="223">
        <f t="shared" ca="1" si="756"/>
        <v>7.9167125552291346E-4</v>
      </c>
      <c r="FK424" s="223">
        <f t="shared" ca="1" si="757"/>
        <v>9.6249664440711423E-4</v>
      </c>
      <c r="FL424" s="223">
        <f t="shared" ca="1" si="758"/>
        <v>-7.4442955531706307E-4</v>
      </c>
      <c r="FM424" s="223">
        <f t="shared" ca="1" si="759"/>
        <v>-9.9903507607961733E-4</v>
      </c>
      <c r="FN424" s="223">
        <f t="shared" ca="1" si="760"/>
        <v>6.9539445910809779E-4</v>
      </c>
      <c r="FO424" s="223">
        <f t="shared" ca="1" si="761"/>
        <v>1.0331667447486864E-3</v>
      </c>
      <c r="FP424" s="223">
        <f t="shared" ca="1" si="762"/>
        <v>-6.4468409673780881E-4</v>
      </c>
      <c r="FQ424" s="223">
        <f t="shared" ca="1" si="763"/>
        <v>-1.0648094242349557E-3</v>
      </c>
      <c r="FR424" s="223">
        <f t="shared" ca="1" si="764"/>
        <v>5.9242063391082159E-4</v>
      </c>
      <c r="FS424" s="223">
        <f t="shared" ca="1" si="765"/>
        <v>1.0938868845519348E-3</v>
      </c>
      <c r="FT424" s="223">
        <f t="shared" ca="1" si="766"/>
        <v>-5.3872997788676185E-4</v>
      </c>
      <c r="FU424" s="223">
        <f t="shared" ca="1" si="767"/>
        <v>-1.1203290755508546E-3</v>
      </c>
      <c r="FV424" s="223">
        <f t="shared" ca="1" si="768"/>
        <v>4.8374147415886201E-4</v>
      </c>
      <c r="FW424" s="223">
        <f t="shared" ca="1" si="769"/>
        <v>1.1440722956775362E-3</v>
      </c>
      <c r="FX424" s="223">
        <f t="shared" ca="1" si="770"/>
        <v>-4.2758759484896506E-4</v>
      </c>
      <c r="FY424" s="223">
        <f t="shared" ca="1" si="771"/>
        <v>-1.1650593454350571E-3</v>
      </c>
      <c r="FZ424" s="223">
        <f t="shared" ca="1" si="772"/>
        <v>3.7040361957082747E-4</v>
      </c>
      <c r="GA424" s="223">
        <f t="shared" ca="1" si="773"/>
        <v>1.1832396651822537E-3</v>
      </c>
      <c r="GB424" s="223">
        <f t="shared" ca="1" si="774"/>
        <v>-3.1232730952961883E-4</v>
      </c>
      <c r="GC424" s="223">
        <f t="shared" ca="1" si="775"/>
        <v>-1.1985694569364737E-3</v>
      </c>
      <c r="GD424" s="223">
        <f t="shared" ca="1" si="776"/>
        <v>2.5349857564304392E-4</v>
      </c>
      <c r="GE424" s="223">
        <f t="shared" ca="1" si="777"/>
        <v>1.2110117898866497E-3</v>
      </c>
      <c r="GF424" s="223">
        <f t="shared" ca="1" si="778"/>
        <v>-1.9405914148396011E-4</v>
      </c>
      <c r="GG424" s="223">
        <f t="shared" ca="1" si="779"/>
        <v>-1.2205366893628946E-3</v>
      </c>
      <c r="GH424" s="223">
        <f t="shared" ca="1" si="780"/>
        <v>1.3415220185546836E-4</v>
      </c>
      <c r="GI424" s="223">
        <f t="shared" ca="1" si="781"/>
        <v>1.2271212090480647E-3</v>
      </c>
      <c r="GJ424" s="223">
        <f t="shared" ca="1" si="782"/>
        <v>-7.3922077822361864E-5</v>
      </c>
      <c r="GK424" s="223">
        <f t="shared" ca="1" si="783"/>
        <v>-1.2307494862575162E-3</v>
      </c>
      <c r="GL424" s="223">
        <f t="shared" ca="1" si="784"/>
        <v>1.3513869028902039E-5</v>
      </c>
      <c r="GM424" s="223">
        <f t="shared" ca="1" si="785"/>
        <v>1.2314127801536521E-3</v>
      </c>
      <c r="GN424" s="223">
        <f t="shared" ca="1" si="786"/>
        <v>4.6926895858653602E-5</v>
      </c>
      <c r="GO424" s="223">
        <f t="shared" ca="1" si="787"/>
        <v>-1.2291094928033779E-3</v>
      </c>
      <c r="GP424" s="223">
        <f t="shared" ca="1" si="788"/>
        <v>-1.0725460974377519E-4</v>
      </c>
      <c r="GQ424" s="223">
        <f t="shared" ca="1" si="789"/>
        <v>1.2238451730276578E-3</v>
      </c>
      <c r="GR424" s="223">
        <f t="shared" ca="1" si="790"/>
        <v>1.6732393787962984E-4</v>
      </c>
      <c r="GS424" s="223">
        <f t="shared" ca="1" si="791"/>
        <v>-1.215632503033943E-3</v>
      </c>
      <c r="GT424" s="223">
        <f t="shared" ca="1" si="792"/>
        <v>-2.269901679932867E-4</v>
      </c>
      <c r="GU424" s="223">
        <f t="shared" ca="1" si="793"/>
        <v>1.204491267863589E-3</v>
      </c>
      <c r="GV424" s="223">
        <f t="shared" ca="1" si="794"/>
        <v>2.8610955891032546E-4</v>
      </c>
      <c r="GW424" s="223">
        <f t="shared" ca="1" si="795"/>
        <v>-1.1904483077279783E-3</v>
      </c>
      <c r="GX424" s="223">
        <f t="shared" ca="1" si="796"/>
        <v>-3.4453968683964325E-4</v>
      </c>
      <c r="GY424" s="223">
        <f t="shared" ca="1" si="797"/>
        <v>1.1735374533480957E-3</v>
      </c>
      <c r="GZ424" s="223">
        <f t="shared" ca="1" si="798"/>
        <v>4.0213978848525238E-4</v>
      </c>
      <c r="HA424" s="223">
        <f t="shared" ca="1" si="799"/>
        <v>-1.1537994444533334E-3</v>
      </c>
      <c r="HB424" s="223">
        <f t="shared" ca="1" si="800"/>
        <v>-4.5877110015711558E-4</v>
      </c>
      <c r="HC424" s="223">
        <f t="shared" ca="1" si="801"/>
        <v>1.1312818316360103E-3</v>
      </c>
      <c r="HD424" s="223">
        <f t="shared" ca="1" si="802"/>
        <v>5.1429719206516199E-4</v>
      </c>
      <c r="HE424" s="223">
        <f t="shared" ca="1" si="803"/>
        <v>-1.106038861797692E-3</v>
      </c>
      <c r="HF424" s="223">
        <f t="shared" ca="1" si="804"/>
        <v>-5.6858429699034531E-4</v>
      </c>
      <c r="HG424" s="223">
        <f t="shared" ca="1" si="805"/>
        <v>1.0781313474637416E-3</v>
      </c>
      <c r="HH424" s="223">
        <f t="shared" ca="1" si="806"/>
        <v>6.2150163254197713E-4</v>
      </c>
      <c r="HI424" s="223">
        <f t="shared" ca="1" si="807"/>
        <v>-1.0476265202805622E-3</v>
      </c>
      <c r="HJ424" s="223">
        <f t="shared" ca="1" si="808"/>
        <v>-6.7292171622370224E-4</v>
      </c>
      <c r="HK424" s="223">
        <f t="shared" ca="1" si="809"/>
        <v>1.014597869048817E-3</v>
      </c>
      <c r="HL424" s="223">
        <f t="shared" ca="1" si="810"/>
        <v>7.227206725500643E-4</v>
      </c>
      <c r="HM424" s="223">
        <f t="shared" ca="1" si="811"/>
        <v>-9.7912496268225666E-4</v>
      </c>
      <c r="HN424" s="223">
        <f t="shared" ca="1" si="812"/>
        <v>-7.7077853147345418E-4</v>
      </c>
      <c r="HO424" s="223">
        <f t="shared" ca="1" si="813"/>
        <v>9.4129325851937816E-4</v>
      </c>
      <c r="HP424" s="223">
        <f t="shared" ca="1" si="814"/>
        <v>8.1697951740224302E-4</v>
      </c>
      <c r="HQ424" s="223">
        <f t="shared" ca="1" si="815"/>
        <v>-9.0119389644917542E-4</v>
      </c>
      <c r="HR424" s="223">
        <f t="shared" ca="1" si="816"/>
        <v>-8.6121232811465641E-4</v>
      </c>
      <c r="HS424" s="223">
        <f t="shared" ca="1" si="817"/>
        <v>8.5892347934711489E-4</v>
      </c>
      <c r="HT424" s="223">
        <f t="shared" ca="1" si="818"/>
        <v>9.0337040289535197E-4</v>
      </c>
      <c r="HU424" s="223">
        <f t="shared" ca="1" si="819"/>
        <v>-8.145838403505447E-4</v>
      </c>
      <c r="HV424" s="223">
        <f t="shared" ca="1" si="820"/>
        <v>-9.4335217924957162E-4</v>
      </c>
      <c r="HW424" s="223">
        <f t="shared" ca="1" si="821"/>
        <v>7.6828179753345334E-4</v>
      </c>
      <c r="HX424" s="223">
        <f t="shared" ca="1" si="822"/>
        <v>9.8106133757613011E-4</v>
      </c>
      <c r="HY424" s="223">
        <f t="shared" ca="1" si="823"/>
        <v>-7.2012889657256706E-4</v>
      </c>
      <c r="HZ424" s="223">
        <f t="shared" ca="1" si="824"/>
        <v>-1.0164070332096E-3</v>
      </c>
      <c r="IA424" s="223">
        <f t="shared" ca="1" si="825"/>
        <v>6.7024114202393777E-4</v>
      </c>
      <c r="IB424" s="223">
        <f t="shared" ca="1" si="826"/>
        <v>1.0493041152733274E-3</v>
      </c>
      <c r="IC424" s="223">
        <f t="shared" ca="1" si="827"/>
        <v>-6.1873871785803991E-4</v>
      </c>
      <c r="ID424" s="223">
        <f t="shared" ca="1" si="828"/>
        <v>-1.0796733318151769E-3</v>
      </c>
      <c r="IE424" s="223">
        <f t="shared" ca="1" si="829"/>
        <v>7.3031653938549857E-4</v>
      </c>
      <c r="IF424" s="223">
        <f t="shared" ca="1" si="830"/>
        <v>1.107441520732501E-3</v>
      </c>
      <c r="IG424" s="223">
        <f t="shared" ca="1" si="831"/>
        <v>-5.1138974705361082E-4</v>
      </c>
      <c r="IH424" s="223">
        <f t="shared" ca="1" si="832"/>
        <v>-1.1325417860259268E-3</v>
      </c>
      <c r="II424" s="223">
        <f t="shared" ca="1" si="833"/>
        <v>4.5580181348840656E-4</v>
      </c>
      <c r="IJ424" s="223">
        <f t="shared" ca="1" si="834"/>
        <v>1.1549136589578733E-3</v>
      </c>
      <c r="IK424" s="223">
        <f t="shared" ca="1" si="835"/>
        <v>-3.9911581343091943E-4</v>
      </c>
      <c r="IL424" s="223">
        <f t="shared" ca="1" si="836"/>
        <v>-1.1745032437269023E-3</v>
      </c>
      <c r="IM424" s="223">
        <f t="shared" ca="1" si="837"/>
        <v>3.414683084205262E-4</v>
      </c>
      <c r="IN424" s="223">
        <f t="shared" ca="1" si="838"/>
        <v>1.1912633473074605E-3</v>
      </c>
      <c r="IO424" s="223">
        <f t="shared" ca="1" si="839"/>
        <v>-2.8299817634605702E-4</v>
      </c>
      <c r="IP424" s="223">
        <f t="shared" ca="1" si="840"/>
        <v>-1.2051535931420249E-3</v>
      </c>
      <c r="IQ424" s="223">
        <f t="shared" ca="1" si="841"/>
        <v>2.2384627687705783E-4</v>
      </c>
      <c r="IR424" s="223">
        <f t="shared" ca="1" si="842"/>
        <v>1.2161405184117065E-3</v>
      </c>
      <c r="IS424" s="223">
        <f t="shared" ca="1" si="843"/>
        <v>-1.6415511212037448E-4</v>
      </c>
      <c r="IT424" s="223">
        <f t="shared" ca="1" si="844"/>
        <v>-1.2241976546512069E-3</v>
      </c>
      <c r="IU424" s="223">
        <f t="shared" ca="1" si="845"/>
        <v>1.0406848332037249E-4</v>
      </c>
      <c r="IV424" s="223">
        <f t="shared" ca="1" si="846"/>
        <v>1.2293055915136037E-3</v>
      </c>
      <c r="IW424" s="223">
        <f t="shared" ca="1" si="847"/>
        <v>-4.373114442872929E-5</v>
      </c>
      <c r="IX424" s="223">
        <f t="shared" ca="1" si="848"/>
        <v>-1.2314520235315934E-3</v>
      </c>
      <c r="IY424" s="223">
        <f t="shared" ca="1" si="849"/>
        <v>-1.6711546620238517E-5</v>
      </c>
      <c r="IZ424" s="223">
        <f t="shared" ca="1" si="850"/>
        <v>1.2306317797624348E-3</v>
      </c>
      <c r="JA424" s="223">
        <f t="shared" ca="1" si="851"/>
        <v>7.7113978089639573E-5</v>
      </c>
      <c r="JB424" s="223">
        <f t="shared" ca="1" si="852"/>
        <v>-1.2268468362452167E-3</v>
      </c>
    </row>
    <row r="425" spans="2:262">
      <c r="B425" s="230">
        <v>64</v>
      </c>
      <c r="C425" s="229">
        <f t="shared" si="853"/>
        <v>1.2500000000000007E-3</v>
      </c>
      <c r="D425" s="226">
        <f t="shared" ca="1" si="597"/>
        <v>279.97428870931742</v>
      </c>
      <c r="E425" s="225">
        <f ca="1">BR361</f>
        <v>-2.5711290682557814E-2</v>
      </c>
      <c r="F425" s="224">
        <v>64</v>
      </c>
      <c r="G425" s="223">
        <f t="shared" ca="1" si="854"/>
        <v>-4.9351480560784826E-5</v>
      </c>
      <c r="H425" s="223">
        <f t="shared" ca="1" si="598"/>
        <v>4.4164043752076E-4</v>
      </c>
      <c r="I425" s="223">
        <f t="shared" ca="1" si="599"/>
        <v>4.935148056078488E-5</v>
      </c>
      <c r="J425" s="223">
        <f t="shared" ca="1" si="600"/>
        <v>-4.4164043752076E-4</v>
      </c>
      <c r="K425" s="223">
        <f t="shared" ca="1" si="601"/>
        <v>-4.9351480560784934E-5</v>
      </c>
      <c r="L425" s="223">
        <f t="shared" ca="1" si="602"/>
        <v>4.4164043752076E-4</v>
      </c>
      <c r="M425" s="223">
        <f t="shared" ca="1" si="603"/>
        <v>4.9351480560784988E-5</v>
      </c>
      <c r="N425" s="223">
        <f t="shared" ca="1" si="604"/>
        <v>-4.4164043752076E-4</v>
      </c>
      <c r="O425" s="223">
        <f t="shared" ca="1" si="605"/>
        <v>-4.9351480560785043E-5</v>
      </c>
      <c r="P425" s="223">
        <f t="shared" ca="1" si="606"/>
        <v>4.4164043752075994E-4</v>
      </c>
      <c r="Q425" s="223">
        <f t="shared" ca="1" si="607"/>
        <v>4.9351480560785883E-5</v>
      </c>
      <c r="R425" s="223">
        <f t="shared" ca="1" si="608"/>
        <v>-4.4164043752075994E-4</v>
      </c>
      <c r="S425" s="223">
        <f t="shared" ca="1" si="609"/>
        <v>-4.9351480560784365E-5</v>
      </c>
      <c r="T425" s="223">
        <f t="shared" ca="1" si="610"/>
        <v>4.4164043752075994E-4</v>
      </c>
      <c r="U425" s="223">
        <f t="shared" ca="1" si="611"/>
        <v>4.9351480560785991E-5</v>
      </c>
      <c r="V425" s="223">
        <f t="shared" ca="1" si="612"/>
        <v>-4.4164043752075994E-4</v>
      </c>
      <c r="W425" s="223">
        <f t="shared" ca="1" si="613"/>
        <v>-4.9351480560784473E-5</v>
      </c>
      <c r="X425" s="223">
        <f t="shared" ca="1" si="614"/>
        <v>4.4164043752075994E-4</v>
      </c>
      <c r="Y425" s="223">
        <f t="shared" ca="1" si="615"/>
        <v>4.93514805607861E-5</v>
      </c>
      <c r="Z425" s="223">
        <f t="shared" ca="1" si="616"/>
        <v>-4.4164043752075994E-4</v>
      </c>
      <c r="AA425" s="223">
        <f t="shared" ca="1" si="617"/>
        <v>-4.9351480560784582E-5</v>
      </c>
      <c r="AB425" s="223">
        <f t="shared" ca="1" si="618"/>
        <v>4.4164043752075978E-4</v>
      </c>
      <c r="AC425" s="223">
        <f t="shared" ca="1" si="619"/>
        <v>4.9351480560786208E-5</v>
      </c>
      <c r="AD425" s="223">
        <f t="shared" ca="1" si="620"/>
        <v>-4.4164043752075994E-4</v>
      </c>
      <c r="AE425" s="223">
        <f t="shared" ca="1" si="621"/>
        <v>-4.935148056078469E-5</v>
      </c>
      <c r="AF425" s="223">
        <f t="shared" ca="1" si="622"/>
        <v>4.4164043752076011E-4</v>
      </c>
      <c r="AG425" s="223">
        <f t="shared" ca="1" si="623"/>
        <v>4.9351480560786317E-5</v>
      </c>
      <c r="AH425" s="223">
        <f t="shared" ca="1" si="624"/>
        <v>-4.4164043752075989E-4</v>
      </c>
      <c r="AI425" s="223">
        <f t="shared" ca="1" si="625"/>
        <v>-4.9351480560784799E-5</v>
      </c>
      <c r="AJ425" s="223">
        <f t="shared" ca="1" si="626"/>
        <v>4.4164043752075973E-4</v>
      </c>
      <c r="AK425" s="223">
        <f t="shared" ca="1" si="627"/>
        <v>4.9351480560786425E-5</v>
      </c>
      <c r="AL425" s="223">
        <f t="shared" ca="1" si="628"/>
        <v>-4.4164043752075989E-4</v>
      </c>
      <c r="AM425" s="223">
        <f t="shared" ca="1" si="629"/>
        <v>-4.9351480560784907E-5</v>
      </c>
      <c r="AN425" s="223">
        <f t="shared" ca="1" si="630"/>
        <v>4.4164043752076005E-4</v>
      </c>
      <c r="AO425" s="223">
        <f t="shared" ca="1" si="631"/>
        <v>4.9351480560786533E-5</v>
      </c>
      <c r="AP425" s="223">
        <f t="shared" ca="1" si="632"/>
        <v>-4.4164043752075989E-4</v>
      </c>
      <c r="AQ425" s="223">
        <f t="shared" ca="1" si="633"/>
        <v>-4.9351480560785016E-5</v>
      </c>
      <c r="AR425" s="223">
        <f t="shared" ca="1" si="634"/>
        <v>4.4164043752075973E-4</v>
      </c>
      <c r="AS425" s="223">
        <f t="shared" ca="1" si="635"/>
        <v>4.9351480560786635E-5</v>
      </c>
      <c r="AT425" s="223">
        <f t="shared" ca="1" si="636"/>
        <v>-4.4164043752075989E-4</v>
      </c>
      <c r="AU425" s="223">
        <f t="shared" ca="1" si="637"/>
        <v>-4.9351480560788261E-5</v>
      </c>
      <c r="AV425" s="223">
        <f t="shared" ca="1" si="638"/>
        <v>4.4164043752076005E-4</v>
      </c>
      <c r="AW425" s="223">
        <f t="shared" ca="1" si="639"/>
        <v>4.9351480560786744E-5</v>
      </c>
      <c r="AX425" s="223">
        <f t="shared" ca="1" si="640"/>
        <v>-4.4164043752075951E-4</v>
      </c>
      <c r="AY425" s="223">
        <f t="shared" ca="1" si="641"/>
        <v>-4.9351480560785232E-5</v>
      </c>
      <c r="AZ425" s="223">
        <f t="shared" ca="1" si="642"/>
        <v>4.4164043752075967E-4</v>
      </c>
      <c r="BA425" s="223">
        <f t="shared" ca="1" si="643"/>
        <v>4.9351480560783715E-5</v>
      </c>
      <c r="BB425" s="223">
        <f t="shared" ca="1" si="644"/>
        <v>-4.4164043752075984E-4</v>
      </c>
      <c r="BC425" s="223">
        <f t="shared" ca="1" si="645"/>
        <v>-4.9351480560788478E-5</v>
      </c>
      <c r="BD425" s="223">
        <f t="shared" ca="1" si="646"/>
        <v>4.4164043752076E-4</v>
      </c>
      <c r="BE425" s="223">
        <f t="shared" ca="1" si="647"/>
        <v>4.935148056078696E-5</v>
      </c>
      <c r="BF425" s="223">
        <f t="shared" ca="1" si="648"/>
        <v>-4.4164043752076022E-4</v>
      </c>
      <c r="BG425" s="223">
        <f t="shared" ca="1" si="649"/>
        <v>-4.9351480560785449E-5</v>
      </c>
      <c r="BH425" s="223">
        <f t="shared" ca="1" si="650"/>
        <v>4.4164043752075967E-4</v>
      </c>
      <c r="BI425" s="223">
        <f t="shared" ca="1" si="651"/>
        <v>4.9351480560783931E-5</v>
      </c>
      <c r="BJ425" s="223">
        <f t="shared" ca="1" si="652"/>
        <v>-4.4164043752075984E-4</v>
      </c>
      <c r="BK425" s="223">
        <f t="shared" ca="1" si="653"/>
        <v>-4.9351480560788695E-5</v>
      </c>
      <c r="BL425" s="223">
        <f t="shared" ca="1" si="654"/>
        <v>4.4164043752076E-4</v>
      </c>
      <c r="BM425" s="223">
        <f t="shared" ca="1" si="655"/>
        <v>4.9351480560787177E-5</v>
      </c>
      <c r="BN425" s="223">
        <f t="shared" ca="1" si="656"/>
        <v>-4.4164043752075946E-4</v>
      </c>
      <c r="BO425" s="223">
        <f t="shared" ca="1" si="657"/>
        <v>-4.9351480560785666E-5</v>
      </c>
      <c r="BP425" s="223">
        <f t="shared" ca="1" si="658"/>
        <v>4.4164043752075962E-4</v>
      </c>
      <c r="BQ425" s="223">
        <f t="shared" ca="1" si="659"/>
        <v>4.9351480560784148E-5</v>
      </c>
      <c r="BR425" s="223">
        <f t="shared" ca="1" si="660"/>
        <v>-4.4164043752075978E-4</v>
      </c>
      <c r="BS425" s="223">
        <f t="shared" ca="1" si="661"/>
        <v>-4.9351480560788912E-5</v>
      </c>
      <c r="BT425" s="223">
        <f t="shared" ca="1" si="662"/>
        <v>4.4164043752076E-4</v>
      </c>
      <c r="BU425" s="223">
        <f t="shared" ca="1" si="663"/>
        <v>4.9351480560787394E-5</v>
      </c>
      <c r="BV425" s="223">
        <f t="shared" ca="1" si="664"/>
        <v>-4.4164043752076016E-4</v>
      </c>
      <c r="BW425" s="223">
        <f t="shared" ca="1" si="665"/>
        <v>-4.9351480560785883E-5</v>
      </c>
      <c r="BX425" s="223">
        <f t="shared" ca="1" si="666"/>
        <v>4.4164043752075962E-4</v>
      </c>
      <c r="BY425" s="223">
        <f t="shared" ca="1" si="667"/>
        <v>4.9351480560784365E-5</v>
      </c>
      <c r="BZ425" s="223">
        <f t="shared" ca="1" si="668"/>
        <v>-4.4164043752075978E-4</v>
      </c>
      <c r="CA425" s="223">
        <f t="shared" ca="1" si="669"/>
        <v>-4.9351480560789129E-5</v>
      </c>
      <c r="CB425" s="223">
        <f t="shared" ca="1" si="670"/>
        <v>4.4164043752075994E-4</v>
      </c>
      <c r="CC425" s="223">
        <f t="shared" ca="1" si="671"/>
        <v>4.9351480560787611E-5</v>
      </c>
      <c r="CD425" s="223">
        <f t="shared" ca="1" si="672"/>
        <v>-4.416404375207594E-4</v>
      </c>
      <c r="CE425" s="223">
        <f t="shared" ca="1" si="673"/>
        <v>-4.93514805607861E-5</v>
      </c>
      <c r="CF425" s="223">
        <f t="shared" ca="1" si="674"/>
        <v>4.4164043752075956E-4</v>
      </c>
      <c r="CG425" s="223">
        <f t="shared" ca="1" si="675"/>
        <v>4.9351480560784582E-5</v>
      </c>
      <c r="CH425" s="223">
        <f t="shared" ca="1" si="676"/>
        <v>-4.4164043752075978E-4</v>
      </c>
      <c r="CI425" s="223">
        <f t="shared" ca="1" si="677"/>
        <v>-4.9351480560789346E-5</v>
      </c>
      <c r="CJ425" s="223">
        <f t="shared" ca="1" si="678"/>
        <v>4.4164043752075924E-4</v>
      </c>
      <c r="CK425" s="223">
        <f t="shared" ca="1" si="679"/>
        <v>4.9351480560781553E-5</v>
      </c>
      <c r="CL425" s="223">
        <f t="shared" ca="1" si="680"/>
        <v>-4.4164043752076011E-4</v>
      </c>
      <c r="CM425" s="223">
        <f t="shared" ca="1" si="681"/>
        <v>-4.9351480560786317E-5</v>
      </c>
      <c r="CN425" s="223">
        <f t="shared" ca="1" si="682"/>
        <v>4.4164043752075956E-4</v>
      </c>
      <c r="CO425" s="223">
        <f t="shared" ca="1" si="683"/>
        <v>4.9351480560791074E-5</v>
      </c>
      <c r="CP425" s="223">
        <f t="shared" ca="1" si="684"/>
        <v>-4.4164043752075902E-4</v>
      </c>
      <c r="CQ425" s="223">
        <f t="shared" ca="1" si="685"/>
        <v>-4.9351480560783281E-5</v>
      </c>
      <c r="CR425" s="223">
        <f t="shared" ca="1" si="686"/>
        <v>4.4164043752075989E-4</v>
      </c>
      <c r="CS425" s="223">
        <f t="shared" ca="1" si="687"/>
        <v>4.9351480560788045E-5</v>
      </c>
      <c r="CT425" s="223">
        <f t="shared" ca="1" si="688"/>
        <v>-4.4164043752075935E-4</v>
      </c>
      <c r="CU425" s="223">
        <f t="shared" ca="1" si="689"/>
        <v>-4.9351480560792808E-5</v>
      </c>
      <c r="CV425" s="223">
        <f t="shared" ca="1" si="690"/>
        <v>4.4164043752076022E-4</v>
      </c>
      <c r="CW425" s="223">
        <f t="shared" ca="1" si="691"/>
        <v>4.9351480560785016E-5</v>
      </c>
      <c r="CX425" s="223">
        <f t="shared" ca="1" si="692"/>
        <v>-4.4164043752075973E-4</v>
      </c>
      <c r="CY425" s="223">
        <f t="shared" ca="1" si="693"/>
        <v>-4.9351480560789779E-5</v>
      </c>
      <c r="CZ425" s="223">
        <f t="shared" ca="1" si="694"/>
        <v>4.4164043752075919E-4</v>
      </c>
      <c r="DA425" s="223">
        <f t="shared" ca="1" si="695"/>
        <v>4.9351480560781987E-5</v>
      </c>
      <c r="DB425" s="223">
        <f t="shared" ca="1" si="696"/>
        <v>-4.4164043752076005E-4</v>
      </c>
      <c r="DC425" s="223">
        <f t="shared" ca="1" si="697"/>
        <v>-4.9351480560786744E-5</v>
      </c>
      <c r="DD425" s="223">
        <f t="shared" ca="1" si="698"/>
        <v>4.4164043752075951E-4</v>
      </c>
      <c r="DE425" s="223">
        <f t="shared" ca="1" si="699"/>
        <v>4.9351480560791507E-5</v>
      </c>
      <c r="DF425" s="223">
        <f t="shared" ca="1" si="700"/>
        <v>-4.4164043752076038E-4</v>
      </c>
      <c r="DG425" s="223">
        <f t="shared" ca="1" si="701"/>
        <v>-4.9351480560783715E-5</v>
      </c>
      <c r="DH425" s="223">
        <f t="shared" ca="1" si="702"/>
        <v>4.4164043752075984E-4</v>
      </c>
      <c r="DI425" s="223">
        <f t="shared" ca="1" si="703"/>
        <v>4.9351480560788478E-5</v>
      </c>
      <c r="DJ425" s="223">
        <f t="shared" ca="1" si="704"/>
        <v>-4.4164043752075935E-4</v>
      </c>
      <c r="DK425" s="223">
        <f t="shared" ca="1" si="705"/>
        <v>-4.9351480560793242E-5</v>
      </c>
      <c r="DL425" s="223">
        <f t="shared" ca="1" si="706"/>
        <v>4.4164043752076022E-4</v>
      </c>
      <c r="DM425" s="223">
        <f t="shared" ca="1" si="707"/>
        <v>4.9351480560785449E-5</v>
      </c>
      <c r="DN425" s="223">
        <f t="shared" ca="1" si="708"/>
        <v>-4.4164043752075967E-4</v>
      </c>
      <c r="DO425" s="223">
        <f t="shared" ca="1" si="709"/>
        <v>-4.9351480560790206E-5</v>
      </c>
      <c r="DP425" s="223">
        <f t="shared" ca="1" si="710"/>
        <v>4.4164043752075913E-4</v>
      </c>
      <c r="DQ425" s="223">
        <f t="shared" ca="1" si="711"/>
        <v>4.935148056078242E-5</v>
      </c>
      <c r="DR425" s="223">
        <f t="shared" ca="1" si="712"/>
        <v>-4.4164043752076E-4</v>
      </c>
      <c r="DS425" s="223">
        <f t="shared" ca="1" si="713"/>
        <v>-4.9351480560787177E-5</v>
      </c>
      <c r="DT425" s="223">
        <f t="shared" ca="1" si="714"/>
        <v>4.4164043752075946E-4</v>
      </c>
      <c r="DU425" s="223">
        <f t="shared" ca="1" si="715"/>
        <v>4.9351480560791941E-5</v>
      </c>
      <c r="DV425" s="223">
        <f t="shared" ca="1" si="716"/>
        <v>-4.4164043752075891E-4</v>
      </c>
      <c r="DW425" s="223">
        <f t="shared" ca="1" si="717"/>
        <v>-4.9351480560784148E-5</v>
      </c>
      <c r="DX425" s="223">
        <f t="shared" ca="1" si="718"/>
        <v>4.4164043752075978E-4</v>
      </c>
      <c r="DY425" s="223">
        <f t="shared" ca="1" si="719"/>
        <v>4.9351480560788912E-5</v>
      </c>
      <c r="DZ425" s="223">
        <f t="shared" ca="1" si="720"/>
        <v>-4.4164043752075929E-4</v>
      </c>
      <c r="EA425" s="223">
        <f t="shared" ca="1" si="721"/>
        <v>-4.9351480560793669E-5</v>
      </c>
      <c r="EB425" s="223">
        <f t="shared" ca="1" si="722"/>
        <v>4.4164043752076016E-4</v>
      </c>
      <c r="EC425" s="223">
        <f t="shared" ca="1" si="723"/>
        <v>4.9351480560785883E-5</v>
      </c>
      <c r="ED425" s="223">
        <f t="shared" ca="1" si="724"/>
        <v>-4.4164043752075962E-4</v>
      </c>
      <c r="EE425" s="223">
        <f t="shared" ca="1" si="725"/>
        <v>-4.935148056079064E-5</v>
      </c>
      <c r="EF425" s="223">
        <f t="shared" ca="1" si="726"/>
        <v>4.4164043752075908E-4</v>
      </c>
      <c r="EG425" s="223">
        <f t="shared" ca="1" si="727"/>
        <v>4.9351480560782854E-5</v>
      </c>
      <c r="EH425" s="223">
        <f t="shared" ca="1" si="728"/>
        <v>-4.4164043752075994E-4</v>
      </c>
      <c r="EI425" s="223">
        <f t="shared" ca="1" si="729"/>
        <v>-4.9351480560787611E-5</v>
      </c>
      <c r="EJ425" s="223">
        <f t="shared" ca="1" si="730"/>
        <v>4.416404375207594E-4</v>
      </c>
      <c r="EK425" s="223">
        <f t="shared" ca="1" si="731"/>
        <v>4.9351480560792375E-5</v>
      </c>
      <c r="EL425" s="223">
        <f t="shared" ca="1" si="732"/>
        <v>-4.4164043752076027E-4</v>
      </c>
      <c r="EM425" s="223">
        <f t="shared" ca="1" si="733"/>
        <v>-4.9351480560784582E-5</v>
      </c>
      <c r="EN425" s="223">
        <f t="shared" ca="1" si="734"/>
        <v>4.4164043752075978E-4</v>
      </c>
      <c r="EO425" s="223">
        <f t="shared" ca="1" si="735"/>
        <v>4.9351480560789346E-5</v>
      </c>
      <c r="EP425" s="223">
        <f t="shared" ca="1" si="736"/>
        <v>-4.4164043752075924E-4</v>
      </c>
      <c r="EQ425" s="223">
        <f t="shared" ca="1" si="737"/>
        <v>-4.9351480560794103E-5</v>
      </c>
      <c r="ER425" s="223">
        <f t="shared" ca="1" si="738"/>
        <v>4.4164043752076011E-4</v>
      </c>
      <c r="ES425" s="223">
        <f t="shared" ca="1" si="739"/>
        <v>4.9351480560786317E-5</v>
      </c>
      <c r="ET425" s="223">
        <f t="shared" ca="1" si="740"/>
        <v>-4.4164043752075956E-4</v>
      </c>
      <c r="EU425" s="223">
        <f t="shared" ca="1" si="741"/>
        <v>-4.9351480560791074E-5</v>
      </c>
      <c r="EV425" s="223">
        <f t="shared" ca="1" si="742"/>
        <v>4.4164043752075902E-4</v>
      </c>
      <c r="EW425" s="223">
        <f t="shared" ca="1" si="743"/>
        <v>4.9351480560783281E-5</v>
      </c>
      <c r="EX425" s="223">
        <f t="shared" ca="1" si="744"/>
        <v>-4.4164043752075989E-4</v>
      </c>
      <c r="EY425" s="223">
        <f t="shared" ca="1" si="745"/>
        <v>-4.9351480560788045E-5</v>
      </c>
      <c r="EZ425" s="223">
        <f t="shared" ca="1" si="746"/>
        <v>4.4164043752075935E-4</v>
      </c>
      <c r="FA425" s="223">
        <f t="shared" ca="1" si="747"/>
        <v>4.9351480560792808E-5</v>
      </c>
      <c r="FB425" s="223">
        <f t="shared" ca="1" si="748"/>
        <v>-4.4164043752075886E-4</v>
      </c>
      <c r="FC425" s="223">
        <f t="shared" ca="1" si="749"/>
        <v>-4.9351480560785016E-5</v>
      </c>
      <c r="FD425" s="223">
        <f t="shared" ca="1" si="750"/>
        <v>4.4164043752075973E-4</v>
      </c>
      <c r="FE425" s="223">
        <f t="shared" ca="1" si="751"/>
        <v>4.9351480560789779E-5</v>
      </c>
      <c r="FF425" s="223">
        <f t="shared" ca="1" si="752"/>
        <v>-4.4164043752075919E-4</v>
      </c>
      <c r="FG425" s="223">
        <f t="shared" ca="1" si="753"/>
        <v>-4.9351480560794536E-5</v>
      </c>
      <c r="FH425" s="223">
        <f t="shared" ca="1" si="754"/>
        <v>4.4164043752076005E-4</v>
      </c>
      <c r="FI425" s="223">
        <f t="shared" ca="1" si="755"/>
        <v>4.9351480560786744E-5</v>
      </c>
      <c r="FJ425" s="223">
        <f t="shared" ca="1" si="756"/>
        <v>-4.4164043752075951E-4</v>
      </c>
      <c r="FK425" s="223">
        <f t="shared" ca="1" si="757"/>
        <v>-4.9351480560791507E-5</v>
      </c>
      <c r="FL425" s="223">
        <f t="shared" ca="1" si="758"/>
        <v>4.4164043752075897E-4</v>
      </c>
      <c r="FM425" s="223">
        <f t="shared" ca="1" si="759"/>
        <v>4.9351480560796271E-5</v>
      </c>
      <c r="FN425" s="223">
        <f t="shared" ca="1" si="760"/>
        <v>-4.4164043752075843E-4</v>
      </c>
      <c r="FO425" s="223">
        <f t="shared" ca="1" si="761"/>
        <v>-4.9351480560801028E-5</v>
      </c>
      <c r="FP425" s="223">
        <f t="shared" ca="1" si="762"/>
        <v>4.416404375207607E-4</v>
      </c>
      <c r="FQ425" s="223">
        <f t="shared" ca="1" si="763"/>
        <v>4.9351480560780686E-5</v>
      </c>
      <c r="FR425" s="223">
        <f t="shared" ca="1" si="764"/>
        <v>-4.4164043752076022E-4</v>
      </c>
      <c r="FS425" s="223">
        <f t="shared" ca="1" si="765"/>
        <v>-4.9351480560785449E-5</v>
      </c>
      <c r="FT425" s="223">
        <f t="shared" ca="1" si="766"/>
        <v>4.4164043752075967E-4</v>
      </c>
      <c r="FU425" s="223">
        <f t="shared" ca="1" si="767"/>
        <v>4.9351480560790206E-5</v>
      </c>
      <c r="FV425" s="223">
        <f t="shared" ca="1" si="768"/>
        <v>-4.4164043752075913E-4</v>
      </c>
      <c r="FW425" s="223">
        <f t="shared" ca="1" si="769"/>
        <v>-4.935148056079497E-5</v>
      </c>
      <c r="FX425" s="223">
        <f t="shared" ca="1" si="770"/>
        <v>4.4164043752075859E-4</v>
      </c>
      <c r="FY425" s="223">
        <f t="shared" ca="1" si="771"/>
        <v>4.9351480560799734E-5</v>
      </c>
      <c r="FZ425" s="223">
        <f t="shared" ca="1" si="772"/>
        <v>-4.4164043752075805E-4</v>
      </c>
      <c r="GA425" s="223">
        <f t="shared" ca="1" si="773"/>
        <v>-4.9351480560779391E-5</v>
      </c>
      <c r="GB425" s="223">
        <f t="shared" ca="1" si="774"/>
        <v>4.4164043752076032E-4</v>
      </c>
      <c r="GC425" s="223">
        <f t="shared" ca="1" si="775"/>
        <v>4.9351480560784148E-5</v>
      </c>
      <c r="GD425" s="223">
        <f t="shared" ca="1" si="776"/>
        <v>-4.4164043752075978E-4</v>
      </c>
      <c r="GE425" s="223">
        <f t="shared" ca="1" si="777"/>
        <v>-4.9351480560788912E-5</v>
      </c>
      <c r="GF425" s="223">
        <f t="shared" ca="1" si="778"/>
        <v>4.4164043752075929E-4</v>
      </c>
      <c r="GG425" s="223">
        <f t="shared" ca="1" si="779"/>
        <v>4.9351480560793669E-5</v>
      </c>
      <c r="GH425" s="223">
        <f t="shared" ca="1" si="780"/>
        <v>-4.4164043752075875E-4</v>
      </c>
      <c r="GI425" s="223">
        <f t="shared" ca="1" si="781"/>
        <v>-4.9351480560798433E-5</v>
      </c>
      <c r="GJ425" s="223">
        <f t="shared" ca="1" si="782"/>
        <v>4.4164043752075821E-4</v>
      </c>
      <c r="GK425" s="223">
        <f t="shared" ca="1" si="783"/>
        <v>4.935148056077809E-5</v>
      </c>
      <c r="GL425" s="223">
        <f t="shared" ca="1" si="784"/>
        <v>-4.4164043752076049E-4</v>
      </c>
      <c r="GM425" s="223">
        <f t="shared" ca="1" si="785"/>
        <v>-4.9351480560782854E-5</v>
      </c>
      <c r="GN425" s="223">
        <f t="shared" ca="1" si="786"/>
        <v>4.4164043752075994E-4</v>
      </c>
      <c r="GO425" s="223">
        <f t="shared" ca="1" si="787"/>
        <v>4.9351480560787611E-5</v>
      </c>
      <c r="GP425" s="223">
        <f t="shared" ca="1" si="788"/>
        <v>-4.416404375207594E-4</v>
      </c>
      <c r="GQ425" s="223">
        <f t="shared" ca="1" si="789"/>
        <v>-4.9351480560792375E-5</v>
      </c>
      <c r="GR425" s="223">
        <f t="shared" ca="1" si="790"/>
        <v>4.4164043752075886E-4</v>
      </c>
      <c r="GS425" s="223">
        <f t="shared" ca="1" si="791"/>
        <v>4.9351480560797132E-5</v>
      </c>
      <c r="GT425" s="223">
        <f t="shared" ca="1" si="792"/>
        <v>-4.4164043752075837E-4</v>
      </c>
      <c r="GU425" s="223">
        <f t="shared" ca="1" si="793"/>
        <v>-4.9351480560801895E-5</v>
      </c>
      <c r="GV425" s="223">
        <f t="shared" ca="1" si="794"/>
        <v>4.4164043752076065E-4</v>
      </c>
      <c r="GW425" s="223">
        <f t="shared" ca="1" si="795"/>
        <v>4.9351480560781553E-5</v>
      </c>
      <c r="GX425" s="223">
        <f t="shared" ca="1" si="796"/>
        <v>-4.4164043752076011E-4</v>
      </c>
      <c r="GY425" s="223">
        <f t="shared" ca="1" si="797"/>
        <v>-4.9351480560786317E-5</v>
      </c>
      <c r="GZ425" s="223">
        <f t="shared" ca="1" si="798"/>
        <v>4.4164043752075956E-4</v>
      </c>
      <c r="HA425" s="223">
        <f t="shared" ca="1" si="799"/>
        <v>4.9351480560791074E-5</v>
      </c>
      <c r="HB425" s="223">
        <f t="shared" ca="1" si="800"/>
        <v>-4.4164043752075902E-4</v>
      </c>
      <c r="HC425" s="223">
        <f t="shared" ca="1" si="801"/>
        <v>-4.9351480560795837E-5</v>
      </c>
      <c r="HD425" s="223">
        <f t="shared" ca="1" si="802"/>
        <v>4.4164043752075848E-4</v>
      </c>
      <c r="HE425" s="223">
        <f t="shared" ca="1" si="803"/>
        <v>4.9351480560800594E-5</v>
      </c>
      <c r="HF425" s="223">
        <f t="shared" ca="1" si="804"/>
        <v>-4.4164043752076076E-4</v>
      </c>
      <c r="HG425" s="223">
        <f t="shared" ca="1" si="805"/>
        <v>-4.9351480560780252E-5</v>
      </c>
      <c r="HH425" s="223">
        <f t="shared" ca="1" si="806"/>
        <v>4.4164043752076022E-4</v>
      </c>
      <c r="HI425" s="223">
        <f t="shared" ca="1" si="807"/>
        <v>4.9351480560785016E-5</v>
      </c>
      <c r="HJ425" s="223">
        <f t="shared" ca="1" si="808"/>
        <v>-4.4164043752075973E-4</v>
      </c>
      <c r="HK425" s="223">
        <f t="shared" ca="1" si="809"/>
        <v>-4.9351480560789779E-5</v>
      </c>
      <c r="HL425" s="223">
        <f t="shared" ca="1" si="810"/>
        <v>4.4164043752075919E-4</v>
      </c>
      <c r="HM425" s="223">
        <f t="shared" ca="1" si="811"/>
        <v>4.9351480560794536E-5</v>
      </c>
      <c r="HN425" s="223">
        <f t="shared" ca="1" si="812"/>
        <v>-4.4164043752075864E-4</v>
      </c>
      <c r="HO425" s="223">
        <f t="shared" ca="1" si="813"/>
        <v>-4.93514805607993E-5</v>
      </c>
      <c r="HP425" s="223">
        <f t="shared" ca="1" si="814"/>
        <v>4.416404375207581E-4</v>
      </c>
      <c r="HQ425" s="223">
        <f t="shared" ca="1" si="815"/>
        <v>4.9351480560778958E-5</v>
      </c>
      <c r="HR425" s="223">
        <f t="shared" ca="1" si="816"/>
        <v>-4.4164043752076038E-4</v>
      </c>
      <c r="HS425" s="223">
        <f t="shared" ca="1" si="817"/>
        <v>-4.9351480560783715E-5</v>
      </c>
      <c r="HT425" s="223">
        <f t="shared" ca="1" si="818"/>
        <v>4.4164043752075984E-4</v>
      </c>
      <c r="HU425" s="223">
        <f t="shared" ca="1" si="819"/>
        <v>4.9351480560788478E-5</v>
      </c>
      <c r="HV425" s="223">
        <f t="shared" ca="1" si="820"/>
        <v>-4.4164043752075935E-4</v>
      </c>
      <c r="HW425" s="223">
        <f t="shared" ca="1" si="821"/>
        <v>-4.9351480560793242E-5</v>
      </c>
      <c r="HX425" s="223">
        <f t="shared" ca="1" si="822"/>
        <v>4.4164043752075881E-4</v>
      </c>
      <c r="HY425" s="223">
        <f t="shared" ca="1" si="823"/>
        <v>4.9351480560797999E-5</v>
      </c>
      <c r="HZ425" s="223">
        <f t="shared" ca="1" si="824"/>
        <v>-4.4164043752075826E-4</v>
      </c>
      <c r="IA425" s="223">
        <f t="shared" ca="1" si="825"/>
        <v>-4.9351480560802763E-5</v>
      </c>
      <c r="IB425" s="223">
        <f t="shared" ca="1" si="826"/>
        <v>4.4164043752076054E-4</v>
      </c>
      <c r="IC425" s="223">
        <f t="shared" ca="1" si="827"/>
        <v>4.935148056078242E-5</v>
      </c>
      <c r="ID425" s="223">
        <f t="shared" ca="1" si="828"/>
        <v>-4.4164043752076E-4</v>
      </c>
      <c r="IE425" s="223">
        <f t="shared" ca="1" si="829"/>
        <v>4.935148056078242E-5</v>
      </c>
      <c r="IF425" s="223">
        <f t="shared" ca="1" si="830"/>
        <v>4.4164043752075946E-4</v>
      </c>
      <c r="IG425" s="223">
        <f t="shared" ca="1" si="831"/>
        <v>4.9351480560791941E-5</v>
      </c>
      <c r="IH425" s="223">
        <f t="shared" ca="1" si="832"/>
        <v>-4.4164043752075891E-4</v>
      </c>
      <c r="II425" s="223">
        <f t="shared" ca="1" si="833"/>
        <v>-4.9351480560796705E-5</v>
      </c>
      <c r="IJ425" s="223">
        <f t="shared" ca="1" si="834"/>
        <v>4.4164043752075843E-4</v>
      </c>
      <c r="IK425" s="223">
        <f t="shared" ca="1" si="835"/>
        <v>4.9351480560801462E-5</v>
      </c>
      <c r="IL425" s="223">
        <f t="shared" ca="1" si="836"/>
        <v>-4.4164043752075788E-4</v>
      </c>
      <c r="IM425" s="223">
        <f t="shared" ca="1" si="837"/>
        <v>-4.9351480560781119E-5</v>
      </c>
      <c r="IN425" s="223">
        <f t="shared" ca="1" si="838"/>
        <v>4.4164043752076016E-4</v>
      </c>
      <c r="IO425" s="223">
        <f t="shared" ca="1" si="839"/>
        <v>4.9351480560785883E-5</v>
      </c>
      <c r="IP425" s="223">
        <f t="shared" ca="1" si="840"/>
        <v>-4.4164043752075962E-4</v>
      </c>
      <c r="IQ425" s="223">
        <f t="shared" ca="1" si="841"/>
        <v>-4.935148056079064E-5</v>
      </c>
      <c r="IR425" s="223">
        <f t="shared" ca="1" si="842"/>
        <v>4.4164043752075908E-4</v>
      </c>
      <c r="IS425" s="223">
        <f t="shared" ca="1" si="843"/>
        <v>4.9351480560795404E-5</v>
      </c>
      <c r="IT425" s="223">
        <f t="shared" ca="1" si="844"/>
        <v>-4.4164043752075853E-4</v>
      </c>
      <c r="IU425" s="223">
        <f t="shared" ca="1" si="845"/>
        <v>-4.9351480560800167E-5</v>
      </c>
      <c r="IV425" s="223">
        <f t="shared" ca="1" si="846"/>
        <v>4.4164043752075799E-4</v>
      </c>
      <c r="IW425" s="223">
        <f t="shared" ca="1" si="847"/>
        <v>4.9351480560779818E-5</v>
      </c>
      <c r="IX425" s="223">
        <f t="shared" ca="1" si="848"/>
        <v>-4.4164043752076027E-4</v>
      </c>
      <c r="IY425" s="223">
        <f t="shared" ca="1" si="849"/>
        <v>-4.9351480560784582E-5</v>
      </c>
      <c r="IZ425" s="223">
        <f t="shared" ca="1" si="850"/>
        <v>4.4164043752075978E-4</v>
      </c>
      <c r="JA425" s="223">
        <f t="shared" ca="1" si="851"/>
        <v>4.9351480560789346E-5</v>
      </c>
      <c r="JB425" s="223">
        <f t="shared" ca="1" si="852"/>
        <v>-4.4164043752075924E-4</v>
      </c>
    </row>
    <row r="426" spans="2:262">
      <c r="B426" s="230">
        <v>65</v>
      </c>
      <c r="C426" s="229">
        <f t="shared" si="853"/>
        <v>1.2695312500000007E-3</v>
      </c>
      <c r="D426" s="226">
        <f t="shared" ref="D426:D489" ca="1" si="855">Vo_set2+E426</f>
        <v>279.95534091462099</v>
      </c>
      <c r="E426" s="225">
        <f ca="1">BS361</f>
        <v>-4.4659085378993359E-2</v>
      </c>
      <c r="F426" s="224">
        <v>65</v>
      </c>
      <c r="G426" s="223">
        <f t="shared" ref="G426:G489" ca="1" si="856">2*IMREAL(K165)*COS(2*PI()*B165*1/Nt_load2)-2*IMAGINARY(K165)*SIN(2*PI()*B165*1/Nt_load2)</f>
        <v>2.8925670746018086E-5</v>
      </c>
      <c r="H426" s="223">
        <f t="shared" ref="H426:H489" ca="1" si="857">2*IMREAL(K165)*COS(2*PI()*B165*2/Nt_load2)-2*IMAGINARY(K165)*SIN(2*PI()*B165*2/Nt_load2)</f>
        <v>-2.8433500826337304E-4</v>
      </c>
      <c r="I426" s="223">
        <f t="shared" ref="I426:I489" ca="1" si="858">2*IMREAL(K165)*COS(2*PI()*B165*3/Nt_load2)-2*IMAGINARY(K165)*SIN(2*PI()*B165*3/Nt_load2)</f>
        <v>-1.4969809916306986E-5</v>
      </c>
      <c r="J426" s="223">
        <f t="shared" ref="J426:J489" ca="1" si="859">2*IMREAL(K165)*COS(2*PI()*B165*4/Nt_load2)-2*IMAGINARY(K165)*SIN(2*PI()*B165*4/Nt_load2)</f>
        <v>2.8506976331557431E-4</v>
      </c>
      <c r="K426" s="223">
        <f t="shared" ref="K426:K489" ca="1" si="860">2*IMREAL(K165)*COS(2*PI()*B165*5/Nt_load2)-2*IMAGINARY(K165)*SIN(2*PI()*B165*5/Nt_load2)</f>
        <v>9.7788550330701304E-7</v>
      </c>
      <c r="L426" s="223">
        <f t="shared" ref="L426:L489" ca="1" si="861">2*IMREAL(K165)*COS(2*PI()*B165*6/Nt_load2)-2*IMAGINARY(K165)*SIN(2*PI()*B165*6/Nt_load2)</f>
        <v>-2.8511776033878617E-4</v>
      </c>
      <c r="M426" s="223">
        <f t="shared" ref="M426:M489" ca="1" si="862">2*IMREAL(K165)*COS(2*PI()*B165*7/Nt_load2)-2*IMAGINARY(K165)*SIN(2*PI()*B165*7/Nt_load2)</f>
        <v>1.3016394721522834E-5</v>
      </c>
      <c r="N426" s="223">
        <f t="shared" ref="N426:N489" ca="1" si="863">2*IMREAL(K165)*COS(2*PI()*B165*8/Nt_load2)-2*IMAGINARY(K165)*SIN(2*PI()*B165*8/Nt_load2)</f>
        <v>2.8447888370397551E-4</v>
      </c>
      <c r="O426" s="223">
        <f t="shared" ref="O426:O489" ca="1" si="864">2*IMREAL(K165)*COS(2*PI()*B165*9/Nt_load2)-2*IMAGINARY(K165)*SIN(2*PI()*B165*9/Nt_load2)</f>
        <v>-2.6979317311367754E-5</v>
      </c>
      <c r="P426" s="223">
        <f t="shared" ref="P426:P489" ca="1" si="865">2*IMREAL(K165)*COS(2*PI()*B165*10/Nt_load2)-2*IMAGINARY(K165)*SIN(2*PI()*B165*10/Nt_load2)</f>
        <v>-2.8315467252091459E-4</v>
      </c>
      <c r="Q426" s="223">
        <f t="shared" ref="Q426:Q489" ca="1" si="866">2*IMREAL(K165)*COS(2*PI()*B165*11/Nt_load2)-2*IMAGINARY(K165)*SIN(2*PI()*B165*11/Nt_load2)</f>
        <v>4.087724436269949E-5</v>
      </c>
      <c r="R426" s="223">
        <f t="shared" ref="R426:R489" ca="1" si="867">2*IMREAL(K165)*COS(2*PI()*B165*12/Nt_load2)-2*IMAGINARY(K165)*SIN(2*PI()*B165*12/Nt_load2)</f>
        <v>2.8114831693033077E-4</v>
      </c>
      <c r="S426" s="223">
        <f t="shared" ref="S426:S489" ca="1" si="868">2*IMREAL(K165)*COS(2*PI()*B165*13/Nt_load2)-2*IMAGINARY(K165)*SIN(2*PI()*B165*13/Nt_load2)</f>
        <v>-5.4676694551938738E-5</v>
      </c>
      <c r="T426" s="223">
        <f t="shared" ref="T426:T489" ca="1" si="869">2*IMREAL(K165)*COS(2*PI()*B165*14/Nt_load2)-2*IMAGINARY(K165)*SIN(2*PI()*B165*14/Nt_load2)</f>
        <v>-2.7846465041857769E-4</v>
      </c>
      <c r="U426" s="223">
        <f t="shared" ref="U426:U489" ca="1" si="870">2*IMREAL(K165)*COS(2*PI()*B165*15/Nt_load2)-2*IMAGINARY(K165)*SIN(2*PI()*B165*15/Nt_load2)</f>
        <v>6.8344423794888554E-5</v>
      </c>
      <c r="V426" s="223">
        <f t="shared" ref="V426:V489" ca="1" si="871">2*IMREAL(K165)*COS(2*PI()*B165*16/Nt_load2)-2*IMAGINARY(K165)*SIN(2*PI()*B165*16/Nt_load2)</f>
        <v>2.7511013817334333E-4</v>
      </c>
      <c r="W426" s="223">
        <f t="shared" ref="W426:W489" ca="1" si="872">2*IMREAL(K165)*COS(2*PI()*B165*17/Nt_load2)-2*IMAGINARY(K165)*SIN(2*PI()*B165*17/Nt_load2)</f>
        <v>-8.1847505334652952E-5</v>
      </c>
      <c r="X426" s="223">
        <f t="shared" ref="X426:X489" ca="1" si="873">2*IMREAL(K165)*COS(2*PI()*B165*18/Nt_load2)-2*IMAGINARY(K165)*SIN(2*PI()*B165*18/Nt_load2)</f>
        <v>-2.7109286150844722E-4</v>
      </c>
      <c r="Y426" s="223">
        <f t="shared" ref="Y426:Y489" ca="1" si="874">2*IMREAL(K165)*COS(2*PI()*B165*19/Nt_load2)-2*IMAGINARY(K165)*SIN(2*PI()*B165*19/Nt_load2)</f>
        <v>9.515340906507042E-5</v>
      </c>
      <c r="Z426" s="223">
        <f t="shared" ref="Z426:Z489" ca="1" si="875">2*IMREAL(K165)*COS(2*PI()*B165*20/Nt_load2)-2*IMAGINARY(K165)*SIN(2*PI()*B165*20/Nt_load2)</f>
        <v>2.6642249839524732E-4</v>
      </c>
      <c r="AA426" s="223">
        <f t="shared" ref="AA426:AA489" ca="1" si="876">2*IMREAL(K165)*COS(2*PI()*B165*21/Nt_load2)-2*IMAGINARY(K165)*SIN(2*PI()*B165*21/Nt_load2)</f>
        <v>-1.0823007989859681E-4</v>
      </c>
      <c r="AB426" s="223">
        <f t="shared" ref="AB426:AB489" ca="1" si="877">2*IMREAL(K165)*COS(2*PI()*B165*22/Nt_load2)-2*IMAGINARY(K165)*SIN(2*PI()*B165*22/Nt_load2)</f>
        <v>-2.6111030014755855E-4</v>
      </c>
      <c r="AC426" s="223">
        <f t="shared" ref="AC426:AC489" ca="1" si="878">2*IMREAL(K165)*COS(2*PI()*B165*23/Nt_load2)-2*IMAGINARY(K165)*SIN(2*PI()*B165*23/Nt_load2)</f>
        <v>1.2104601498981208E-4</v>
      </c>
      <c r="AD426" s="223">
        <f t="shared" ref="AD426:AD489" ca="1" si="879">2*IMREAL(K165)*COS(2*PI()*B165*24/Nt_load2)-2*IMAGINARY(K165)*SIN(2*PI()*B165*24/Nt_load2)</f>
        <v>2.5516906431625265E-4</v>
      </c>
      <c r="AE426" s="223">
        <f t="shared" ref="AE426:AE489" ca="1" si="880">2*IMREAL(K165)*COS(2*PI()*B165*25/Nt_load2)-2*IMAGINARY(K165)*SIN(2*PI()*B165*25/Nt_load2)</f>
        <v>-1.3357033962853638E-4</v>
      </c>
      <c r="AF426" s="223">
        <f t="shared" ref="AF426:AF489" ca="1" si="881">2*IMREAL(K165)*COS(2*PI()*B165*26/Nt_load2)-2*IMAGINARY(K165)*SIN(2*PI()*B165*26/Nt_load2)</f>
        <v>-2.4861310385883859E-4</v>
      </c>
      <c r="AG426" s="223">
        <f t="shared" ref="AG426:AG489" ca="1" si="882">2*IMREAL(K165)*COS(2*PI()*B165*27/Nt_load2)-2*IMAGINARY(K165)*SIN(2*PI()*B165*27/Nt_load2)</f>
        <v>1.4577288161971735E-4</v>
      </c>
      <c r="AH426" s="223">
        <f t="shared" ref="AH426:AH489" ca="1" si="883">2*IMREAL(K165)*COS(2*PI()*B165*28/Nt_load2)-2*IMAGINARY(K165)*SIN(2*PI()*B165*28/Nt_load2)</f>
        <v>2.4145821265829357E-4</v>
      </c>
      <c r="AI426" s="223">
        <f t="shared" ref="AI426:AI489" ca="1" si="884">2*IMREAL(K165)*COS(2*PI()*B165*29/Nt_load2)-2*IMAGINARY(K165)*SIN(2*PI()*B165*29/Nt_load2)</f>
        <v>-1.5762424397087994E-4</v>
      </c>
      <c r="AJ426" s="223">
        <f t="shared" ref="AJ426:AJ489" ca="1" si="885">2*IMREAL(K165)*COS(2*PI()*B165*30/Nt_load2)-2*IMAGINARY(K165)*SIN(2*PI()*B165*30/Nt_load2)</f>
        <v>-2.337216274742121E-4</v>
      </c>
      <c r="AK426" s="223">
        <f t="shared" ref="AK426:AK489" ca="1" si="886">2*IMREAL(K165)*COS(2*PI()*B165*31/Nt_load2)-2*IMAGINARY(K165)*SIN(2*PI()*B165*31/Nt_load2)</f>
        <v>1.6909587571206351E-4</v>
      </c>
      <c r="AL426" s="223">
        <f t="shared" ref="AL426:AL489" ca="1" si="887">2*IMREAL(K165)*COS(2*PI()*B165*32/Nt_load2)-2*IMAGINARY(K165)*SIN(2*PI()*B165*32/Nt_load2)</f>
        <v>2.2542198641794844E-4</v>
      </c>
      <c r="AM426" s="223">
        <f t="shared" ref="AM426:AM489" ca="1" si="888">2*IMREAL(K165)*COS(2*PI()*B165*33/Nt_load2)-2*IMAGINARY(K165)*SIN(2*PI()*B165*33/Nt_load2)</f>
        <v>-1.8016014067760564E-4</v>
      </c>
      <c r="AN426" s="223">
        <f t="shared" ref="AN426:AN489" ca="1" si="889">2*IMREAL(K165)*COS(2*PI()*B165*34/Nt_load2)-2*IMAGINARY(K165)*SIN(2*PI()*B165*34/Nt_load2)</f>
        <v>-2.1657928405176985E-4</v>
      </c>
      <c r="AO426" s="223">
        <f t="shared" ref="AO426:AO489" ca="1" si="890">2*IMREAL(K165)*COS(2*PI()*B165*35/Nt_load2)-2*IMAGINARY(K165)*SIN(2*PI()*B165*35/Nt_load2)</f>
        <v>1.9079038408409242E-4</v>
      </c>
      <c r="AP426" s="223">
        <f t="shared" ref="AP426:AP489" ca="1" si="891">2*IMREAL(K165)*COS(2*PI()*B165*36/Nt_load2)-2*IMAGINARY(K165)*SIN(2*PI()*B165*36/Nt_load2)</f>
        <v>2.0721482322020568E-4</v>
      </c>
      <c r="AQ426" s="223">
        <f t="shared" ref="AQ426:AQ489" ca="1" si="892">2*IMREAL(K165)*COS(2*PI()*B165*37/Nt_load2)-2*IMAGINARY(K165)*SIN(2*PI()*B165*37/Nt_load2)</f>
        <v>-2.0096099674405665E-4</v>
      </c>
      <c r="AR426" s="223">
        <f t="shared" ref="AR426:AR489" ca="1" si="893">2*IMREAL(K165)*COS(2*PI()*B165*38/Nt_load2)-2*IMAGINARY(K165)*SIN(2*PI()*B165*38/Nt_load2)</f>
        <v>-1.9735116372963059E-4</v>
      </c>
      <c r="AS426" s="223">
        <f t="shared" ref="AS426:AS489" ca="1" si="894">2*IMREAL(K165)*COS(2*PI()*B165*39/Nt_load2)-2*IMAGINARY(K165)*SIN(2*PI()*B165*39/Nt_load2)</f>
        <v>2.1064747676075997E-4</v>
      </c>
      <c r="AT426" s="223">
        <f t="shared" ref="AT426:AT489" ca="1" si="895">2*IMREAL(K165)*COS(2*PI()*B165*40/Nt_load2)-2*IMAGINARY(K165)*SIN(2*PI()*B165*40/Nt_load2)</f>
        <v>1.8701206799970896E-4</v>
      </c>
      <c r="AU426" s="223">
        <f t="shared" ref="AU426:AU489" ca="1" si="896">2*IMREAL(K165)*COS(2*PI()*B165*41/Nt_load2)-2*IMAGINARY(K165)*SIN(2*PI()*B165*41/Nt_load2)</f>
        <v>-2.1982648855540675E-4</v>
      </c>
      <c r="AV426" s="223">
        <f t="shared" ref="AV426:AV489" ca="1" si="897">2*IMREAL(K165)*COS(2*PI()*B165*42/Nt_load2)-2*IMAGINARY(K165)*SIN(2*PI()*B165*42/Nt_load2)</f>
        <v>-1.7622244381765347E-4</v>
      </c>
      <c r="AW426" s="223">
        <f t="shared" ref="AW426:AW489" ca="1" si="898">2*IMREAL(K165)*COS(2*PI()*B165*43/Nt_load2)-2*IMAGINARY(K165)*SIN(2*PI()*B165*43/Nt_load2)</f>
        <v>2.2847591908459598E-4</v>
      </c>
      <c r="AX426" s="223">
        <f t="shared" ref="AX426:AX489" ca="1" si="899">2*IMREAL(K165)*COS(2*PI()*B165*44/Nt_load2)-2*IMAGINARY(K165)*SIN(2*PI()*B165*44/Nt_load2)</f>
        <v>1.6500828433317977E-4</v>
      </c>
      <c r="AY426" s="223">
        <f t="shared" ref="AY426:AY489" ca="1" si="900">2*IMREAL(K165)*COS(2*PI()*B165*45/Nt_load2)-2*IMAGINARY(K165)*SIN(2*PI()*B165*45/Nt_load2)</f>
        <v>-2.3657493111258352E-4</v>
      </c>
      <c r="AZ426" s="223">
        <f t="shared" ref="AZ426:AZ489" ca="1" si="901">2*IMREAL(K165)*COS(2*PI()*B165*46/Nt_load2)-2*IMAGINARY(K165)*SIN(2*PI()*B165*46/Nt_load2)</f>
        <v>-1.5339660543872539E-4</v>
      </c>
      <c r="BA426" s="223">
        <f t="shared" ref="BA426:BA489" ca="1" si="902">2*IMREAL(K165)*COS(2*PI()*B165*47/Nt_load2)-2*IMAGINARY(K165)*SIN(2*PI()*B165*47/Nt_load2)</f>
        <v>2.4410401341000651E-4</v>
      </c>
      <c r="BB426" s="223">
        <f t="shared" ref="BB426:BB489" ca="1" si="903">2*IMREAL(K165)*COS(2*PI()*B165*48/Nt_load2)-2*IMAGINARY(K165)*SIN(2*PI()*B165*48/Nt_load2)</f>
        <v>1.4141538068581673E-4</v>
      </c>
      <c r="BC426" s="223">
        <f t="shared" ref="BC426:BC489" ca="1" si="904">2*IMREAL(K165)*COS(2*PI()*B165*49/Nt_load2)-2*IMAGINARY(K165)*SIN(2*PI()*B165*49/Nt_load2)</f>
        <v>-2.5104502775813626E-4</v>
      </c>
      <c r="BD426" s="223">
        <f t="shared" ref="BD426:BD489" ca="1" si="905">2*IMREAL(K165)*COS(2*PI()*B165*50/Nt_load2)-2*IMAGINARY(K165)*SIN(2*PI()*B165*50/Nt_load2)</f>
        <v>-1.2909347389431159E-4</v>
      </c>
      <c r="BE426" s="223">
        <f t="shared" ref="BE426:BE489" ca="1" si="906">2*IMREAL(K165)*COS(2*PI()*B165*51/Nt_load2)-2*IMAGINARY(K165)*SIN(2*PI()*B165*51/Nt_load2)</f>
        <v>2.573812526454511E-4</v>
      </c>
      <c r="BF426" s="223">
        <f t="shared" ref="BF426:BF489" ca="1" si="907">2*IMREAL(K165)*COS(2*PI()*B165*52/Nt_load2)-2*IMAGINARY(K165)*SIN(2*PI()*B165*52/Nt_load2)</f>
        <v>1.1646056961693853E-4</v>
      </c>
      <c r="BG426" s="223">
        <f t="shared" ref="BG426:BG489" ca="1" si="908">2*IMREAL(K165)*COS(2*PI()*B165*53/Nt_load2)-2*IMAGINARY(K165)*SIN(2*PI()*B165*53/Nt_load2)</f>
        <v>-2.630974235512061E-4</v>
      </c>
      <c r="BH426" s="223">
        <f t="shared" ref="BH426:BH489" ca="1" si="909">2*IMREAL(K165)*COS(2*PI()*B165*54/Nt_load2)-2*IMAGINARY(K165)*SIN(2*PI()*B165*54/Nt_load2)</f>
        <v>-1.0354710162662083E-4</v>
      </c>
      <c r="BI426" s="223">
        <f t="shared" ref="BI426:BI489" ca="1" si="910">2*IMREAL(K165)*COS(2*PI()*B165*55/Nt_load2)-2*IMAGINARY(K165)*SIN(2*PI()*B165*55/Nt_load2)</f>
        <v>2.6817976971901374E-4</v>
      </c>
      <c r="BJ426" s="223">
        <f t="shared" ref="BJ426:BJ489" ca="1" si="911">2*IMREAL(K165)*COS(2*PI()*B165*56/Nt_load2)-2*IMAGINARY(K165)*SIN(2*PI()*B165*56/Nt_load2)</f>
        <v>9.0384179598829726E-5</v>
      </c>
      <c r="BK426" s="223">
        <f t="shared" ref="BK426:BK489" ca="1" si="912">2*IMREAL(K165)*COS(2*PI()*B165*57/Nt_load2)-2*IMAGINARY(K165)*SIN(2*PI()*B165*57/Nt_load2)</f>
        <v>-2.7261604733179608E-4</v>
      </c>
      <c r="BL426" s="223">
        <f t="shared" ref="BL426:BL489" ca="1" si="913">2*IMREAL(K165)*COS(2*PI()*B165*58/Nt_load2)-2*IMAGINARY(K165)*SIN(2*PI()*B165*58/Nt_load2)</f>
        <v>-7.7003514165662054E-5</v>
      </c>
      <c r="BM426" s="223">
        <f t="shared" ref="BM426:BM489" ca="1" si="914">2*IMREAL(K165)*COS(2*PI()*B165*59/Nt_load2)-2*IMAGINARY(K165)*SIN(2*PI()*B165*59/Nt_load2)</f>
        <v>2.7639556900820928E-4</v>
      </c>
      <c r="BN426" s="223">
        <f t="shared" ref="BN426:BN489" ca="1" si="915">2*IMREAL(K165)*COS(2*PI()*B165*60/Nt_load2)-2*IMAGINARY(K165)*SIN(2*PI()*B165*60/Nt_load2)</f>
        <v>6.3437340522161923E-5</v>
      </c>
      <c r="BO426" s="223">
        <f t="shared" ref="BO426:BO489" ca="1" si="916">2*IMREAL(K165)*COS(2*PI()*B165*61/Nt_load2)-2*IMAGINARY(K165)*SIN(2*PI()*B165*61/Nt_load2)</f>
        <v>-2.7950922954948933E-4</v>
      </c>
      <c r="BP426" s="223">
        <f t="shared" ref="BP426:BP489" ca="1" si="917">2*IMREAL(K165)*COS(2*PI()*B165*62/Nt_load2)-2*IMAGINARY(K165)*SIN(2*PI()*B165*62/Nt_load2)</f>
        <v>-4.971834076888517E-5</v>
      </c>
      <c r="BQ426" s="223">
        <f t="shared" ref="BQ426:BQ489" ca="1" si="918">2*IMREAL(K165)*COS(2*PI()*B165*63/Nt_load2)-2*IMAGINARY(K165)*SIN(2*PI()*B165*63/Nt_load2)</f>
        <v>2.8194952787466827E-4</v>
      </c>
      <c r="BR426" s="223">
        <f t="shared" ref="BR426:BR489" ca="1" si="919">2*IMREAL(K165)*COS(2*PI()*B165*64/Nt_load2)-2*IMAGINARY(K165)*SIN(2*PI()*B165*64/Nt_load2)</f>
        <v>3.5879565177887834E-5</v>
      </c>
      <c r="BS426" s="223">
        <f t="shared" ref="BS426:BS489" ca="1" si="920">2*IMREAL(K165)*COS(2*PI()*B165*65/Nt_load2)-2*IMAGINARY(K165)*SIN(2*PI()*B165*65/Nt_load2)</f>
        <v>-2.837105850913346E-4</v>
      </c>
      <c r="BT426" s="223">
        <f t="shared" ref="BT426:BT489" ca="1" si="921">2*IMREAL(K165)*COS(2*PI()*B165*66/Nt_load2)-2*IMAGINARY(K165)*SIN(2*PI()*B165*66/Nt_load2)</f>
        <v>-2.195435257169823E-5</v>
      </c>
      <c r="BU426" s="223">
        <f t="shared" ref="BU426:BU489" ca="1" si="922">2*IMREAL(K165)*COS(2*PI()*B165*67/Nt_load2)-2*IMAGINARY(K165)*SIN(2*PI()*B165*67/Nt_load2)</f>
        <v>2.8478815865840397E-4</v>
      </c>
      <c r="BV426" s="223">
        <f t="shared" ref="BV426:BV489" ca="1" si="923">2*IMREAL(K165)*COS(2*PI()*B165*68/Nt_load2)-2*IMAGINARY(K165)*SIN(2*PI()*B165*68/Nt_load2)</f>
        <v>7.9762500071852078E-6</v>
      </c>
      <c r="BW426" s="223">
        <f t="shared" ref="BW426:BW489" ca="1" si="924">2*IMREAL(K165)*COS(2*PI()*B165*69/Nt_load2)-2*IMAGINARY(K165)*SIN(2*PI()*B165*69/Nt_load2)</f>
        <v>-2.8517965260676836E-4</v>
      </c>
      <c r="BX426" s="223">
        <f t="shared" ref="BX426:BX489" ca="1" si="925">2*IMREAL(K165)*COS(2*PI()*B165*70/Nt_load2)-2*IMAGINARY(K165)*SIN(2*PI()*B165*70/Nt_load2)</f>
        <v>6.0210680422280769E-6</v>
      </c>
      <c r="BY426" s="223">
        <f t="shared" ref="BY426:BY489" ca="1" si="926">2*IMREAL(K165)*COS(2*PI()*B165*71/Nt_load2)-2*IMAGINARY(K165)*SIN(2*PI()*B165*71/Nt_load2)</f>
        <v>2.8488412379321576E-4</v>
      </c>
      <c r="BZ426" s="223">
        <f t="shared" ref="BZ426:BZ489" ca="1" si="927">2*IMREAL(K165)*COS(2*PI()*B165*72/Nt_load2)-2*IMAGINARY(K165)*SIN(2*PI()*B165*72/Nt_load2)</f>
        <v>-2.000388081134841E-5</v>
      </c>
      <c r="CA426" s="223">
        <f t="shared" ref="CA426:CA489" ca="1" si="928">2*IMREAL(K165)*COS(2*PI()*B165*73/Nt_load2)-2*IMAGINARY(K165)*SIN(2*PI()*B165*73/Nt_load2)</f>
        <v>-2.8390228417254291E-4</v>
      </c>
      <c r="CB426" s="223">
        <f t="shared" ref="CB426:CB489" ca="1" si="929">2*IMREAL(K165)*COS(2*PI()*B165*74/Nt_load2)-2*IMAGINARY(K165)*SIN(2*PI()*B165*74/Nt_load2)</f>
        <v>3.3938502479457131E-5</v>
      </c>
      <c r="CC426" s="223">
        <f t="shared" ref="CC426:CC489" ca="1" si="930">2*IMREAL(K165)*COS(2*PI()*B165*75/Nt_load2)-2*IMAGINARY(K165)*SIN(2*PI()*B165*75/Nt_load2)</f>
        <v>2.8223649908239553E-4</v>
      </c>
      <c r="CD426" s="223">
        <f t="shared" ref="CD426:CD489" ca="1" si="931">2*IMREAL(K165)*COS(2*PI()*B165*76/Nt_load2)-2*IMAGINARY(K165)*SIN(2*PI()*B165*76/Nt_load2)</f>
        <v>-4.7791363322431131E-5</v>
      </c>
      <c r="CE426" s="223">
        <f t="shared" ref="CE426:CE489" ca="1" si="932">2*IMREAL(K165)*COS(2*PI()*B165*77/Nt_load2)-2*IMAGINARY(K165)*SIN(2*PI()*B165*77/Nt_load2)</f>
        <v>-2.7989078154496116E-4</v>
      </c>
      <c r="CF426" s="223">
        <f t="shared" ref="CF426:CF489" ca="1" si="933">2*IMREAL(K165)*COS(2*PI()*B165*78/Nt_load2)-2*IMAGINARY(K165)*SIN(2*PI()*B165*78/Nt_load2)</f>
        <v>6.1529090585136343E-5</v>
      </c>
      <c r="CG426" s="223">
        <f t="shared" ref="CG426:CG489" ca="1" si="934">2*IMREAL(K165)*COS(2*PI()*B165*79/Nt_load2)-2*IMAGINARY(K165)*SIN(2*PI()*B165*79/Nt_load2)</f>
        <v>2.7687078259924715E-4</v>
      </c>
      <c r="CH426" s="223">
        <f t="shared" ref="CH426:CH489" ca="1" si="935">2*IMREAL(K165)*COS(2*PI()*B165*80/Nt_load2)-2*IMAGINARY(K165)*SIN(2*PI()*B165*80/Nt_load2)</f>
        <v>-7.5118588879306153E-5</v>
      </c>
      <c r="CI426" s="223">
        <f t="shared" ref="CI426:CI489" ca="1" si="936">2*IMREAL(K165)*COS(2*PI()*B165*81/Nt_load2)-2*IMAGINARY(K165)*SIN(2*PI()*B165*81/Nt_load2)</f>
        <v>-2.7318377768723604E-4</v>
      </c>
      <c r="CJ426" s="223">
        <f t="shared" ref="CJ426:CJ489" ca="1" si="937">2*IMREAL(K165)*COS(2*PI()*B165*82/Nt_load2)-2*IMAGINARY(K165)*SIN(2*PI()*B165*82/Nt_load2)</f>
        <v>8.8527119913258334E-5</v>
      </c>
      <c r="CK426" s="223">
        <f t="shared" ref="CK426:CK489" ca="1" si="938">2*IMREAL(K165)*COS(2*PI()*B165*83/Nt_load2)-2*IMAGINARY(K165)*SIN(2*PI()*B165*83/Nt_load2)</f>
        <v>2.6883864912670365E-4</v>
      </c>
      <c r="CL426" s="223">
        <f t="shared" ref="CL426:CL489" ca="1" si="939">2*IMREAL(K165)*COS(2*PI()*B165*84/Nt_load2)-2*IMAGINARY(K165)*SIN(2*PI()*B165*84/Nt_load2)</f>
        <v>-1.0172238136127569E-4</v>
      </c>
      <c r="CM426" s="223">
        <f t="shared" ref="CM426:CM489" ca="1" si="940">2*IMREAL(K165)*COS(2*PI()*B165*85/Nt_load2)-2*IMAGINARY(K165)*SIN(2*PI()*B165*85/Nt_load2)</f>
        <v>-2.6384586471294065E-4</v>
      </c>
      <c r="CN426" s="223">
        <f t="shared" ref="CN426:CN489" ca="1" si="941">2*IMREAL(K165)*COS(2*PI()*B165*86/Nt_load2)-2*IMAGINARY(K165)*SIN(2*PI()*B165*86/Nt_load2)</f>
        <v>1.1467258468276548E-4</v>
      </c>
      <c r="CO426" s="223">
        <f t="shared" ref="CO426:CO489" ca="1" si="942">2*IMREAL(K165)*COS(2*PI()*B165*87/Nt_load2)-2*IMAGINARY(K165)*SIN(2*PI()*B165*87/Nt_load2)</f>
        <v>2.5821745250091254E-4</v>
      </c>
      <c r="CP426" s="223">
        <f t="shared" ref="CP426:CP489" ca="1" si="943">2*IMREAL(K165)*COS(2*PI()*B165*88/Nt_load2)-2*IMAGINARY(K165)*SIN(2*PI()*B165*88/Nt_load2)</f>
        <v>-1.2734653170362237E-4</v>
      </c>
      <c r="CQ426" s="223">
        <f t="shared" ref="CQ426:CQ489" ca="1" si="944">2*IMREAL(K165)*COS(2*PI()*B165*89/Nt_load2)-2*IMAGINARY(K165)*SIN(2*PI()*B165*89/Nt_load2)</f>
        <v>-2.5196697182863526E-4</v>
      </c>
      <c r="CR426" s="223">
        <f t="shared" ref="CR426:CR489" ca="1" si="945">2*IMREAL(K165)*COS(2*PI()*B165*90/Nt_load2)-2*IMAGINARY(K165)*SIN(2*PI()*B165*90/Nt_load2)</f>
        <v>1.3971368977536657E-4</v>
      </c>
      <c r="CS426" s="223">
        <f t="shared" ref="CS426:CS489" ca="1" si="946">2*IMREAL(K165)*COS(2*PI()*B165*91/Nt_load2)-2*IMAGINARY(K165)*SIN(2*PI()*B165*91/Nt_load2)</f>
        <v>2.4510948065152279E-4</v>
      </c>
      <c r="CT426" s="223">
        <f t="shared" ref="CT426:CT489" ca="1" si="947">2*IMREAL(K165)*COS(2*PI()*B165*92/Nt_load2)-2*IMAGINARY(K165)*SIN(2*PI()*B165*92/Nt_load2)</f>
        <v>-1.5174426533097487E-4</v>
      </c>
      <c r="CU426" s="223">
        <f t="shared" ref="CU426:CU489" ca="1" si="948">2*IMREAL(K165)*COS(2*PI()*B165*93/Nt_load2)-2*IMAGINARY(K165)*SIN(2*PI()*B165*93/Nt_load2)</f>
        <v>-2.3766149926646599E-4</v>
      </c>
      <c r="CV426" s="223">
        <f t="shared" ref="CV426:CV489" ca="1" si="949">2*IMREAL(K165)*COS(2*PI()*B165*94/Nt_load2)-2*IMAGINARY(K165)*SIN(2*PI()*B165*94/Nt_load2)</f>
        <v>1.6340927566016605E-4</v>
      </c>
      <c r="CW426" s="223">
        <f t="shared" ref="CW426:CW489" ca="1" si="950">2*IMREAL(K165)*COS(2*PI()*B165*95/Nt_load2)-2*IMAGINARY(K165)*SIN(2*PI()*B165*95/Nt_load2)</f>
        <v>2.2964097051298769E-4</v>
      </c>
      <c r="CX426" s="223">
        <f t="shared" ref="CX426:CX489" ca="1" si="951">2*IMREAL(K165)*COS(2*PI()*B165*96/Nt_load2)-2*IMAGINARY(K165)*SIN(2*PI()*B165*96/Nt_load2)</f>
        <v>-1.7468061873132982E-4</v>
      </c>
      <c r="CY426" s="223">
        <f t="shared" ref="CY426:CY489" ca="1" si="952">2*IMREAL(K165)*COS(2*PI()*B165*97/Nt_load2)-2*IMAGINARY(K165)*SIN(2*PI()*B165*97/Nt_load2)</f>
        <v>-2.2106721654736517E-4</v>
      </c>
      <c r="CZ426" s="223">
        <f t="shared" ref="CZ426:CZ489" ca="1" si="953">2*IMREAL(K165)*COS(2*PI()*B165*98/Nt_load2)-2*IMAGINARY(K165)*SIN(2*PI()*B165*98/Nt_load2)</f>
        <v>1.8553114089175471E-4</v>
      </c>
      <c r="DA426" s="223">
        <f t="shared" ref="DA426:DA489" ca="1" si="954">2*IMREAL(K165)*COS(2*PI()*B165*99/Nt_load2)-2*IMAGINARY(K165)*SIN(2*PI()*B165*99/Nt_load2)</f>
        <v>2.1196089229388366E-4</v>
      </c>
      <c r="DB426" s="223">
        <f t="shared" ref="DB426:DB489" ca="1" si="955">2*IMREAL(K165)*COS(2*PI()*B165*100/Nt_load2)-2*IMAGINARY(K165)*SIN(2*PI()*B165*100/Nt_load2)</f>
        <v>-1.959347022831629E-4</v>
      </c>
      <c r="DC426" s="223">
        <f t="shared" ref="DC426:DC489" ca="1" si="956">2*IMREAL(K165)*COS(2*PI()*B165*101/Nt_load2)-2*IMAGINARY(K165)*SIN(2*PI()*B165*101/Nt_load2)</f>
        <v>-2.0234393568528485E-4</v>
      </c>
      <c r="DD426" s="223">
        <f t="shared" ref="DD426:DD489" ca="1" si="957">2*IMREAL(K165)*COS(2*PI()*B165*102/Nt_load2)-2*IMAGINARY(K165)*SIN(2*PI()*B165*102/Nt_load2)</f>
        <v>2.0586623981492359E-4</v>
      </c>
      <c r="DE426" s="223">
        <f t="shared" ref="DE426:DE489" ca="1" si="958">2*IMREAL(K165)*COS(2*PI()*B165*103/Nt_load2)-2*IMAGINARY(K165)*SIN(2*PI()*B165*103/Nt_load2)</f>
        <v>1.9223951481238475E-4</v>
      </c>
      <c r="DF426" s="223">
        <f t="shared" ref="DF426:DF489" ca="1" si="959">2*IMREAL(K165)*COS(2*PI()*B165*104/Nt_load2)-2*IMAGINARY(K165)*SIN(2*PI()*B165*104/Nt_load2)</f>
        <v>-2.1530182754321138E-4</v>
      </c>
      <c r="DG426" s="223">
        <f t="shared" ref="DG426:DG489" ca="1" si="960">2*IMREAL(K165)*COS(2*PI()*B165*105/Nt_load2)-2*IMAGINARY(K165)*SIN(2*PI()*B165*105/Nt_load2)</f>
        <v>-1.8167197211010888E-4</v>
      </c>
      <c r="DH426" s="223">
        <f t="shared" ref="DH426:DH489" ca="1" si="961">2*IMREAL(K165)*COS(2*PI()*B165*106/Nt_load2)-2*IMAGINARY(K165)*SIN(2*PI()*B165*106/Nt_load2)</f>
        <v>2.2421873431073484E-4</v>
      </c>
      <c r="DI426" s="223">
        <f t="shared" ref="DI426:DI489" ca="1" si="962">2*IMREAL(K165)*COS(2*PI()*B165*107/Nt_load2)-2*IMAGINARY(K165)*SIN(2*PI()*B165*107/Nt_load2)</f>
        <v>1.7066676571442796E-4</v>
      </c>
      <c r="DJ426" s="223">
        <f t="shared" ref="DJ426:DJ489" ca="1" si="963">2*IMREAL(K165)*COS(2*PI()*B165*108/Nt_load2)-2*IMAGINARY(K165)*SIN(2*PI()*B165*108/Nt_load2)</f>
        <v>-2.3259547850806227E-4</v>
      </c>
      <c r="DK426" s="223">
        <f t="shared" ref="DK426:DK489" ca="1" si="964">2*IMREAL(K165)*COS(2*PI()*B165*109/Nt_load2)-2*IMAGINARY(K165)*SIN(2*PI()*B165*109/Nt_load2)</f>
        <v>-1.5925040813150417E-4</v>
      </c>
      <c r="DL426" s="223">
        <f t="shared" ref="DL426:DL489" ca="1" si="965">2*IMREAL(K165)*COS(2*PI()*B165*110/Nt_load2)-2*IMAGINARY(K165)*SIN(2*PI()*B165*110/Nt_load2)</f>
        <v>2.4041187982470615E-4</v>
      </c>
      <c r="DM426" s="223">
        <f t="shared" ref="DM426:DM489" ca="1" si="966">2*IMREAL(K165)*COS(2*PI()*B165*111/Nt_load2)-2*IMAGINARY(K165)*SIN(2*PI()*B165*111/Nt_load2)</f>
        <v>1.4745040236670336E-4</v>
      </c>
      <c r="DN426" s="223">
        <f t="shared" ref="DN426:DN489" ca="1" si="967">2*IMREAL(K165)*COS(2*PI()*B165*112/Nt_load2)-2*IMAGINARY(K165)*SIN(2*PI()*B165*112/Nt_load2)</f>
        <v>-2.4764910786525879E-4</v>
      </c>
      <c r="DO426" s="223">
        <f t="shared" ref="DO426:DO489" ca="1" si="968">2*IMREAL(K165)*COS(2*PI()*B165*113/Nt_load2)-2*IMAGINARY(K165)*SIN(2*PI()*B165*113/Nt_load2)</f>
        <v>-1.352951756674713E-4</v>
      </c>
      <c r="DP426" s="223">
        <f t="shared" ref="DP426:DP489" ca="1" si="969">2*IMREAL(K165)*COS(2*PI()*B165*114/Nt_load2)-2*IMAGINARY(K165)*SIN(2*PI()*B165*114/Nt_load2)</f>
        <v>2.5428972751346781E-4</v>
      </c>
      <c r="DQ426" s="223">
        <f t="shared" ref="DQ426:DQ489" ca="1" si="970">2*IMREAL(K165)*COS(2*PI()*B165*115/Nt_load2)-2*IMAGINARY(K165)*SIN(2*PI()*B165*115/Nt_load2)</f>
        <v>1.228140110395986E-4</v>
      </c>
      <c r="DR426" s="223">
        <f t="shared" ref="DR426:DR489" ca="1" si="971">2*IMREAL(K165)*COS(2*PI()*B165*116/Nt_load2)-2*IMAGINARY(K165)*SIN(2*PI()*B165*116/Nt_load2)</f>
        <v>-2.6031774093494348E-4</v>
      </c>
      <c r="DS426" s="223">
        <f t="shared" ref="DS426:DS489" ca="1" si="972">2*IMREAL(K165)*COS(2*PI()*B165*117/Nt_load2)-2*IMAGINARY(K165)*SIN(2*PI()*B165*117/Nt_load2)</f>
        <v>-1.1003697670189468E-4</v>
      </c>
      <c r="DT426" s="223">
        <f t="shared" ref="DT426:DT489" ca="1" si="973">2*IMREAL(K165)*COS(2*PI()*B165*118/Nt_load2)-2*IMAGINARY(K165)*SIN(2*PI()*B165*118/Nt_load2)</f>
        <v>2.6571862611736576E-4</v>
      </c>
      <c r="DU426" s="223">
        <f t="shared" ref="DU426:DU489" ca="1" si="974">2*IMREAL(K165)*COS(2*PI()*B165*119/Nt_load2)-2*IMAGINARY(K165)*SIN(2*PI()*B165*119/Nt_load2)</f>
        <v>9.6994853649207501E-5</v>
      </c>
      <c r="DV426" s="223">
        <f t="shared" ref="DV426:DV489" ca="1" si="975">2*IMREAL(K165)*COS(2*PI()*B165*120/Nt_load2)-2*IMAGINARY(K165)*SIN(2*PI()*B165*120/Nt_load2)</f>
        <v>-2.704793718552687E-4</v>
      </c>
      <c r="DW426" s="223">
        <f t="shared" ref="DW426:DW489" ca="1" si="976">2*IMREAL(K165)*COS(2*PI()*B165*121/Nt_load2)-2*IMAGINARY(K165)*SIN(2*PI()*B165*121/Nt_load2)</f>
        <v>-8.3719061498341131E-5</v>
      </c>
      <c r="DX426" s="223">
        <f t="shared" ref="DX426:DX489" ca="1" si="977">2*IMREAL(K165)*COS(2*PI()*B165*122/Nt_load2)-2*IMAGINARY(K165)*SIN(2*PI()*B165*122/Nt_load2)</f>
        <v>2.7458850909517751E-4</v>
      </c>
      <c r="DY426" s="223">
        <f t="shared" ref="DY426:DY489" ca="1" si="978">2*IMREAL(K165)*COS(2*PI()*B165*123/Nt_load2)-2*IMAGINARY(K165)*SIN(2*PI()*B165*123/Nt_load2)</f>
        <v>7.0241582795401559E-5</v>
      </c>
      <c r="DZ426" s="223">
        <f t="shared" ref="DZ426:DZ489" ca="1" si="979">2*IMREAL(K165)*COS(2*PI()*B165*124/Nt_load2)-2*IMAGINARY(K165)*SIN(2*PI()*B165*124/Nt_load2)</f>
        <v>-2.7803613856556512E-4</v>
      </c>
      <c r="EA426" s="223">
        <f t="shared" ref="EA426:EA489" ca="1" si="980">2*IMREAL(K165)*COS(2*PI()*B165*125/Nt_load2)-2*IMAGINARY(K165)*SIN(2*PI()*B165*125/Nt_load2)</f>
        <v>-5.6594885967071876E-5</v>
      </c>
      <c r="EB426" s="223">
        <f t="shared" ref="EB426:EB489" ca="1" si="981">2*IMREAL(K165)*COS(2*PI()*B165*126/Nt_load2)-2*IMAGINARY(K165)*SIN(2*PI()*B165*126/Nt_load2)</f>
        <v>2.8081395462505678E-4</v>
      </c>
      <c r="EC426" s="223">
        <f t="shared" ref="EC426:EC489" ca="1" si="982">2*IMREAL(K165)*COS(2*PI()*B165*127/Nt_load2)-2*IMAGINARY(K165)*SIN(2*PI()*B165*127/Nt_load2)</f>
        <v>4.2811847101321008E-5</v>
      </c>
      <c r="ED426" s="223">
        <f t="shared" ref="ED426:ED489" ca="1" si="983">2*IMREAL(K165)*COS(2*PI()*B165*128/Nt_load2)-2*IMAGINARY(K165)*SIN(2*PI()*B165*128/Nt_load2)</f>
        <v>-2.8291526527145932E-4</v>
      </c>
      <c r="EE426" s="223">
        <f t="shared" ref="EE426:EE489" ca="1" si="984">2*IMREAL(K165)*COS(2*PI()*B165*129/Nt_load2)-2*IMAGINARY(K165)*SIN(2*PI()*B165*129/Nt_load2)</f>
        <v>-2.8925670746020095E-5</v>
      </c>
      <c r="EF426" s="223">
        <f t="shared" ref="EF426:EF489" ca="1" si="985">2*IMREAL(K165)*COS(2*PI()*B165*130/Nt_load2)-2*IMAGINARY(K165)*SIN(2*PI()*B165*130/Nt_load2)</f>
        <v>2.8433500826337255E-4</v>
      </c>
      <c r="EG426" s="223">
        <f t="shared" ref="EG426:EG489" ca="1" si="986">2*IMREAL(K165)*COS(2*PI()*B165*131/Nt_load2)-2*IMAGINARY(K165)*SIN(2*PI()*B165*131/Nt_load2)</f>
        <v>1.4969809916310523E-5</v>
      </c>
      <c r="EH426" s="223">
        <f t="shared" ref="EH426:EH489" ca="1" si="987">2*IMREAL(K165)*COS(2*PI()*B165*132/Nt_load2)-2*IMAGINARY(K165)*SIN(2*PI()*B165*132/Nt_load2)</f>
        <v>-2.8506976331557415E-4</v>
      </c>
      <c r="EI426" s="223">
        <f t="shared" ref="EI426:EI489" ca="1" si="988">2*IMREAL(K165)*COS(2*PI()*B165*133/Nt_load2)-2*IMAGINARY(K165)*SIN(2*PI()*B165*133/Nt_load2)</f>
        <v>-9.7788550331207491E-7</v>
      </c>
      <c r="EJ426" s="223">
        <f t="shared" ref="EJ426:EJ489" ca="1" si="989">2*IMREAL(K165)*COS(2*PI()*B165*134/Nt_load2)-2*IMAGINARY(K165)*SIN(2*PI()*B165*134/Nt_load2)</f>
        <v>2.8511776033878617E-4</v>
      </c>
      <c r="EK426" s="223">
        <f t="shared" ref="EK426:EK489" ca="1" si="990">2*IMREAL(K165)*COS(2*PI()*B165*135/Nt_load2)-2*IMAGINARY(K165)*SIN(2*PI()*B165*135/Nt_load2)</f>
        <v>-1.3016394721516512E-5</v>
      </c>
      <c r="EL426" s="223">
        <f t="shared" ref="EL426:EL489" ca="1" si="991">2*IMREAL(K165)*COS(2*PI()*B165*136/Nt_load2)-2*IMAGINARY(K165)*SIN(2*PI()*B165*136/Nt_load2)</f>
        <v>-2.8447888370397573E-4</v>
      </c>
      <c r="EM426" s="223">
        <f t="shared" ref="EM426:EM489" ca="1" si="992">2*IMREAL(K165)*COS(2*PI()*B165*137/Nt_load2)-2*IMAGINARY(K165)*SIN(2*PI()*B165*137/Nt_load2)</f>
        <v>2.6979317311359446E-5</v>
      </c>
      <c r="EN426" s="223">
        <f t="shared" ref="EN426:EN489" ca="1" si="993">2*IMREAL(K165)*COS(2*PI()*B165*138/Nt_load2)-2*IMAGINARY(K165)*SIN(2*PI()*B165*138/Nt_load2)</f>
        <v>2.8315467252091524E-4</v>
      </c>
      <c r="EO426" s="223">
        <f t="shared" ref="EO426:EO489" ca="1" si="994">2*IMREAL(K165)*COS(2*PI()*B165*139/Nt_load2)-2*IMAGINARY(K165)*SIN(2*PI()*B165*139/Nt_load2)</f>
        <v>-4.087724436269825E-5</v>
      </c>
      <c r="EP426" s="223">
        <f t="shared" ref="EP426:EP489" ca="1" si="995">2*IMREAL(K165)*COS(2*PI()*B165*140/Nt_load2)-2*IMAGINARY(K165)*SIN(2*PI()*B165*140/Nt_load2)</f>
        <v>-2.8114831693033186E-4</v>
      </c>
      <c r="EQ426" s="223">
        <f t="shared" ref="EQ426:EQ489" ca="1" si="996">2*IMREAL(K165)*COS(2*PI()*B165*141/Nt_load2)-2*IMAGINARY(K165)*SIN(2*PI()*B165*141/Nt_load2)</f>
        <v>5.4676694551935506E-5</v>
      </c>
      <c r="ER426" s="223">
        <f t="shared" ref="ER426:ER489" ca="1" si="997">2*IMREAL(K165)*COS(2*PI()*B165*142/Nt_load2)-2*IMAGINARY(K165)*SIN(2*PI()*B165*142/Nt_load2)</f>
        <v>2.7846465041857926E-4</v>
      </c>
      <c r="ES426" s="223">
        <f t="shared" ref="ES426:ES489" ca="1" si="998">2*IMREAL(K165)*COS(2*PI()*B165*143/Nt_load2)-2*IMAGINARY(K165)*SIN(2*PI()*B165*143/Nt_load2)</f>
        <v>-6.834442379488438E-5</v>
      </c>
      <c r="ET426" s="223">
        <f t="shared" ref="ET426:ET489" ca="1" si="999">2*IMREAL(K165)*COS(2*PI()*B165*144/Nt_load2)-2*IMAGINARY(K165)*SIN(2*PI()*B165*144/Nt_load2)</f>
        <v>-2.7511013817334371E-4</v>
      </c>
      <c r="EU426" s="223">
        <f t="shared" ref="EU426:EU489" ca="1" si="1000">2*IMREAL(K165)*COS(2*PI()*B165*145/Nt_load2)-2*IMAGINARY(K165)*SIN(2*PI()*B165*145/Nt_load2)</f>
        <v>8.1847505334646894E-5</v>
      </c>
      <c r="EV426" s="223">
        <f t="shared" ref="EV426:EV489" ca="1" si="1001">2*IMREAL(K165)*COS(2*PI()*B165*146/Nt_load2)-2*IMAGINARY(K165)*SIN(2*PI()*B165*146/Nt_load2)</f>
        <v>2.7109286150844825E-4</v>
      </c>
      <c r="EW426" s="223">
        <f t="shared" ref="EW426:EW489" ca="1" si="1002">2*IMREAL(K165)*COS(2*PI()*B165*147/Nt_load2)-2*IMAGINARY(K165)*SIN(2*PI()*B165*147/Nt_load2)</f>
        <v>-9.5153409065063495E-5</v>
      </c>
      <c r="EX426" s="223">
        <f t="shared" ref="EX426:EX489" ca="1" si="1003">2*IMREAL(K165)*COS(2*PI()*B165*148/Nt_load2)-2*IMAGINARY(K165)*SIN(2*PI()*B165*148/Nt_load2)</f>
        <v>-2.6642249839524884E-4</v>
      </c>
      <c r="EY426" s="223">
        <f t="shared" ref="EY426:EY489" ca="1" si="1004">2*IMREAL(K165)*COS(2*PI()*B165*149/Nt_load2)-2*IMAGINARY(K165)*SIN(2*PI()*B165*149/Nt_load2)</f>
        <v>1.0823007989858816E-4</v>
      </c>
      <c r="EZ426" s="223">
        <f t="shared" ref="EZ426:EZ489" ca="1" si="1005">2*IMREAL(K165)*COS(2*PI()*B165*150/Nt_load2)-2*IMAGINARY(K165)*SIN(2*PI()*B165*150/Nt_load2)</f>
        <v>2.6111030014756067E-4</v>
      </c>
      <c r="FA426" s="223">
        <f t="shared" ref="FA426:FA489" ca="1" si="1006">2*IMREAL(K165)*COS(2*PI()*B165*151/Nt_load2)-2*IMAGINARY(K165)*SIN(2*PI()*B165*151/Nt_load2)</f>
        <v>-1.2104601498980912E-4</v>
      </c>
      <c r="FB426" s="223">
        <f t="shared" ref="FB426:FB489" ca="1" si="1007">2*IMREAL(K165)*COS(2*PI()*B165*152/Nt_load2)-2*IMAGINARY(K165)*SIN(2*PI()*B165*152/Nt_load2)</f>
        <v>-2.5516906431625596E-4</v>
      </c>
      <c r="FC426" s="223">
        <f t="shared" ref="FC426:FC489" ca="1" si="1008">2*IMREAL(K165)*COS(2*PI()*B165*153/Nt_load2)-2*IMAGINARY(K165)*SIN(2*PI()*B165*153/Nt_load2)</f>
        <v>1.3357033962853345E-4</v>
      </c>
      <c r="FD426" s="223">
        <f t="shared" ref="FD426:FD489" ca="1" si="1009">2*IMREAL(K165)*COS(2*PI()*B165*154/Nt_load2)-2*IMAGINARY(K165)*SIN(2*PI()*B165*154/Nt_load2)</f>
        <v>2.486131038588432E-4</v>
      </c>
      <c r="FE426" s="223">
        <f t="shared" ref="FE426:FE489" ca="1" si="1010">2*IMREAL(K165)*COS(2*PI()*B165*155/Nt_load2)-2*IMAGINARY(K165)*SIN(2*PI()*B165*155/Nt_load2)</f>
        <v>-1.4577288161971279E-4</v>
      </c>
      <c r="FF426" s="223">
        <f t="shared" ref="FF426:FF489" ca="1" si="1011">2*IMREAL(K165)*COS(2*PI()*B165*156/Nt_load2)-2*IMAGINARY(K165)*SIN(2*PI()*B165*156/Nt_load2)</f>
        <v>-2.4145821265829424E-4</v>
      </c>
      <c r="FG426" s="223">
        <f t="shared" ref="FG426:FG489" ca="1" si="1012">2*IMREAL(K165)*COS(2*PI()*B165*157/Nt_load2)-2*IMAGINARY(K165)*SIN(2*PI()*B165*157/Nt_load2)</f>
        <v>1.5762424397087381E-4</v>
      </c>
      <c r="FH426" s="223">
        <f t="shared" ref="FH426:FH489" ca="1" si="1013">2*IMREAL(K165)*COS(2*PI()*B165*158/Nt_load2)-2*IMAGINARY(K165)*SIN(2*PI()*B165*158/Nt_load2)</f>
        <v>2.3372162747421399E-4</v>
      </c>
      <c r="FI426" s="223">
        <f t="shared" ref="FI426:FI489" ca="1" si="1014">2*IMREAL(K165)*COS(2*PI()*B165*159/Nt_load2)-2*IMAGINARY(K165)*SIN(2*PI()*B165*159/Nt_load2)</f>
        <v>-1.6909587571205598E-4</v>
      </c>
      <c r="FJ426" s="223">
        <f t="shared" ref="FJ426:FJ489" ca="1" si="1015">2*IMREAL(K165)*COS(2*PI()*B165*160/Nt_load2)-2*IMAGINARY(K165)*SIN(2*PI()*B165*160/Nt_load2)</f>
        <v>-2.254219864179517E-4</v>
      </c>
      <c r="FK426" s="223">
        <f t="shared" ref="FK426:FK489" ca="1" si="1016">2*IMREAL(K165)*COS(2*PI()*B165*161/Nt_load2)-2*IMAGINARY(K165)*SIN(2*PI()*B165*161/Nt_load2)</f>
        <v>1.8016014067759838E-4</v>
      </c>
      <c r="FL426" s="223">
        <f t="shared" ref="FL426:FL489" ca="1" si="1017">2*IMREAL(K165)*COS(2*PI()*B165*162/Nt_load2)-2*IMAGINARY(K165)*SIN(2*PI()*B165*162/Nt_load2)</f>
        <v>2.1657928405177459E-4</v>
      </c>
      <c r="FM426" s="223">
        <f t="shared" ref="FM426:FM489" ca="1" si="1018">2*IMREAL(K165)*COS(2*PI()*B165*163/Nt_load2)-2*IMAGINARY(K165)*SIN(2*PI()*B165*163/Nt_load2)</f>
        <v>-1.9079038408408998E-4</v>
      </c>
      <c r="FN426" s="223">
        <f t="shared" ref="FN426:FN489" ca="1" si="1019">2*IMREAL(K165)*COS(2*PI()*B165*164/Nt_load2)-2*IMAGINARY(K165)*SIN(2*PI()*B165*164/Nt_load2)</f>
        <v>-2.0721482322020657E-4</v>
      </c>
      <c r="FO426" s="223">
        <f t="shared" ref="FO426:FO489" ca="1" si="1020">2*IMREAL(K165)*COS(2*PI()*B165*165/Nt_load2)-2*IMAGINARY(K165)*SIN(2*PI()*B165*165/Nt_load2)</f>
        <v>2.0096099674404714E-4</v>
      </c>
      <c r="FP426" s="223">
        <f t="shared" ref="FP426:FP489" ca="1" si="1021">2*IMREAL(K165)*COS(2*PI()*B165*166/Nt_load2)-2*IMAGINARY(K165)*SIN(2*PI()*B165*166/Nt_load2)</f>
        <v>1.9735116372963734E-4</v>
      </c>
      <c r="FQ426" s="223">
        <f t="shared" ref="FQ426:FQ489" ca="1" si="1022">2*IMREAL(K165)*COS(2*PI()*B165*167/Nt_load2)-2*IMAGINARY(K165)*SIN(2*PI()*B165*167/Nt_load2)</f>
        <v>-2.1064747676075504E-4</v>
      </c>
      <c r="FR426" s="223">
        <f t="shared" ref="FR426:FR489" ca="1" si="1023">2*IMREAL(K165)*COS(2*PI()*B165*168/Nt_load2)-2*IMAGINARY(K165)*SIN(2*PI()*B165*168/Nt_load2)</f>
        <v>-1.8701206799971143E-4</v>
      </c>
      <c r="FS426" s="223">
        <f t="shared" ref="FS426:FS489" ca="1" si="1024">2*IMREAL(K165)*COS(2*PI()*B165*169/Nt_load2)-2*IMAGINARY(K165)*SIN(2*PI()*B165*169/Nt_load2)</f>
        <v>2.1982648855540596E-4</v>
      </c>
      <c r="FT426" s="223">
        <f t="shared" ref="FT426:FT489" ca="1" si="1025">2*IMREAL(K165)*COS(2*PI()*B165*170/Nt_load2)-2*IMAGINARY(K165)*SIN(2*PI()*B165*170/Nt_load2)</f>
        <v>1.7622244381766404E-4</v>
      </c>
      <c r="FU426" s="223">
        <f t="shared" ref="FU426:FU489" ca="1" si="1026">2*IMREAL(K165)*COS(2*PI()*B165*171/Nt_load2)-2*IMAGINARY(K165)*SIN(2*PI()*B165*171/Nt_load2)</f>
        <v>-2.284759190845904E-4</v>
      </c>
      <c r="FV426" s="223">
        <f t="shared" ref="FV426:FV489" ca="1" si="1027">2*IMREAL(K165)*COS(2*PI()*B165*172/Nt_load2)-2*IMAGINARY(K165)*SIN(2*PI()*B165*172/Nt_load2)</f>
        <v>-1.650082843331841E-4</v>
      </c>
      <c r="FW426" s="223">
        <f t="shared" ref="FW426:FW489" ca="1" si="1028">2*IMREAL(K165)*COS(2*PI()*B165*173/Nt_load2)-2*IMAGINARY(K165)*SIN(2*PI()*B165*173/Nt_load2)</f>
        <v>2.3657493111258284E-4</v>
      </c>
      <c r="FX426" s="223">
        <f t="shared" ref="FX426:FX489" ca="1" si="1029">2*IMREAL(K165)*COS(2*PI()*B165*174/Nt_load2)-2*IMAGINARY(K165)*SIN(2*PI()*B165*174/Nt_load2)</f>
        <v>1.5339660543872645E-4</v>
      </c>
      <c r="FY426" s="223">
        <f t="shared" ref="FY426:FY489" ca="1" si="1030">2*IMREAL(K165)*COS(2*PI()*B165*175/Nt_load2)-2*IMAGINARY(K165)*SIN(2*PI()*B165*175/Nt_load2)</f>
        <v>-2.4410401340999954E-4</v>
      </c>
      <c r="FZ426" s="223">
        <f t="shared" ref="FZ426:FZ489" ca="1" si="1031">2*IMREAL(K165)*COS(2*PI()*B165*176/Nt_load2)-2*IMAGINARY(K165)*SIN(2*PI()*B165*176/Nt_load2)</f>
        <v>-1.4141538068582486E-4</v>
      </c>
      <c r="GA426" s="223">
        <f t="shared" ref="GA426:GA489" ca="1" si="1032">2*IMREAL(K165)*COS(2*PI()*B165*177/Nt_load2)-2*IMAGINARY(K165)*SIN(2*PI()*B165*177/Nt_load2)</f>
        <v>2.5104502775813372E-4</v>
      </c>
      <c r="GB426" s="223">
        <f t="shared" ref="GB426:GB489" ca="1" si="1033">2*IMREAL(K165)*COS(2*PI()*B165*178/Nt_load2)-2*IMAGINARY(K165)*SIN(2*PI()*B165*178/Nt_load2)</f>
        <v>1.2909347389431273E-4</v>
      </c>
      <c r="GC426" s="223">
        <f t="shared" ref="GC426:GC489" ca="1" si="1034">2*IMREAL(K165)*COS(2*PI()*B165*179/Nt_load2)-2*IMAGINARY(K165)*SIN(2*PI()*B165*179/Nt_load2)</f>
        <v>-2.5738125264545056E-4</v>
      </c>
      <c r="GD426" s="223">
        <f t="shared" ref="GD426:GD489" ca="1" si="1035">2*IMREAL(K165)*COS(2*PI()*B165*180/Nt_load2)-2*IMAGINARY(K165)*SIN(2*PI()*B165*180/Nt_load2)</f>
        <v>-1.1646056961695078E-4</v>
      </c>
      <c r="GE426" s="223">
        <f t="shared" ref="GE426:GE489" ca="1" si="1036">2*IMREAL(K165)*COS(2*PI()*B165*181/Nt_load2)-2*IMAGINARY(K165)*SIN(2*PI()*B165*181/Nt_load2)</f>
        <v>2.6309742355120247E-4</v>
      </c>
      <c r="GF426" s="223">
        <f t="shared" ref="GF426:GF489" ca="1" si="1037">2*IMREAL(K165)*COS(2*PI()*B165*182/Nt_load2)-2*IMAGINARY(K165)*SIN(2*PI()*B165*182/Nt_load2)</f>
        <v>1.0354710162662578E-4</v>
      </c>
      <c r="GG426" s="223">
        <f t="shared" ref="GG426:GG489" ca="1" si="1038">2*IMREAL(K165)*COS(2*PI()*B165*183/Nt_load2)-2*IMAGINARY(K165)*SIN(2*PI()*B165*183/Nt_load2)</f>
        <v>-2.6817976971901331E-4</v>
      </c>
      <c r="GH426" s="223">
        <f t="shared" ref="GH426:GH489" ca="1" si="1039">2*IMREAL(K165)*COS(2*PI()*B165*184/Nt_load2)-2*IMAGINARY(K165)*SIN(2*PI()*B165*184/Nt_load2)</f>
        <v>-9.0384179598827069E-5</v>
      </c>
      <c r="GI426" s="223">
        <f t="shared" ref="GI426:GI489" ca="1" si="1040">2*IMREAL(K165)*COS(2*PI()*B165*185/Nt_load2)-2*IMAGINARY(K165)*SIN(2*PI()*B165*185/Nt_load2)</f>
        <v>2.7261604733179212E-4</v>
      </c>
      <c r="GJ426" s="223">
        <f t="shared" ref="GJ426:GJ489" ca="1" si="1041">2*IMREAL(K165)*COS(2*PI()*B165*186/Nt_load2)-2*IMAGINARY(K165)*SIN(2*PI()*B165*186/Nt_load2)</f>
        <v>7.7003514165671053E-5</v>
      </c>
      <c r="GK426" s="223">
        <f t="shared" ref="GK426:GK489" ca="1" si="1042">2*IMREAL(K165)*COS(2*PI()*B165*187/Nt_load2)-2*IMAGINARY(K165)*SIN(2*PI()*B165*187/Nt_load2)</f>
        <v>-2.7639556900820798E-4</v>
      </c>
      <c r="GL426" s="223">
        <f t="shared" ref="GL426:GL489" ca="1" si="1043">2*IMREAL(K165)*COS(2*PI()*B165*188/Nt_load2)-2*IMAGINARY(K165)*SIN(2*PI()*B165*188/Nt_load2)</f>
        <v>-6.3437340522163157E-5</v>
      </c>
      <c r="GM426" s="223">
        <f t="shared" ref="GM426:GM489" ca="1" si="1044">2*IMREAL(K165)*COS(2*PI()*B165*189/Nt_load2)-2*IMAGINARY(K165)*SIN(2*PI()*B165*189/Nt_load2)</f>
        <v>2.7950922954948987E-4</v>
      </c>
      <c r="GN426" s="223">
        <f t="shared" ref="GN426:GN489" ca="1" si="1045">2*IMREAL(K165)*COS(2*PI()*B165*190/Nt_load2)-2*IMAGINARY(K165)*SIN(2*PI()*B165*190/Nt_load2)</f>
        <v>4.9718340768898384E-5</v>
      </c>
      <c r="GO426" s="223">
        <f t="shared" ref="GO426:GO489" ca="1" si="1046">2*IMREAL(K165)*COS(2*PI()*B165*191/Nt_load2)-2*IMAGINARY(K165)*SIN(2*PI()*B165*191/Nt_load2)</f>
        <v>-2.8194952787466692E-4</v>
      </c>
      <c r="GP426" s="223">
        <f t="shared" ref="GP426:GP489" ca="1" si="1047">2*IMREAL(K165)*COS(2*PI()*B165*192/Nt_load2)-2*IMAGINARY(K165)*SIN(2*PI()*B165*192/Nt_load2)</f>
        <v>-3.5879565177893099E-5</v>
      </c>
      <c r="GQ426" s="223">
        <f t="shared" ref="GQ426:GQ489" ca="1" si="1048">2*IMREAL(K165)*COS(2*PI()*B165*193/Nt_load2)-2*IMAGINARY(K165)*SIN(2*PI()*B165*193/Nt_load2)</f>
        <v>2.8371058509133449E-4</v>
      </c>
      <c r="GR426" s="223">
        <f t="shared" ref="GR426:GR489" ca="1" si="1049">2*IMREAL(K165)*COS(2*PI()*B165*194/Nt_load2)-2*IMAGINARY(K165)*SIN(2*PI()*B165*194/Nt_load2)</f>
        <v>2.1954352571695452E-5</v>
      </c>
      <c r="GS426" s="223">
        <f t="shared" ref="GS426:GS489" ca="1" si="1050">2*IMREAL(K165)*COS(2*PI()*B165*195/Nt_load2)-2*IMAGINARY(K165)*SIN(2*PI()*B165*195/Nt_load2)</f>
        <v>-2.8478815865840332E-4</v>
      </c>
      <c r="GT426" s="223">
        <f t="shared" ref="GT426:GT489" ca="1" si="1051">2*IMREAL(K165)*COS(2*PI()*B165*196/Nt_load2)-2*IMAGINARY(K165)*SIN(2*PI()*B165*196/Nt_load2)</f>
        <v>-7.9762500071945658E-6</v>
      </c>
      <c r="GU426" s="223">
        <f t="shared" ref="GU426:GU489" ca="1" si="1052">2*IMREAL(K165)*COS(2*PI()*B165*197/Nt_load2)-2*IMAGINARY(K165)*SIN(2*PI()*B165*197/Nt_load2)</f>
        <v>2.8517965260676836E-4</v>
      </c>
      <c r="GV426" s="223">
        <f t="shared" ref="GV426:GV489" ca="1" si="1053">2*IMREAL(K165)*COS(2*PI()*B165*198/Nt_load2)-2*IMAGINARY(K165)*SIN(2*PI()*B165*198/Nt_load2)</f>
        <v>-6.0210680422268165E-6</v>
      </c>
      <c r="GW426" s="223">
        <f t="shared" ref="GW426:GW489" ca="1" si="1054">2*IMREAL(K165)*COS(2*PI()*B165*199/Nt_load2)-2*IMAGINARY(K165)*SIN(2*PI()*B165*199/Nt_load2)</f>
        <v>-2.8488412379321565E-4</v>
      </c>
      <c r="GX426" s="223">
        <f t="shared" ref="GX426:GX489" ca="1" si="1055">2*IMREAL(K165)*COS(2*PI()*B165*200/Nt_load2)-2*IMAGINARY(K165)*SIN(2*PI()*B165*200/Nt_load2)</f>
        <v>2.000388081133502E-5</v>
      </c>
      <c r="GY426" s="223">
        <f t="shared" ref="GY426:GY489" ca="1" si="1056">2*IMREAL(K165)*COS(2*PI()*B165*201/Nt_load2)-2*IMAGINARY(K165)*SIN(2*PI()*B165*201/Nt_load2)</f>
        <v>2.8390228417254378E-4</v>
      </c>
      <c r="GZ426" s="223">
        <f t="shared" ref="GZ426:GZ489" ca="1" si="1057">2*IMREAL(K165)*COS(2*PI()*B165*202/Nt_load2)-2*IMAGINARY(K165)*SIN(2*PI()*B165*202/Nt_load2)</f>
        <v>-3.3938502479451859E-5</v>
      </c>
      <c r="HA426" s="223">
        <f t="shared" ref="HA426:HA489" ca="1" si="1058">2*IMREAL(K165)*COS(2*PI()*B165*203/Nt_load2)-2*IMAGINARY(K165)*SIN(2*PI()*B165*203/Nt_load2)</f>
        <v>-2.8223649908239569E-4</v>
      </c>
      <c r="HB426" s="223">
        <f t="shared" ref="HB426:HB489" ca="1" si="1059">2*IMREAL(K165)*COS(2*PI()*B165*204/Nt_load2)-2*IMAGINARY(K165)*SIN(2*PI()*B165*204/Nt_load2)</f>
        <v>4.7791363322433876E-5</v>
      </c>
      <c r="HC426" s="223">
        <f t="shared" ref="HC426:HC489" ca="1" si="1060">2*IMREAL(K165)*COS(2*PI()*B165*205/Nt_load2)-2*IMAGINARY(K165)*SIN(2*PI()*B165*205/Nt_load2)</f>
        <v>2.7989078154496295E-4</v>
      </c>
      <c r="HD426" s="223">
        <f t="shared" ref="HD426:HD489" ca="1" si="1061">2*IMREAL(K165)*COS(2*PI()*B165*206/Nt_load2)-2*IMAGINARY(K165)*SIN(2*PI()*B165*206/Nt_load2)</f>
        <v>-6.1529090585127195E-5</v>
      </c>
      <c r="HE426" s="223">
        <f t="shared" ref="HE426:HE489" ca="1" si="1062">2*IMREAL(K165)*COS(2*PI()*B165*207/Nt_load2)-2*IMAGINARY(K165)*SIN(2*PI()*B165*207/Nt_load2)</f>
        <v>-2.768707825992484E-4</v>
      </c>
      <c r="HF426" s="223">
        <f t="shared" ref="HF426:HF489" ca="1" si="1063">2*IMREAL(K165)*COS(2*PI()*B165*208/Nt_load2)-2*IMAGINARY(K165)*SIN(2*PI()*B165*208/Nt_load2)</f>
        <v>7.511858887930496E-5</v>
      </c>
      <c r="HG426" s="223">
        <f t="shared" ref="HG426:HG489" ca="1" si="1064">2*IMREAL(K165)*COS(2*PI()*B165*209/Nt_load2)-2*IMAGINARY(K165)*SIN(2*PI()*B165*209/Nt_load2)</f>
        <v>2.7318377768723528E-4</v>
      </c>
      <c r="HH426" s="223">
        <f t="shared" ref="HH426:HH489" ca="1" si="1065">2*IMREAL(K165)*COS(2*PI()*B165*210/Nt_load2)-2*IMAGINARY(K165)*SIN(2*PI()*B165*210/Nt_load2)</f>
        <v>-8.8527119913245581E-5</v>
      </c>
      <c r="HI426" s="223">
        <f t="shared" ref="HI426:HI489" ca="1" si="1066">2*IMREAL(K165)*COS(2*PI()*B165*211/Nt_load2)-2*IMAGINARY(K165)*SIN(2*PI()*B165*211/Nt_load2)</f>
        <v>-2.6883864912670549E-4</v>
      </c>
      <c r="HJ426" s="223">
        <f t="shared" ref="HJ426:HJ489" ca="1" si="1067">2*IMREAL(K165)*COS(2*PI()*B165*212/Nt_load2)-2*IMAGINARY(K165)*SIN(2*PI()*B165*212/Nt_load2)</f>
        <v>1.0172238136127074E-4</v>
      </c>
      <c r="HK426" s="223">
        <f t="shared" ref="HK426:HK489" ca="1" si="1068">2*IMREAL(K165)*COS(2*PI()*B165*213/Nt_load2)-2*IMAGINARY(K165)*SIN(2*PI()*B165*213/Nt_load2)</f>
        <v>2.6384586471293956E-4</v>
      </c>
      <c r="HL426" s="223">
        <f t="shared" ref="HL426:HL489" ca="1" si="1069">2*IMREAL(K165)*COS(2*PI()*B165*214/Nt_load2)-2*IMAGINARY(K165)*SIN(2*PI()*B165*214/Nt_load2)</f>
        <v>-1.1467258468276804E-4</v>
      </c>
      <c r="HM426" s="223">
        <f t="shared" ref="HM426:HM489" ca="1" si="1070">2*IMREAL(K165)*COS(2*PI()*B165*215/Nt_load2)-2*IMAGINARY(K165)*SIN(2*PI()*B165*215/Nt_load2)</f>
        <v>-2.5821745250091818E-4</v>
      </c>
      <c r="HN426" s="223">
        <f t="shared" ref="HN426:HN489" ca="1" si="1071">2*IMREAL(K165)*COS(2*PI()*B165*216/Nt_load2)-2*IMAGINARY(K165)*SIN(2*PI()*B165*216/Nt_load2)</f>
        <v>1.2734653170361765E-4</v>
      </c>
      <c r="HO426" s="223">
        <f t="shared" ref="HO426:HO489" ca="1" si="1072">2*IMREAL(K165)*COS(2*PI()*B165*217/Nt_load2)-2*IMAGINARY(K165)*SIN(2*PI()*B165*217/Nt_load2)</f>
        <v>2.5196697182863775E-4</v>
      </c>
      <c r="HP426" s="223">
        <f t="shared" ref="HP426:HP489" ca="1" si="1073">2*IMREAL(K165)*COS(2*PI()*B165*218/Nt_load2)-2*IMAGINARY(K165)*SIN(2*PI()*B165*218/Nt_load2)</f>
        <v>-1.3971368977536898E-4</v>
      </c>
      <c r="HQ426" s="223">
        <f t="shared" ref="HQ426:HQ489" ca="1" si="1074">2*IMREAL(K165)*COS(2*PI()*B165*219/Nt_load2)-2*IMAGINARY(K165)*SIN(2*PI()*B165*219/Nt_load2)</f>
        <v>-2.4510948065152132E-4</v>
      </c>
      <c r="HR426" s="223">
        <f t="shared" ref="HR426:HR489" ca="1" si="1075">2*IMREAL(K165)*COS(2*PI()*B165*220/Nt_load2)-2*IMAGINARY(K165)*SIN(2*PI()*B165*220/Nt_load2)</f>
        <v>1.5174426533096357E-4</v>
      </c>
      <c r="HS426" s="223">
        <f t="shared" ref="HS426:HS489" ca="1" si="1076">2*IMREAL(K165)*COS(2*PI()*B165*221/Nt_load2)-2*IMAGINARY(K165)*SIN(2*PI()*B165*221/Nt_load2)</f>
        <v>2.3766149926646895E-4</v>
      </c>
      <c r="HT426" s="223">
        <f t="shared" ref="HT426:HT489" ca="1" si="1077">2*IMREAL(K165)*COS(2*PI()*B165*222/Nt_load2)-2*IMAGINARY(K165)*SIN(2*PI()*B165*222/Nt_load2)</f>
        <v>-1.6340927566016168E-4</v>
      </c>
      <c r="HU426" s="223">
        <f t="shared" ref="HU426:HU489" ca="1" si="1078">2*IMREAL(K165)*COS(2*PI()*B165*223/Nt_load2)-2*IMAGINARY(K165)*SIN(2*PI()*B165*223/Nt_load2)</f>
        <v>-2.2964097051298603E-4</v>
      </c>
      <c r="HV426" s="223">
        <f t="shared" ref="HV426:HV489" ca="1" si="1079">2*IMREAL(K165)*COS(2*PI()*B165*224/Nt_load2)-2*IMAGINARY(K165)*SIN(2*PI()*B165*224/Nt_load2)</f>
        <v>1.7468061873131919E-4</v>
      </c>
      <c r="HW426" s="223">
        <f t="shared" ref="HW426:HW489" ca="1" si="1080">2*IMREAL(K165)*COS(2*PI()*B165*225/Nt_load2)-2*IMAGINARY(K165)*SIN(2*PI()*B165*225/Nt_load2)</f>
        <v>2.210672165473736E-4</v>
      </c>
      <c r="HX426" s="223">
        <f t="shared" ref="HX426:HX489" ca="1" si="1081">2*IMREAL(K165)*COS(2*PI()*B165*226/Nt_load2)-2*IMAGINARY(K165)*SIN(2*PI()*B165*226/Nt_load2)</f>
        <v>-1.8553114089175072E-4</v>
      </c>
      <c r="HY426" s="223">
        <f t="shared" ref="HY426:HY489" ca="1" si="1082">2*IMREAL(K165)*COS(2*PI()*B165*227/Nt_load2)-2*IMAGINARY(K165)*SIN(2*PI()*B165*227/Nt_load2)</f>
        <v>-2.1196089229388721E-4</v>
      </c>
      <c r="HZ426" s="223">
        <f t="shared" ref="HZ426:HZ489" ca="1" si="1083">2*IMREAL(K165)*COS(2*PI()*B165*228/Nt_load2)-2*IMAGINARY(K165)*SIN(2*PI()*B165*228/Nt_load2)</f>
        <v>1.959347022831649E-4</v>
      </c>
      <c r="IA426" s="223">
        <f t="shared" ref="IA426:IA489" ca="1" si="1084">2*IMREAL(K165)*COS(2*PI()*B165*229/Nt_load2)-2*IMAGINARY(K165)*SIN(2*PI()*B165*229/Nt_load2)</f>
        <v>2.0234393568529428E-4</v>
      </c>
      <c r="IB426" s="223">
        <f t="shared" ref="IB426:IB489" ca="1" si="1085">2*IMREAL(K165)*COS(2*PI()*B165*230/Nt_load2)-2*IMAGINARY(K165)*SIN(2*PI()*B165*230/Nt_load2)</f>
        <v>-2.0586623981491429E-4</v>
      </c>
      <c r="IC426" s="223">
        <f t="shared" ref="IC426:IC489" ca="1" si="1086">2*IMREAL(K165)*COS(2*PI()*B165*231/Nt_load2)-2*IMAGINARY(K165)*SIN(2*PI()*B165*231/Nt_load2)</f>
        <v>-1.9223951481238866E-4</v>
      </c>
      <c r="ID426" s="223">
        <f t="shared" ref="ID426:ID489" ca="1" si="1087">2*IMREAL(K165)*COS(2*PI()*B165*232/Nt_load2)-2*IMAGINARY(K165)*SIN(2*PI()*B165*232/Nt_load2)</f>
        <v>2.1530182754320791E-4</v>
      </c>
      <c r="IE426" s="223">
        <f t="shared" ref="IE426:IE489" ca="1" si="1088">2*IMREAL(K165)*COS(2*PI()*B165*233/Nt_load2)-2*IMAGINARY(K165)*SIN(2*PI()*B165*223/Nt_load2)</f>
        <v>1.2661857863227382E-4</v>
      </c>
      <c r="IF426" s="223">
        <f t="shared" ref="IF426:IF489" ca="1" si="1089">2*IMREAL(K165)*COS(2*PI()*B165*234/Nt_load2)-2*IMAGINARY(K165)*SIN(2*PI()*B165*234/Nt_load2)</f>
        <v>-2.2421873431072658E-4</v>
      </c>
      <c r="IG426" s="223">
        <f t="shared" ref="IG426:IG489" ca="1" si="1090">2*IMREAL(K165)*COS(2*PI()*B165*235/Nt_load2)-2*IMAGINARY(K165)*SIN(2*PI()*B165*235/Nt_load2)</f>
        <v>-1.7066676571443872E-4</v>
      </c>
      <c r="IH426" s="223">
        <f t="shared" ref="IH426:IH489" ca="1" si="1091">2*IMREAL(K165)*COS(2*PI()*B165*236/Nt_load2)-2*IMAGINARY(K165)*SIN(2*PI()*B165*236/Nt_load2)</f>
        <v>2.3259547850805923E-4</v>
      </c>
      <c r="II426" s="223">
        <f t="shared" ref="II426:II489" ca="1" si="1092">2*IMREAL(K165)*COS(2*PI()*B165*237/Nt_load2)-2*IMAGINARY(K165)*SIN(2*PI()*B165*237/Nt_load2)</f>
        <v>1.5925040813150856E-4</v>
      </c>
      <c r="IJ426" s="223">
        <f t="shared" ref="IJ426:IJ489" ca="1" si="1093">2*IMREAL(K165)*COS(2*PI()*B165*238/Nt_load2)-2*IMAGINARY(K165)*SIN(2*PI()*B165*238/Nt_load2)</f>
        <v>-2.4041187982470764E-4</v>
      </c>
      <c r="IK426" s="223">
        <f t="shared" ref="IK426:IK489" ca="1" si="1094">2*IMREAL(K165)*COS(2*PI()*B165*239/Nt_load2)-2*IMAGINARY(K165)*SIN(2*PI()*B165*239/Nt_load2)</f>
        <v>-1.4745040236671482E-4</v>
      </c>
      <c r="IL426" s="223">
        <f t="shared" ref="IL426:IL489" ca="1" si="1095">2*IMREAL(K165)*COS(2*PI()*B165*240/Nt_load2)-2*IMAGINARY(K165)*SIN(2*PI()*B165*240/Nt_load2)</f>
        <v>2.4764910786525613E-4</v>
      </c>
      <c r="IM426" s="223">
        <f t="shared" ref="IM426:IM489" ca="1" si="1096">2*IMREAL(K165)*COS(2*PI()*B165*241/Nt_load2)-2*IMAGINARY(K165)*SIN(2*PI()*B165*241/Nt_load2)</f>
        <v>1.3529517566747597E-4</v>
      </c>
      <c r="IN426" s="223">
        <f t="shared" ref="IN426:IN489" ca="1" si="1097">2*IMREAL(K165)*COS(2*PI()*B165*242/Nt_load2)-2*IMAGINARY(K165)*SIN(2*PI()*B165*242/Nt_load2)</f>
        <v>-2.5428972751346537E-4</v>
      </c>
      <c r="IO426" s="223">
        <f t="shared" ref="IO426:IO489" ca="1" si="1098">2*IMREAL(K165)*COS(2*PI()*B165*243/Nt_load2)-2*IMAGINARY(K165)*SIN(2*PI()*B165*243/Nt_load2)</f>
        <v>-1.2281401103959608E-4</v>
      </c>
      <c r="IP426" s="223">
        <f t="shared" ref="IP426:IP489" ca="1" si="1099">2*IMREAL(K165)*COS(2*PI()*B165*244/Nt_load2)-2*IMAGINARY(K165)*SIN(2*PI()*B165*244/Nt_load2)</f>
        <v>2.6031774093493795E-4</v>
      </c>
      <c r="IQ426" s="223">
        <f t="shared" ref="IQ426:IQ489" ca="1" si="1100">2*IMREAL(K165)*COS(2*PI()*B165*245/Nt_load2)-2*IMAGINARY(K165)*SIN(2*PI()*B165*245/Nt_load2)</f>
        <v>1.100369767018996E-4</v>
      </c>
      <c r="IR426" s="223">
        <f t="shared" ref="IR426:IR489" ca="1" si="1101">2*IMREAL(K165)*COS(2*PI()*B165*246/Nt_load2)-2*IMAGINARY(K165)*SIN(2*PI()*B165*246/Nt_load2)</f>
        <v>-2.6571862611736387E-4</v>
      </c>
      <c r="IS426" s="223">
        <f t="shared" ref="IS426:IS489" ca="1" si="1102">2*IMREAL(K165)*COS(2*PI()*B165*247/Nt_load2)-2*IMAGINARY(K165)*SIN(2*PI()*B165*247/Nt_load2)</f>
        <v>-9.6994853649212502E-5</v>
      </c>
      <c r="IT426" s="223">
        <f t="shared" ref="IT426:IT489" ca="1" si="1103">2*IMREAL(K165)*COS(2*PI()*B165*248/Nt_load2)-2*IMAGINARY(K165)*SIN(2*PI()*B165*248/Nt_load2)</f>
        <v>2.7047937185526957E-4</v>
      </c>
      <c r="IU426" s="223">
        <f t="shared" ref="IU426:IU489" ca="1" si="1104">2*IMREAL(K165)*COS(2*PI()*B165*249/Nt_load2)-2*IMAGINARY(K165)*SIN(2*PI()*B165*249/Nt_load2)</f>
        <v>8.3719061498353952E-5</v>
      </c>
      <c r="IV426" s="223">
        <f t="shared" ref="IV426:IV489" ca="1" si="1105">2*IMREAL(K165)*COS(2*PI()*B165*250/Nt_load2)-2*IMAGINARY(K165)*SIN(2*PI()*B165*250/Nt_load2)</f>
        <v>-2.7458850909517604E-4</v>
      </c>
      <c r="IW426" s="223">
        <f t="shared" ref="IW426:IW489" ca="1" si="1106">2*IMREAL(K165)*COS(2*PI()*B165*251/Nt_load2)-2*IMAGINARY(K165)*SIN(2*PI()*B165*251/Nt_load2)</f>
        <v>-7.0241582795406695E-5</v>
      </c>
      <c r="IX426" s="223">
        <f t="shared" ref="IX426:IX489" ca="1" si="1107">2*IMREAL(K165)*COS(2*PI()*B165*252/Nt_load2)-2*IMAGINARY(K165)*SIN(2*PI()*B165*252/Nt_load2)</f>
        <v>2.7803613856556392E-4</v>
      </c>
      <c r="IY426" s="223">
        <f t="shared" ref="IY426:IY489" ca="1" si="1108">2*IMREAL(K165)*COS(2*PI()*B165*253/Nt_load2)-2*IMAGINARY(K165)*SIN(2*PI()*B165*253/Nt_load2)</f>
        <v>5.6594885967069139E-5</v>
      </c>
      <c r="IZ426" s="223">
        <f t="shared" ref="IZ426:IZ489" ca="1" si="1109">2*IMREAL(K165)*COS(2*PI()*B165*254/Nt_load2)-2*IMAGINARY(K165)*SIN(2*PI()*B165*254/Nt_load2)</f>
        <v>-2.8081395462505439E-4</v>
      </c>
      <c r="JA426" s="223">
        <f t="shared" ref="JA426:JA489" ca="1" si="1110">2*IMREAL(K165)*COS(2*PI()*B165*255/Nt_load2)-2*IMAGINARY(K165)*SIN(2*PI()*B165*255/Nt_load2)</f>
        <v>-4.281184710132626E-5</v>
      </c>
      <c r="JB426" s="223">
        <f t="shared" ref="JB426:JB489" ca="1" si="1111">2*IMREAL(K165)*COS(2*PI()*B165*256/Nt_load2)-2*IMAGINARY(K165)*SIN(2*PI()*B165*256/Nt_load2)</f>
        <v>2.8291526527145862E-4</v>
      </c>
    </row>
    <row r="427" spans="2:262">
      <c r="B427" s="230">
        <v>66</v>
      </c>
      <c r="C427" s="229">
        <f t="shared" ref="C427:C490" si="1112">C426+Div_Nt_load2</f>
        <v>1.2890625000000007E-3</v>
      </c>
      <c r="D427" s="226">
        <f t="shared" ca="1" si="855"/>
        <v>279.98333318291958</v>
      </c>
      <c r="E427" s="225">
        <f ca="1">BT361</f>
        <v>-1.6666817080432671E-2</v>
      </c>
      <c r="F427" s="224">
        <v>66</v>
      </c>
      <c r="G427" s="223">
        <f t="shared" ca="1" si="856"/>
        <v>-4.3433302097001768E-5</v>
      </c>
      <c r="H427" s="223">
        <f t="shared" ca="1" si="857"/>
        <v>4.2177206536445609E-4</v>
      </c>
      <c r="I427" s="223">
        <f t="shared" ca="1" si="858"/>
        <v>2.042553409590484E-6</v>
      </c>
      <c r="J427" s="223">
        <f t="shared" ca="1" si="859"/>
        <v>-4.2197251205545235E-4</v>
      </c>
      <c r="K427" s="223">
        <f t="shared" ca="1" si="860"/>
        <v>3.9367866183728507E-5</v>
      </c>
      <c r="L427" s="223">
        <f t="shared" ca="1" si="861"/>
        <v>4.1810913278171526E-4</v>
      </c>
      <c r="M427" s="223">
        <f t="shared" ca="1" si="862"/>
        <v>-8.0399151705033071E-5</v>
      </c>
      <c r="N427" s="223">
        <f t="shared" ca="1" si="863"/>
        <v>-4.1021913399758882E-4</v>
      </c>
      <c r="O427" s="223">
        <f t="shared" ca="1" si="864"/>
        <v>1.2065614944477117E-4</v>
      </c>
      <c r="P427" s="223">
        <f t="shared" ca="1" si="865"/>
        <v>3.98378500704476E-4</v>
      </c>
      <c r="Q427" s="223">
        <f t="shared" ca="1" si="866"/>
        <v>-1.5975116250799634E-4</v>
      </c>
      <c r="R427" s="223">
        <f t="shared" ca="1" si="867"/>
        <v>-3.8270126467373849E-4</v>
      </c>
      <c r="S427" s="223">
        <f t="shared" ca="1" si="868"/>
        <v>1.9730768454740013E-4</v>
      </c>
      <c r="T427" s="223">
        <f t="shared" ca="1" si="869"/>
        <v>3.6333840625840105E-4</v>
      </c>
      <c r="U427" s="223">
        <f t="shared" ca="1" si="870"/>
        <v>-2.3296402572526057E-4</v>
      </c>
      <c r="V427" s="223">
        <f t="shared" ca="1" si="871"/>
        <v>-3.404764003698185E-4</v>
      </c>
      <c r="W427" s="223">
        <f t="shared" ca="1" si="872"/>
        <v>2.6637679598429613E-4</v>
      </c>
      <c r="X427" s="223">
        <f t="shared" ca="1" si="873"/>
        <v>3.1433542062234165E-4</v>
      </c>
      <c r="Y427" s="223">
        <f t="shared" ca="1" si="874"/>
        <v>-2.9722421208163401E-4</v>
      </c>
      <c r="Z427" s="223">
        <f t="shared" ca="1" si="875"/>
        <v>-2.8516721894105058E-4</v>
      </c>
      <c r="AA427" s="223">
        <f t="shared" ca="1" si="876"/>
        <v>3.2520919653734491E-4</v>
      </c>
      <c r="AB427" s="223">
        <f t="shared" ca="1" si="877"/>
        <v>2.5325270105309929E-4</v>
      </c>
      <c r="AC427" s="223">
        <f t="shared" ca="1" si="878"/>
        <v>-3.5006223865296962E-4</v>
      </c>
      <c r="AD427" s="223">
        <f t="shared" ca="1" si="879"/>
        <v>-2.1889922121199785E-4</v>
      </c>
      <c r="AE427" s="223">
        <f t="shared" ca="1" si="880"/>
        <v>3.7154399004688107E-4</v>
      </c>
      <c r="AF427" s="223">
        <f t="shared" ca="1" si="881"/>
        <v>1.8243762220813842E-4</v>
      </c>
      <c r="AG427" s="223">
        <f t="shared" ca="1" si="882"/>
        <v>-3.8944756971003589E-4</v>
      </c>
      <c r="AH427" s="223">
        <f t="shared" ca="1" si="883"/>
        <v>-1.4421904917186567E-4</v>
      </c>
      <c r="AI427" s="223">
        <f t="shared" ca="1" si="884"/>
        <v>4.0360055638318578E-4</v>
      </c>
      <c r="AJ427" s="223">
        <f t="shared" ca="1" si="885"/>
        <v>1.0461156785391613E-4</v>
      </c>
      <c r="AK427" s="223">
        <f t="shared" ca="1" si="886"/>
        <v>-4.1386664906785885E-4</v>
      </c>
      <c r="AL427" s="223">
        <f t="shared" ca="1" si="887"/>
        <v>-6.3996619951033315E-5</v>
      </c>
      <c r="AM427" s="223">
        <f t="shared" ca="1" si="888"/>
        <v>4.2014697967948449E-4</v>
      </c>
      <c r="AN427" s="223">
        <f t="shared" ca="1" si="889"/>
        <v>2.2765349613910985E-5</v>
      </c>
      <c r="AO427" s="223">
        <f t="shared" ca="1" si="890"/>
        <v>-4.223810652010949E-4</v>
      </c>
      <c r="AP427" s="223">
        <f t="shared" ca="1" si="891"/>
        <v>1.8685163484799295E-5</v>
      </c>
      <c r="AQ427" s="223">
        <f t="shared" ca="1" si="892"/>
        <v>4.2054739016784151E-4</v>
      </c>
      <c r="AR427" s="223">
        <f t="shared" ca="1" si="893"/>
        <v>-5.9955728244801598E-5</v>
      </c>
      <c r="AS427" s="223">
        <f t="shared" ca="1" si="894"/>
        <v>-4.1466361387268333E-4</v>
      </c>
      <c r="AT427" s="223">
        <f t="shared" ca="1" si="895"/>
        <v>1.0064888656667438E-4</v>
      </c>
      <c r="AU427" s="223">
        <f t="shared" ca="1" si="896"/>
        <v>4.0478640029774116E-4</v>
      </c>
      <c r="AV427" s="223">
        <f t="shared" ca="1" si="897"/>
        <v>-1.4037274109062907E-4</v>
      </c>
      <c r="AW427" s="223">
        <f t="shared" ca="1" si="898"/>
        <v>-3.910108724091773E-4</v>
      </c>
      <c r="AX427" s="223">
        <f t="shared" ca="1" si="899"/>
        <v>1.787447293823351E-4</v>
      </c>
      <c r="AY427" s="223">
        <f t="shared" ca="1" si="900"/>
        <v>3.7346969607102761E-4</v>
      </c>
      <c r="AZ427" s="223">
        <f t="shared" ca="1" si="901"/>
        <v>-2.1539530821828087E-4</v>
      </c>
      <c r="BA427" s="223">
        <f t="shared" ca="1" si="902"/>
        <v>-3.5233180240041087E-4</v>
      </c>
      <c r="BB427" s="223">
        <f t="shared" ca="1" si="903"/>
        <v>2.4997151248903183E-4</v>
      </c>
      <c r="BC427" s="223">
        <f t="shared" ca="1" si="904"/>
        <v>3.2780076086852313E-4</v>
      </c>
      <c r="BD427" s="223">
        <f t="shared" ca="1" si="905"/>
        <v>-2.821403544461847E-4</v>
      </c>
      <c r="BE427" s="223">
        <f t="shared" ca="1" si="906"/>
        <v>-3.0011281881534794E-4</v>
      </c>
      <c r="BF427" s="223">
        <f t="shared" ca="1" si="907"/>
        <v>3.1159203055641435E-4</v>
      </c>
      <c r="BG427" s="223">
        <f t="shared" ca="1" si="908"/>
        <v>2.6953462625862605E-4</v>
      </c>
      <c r="BH427" s="223">
        <f t="shared" ca="1" si="909"/>
        <v>-3.3804290507885544E-4</v>
      </c>
      <c r="BI427" s="223">
        <f t="shared" ca="1" si="910"/>
        <v>-2.3636066790841902E-4</v>
      </c>
      <c r="BJ427" s="223">
        <f t="shared" ca="1" si="911"/>
        <v>3.61238241632338E-4</v>
      </c>
      <c r="BK427" s="223">
        <f t="shared" ca="1" si="912"/>
        <v>2.0091042711836983E-4</v>
      </c>
      <c r="BL427" s="223">
        <f t="shared" ca="1" si="913"/>
        <v>-3.8095465644599112E-4</v>
      </c>
      <c r="BM427" s="223">
        <f t="shared" ca="1" si="914"/>
        <v>-1.635253090863594E-4</v>
      </c>
      <c r="BN427" s="223">
        <f t="shared" ca="1" si="915"/>
        <v>3.9700226966707077E-4</v>
      </c>
      <c r="BO427" s="223">
        <f t="shared" ca="1" si="916"/>
        <v>1.2456535293582036E-4</v>
      </c>
      <c r="BP427" s="223">
        <f t="shared" ca="1" si="917"/>
        <v>-4.092265340077401E-4</v>
      </c>
      <c r="BQ427" s="223">
        <f t="shared" ca="1" si="918"/>
        <v>-8.4405764342160842E-5</v>
      </c>
      <c r="BR427" s="223">
        <f t="shared" ca="1" si="919"/>
        <v>4.1750972311993594E-4</v>
      </c>
      <c r="BS427" s="223">
        <f t="shared" ca="1" si="920"/>
        <v>4.3433302097002066E-5</v>
      </c>
      <c r="BT427" s="223">
        <f t="shared" ca="1" si="921"/>
        <v>-4.2177206536445604E-4</v>
      </c>
      <c r="BU427" s="223">
        <f t="shared" ca="1" si="922"/>
        <v>-2.0425534095910668E-6</v>
      </c>
      <c r="BV427" s="223">
        <f t="shared" ca="1" si="923"/>
        <v>4.2197251205545241E-4</v>
      </c>
      <c r="BW427" s="223">
        <f t="shared" ca="1" si="924"/>
        <v>-3.9367866183727558E-5</v>
      </c>
      <c r="BX427" s="223">
        <f t="shared" ca="1" si="925"/>
        <v>-4.1810913278171537E-4</v>
      </c>
      <c r="BY427" s="223">
        <f t="shared" ca="1" si="926"/>
        <v>8.0399151705032123E-5</v>
      </c>
      <c r="BZ427" s="223">
        <f t="shared" ca="1" si="927"/>
        <v>4.1021913399758898E-4</v>
      </c>
      <c r="CA427" s="223">
        <f t="shared" ca="1" si="928"/>
        <v>-1.2065614944477024E-4</v>
      </c>
      <c r="CB427" s="223">
        <f t="shared" ca="1" si="929"/>
        <v>-3.9837850070447659E-4</v>
      </c>
      <c r="CC427" s="223">
        <f t="shared" ca="1" si="930"/>
        <v>1.5975116250799471E-4</v>
      </c>
      <c r="CD427" s="223">
        <f t="shared" ca="1" si="931"/>
        <v>3.8270126467373919E-4</v>
      </c>
      <c r="CE427" s="223">
        <f t="shared" ca="1" si="932"/>
        <v>-1.9730768454739864E-4</v>
      </c>
      <c r="CF427" s="223">
        <f t="shared" ca="1" si="933"/>
        <v>-3.6333840625840197E-4</v>
      </c>
      <c r="CG427" s="223">
        <f t="shared" ca="1" si="934"/>
        <v>2.3296402572525916E-4</v>
      </c>
      <c r="CH427" s="223">
        <f t="shared" ca="1" si="935"/>
        <v>3.4047640036981601E-4</v>
      </c>
      <c r="CI427" s="223">
        <f t="shared" ca="1" si="936"/>
        <v>-2.6637679598429944E-4</v>
      </c>
      <c r="CJ427" s="223">
        <f t="shared" ca="1" si="937"/>
        <v>-3.1433542062233872E-4</v>
      </c>
      <c r="CK427" s="223">
        <f t="shared" ca="1" si="938"/>
        <v>2.972242120816371E-4</v>
      </c>
      <c r="CL427" s="223">
        <f t="shared" ca="1" si="939"/>
        <v>2.8516721894104852E-4</v>
      </c>
      <c r="CM427" s="223">
        <f t="shared" ca="1" si="940"/>
        <v>-3.252091965373467E-4</v>
      </c>
      <c r="CN427" s="223">
        <f t="shared" ca="1" si="941"/>
        <v>-2.5325270105309706E-4</v>
      </c>
      <c r="CO427" s="223">
        <f t="shared" ca="1" si="942"/>
        <v>3.5006223865297124E-4</v>
      </c>
      <c r="CP427" s="223">
        <f t="shared" ca="1" si="943"/>
        <v>2.1889922121199546E-4</v>
      </c>
      <c r="CQ427" s="223">
        <f t="shared" ca="1" si="944"/>
        <v>-3.7154399004688237E-4</v>
      </c>
      <c r="CR427" s="223">
        <f t="shared" ca="1" si="945"/>
        <v>-1.824376222081359E-4</v>
      </c>
      <c r="CS427" s="223">
        <f t="shared" ca="1" si="946"/>
        <v>3.8944756971003697E-4</v>
      </c>
      <c r="CT427" s="223">
        <f t="shared" ca="1" si="947"/>
        <v>1.4421904917186304E-4</v>
      </c>
      <c r="CU427" s="223">
        <f t="shared" ca="1" si="948"/>
        <v>-4.0360055638318665E-4</v>
      </c>
      <c r="CV427" s="223">
        <f t="shared" ca="1" si="949"/>
        <v>-1.0461156785391342E-4</v>
      </c>
      <c r="CW427" s="223">
        <f t="shared" ca="1" si="950"/>
        <v>4.1386664906785939E-4</v>
      </c>
      <c r="CX427" s="223">
        <f t="shared" ca="1" si="951"/>
        <v>6.399661995103055E-5</v>
      </c>
      <c r="CY427" s="223">
        <f t="shared" ca="1" si="952"/>
        <v>-4.2014697967948482E-4</v>
      </c>
      <c r="CZ427" s="223">
        <f t="shared" ca="1" si="953"/>
        <v>-2.2765349613908194E-5</v>
      </c>
      <c r="DA427" s="223">
        <f t="shared" ca="1" si="954"/>
        <v>4.2238106520109484E-4</v>
      </c>
      <c r="DB427" s="223">
        <f t="shared" ca="1" si="955"/>
        <v>-1.8685163484802086E-5</v>
      </c>
      <c r="DC427" s="223">
        <f t="shared" ca="1" si="956"/>
        <v>-4.2054739016784124E-4</v>
      </c>
      <c r="DD427" s="223">
        <f t="shared" ca="1" si="957"/>
        <v>5.9955728244804362E-5</v>
      </c>
      <c r="DE427" s="223">
        <f t="shared" ca="1" si="958"/>
        <v>4.1466361387268279E-4</v>
      </c>
      <c r="DF427" s="223">
        <f t="shared" ca="1" si="959"/>
        <v>-1.0064888656667419E-4</v>
      </c>
      <c r="DG427" s="223">
        <f t="shared" ca="1" si="960"/>
        <v>-4.0478640029774121E-4</v>
      </c>
      <c r="DH427" s="223">
        <f t="shared" ca="1" si="961"/>
        <v>1.4037274109062888E-4</v>
      </c>
      <c r="DI427" s="223">
        <f t="shared" ca="1" si="962"/>
        <v>3.9101087240917735E-4</v>
      </c>
      <c r="DJ427" s="223">
        <f t="shared" ca="1" si="963"/>
        <v>-1.7874472938233488E-4</v>
      </c>
      <c r="DK427" s="223">
        <f t="shared" ca="1" si="964"/>
        <v>-3.7346969607102772E-4</v>
      </c>
      <c r="DL427" s="223">
        <f t="shared" ca="1" si="965"/>
        <v>2.1539530821828068E-4</v>
      </c>
      <c r="DM427" s="223">
        <f t="shared" ca="1" si="966"/>
        <v>3.5233180240041098E-4</v>
      </c>
      <c r="DN427" s="223">
        <f t="shared" ca="1" si="967"/>
        <v>-2.4997151248903166E-4</v>
      </c>
      <c r="DO427" s="223">
        <f t="shared" ca="1" si="968"/>
        <v>-3.278007608685233E-4</v>
      </c>
      <c r="DP427" s="223">
        <f t="shared" ca="1" si="969"/>
        <v>2.8214035444618454E-4</v>
      </c>
      <c r="DQ427" s="223">
        <f t="shared" ca="1" si="970"/>
        <v>3.0011281881534805E-4</v>
      </c>
      <c r="DR427" s="223">
        <f t="shared" ca="1" si="971"/>
        <v>-3.1159203055641425E-4</v>
      </c>
      <c r="DS427" s="223">
        <f t="shared" ca="1" si="972"/>
        <v>-2.6953462625862616E-4</v>
      </c>
      <c r="DT427" s="223">
        <f t="shared" ca="1" si="973"/>
        <v>3.3804290507885533E-4</v>
      </c>
      <c r="DU427" s="223">
        <f t="shared" ca="1" si="974"/>
        <v>2.3636066790841921E-4</v>
      </c>
      <c r="DV427" s="223">
        <f t="shared" ca="1" si="975"/>
        <v>-3.6123824163233784E-4</v>
      </c>
      <c r="DW427" s="223">
        <f t="shared" ca="1" si="976"/>
        <v>-2.0091042711837E-4</v>
      </c>
      <c r="DX427" s="223">
        <f t="shared" ca="1" si="977"/>
        <v>3.8095465644599102E-4</v>
      </c>
      <c r="DY427" s="223">
        <f t="shared" ca="1" si="978"/>
        <v>1.6352530908635957E-4</v>
      </c>
      <c r="DZ427" s="223">
        <f t="shared" ca="1" si="979"/>
        <v>-3.9700226966707066E-4</v>
      </c>
      <c r="EA427" s="223">
        <f t="shared" ca="1" si="980"/>
        <v>-1.2456535293582053E-4</v>
      </c>
      <c r="EB427" s="223">
        <f t="shared" ca="1" si="981"/>
        <v>4.092265340077401E-4</v>
      </c>
      <c r="EC427" s="223">
        <f t="shared" ca="1" si="982"/>
        <v>8.4405764342161059E-5</v>
      </c>
      <c r="ED427" s="223">
        <f t="shared" ca="1" si="983"/>
        <v>-4.1750972311993594E-4</v>
      </c>
      <c r="EE427" s="223">
        <f t="shared" ca="1" si="984"/>
        <v>-4.3433302097002269E-5</v>
      </c>
      <c r="EF427" s="223">
        <f t="shared" ca="1" si="985"/>
        <v>4.2177206536445604E-4</v>
      </c>
      <c r="EG427" s="223">
        <f t="shared" ca="1" si="986"/>
        <v>2.0425534095912836E-6</v>
      </c>
      <c r="EH427" s="223">
        <f t="shared" ca="1" si="987"/>
        <v>-4.2197251205545241E-4</v>
      </c>
      <c r="EI427" s="223">
        <f t="shared" ca="1" si="988"/>
        <v>3.9367866183727342E-5</v>
      </c>
      <c r="EJ427" s="223">
        <f t="shared" ca="1" si="989"/>
        <v>4.1810913278171548E-4</v>
      </c>
      <c r="EK427" s="223">
        <f t="shared" ca="1" si="990"/>
        <v>-8.0399151705031919E-5</v>
      </c>
      <c r="EL427" s="223">
        <f t="shared" ca="1" si="991"/>
        <v>-4.1021913399758909E-4</v>
      </c>
      <c r="EM427" s="223">
        <f t="shared" ca="1" si="992"/>
        <v>1.2065614944477005E-4</v>
      </c>
      <c r="EN427" s="223">
        <f t="shared" ca="1" si="993"/>
        <v>3.9837850070447665E-4</v>
      </c>
      <c r="EO427" s="223">
        <f t="shared" ca="1" si="994"/>
        <v>-1.597511625079945E-4</v>
      </c>
      <c r="EP427" s="223">
        <f t="shared" ca="1" si="995"/>
        <v>-3.827012646737393E-4</v>
      </c>
      <c r="EQ427" s="223">
        <f t="shared" ca="1" si="996"/>
        <v>1.9730768454739839E-4</v>
      </c>
      <c r="ER427" s="223">
        <f t="shared" ca="1" si="997"/>
        <v>3.6333840625840202E-4</v>
      </c>
      <c r="ES427" s="223">
        <f t="shared" ca="1" si="998"/>
        <v>-2.3296402572525897E-4</v>
      </c>
      <c r="ET427" s="223">
        <f t="shared" ca="1" si="999"/>
        <v>-3.4047640036981969E-4</v>
      </c>
      <c r="EU427" s="223">
        <f t="shared" ca="1" si="1000"/>
        <v>2.6637679598429462E-4</v>
      </c>
      <c r="EV427" s="223">
        <f t="shared" ca="1" si="1001"/>
        <v>3.143354206223429E-4</v>
      </c>
      <c r="EW427" s="223">
        <f t="shared" ca="1" si="1002"/>
        <v>-2.9722421208163265E-4</v>
      </c>
      <c r="EX427" s="223">
        <f t="shared" ca="1" si="1003"/>
        <v>-2.8516721894105307E-4</v>
      </c>
      <c r="EY427" s="223">
        <f t="shared" ca="1" si="1004"/>
        <v>3.2520919653734274E-4</v>
      </c>
      <c r="EZ427" s="223">
        <f t="shared" ca="1" si="1005"/>
        <v>2.53252701053102E-4</v>
      </c>
      <c r="FA427" s="223">
        <f t="shared" ca="1" si="1006"/>
        <v>-3.5006223865296777E-4</v>
      </c>
      <c r="FB427" s="223">
        <f t="shared" ca="1" si="1007"/>
        <v>-2.1889922121200075E-4</v>
      </c>
      <c r="FC427" s="223">
        <f t="shared" ca="1" si="1008"/>
        <v>3.7154399004687944E-4</v>
      </c>
      <c r="FD427" s="223">
        <f t="shared" ca="1" si="1009"/>
        <v>1.8243762220814151E-4</v>
      </c>
      <c r="FE427" s="223">
        <f t="shared" ca="1" si="1010"/>
        <v>-3.8944756971003459E-4</v>
      </c>
      <c r="FF427" s="223">
        <f t="shared" ca="1" si="1011"/>
        <v>-1.442190491718689E-4</v>
      </c>
      <c r="FG427" s="223">
        <f t="shared" ca="1" si="1012"/>
        <v>4.036005563831848E-4</v>
      </c>
      <c r="FH427" s="223">
        <f t="shared" ca="1" si="1013"/>
        <v>1.0461156785391942E-4</v>
      </c>
      <c r="FI427" s="223">
        <f t="shared" ca="1" si="1014"/>
        <v>-4.1386664906785815E-4</v>
      </c>
      <c r="FJ427" s="223">
        <f t="shared" ca="1" si="1015"/>
        <v>-6.3996619951024817E-5</v>
      </c>
      <c r="FK427" s="223">
        <f t="shared" ca="1" si="1016"/>
        <v>4.2014697967948417E-4</v>
      </c>
      <c r="FL427" s="223">
        <f t="shared" ca="1" si="1017"/>
        <v>2.2765349613902393E-5</v>
      </c>
      <c r="FM427" s="223">
        <f t="shared" ca="1" si="1018"/>
        <v>-4.223810652010949E-4</v>
      </c>
      <c r="FN427" s="223">
        <f t="shared" ca="1" si="1019"/>
        <v>1.8685163484807873E-5</v>
      </c>
      <c r="FO427" s="223">
        <f t="shared" ca="1" si="1020"/>
        <v>4.2054739016784178E-4</v>
      </c>
      <c r="FP427" s="223">
        <f t="shared" ca="1" si="1021"/>
        <v>-5.9955728244810095E-5</v>
      </c>
      <c r="FQ427" s="223">
        <f t="shared" ca="1" si="1022"/>
        <v>-4.1466361387268398E-4</v>
      </c>
      <c r="FR427" s="223">
        <f t="shared" ca="1" si="1023"/>
        <v>1.0064888656667983E-4</v>
      </c>
      <c r="FS427" s="223">
        <f t="shared" ca="1" si="1024"/>
        <v>4.0478640029774295E-4</v>
      </c>
      <c r="FT427" s="223">
        <f t="shared" ca="1" si="1025"/>
        <v>-1.4037274109063433E-4</v>
      </c>
      <c r="FU427" s="223">
        <f t="shared" ca="1" si="1026"/>
        <v>-3.9101087240917979E-4</v>
      </c>
      <c r="FV427" s="223">
        <f t="shared" ca="1" si="1027"/>
        <v>1.7874472938234016E-4</v>
      </c>
      <c r="FW427" s="223">
        <f t="shared" ca="1" si="1028"/>
        <v>3.7346969607103065E-4</v>
      </c>
      <c r="FX427" s="223">
        <f t="shared" ca="1" si="1029"/>
        <v>-2.153953082182857E-4</v>
      </c>
      <c r="FY427" s="223">
        <f t="shared" ca="1" si="1030"/>
        <v>-3.5233180240041439E-4</v>
      </c>
      <c r="FZ427" s="223">
        <f t="shared" ca="1" si="1031"/>
        <v>2.4997151248903633E-4</v>
      </c>
      <c r="GA427" s="223">
        <f t="shared" ca="1" si="1032"/>
        <v>3.2780076086852714E-4</v>
      </c>
      <c r="GB427" s="223">
        <f t="shared" ca="1" si="1033"/>
        <v>-2.8214035444618893E-4</v>
      </c>
      <c r="GC427" s="223">
        <f t="shared" ca="1" si="1034"/>
        <v>-3.0011281881535244E-4</v>
      </c>
      <c r="GD427" s="223">
        <f t="shared" ca="1" si="1035"/>
        <v>3.1159203055641815E-4</v>
      </c>
      <c r="GE427" s="223">
        <f t="shared" ca="1" si="1036"/>
        <v>2.6953462625863098E-4</v>
      </c>
      <c r="GF427" s="223">
        <f t="shared" ca="1" si="1037"/>
        <v>-3.380429050788588E-4</v>
      </c>
      <c r="GG427" s="223">
        <f t="shared" ca="1" si="1038"/>
        <v>-2.3636066790842436E-4</v>
      </c>
      <c r="GH427" s="223">
        <f t="shared" ca="1" si="1039"/>
        <v>3.6123824163234082E-4</v>
      </c>
      <c r="GI427" s="223">
        <f t="shared" ca="1" si="1040"/>
        <v>2.0091042711837547E-4</v>
      </c>
      <c r="GJ427" s="223">
        <f t="shared" ca="1" si="1041"/>
        <v>-3.8095465644599351E-4</v>
      </c>
      <c r="GK427" s="223">
        <f t="shared" ca="1" si="1042"/>
        <v>-1.6352530908636531E-4</v>
      </c>
      <c r="GL427" s="223">
        <f t="shared" ca="1" si="1043"/>
        <v>3.9700226966707261E-4</v>
      </c>
      <c r="GM427" s="223">
        <f t="shared" ca="1" si="1044"/>
        <v>1.2456535293582646E-4</v>
      </c>
      <c r="GN427" s="223">
        <f t="shared" ca="1" si="1045"/>
        <v>-4.0922653400774151E-4</v>
      </c>
      <c r="GO427" s="223">
        <f t="shared" ca="1" si="1046"/>
        <v>-8.440576434216713E-5</v>
      </c>
      <c r="GP427" s="223">
        <f t="shared" ca="1" si="1047"/>
        <v>4.175097231199368E-4</v>
      </c>
      <c r="GQ427" s="223">
        <f t="shared" ca="1" si="1048"/>
        <v>4.3433302097008449E-5</v>
      </c>
      <c r="GR427" s="223">
        <f t="shared" ca="1" si="1049"/>
        <v>-4.2177206536445636E-4</v>
      </c>
      <c r="GS427" s="223">
        <f t="shared" ca="1" si="1050"/>
        <v>-2.0425534095974907E-6</v>
      </c>
      <c r="GT427" s="223">
        <f t="shared" ca="1" si="1051"/>
        <v>4.2197251205545214E-4</v>
      </c>
      <c r="GU427" s="223">
        <f t="shared" ca="1" si="1052"/>
        <v>-3.9367866183721162E-5</v>
      </c>
      <c r="GV427" s="223">
        <f t="shared" ca="1" si="1053"/>
        <v>-4.1810913278171461E-4</v>
      </c>
      <c r="GW427" s="223">
        <f t="shared" ca="1" si="1054"/>
        <v>8.0399151705025834E-5</v>
      </c>
      <c r="GX427" s="223">
        <f t="shared" ca="1" si="1055"/>
        <v>4.1021913399758774E-4</v>
      </c>
      <c r="GY427" s="223">
        <f t="shared" ca="1" si="1056"/>
        <v>-1.2065614944476409E-4</v>
      </c>
      <c r="GZ427" s="223">
        <f t="shared" ca="1" si="1057"/>
        <v>-3.9837850070447469E-4</v>
      </c>
      <c r="HA427" s="223">
        <f t="shared" ca="1" si="1058"/>
        <v>1.5975116250798878E-4</v>
      </c>
      <c r="HB427" s="223">
        <f t="shared" ca="1" si="1059"/>
        <v>3.8270126467373686E-4</v>
      </c>
      <c r="HC427" s="223">
        <f t="shared" ca="1" si="1060"/>
        <v>-1.9730768454739297E-4</v>
      </c>
      <c r="HD427" s="223">
        <f t="shared" ca="1" si="1061"/>
        <v>-3.633384062583991E-4</v>
      </c>
      <c r="HE427" s="223">
        <f t="shared" ca="1" si="1062"/>
        <v>2.3296402572525385E-4</v>
      </c>
      <c r="HF427" s="223">
        <f t="shared" ca="1" si="1063"/>
        <v>3.4047640036981622E-4</v>
      </c>
      <c r="HG427" s="223">
        <f t="shared" ca="1" si="1064"/>
        <v>-2.6637679598428979E-4</v>
      </c>
      <c r="HH427" s="223">
        <f t="shared" ca="1" si="1065"/>
        <v>-3.1433542062233905E-4</v>
      </c>
      <c r="HI427" s="223">
        <f t="shared" ca="1" si="1066"/>
        <v>2.9722421208162826E-4</v>
      </c>
      <c r="HJ427" s="223">
        <f t="shared" ca="1" si="1067"/>
        <v>2.8516721894104879E-4</v>
      </c>
      <c r="HK427" s="223">
        <f t="shared" ca="1" si="1068"/>
        <v>-3.2520919653733884E-4</v>
      </c>
      <c r="HL427" s="223">
        <f t="shared" ca="1" si="1069"/>
        <v>-2.5325270105309739E-4</v>
      </c>
      <c r="HM427" s="223">
        <f t="shared" ca="1" si="1070"/>
        <v>3.5006223865296425E-4</v>
      </c>
      <c r="HN427" s="223">
        <f t="shared" ca="1" si="1071"/>
        <v>2.1889922121199584E-4</v>
      </c>
      <c r="HO427" s="223">
        <f t="shared" ca="1" si="1072"/>
        <v>-3.7154399004687646E-4</v>
      </c>
      <c r="HP427" s="223">
        <f t="shared" ca="1" si="1073"/>
        <v>-1.8243762220813628E-4</v>
      </c>
      <c r="HQ427" s="223">
        <f t="shared" ca="1" si="1074"/>
        <v>3.8944756971003215E-4</v>
      </c>
      <c r="HR427" s="223">
        <f t="shared" ca="1" si="1075"/>
        <v>1.4421904917186342E-4</v>
      </c>
      <c r="HS427" s="223">
        <f t="shared" ca="1" si="1076"/>
        <v>-4.0360055638318296E-4</v>
      </c>
      <c r="HT427" s="223">
        <f t="shared" ca="1" si="1077"/>
        <v>-1.046115678539138E-4</v>
      </c>
      <c r="HU427" s="223">
        <f t="shared" ca="1" si="1078"/>
        <v>4.1386664906785695E-4</v>
      </c>
      <c r="HV427" s="223">
        <f t="shared" ca="1" si="1079"/>
        <v>6.3996619951030956E-5</v>
      </c>
      <c r="HW427" s="223">
        <f t="shared" ca="1" si="1080"/>
        <v>-4.2014697967948352E-4</v>
      </c>
      <c r="HX427" s="223">
        <f t="shared" ca="1" si="1081"/>
        <v>-2.2765349613908607E-5</v>
      </c>
      <c r="HY427" s="223">
        <f t="shared" ca="1" si="1082"/>
        <v>4.2238106520109484E-4</v>
      </c>
      <c r="HZ427" s="223">
        <f t="shared" ca="1" si="1083"/>
        <v>-1.8685163484801693E-5</v>
      </c>
      <c r="IA427" s="223">
        <f t="shared" ca="1" si="1084"/>
        <v>-4.2054739016784244E-4</v>
      </c>
      <c r="IB427" s="223">
        <f t="shared" ca="1" si="1085"/>
        <v>5.9955728244803956E-5</v>
      </c>
      <c r="IC427" s="223">
        <f t="shared" ca="1" si="1086"/>
        <v>4.1466361387268517E-4</v>
      </c>
      <c r="ID427" s="223">
        <f t="shared" ca="1" si="1087"/>
        <v>-1.0064888656667381E-4</v>
      </c>
      <c r="IE427" s="223">
        <f t="shared" ca="1" si="1088"/>
        <v>-3.8056448478117425E-4</v>
      </c>
      <c r="IF427" s="223">
        <f t="shared" ca="1" si="1089"/>
        <v>1.4037274109062847E-4</v>
      </c>
      <c r="IG427" s="223">
        <f t="shared" ca="1" si="1090"/>
        <v>3.9101087240918213E-4</v>
      </c>
      <c r="IH427" s="223">
        <f t="shared" ca="1" si="1091"/>
        <v>-1.7874472938233453E-4</v>
      </c>
      <c r="II427" s="223">
        <f t="shared" ca="1" si="1092"/>
        <v>-3.7346969607103352E-4</v>
      </c>
      <c r="IJ427" s="223">
        <f t="shared" ca="1" si="1093"/>
        <v>2.1539530821828031E-4</v>
      </c>
      <c r="IK427" s="223">
        <f t="shared" ca="1" si="1094"/>
        <v>3.5233180240041786E-4</v>
      </c>
      <c r="IL427" s="223">
        <f t="shared" ca="1" si="1095"/>
        <v>-2.4997151248903128E-4</v>
      </c>
      <c r="IM427" s="223">
        <f t="shared" ca="1" si="1096"/>
        <v>-3.278007608685311E-4</v>
      </c>
      <c r="IN427" s="223">
        <f t="shared" ca="1" si="1097"/>
        <v>2.8214035444618427E-4</v>
      </c>
      <c r="IO427" s="223">
        <f t="shared" ca="1" si="1098"/>
        <v>3.0011281881535683E-4</v>
      </c>
      <c r="IP427" s="223">
        <f t="shared" ca="1" si="1099"/>
        <v>-3.1159203055641397E-4</v>
      </c>
      <c r="IQ427" s="223">
        <f t="shared" ca="1" si="1100"/>
        <v>-2.6953462625863575E-4</v>
      </c>
      <c r="IR427" s="223">
        <f t="shared" ca="1" si="1101"/>
        <v>3.3804290507885511E-4</v>
      </c>
      <c r="IS427" s="223">
        <f t="shared" ca="1" si="1102"/>
        <v>2.3636066790842948E-4</v>
      </c>
      <c r="IT427" s="223">
        <f t="shared" ca="1" si="1103"/>
        <v>-3.6123824163233767E-4</v>
      </c>
      <c r="IU427" s="223">
        <f t="shared" ca="1" si="1104"/>
        <v>-2.0091042711838092E-4</v>
      </c>
      <c r="IV427" s="223">
        <f t="shared" ca="1" si="1105"/>
        <v>3.8095465644599085E-4</v>
      </c>
      <c r="IW427" s="223">
        <f t="shared" ca="1" si="1106"/>
        <v>1.63525309086371E-4</v>
      </c>
      <c r="IX427" s="223">
        <f t="shared" ca="1" si="1107"/>
        <v>-3.970022696670705E-4</v>
      </c>
      <c r="IY427" s="223">
        <f t="shared" ca="1" si="1108"/>
        <v>-1.245653529358324E-4</v>
      </c>
      <c r="IZ427" s="223">
        <f t="shared" ca="1" si="1109"/>
        <v>4.0922653400773999E-4</v>
      </c>
      <c r="JA427" s="223">
        <f t="shared" ca="1" si="1110"/>
        <v>8.4405764342173215E-5</v>
      </c>
      <c r="JB427" s="223">
        <f t="shared" ca="1" si="1111"/>
        <v>-4.1750972311993588E-4</v>
      </c>
    </row>
    <row r="428" spans="2:262">
      <c r="B428" s="230">
        <v>67</v>
      </c>
      <c r="C428" s="229">
        <f t="shared" si="1112"/>
        <v>1.3085937500000007E-3</v>
      </c>
      <c r="D428" s="226">
        <f t="shared" ca="1" si="855"/>
        <v>280.00887204752996</v>
      </c>
      <c r="E428" s="225">
        <f ca="1">BU361</f>
        <v>8.8720475299405924E-3</v>
      </c>
      <c r="F428" s="224">
        <v>67</v>
      </c>
      <c r="G428" s="223">
        <f t="shared" ca="1" si="856"/>
        <v>-1.0252660146454932E-4</v>
      </c>
      <c r="H428" s="223">
        <f t="shared" ca="1" si="857"/>
        <v>1.0773471033306632E-3</v>
      </c>
      <c r="I428" s="223">
        <f t="shared" ca="1" si="858"/>
        <v>-5.598253753922279E-5</v>
      </c>
      <c r="J428" s="223">
        <f t="shared" ca="1" si="859"/>
        <v>-1.0691104414441133E-3</v>
      </c>
      <c r="K428" s="223">
        <f t="shared" ca="1" si="860"/>
        <v>2.1327982366859007E-4</v>
      </c>
      <c r="L428" s="223">
        <f t="shared" ca="1" si="861"/>
        <v>1.0377307671385254E-3</v>
      </c>
      <c r="M428" s="223">
        <f t="shared" ca="1" si="862"/>
        <v>-3.659602457055769E-4</v>
      </c>
      <c r="N428" s="223">
        <f t="shared" ca="1" si="863"/>
        <v>-9.8388735559821008E-4</v>
      </c>
      <c r="O428" s="223">
        <f t="shared" ca="1" si="864"/>
        <v>5.1071873359720432E-4</v>
      </c>
      <c r="P428" s="223">
        <f t="shared" ca="1" si="865"/>
        <v>9.0874575407970414E-4</v>
      </c>
      <c r="Q428" s="223">
        <f t="shared" ca="1" si="866"/>
        <v>-6.4442170324105041E-4</v>
      </c>
      <c r="R428" s="223">
        <f t="shared" ca="1" si="867"/>
        <v>-8.1393255133353879E-4</v>
      </c>
      <c r="S428" s="223">
        <f t="shared" ca="1" si="868"/>
        <v>7.6417488911788289E-4</v>
      </c>
      <c r="T428" s="223">
        <f t="shared" ca="1" si="869"/>
        <v>7.0150016686997788E-4</v>
      </c>
      <c r="U428" s="223">
        <f t="shared" ca="1" si="870"/>
        <v>-8.6738599639965097E-4</v>
      </c>
      <c r="V428" s="223">
        <f t="shared" ca="1" si="871"/>
        <v>-5.7388242227477098E-4</v>
      </c>
      <c r="W428" s="223">
        <f t="shared" ca="1" si="872"/>
        <v>9.5182081630397681E-4</v>
      </c>
      <c r="X428" s="223">
        <f t="shared" ca="1" si="873"/>
        <v>4.3384185632180727E-4</v>
      </c>
      <c r="Y428" s="223">
        <f t="shared" ca="1" si="874"/>
        <v>-1.0156515899671442E-3</v>
      </c>
      <c r="Z428" s="223">
        <f t="shared" ca="1" si="875"/>
        <v>-2.8440992435132704E-4</v>
      </c>
      <c r="AA428" s="223">
        <f t="shared" ca="1" si="876"/>
        <v>1.0574965739037841E-3</v>
      </c>
      <c r="AB428" s="223">
        <f t="shared" ca="1" si="877"/>
        <v>1.2882137641657902E-4</v>
      </c>
      <c r="AC428" s="223">
        <f t="shared" ca="1" si="878"/>
        <v>-1.0764499505805714E-3</v>
      </c>
      <c r="AD428" s="223">
        <f t="shared" ca="1" si="879"/>
        <v>2.9555765286112622E-5</v>
      </c>
      <c r="AE428" s="223">
        <f t="shared" ca="1" si="880"/>
        <v>1.0721014366303178E-3</v>
      </c>
      <c r="AF428" s="223">
        <f t="shared" ca="1" si="881"/>
        <v>-1.8729311392668164E-4</v>
      </c>
      <c r="AG428" s="223">
        <f t="shared" ca="1" si="882"/>
        <v>-1.0445451642478387E-3</v>
      </c>
      <c r="AH428" s="223">
        <f t="shared" ca="1" si="883"/>
        <v>3.4097613226274958E-4</v>
      </c>
      <c r="AI428" s="223">
        <f t="shared" ca="1" si="884"/>
        <v>9.943776435122158E-4</v>
      </c>
      <c r="AJ428" s="223">
        <f t="shared" ca="1" si="885"/>
        <v>-4.8727804705923786E-4</v>
      </c>
      <c r="AK428" s="223">
        <f t="shared" ca="1" si="886"/>
        <v>-9.2268484974499529E-4</v>
      </c>
      <c r="AL428" s="223">
        <f t="shared" ca="1" si="887"/>
        <v>6.2303186368226602E-4</v>
      </c>
      <c r="AM428" s="223">
        <f t="shared" ca="1" si="888"/>
        <v>8.3101871542404552E-4</v>
      </c>
      <c r="AN428" s="223">
        <f t="shared" ca="1" si="889"/>
        <v>-7.4529892196891661E-4</v>
      </c>
      <c r="AO428" s="223">
        <f t="shared" ca="1" si="890"/>
        <v>-7.2136353553215501E-4</v>
      </c>
      <c r="AP428" s="223">
        <f t="shared" ca="1" si="891"/>
        <v>8.5143250934519227E-4</v>
      </c>
      <c r="AQ428" s="223">
        <f t="shared" ca="1" si="892"/>
        <v>5.9609301356305976E-4</v>
      </c>
      <c r="AR428" s="223">
        <f t="shared" ca="1" si="893"/>
        <v>-9.3913515416034477E-4</v>
      </c>
      <c r="AS428" s="223">
        <f t="shared" ca="1" si="894"/>
        <v>-4.579188780092381E-4</v>
      </c>
      <c r="AT428" s="223">
        <f t="shared" ca="1" si="895"/>
        <v>1.0065083590099411E-3</v>
      </c>
      <c r="AU428" s="223">
        <f t="shared" ca="1" si="896"/>
        <v>3.0983218162926595E-4</v>
      </c>
      <c r="AV428" s="223">
        <f t="shared" ca="1" si="897"/>
        <v>-1.0520936974713221E-3</v>
      </c>
      <c r="AW428" s="223">
        <f t="shared" ca="1" si="898"/>
        <v>-1.5503855418838434E-4</v>
      </c>
      <c r="AX428" s="223">
        <f t="shared" ca="1" si="899"/>
        <v>1.0749043846313055E-3</v>
      </c>
      <c r="AY428" s="223">
        <f t="shared" ca="1" si="900"/>
        <v>-3.1111897451476585E-6</v>
      </c>
      <c r="AZ428" s="223">
        <f t="shared" ca="1" si="901"/>
        <v>-1.0744466379995503E-3</v>
      </c>
      <c r="BA428" s="223">
        <f t="shared" ca="1" si="902"/>
        <v>1.6119358581628623E-4</v>
      </c>
      <c r="BB428" s="223">
        <f t="shared" ca="1" si="903"/>
        <v>1.0507303664082685E-3</v>
      </c>
      <c r="BC428" s="223">
        <f t="shared" ca="1" si="904"/>
        <v>-3.1578662754777696E-4</v>
      </c>
      <c r="BD428" s="223">
        <f t="shared" ca="1" si="905"/>
        <v>-1.0042689555159467E-3</v>
      </c>
      <c r="BE428" s="223">
        <f t="shared" ca="1" si="906"/>
        <v>4.6354384244621594E-4</v>
      </c>
      <c r="BF428" s="223">
        <f t="shared" ca="1" si="907"/>
        <v>9.360681545582067E-4</v>
      </c>
      <c r="BG428" s="223">
        <f t="shared" ca="1" si="908"/>
        <v>-6.0126673302546133E-4</v>
      </c>
      <c r="BH428" s="223">
        <f t="shared" ca="1" si="909"/>
        <v>-8.4760430491417232E-4</v>
      </c>
      <c r="BI428" s="223">
        <f t="shared" ca="1" si="910"/>
        <v>7.2597401461788633E-4</v>
      </c>
      <c r="BJ428" s="223">
        <f t="shared" ca="1" si="911"/>
        <v>7.4079238177405323E-4</v>
      </c>
      <c r="BK428" s="223">
        <f t="shared" ca="1" si="912"/>
        <v>-8.3496615118421145E-4</v>
      </c>
      <c r="BL428" s="223">
        <f t="shared" ca="1" si="913"/>
        <v>-6.1794454070932838E-4</v>
      </c>
      <c r="BM428" s="223">
        <f t="shared" ca="1" si="914"/>
        <v>9.2588379211637148E-4</v>
      </c>
      <c r="BN428" s="223">
        <f t="shared" ca="1" si="915"/>
        <v>4.8172006648723194E-4</v>
      </c>
      <c r="BO428" s="223">
        <f t="shared" ca="1" si="916"/>
        <v>-9.967588450530457E-4</v>
      </c>
      <c r="BP428" s="223">
        <f t="shared" ca="1" si="917"/>
        <v>-3.3506780758637016E-4</v>
      </c>
      <c r="BQ428" s="223">
        <f t="shared" ca="1" si="918"/>
        <v>1.046057079135819E-3</v>
      </c>
      <c r="BR428" s="223">
        <f t="shared" ca="1" si="919"/>
        <v>1.8116234253242664E-4</v>
      </c>
      <c r="BS428" s="223">
        <f t="shared" ca="1" si="920"/>
        <v>-1.0727113364740026E-3</v>
      </c>
      <c r="BT428" s="223">
        <f t="shared" ca="1" si="921"/>
        <v>-2.3335259860169603E-5</v>
      </c>
      <c r="BU428" s="223">
        <f t="shared" ca="1" si="922"/>
        <v>1.0761446328901999E-3</v>
      </c>
      <c r="BV428" s="223">
        <f t="shared" ca="1" si="923"/>
        <v>-1.3499696071720384E-4</v>
      </c>
      <c r="BW428" s="223">
        <f t="shared" ca="1" si="924"/>
        <v>-1.0562826478853142E-3</v>
      </c>
      <c r="BX428" s="223">
        <f t="shared" ca="1" si="925"/>
        <v>2.9040690477637741E-4</v>
      </c>
      <c r="BY428" s="223">
        <f t="shared" ca="1" si="926"/>
        <v>1.0135553334529041E-3</v>
      </c>
      <c r="BZ428" s="223">
        <f t="shared" ca="1" si="927"/>
        <v>-4.3953041635553874E-4</v>
      </c>
      <c r="CA428" s="223">
        <f t="shared" ca="1" si="928"/>
        <v>-9.4888760691695868E-4</v>
      </c>
      <c r="CB428" s="223">
        <f t="shared" ca="1" si="929"/>
        <v>5.7913942177148688E-4</v>
      </c>
      <c r="CC428" s="223">
        <f t="shared" ca="1" si="930"/>
        <v>8.6367932926498963E-4</v>
      </c>
      <c r="CD428" s="223">
        <f t="shared" ca="1" si="931"/>
        <v>-7.0621180766635588E-4</v>
      </c>
      <c r="CE428" s="223">
        <f t="shared" ca="1" si="932"/>
        <v>-7.5977500238517081E-4</v>
      </c>
      <c r="CF428" s="223">
        <f t="shared" ca="1" si="933"/>
        <v>8.1799684063515218E-4</v>
      </c>
      <c r="CG428" s="223">
        <f t="shared" ca="1" si="934"/>
        <v>6.3942384117070229E-4</v>
      </c>
      <c r="CH428" s="223">
        <f t="shared" ca="1" si="935"/>
        <v>-9.1207471229704852E-4</v>
      </c>
      <c r="CI428" s="223">
        <f t="shared" ca="1" si="936"/>
        <v>-5.052310848098476E-4</v>
      </c>
      <c r="CJ428" s="223">
        <f t="shared" ca="1" si="937"/>
        <v>9.864089208390988E-4</v>
      </c>
      <c r="CK428" s="223">
        <f t="shared" ca="1" si="938"/>
        <v>3.6010160122517651E-4</v>
      </c>
      <c r="CL428" s="223">
        <f t="shared" ca="1" si="939"/>
        <v>-1.0393903551304416E-3</v>
      </c>
      <c r="CM428" s="223">
        <f t="shared" ca="1" si="940"/>
        <v>-2.0717700545542367E-4</v>
      </c>
      <c r="CN428" s="223">
        <f t="shared" ca="1" si="941"/>
        <v>1.0698721271188685E-3</v>
      </c>
      <c r="CO428" s="223">
        <f t="shared" ca="1" si="942"/>
        <v>4.9767653177523963E-5</v>
      </c>
      <c r="CP428" s="223">
        <f t="shared" ca="1" si="943"/>
        <v>-1.0771943984936357E-3</v>
      </c>
      <c r="CQ428" s="223">
        <f t="shared" ca="1" si="944"/>
        <v>1.0871901849686218E-4</v>
      </c>
      <c r="CR428" s="223">
        <f t="shared" ca="1" si="945"/>
        <v>1.0611986641922259E-3</v>
      </c>
      <c r="CS428" s="223">
        <f t="shared" ca="1" si="946"/>
        <v>-2.6485225174456887E-4</v>
      </c>
      <c r="CT428" s="223">
        <f t="shared" ca="1" si="947"/>
        <v>-1.0222311835562698E-3</v>
      </c>
      <c r="CU428" s="223">
        <f t="shared" ca="1" si="948"/>
        <v>4.152522335771501E-4</v>
      </c>
      <c r="CV428" s="223">
        <f t="shared" ca="1" si="949"/>
        <v>9.6113548486248947E-4</v>
      </c>
      <c r="CW428" s="223">
        <f t="shared" ca="1" si="950"/>
        <v>-5.5666325858525487E-4</v>
      </c>
      <c r="CX428" s="223">
        <f t="shared" ca="1" si="951"/>
        <v>-8.7923410548289868E-4</v>
      </c>
      <c r="CY428" s="223">
        <f t="shared" ca="1" si="952"/>
        <v>6.860242051288471E-4</v>
      </c>
      <c r="CZ428" s="223">
        <f t="shared" ca="1" si="953"/>
        <v>7.7829996294466908E-4</v>
      </c>
      <c r="DA428" s="223">
        <f t="shared" ca="1" si="954"/>
        <v>-8.0053479937617624E-4</v>
      </c>
      <c r="DB428" s="223">
        <f t="shared" ca="1" si="955"/>
        <v>-6.6051797661977659E-4</v>
      </c>
      <c r="DC428" s="223">
        <f t="shared" ca="1" si="956"/>
        <v>8.9771623277571581E-4</v>
      </c>
      <c r="DD428" s="223">
        <f t="shared" ca="1" si="957"/>
        <v>5.2843777081880764E-4</v>
      </c>
      <c r="DE428" s="223">
        <f t="shared" ca="1" si="958"/>
        <v>-9.7546482077544966E-4</v>
      </c>
      <c r="DF428" s="223">
        <f t="shared" ca="1" si="959"/>
        <v>-3.849184831244565E-4</v>
      </c>
      <c r="DG428" s="223">
        <f t="shared" ca="1" si="960"/>
        <v>1.0320975412404338E-3</v>
      </c>
      <c r="DH428" s="223">
        <f t="shared" ca="1" si="961"/>
        <v>2.3306687269716652E-4</v>
      </c>
      <c r="DI428" s="223">
        <f t="shared" ca="1" si="962"/>
        <v>-1.0663884667994497E-3</v>
      </c>
      <c r="DJ428" s="223">
        <f t="shared" ca="1" si="963"/>
        <v>-7.6170068321521303E-5</v>
      </c>
      <c r="DK428" s="223">
        <f t="shared" ca="1" si="964"/>
        <v>1.0775953024703114E-3</v>
      </c>
      <c r="DL428" s="223">
        <f t="shared" ca="1" si="965"/>
        <v>-8.2375588005043944E-5</v>
      </c>
      <c r="DM428" s="223">
        <f t="shared" ca="1" si="966"/>
        <v>-1.0654754541045992E-3</v>
      </c>
      <c r="DN428" s="223">
        <f t="shared" ca="1" si="967"/>
        <v>2.3913806161974331E-4</v>
      </c>
      <c r="DO428" s="223">
        <f t="shared" ca="1" si="968"/>
        <v>1.0302912798183423E-3</v>
      </c>
      <c r="DP428" s="223">
        <f t="shared" ca="1" si="969"/>
        <v>-3.9072391838050716E-4</v>
      </c>
      <c r="DQ428" s="223">
        <f t="shared" ca="1" si="970"/>
        <v>-9.7280441073111011E-4</v>
      </c>
      <c r="DR428" s="223">
        <f t="shared" ca="1" si="971"/>
        <v>5.3385178226704423E-4</v>
      </c>
      <c r="DS428" s="223">
        <f t="shared" ca="1" si="972"/>
        <v>8.9425926395236333E-4</v>
      </c>
      <c r="DT428" s="223">
        <f t="shared" ca="1" si="973"/>
        <v>-6.6542336726227794E-4</v>
      </c>
      <c r="DU428" s="223">
        <f t="shared" ca="1" si="974"/>
        <v>-7.9635610470902044E-4</v>
      </c>
      <c r="DV428" s="223">
        <f t="shared" ca="1" si="975"/>
        <v>7.8259054588798044E-4</v>
      </c>
      <c r="DW428" s="223">
        <f t="shared" ca="1" si="976"/>
        <v>6.8121424073806878E-4</v>
      </c>
      <c r="DX428" s="223">
        <f t="shared" ca="1" si="977"/>
        <v>-8.8281700256353157E-4</v>
      </c>
      <c r="DY428" s="223">
        <f t="shared" ca="1" si="978"/>
        <v>-5.5132614567416055E-4</v>
      </c>
      <c r="DZ428" s="223">
        <f t="shared" ca="1" si="979"/>
        <v>9.6393313717873109E-4</v>
      </c>
      <c r="EA428" s="223">
        <f t="shared" ca="1" si="980"/>
        <v>4.0950350452253169E-4</v>
      </c>
      <c r="EB428" s="223">
        <f t="shared" ca="1" si="981"/>
        <v>-1.024183030384204E-3</v>
      </c>
      <c r="EC428" s="223">
        <f t="shared" ca="1" si="982"/>
        <v>-2.5881634916972838E-4</v>
      </c>
      <c r="ED428" s="223">
        <f t="shared" ca="1" si="983"/>
        <v>1.0622624539424678E-3</v>
      </c>
      <c r="EE428" s="223">
        <f t="shared" ca="1" si="984"/>
        <v>1.0252660146457457E-4</v>
      </c>
      <c r="EF428" s="223">
        <f t="shared" ca="1" si="985"/>
        <v>-1.077347103330663E-3</v>
      </c>
      <c r="EG428" s="223">
        <f t="shared" ca="1" si="986"/>
        <v>5.5982537539202488E-5</v>
      </c>
      <c r="EH428" s="223">
        <f t="shared" ca="1" si="987"/>
        <v>1.0691104414441138E-3</v>
      </c>
      <c r="EI428" s="223">
        <f t="shared" ca="1" si="988"/>
        <v>-2.1327982366857581E-4</v>
      </c>
      <c r="EJ428" s="223">
        <f t="shared" ca="1" si="989"/>
        <v>-1.037730767138533E-3</v>
      </c>
      <c r="EK428" s="223">
        <f t="shared" ca="1" si="990"/>
        <v>3.6596024570556871E-4</v>
      </c>
      <c r="EL428" s="223">
        <f t="shared" ca="1" si="991"/>
        <v>9.8388735559821897E-4</v>
      </c>
      <c r="EM428" s="223">
        <f t="shared" ca="1" si="992"/>
        <v>-5.1071873359719998E-4</v>
      </c>
      <c r="EN428" s="223">
        <f t="shared" ca="1" si="993"/>
        <v>-9.0874575407971303E-4</v>
      </c>
      <c r="EO428" s="223">
        <f t="shared" ca="1" si="994"/>
        <v>6.4442170324105258E-4</v>
      </c>
      <c r="EP428" s="223">
        <f t="shared" ca="1" si="995"/>
        <v>8.1393255133354692E-4</v>
      </c>
      <c r="EQ428" s="223">
        <f t="shared" ca="1" si="996"/>
        <v>-7.6417488911786576E-4</v>
      </c>
      <c r="ER428" s="223">
        <f t="shared" ca="1" si="997"/>
        <v>-7.0150016686998167E-4</v>
      </c>
      <c r="ES428" s="223">
        <f t="shared" ca="1" si="998"/>
        <v>8.6738599639963894E-4</v>
      </c>
      <c r="ET428" s="223">
        <f t="shared" ca="1" si="999"/>
        <v>5.7388242227477207E-4</v>
      </c>
      <c r="EU428" s="223">
        <f t="shared" ca="1" si="1000"/>
        <v>-9.5182081630397085E-4</v>
      </c>
      <c r="EV428" s="223">
        <f t="shared" ca="1" si="1001"/>
        <v>-4.3384185632183291E-4</v>
      </c>
      <c r="EW428" s="223">
        <f t="shared" ca="1" si="1002"/>
        <v>1.0156515899671413E-3</v>
      </c>
      <c r="EX428" s="223">
        <f t="shared" ca="1" si="1003"/>
        <v>2.8440992435134667E-4</v>
      </c>
      <c r="EY428" s="223">
        <f t="shared" ca="1" si="1004"/>
        <v>-1.0574965739037832E-3</v>
      </c>
      <c r="EZ428" s="223">
        <f t="shared" ca="1" si="1005"/>
        <v>-1.288213764165916E-4</v>
      </c>
      <c r="FA428" s="223">
        <f t="shared" ca="1" si="1006"/>
        <v>1.0764499505805717E-3</v>
      </c>
      <c r="FB428" s="223">
        <f t="shared" ca="1" si="1007"/>
        <v>-2.955576528609991E-5</v>
      </c>
      <c r="FC428" s="223">
        <f t="shared" ca="1" si="1008"/>
        <v>-1.07210143663032E-3</v>
      </c>
      <c r="FD428" s="223">
        <f t="shared" ca="1" si="1009"/>
        <v>1.8729311392667671E-4</v>
      </c>
      <c r="FE428" s="223">
        <f t="shared" ca="1" si="1010"/>
        <v>1.0445451642478436E-3</v>
      </c>
      <c r="FF428" s="223">
        <f t="shared" ca="1" si="1011"/>
        <v>-3.4097613226272312E-4</v>
      </c>
      <c r="FG428" s="223">
        <f t="shared" ca="1" si="1012"/>
        <v>-9.9437764351220886E-4</v>
      </c>
      <c r="FH428" s="223">
        <f t="shared" ca="1" si="1013"/>
        <v>4.8727804705924035E-4</v>
      </c>
      <c r="FI428" s="223">
        <f t="shared" ca="1" si="1014"/>
        <v>9.2268484974499779E-4</v>
      </c>
      <c r="FJ428" s="223">
        <f t="shared" ca="1" si="1015"/>
        <v>-6.2303186368224944E-4</v>
      </c>
      <c r="FK428" s="223">
        <f t="shared" ca="1" si="1016"/>
        <v>-8.3101871542406829E-4</v>
      </c>
      <c r="FL428" s="223">
        <f t="shared" ca="1" si="1017"/>
        <v>7.4529892196892951E-4</v>
      </c>
      <c r="FM428" s="223">
        <f t="shared" ca="1" si="1018"/>
        <v>7.2136353553215317E-4</v>
      </c>
      <c r="FN428" s="223">
        <f t="shared" ca="1" si="1019"/>
        <v>-8.5143250934518458E-4</v>
      </c>
      <c r="FO428" s="223">
        <f t="shared" ca="1" si="1020"/>
        <v>-5.9609301356307678E-4</v>
      </c>
      <c r="FP428" s="223">
        <f t="shared" ca="1" si="1021"/>
        <v>9.391351541603272E-4</v>
      </c>
      <c r="FQ428" s="223">
        <f t="shared" ca="1" si="1022"/>
        <v>4.5791887800922183E-4</v>
      </c>
      <c r="FR428" s="223">
        <f t="shared" ca="1" si="1023"/>
        <v>-1.0065083590099419E-3</v>
      </c>
      <c r="FS428" s="223">
        <f t="shared" ca="1" si="1024"/>
        <v>-3.0983218162927803E-4</v>
      </c>
      <c r="FT428" s="223">
        <f t="shared" ca="1" si="1025"/>
        <v>1.052093697471316E-3</v>
      </c>
      <c r="FU428" s="223">
        <f t="shared" ca="1" si="1026"/>
        <v>1.5503855418842719E-4</v>
      </c>
      <c r="FV428" s="223">
        <f t="shared" ca="1" si="1027"/>
        <v>-1.0749043846313068E-3</v>
      </c>
      <c r="FW428" s="223">
        <f t="shared" ca="1" si="1028"/>
        <v>3.1111897451502877E-6</v>
      </c>
      <c r="FX428" s="223">
        <f t="shared" ca="1" si="1029"/>
        <v>1.0744466379995514E-3</v>
      </c>
      <c r="FY428" s="223">
        <f t="shared" ca="1" si="1030"/>
        <v>-1.6119358581625855E-4</v>
      </c>
      <c r="FZ428" s="223">
        <f t="shared" ca="1" si="1031"/>
        <v>-1.050730366408278E-3</v>
      </c>
      <c r="GA428" s="223">
        <f t="shared" ca="1" si="1032"/>
        <v>3.157866275477795E-4</v>
      </c>
      <c r="GB428" s="223">
        <f t="shared" ca="1" si="1033"/>
        <v>1.0042689555159457E-3</v>
      </c>
      <c r="GC428" s="223">
        <f t="shared" ca="1" si="1034"/>
        <v>-4.6354384244620445E-4</v>
      </c>
      <c r="GD428" s="223">
        <f t="shared" ca="1" si="1035"/>
        <v>-9.3606815455822058E-4</v>
      </c>
      <c r="GE428" s="223">
        <f t="shared" ca="1" si="1036"/>
        <v>6.0126673302542545E-4</v>
      </c>
      <c r="GF428" s="223">
        <f t="shared" ca="1" si="1037"/>
        <v>8.4760430491417069E-4</v>
      </c>
      <c r="GG428" s="223">
        <f t="shared" ca="1" si="1038"/>
        <v>-7.25974014617877E-4</v>
      </c>
      <c r="GH428" s="223">
        <f t="shared" ca="1" si="1039"/>
        <v>-7.4079238177406244E-4</v>
      </c>
      <c r="GI428" s="223">
        <f t="shared" ca="1" si="1040"/>
        <v>8.3496615118419377E-4</v>
      </c>
      <c r="GJ428" s="223">
        <f t="shared" ca="1" si="1041"/>
        <v>6.1794454070931374E-4</v>
      </c>
      <c r="GK428" s="223">
        <f t="shared" ca="1" si="1042"/>
        <v>-9.2588379211637299E-4</v>
      </c>
      <c r="GL428" s="223">
        <f t="shared" ca="1" si="1043"/>
        <v>-4.8172006648724327E-4</v>
      </c>
      <c r="GM428" s="223">
        <f t="shared" ca="1" si="1044"/>
        <v>9.9675884505303529E-4</v>
      </c>
      <c r="GN428" s="223">
        <f t="shared" ca="1" si="1045"/>
        <v>3.3506780758639672E-4</v>
      </c>
      <c r="GO428" s="223">
        <f t="shared" ca="1" si="1046"/>
        <v>-1.0460570791358233E-3</v>
      </c>
      <c r="GP428" s="223">
        <f t="shared" ca="1" si="1047"/>
        <v>-1.8116234253242404E-4</v>
      </c>
      <c r="GQ428" s="223">
        <f t="shared" ca="1" si="1048"/>
        <v>1.0727113364740015E-3</v>
      </c>
      <c r="GR428" s="223">
        <f t="shared" ca="1" si="1049"/>
        <v>2.3335259860197602E-5</v>
      </c>
      <c r="GS428" s="223">
        <f t="shared" ca="1" si="1050"/>
        <v>-1.0761446328902014E-3</v>
      </c>
      <c r="GT428" s="223">
        <f t="shared" ca="1" si="1051"/>
        <v>1.3499696071722173E-4</v>
      </c>
      <c r="GU428" s="223">
        <f t="shared" ca="1" si="1052"/>
        <v>1.0562826478853137E-3</v>
      </c>
      <c r="GV428" s="223">
        <f t="shared" ca="1" si="1053"/>
        <v>-2.9040690477636526E-4</v>
      </c>
      <c r="GW428" s="223">
        <f t="shared" ca="1" si="1054"/>
        <v>-1.0135553334529137E-3</v>
      </c>
      <c r="GX428" s="223">
        <f t="shared" ca="1" si="1055"/>
        <v>4.3953041635549927E-4</v>
      </c>
      <c r="GY428" s="223">
        <f t="shared" ca="1" si="1056"/>
        <v>9.4888760691695022E-4</v>
      </c>
      <c r="GZ428" s="223">
        <f t="shared" ca="1" si="1057"/>
        <v>-5.7913942177148915E-4</v>
      </c>
      <c r="HA428" s="223">
        <f t="shared" ca="1" si="1058"/>
        <v>-8.6367932926499722E-4</v>
      </c>
      <c r="HB428" s="223">
        <f t="shared" ca="1" si="1059"/>
        <v>7.0621180766633463E-4</v>
      </c>
      <c r="HC428" s="223">
        <f t="shared" ca="1" si="1060"/>
        <v>7.5977500238520149E-4</v>
      </c>
      <c r="HD428" s="223">
        <f t="shared" ca="1" si="1061"/>
        <v>-8.1799684063516378E-4</v>
      </c>
      <c r="HE428" s="223">
        <f t="shared" ca="1" si="1062"/>
        <v>-6.3942384117071237E-4</v>
      </c>
      <c r="HF428" s="223">
        <f t="shared" ca="1" si="1063"/>
        <v>9.1207471229704179E-4</v>
      </c>
      <c r="HG428" s="223">
        <f t="shared" ca="1" si="1064"/>
        <v>5.0523108480988576E-4</v>
      </c>
      <c r="HH428" s="223">
        <f t="shared" ca="1" si="1065"/>
        <v>-9.8640892083908145E-4</v>
      </c>
      <c r="HI428" s="223">
        <f t="shared" ca="1" si="1066"/>
        <v>-3.6010160122515954E-4</v>
      </c>
      <c r="HJ428" s="223">
        <f t="shared" ca="1" si="1067"/>
        <v>1.0393903551304381E-3</v>
      </c>
      <c r="HK428" s="223">
        <f t="shared" ca="1" si="1068"/>
        <v>2.0717700545543611E-4</v>
      </c>
      <c r="HL428" s="223">
        <f t="shared" ca="1" si="1069"/>
        <v>-1.0698721271188633E-3</v>
      </c>
      <c r="HM428" s="223">
        <f t="shared" ca="1" si="1070"/>
        <v>-4.9767653177506047E-5</v>
      </c>
      <c r="HN428" s="223">
        <f t="shared" ca="1" si="1071"/>
        <v>1.0771943984936353E-3</v>
      </c>
      <c r="HO428" s="223">
        <f t="shared" ca="1" si="1072"/>
        <v>-1.0871901849684952E-4</v>
      </c>
      <c r="HP428" s="223">
        <f t="shared" ca="1" si="1073"/>
        <v>-1.0611986641922279E-3</v>
      </c>
      <c r="HQ428" s="223">
        <f t="shared" ca="1" si="1074"/>
        <v>2.6485225174452696E-4</v>
      </c>
      <c r="HR428" s="223">
        <f t="shared" ca="1" si="1075"/>
        <v>1.0222311835562641E-3</v>
      </c>
      <c r="HS428" s="223">
        <f t="shared" ca="1" si="1076"/>
        <v>-4.1525223357713833E-4</v>
      </c>
      <c r="HT428" s="223">
        <f t="shared" ca="1" si="1077"/>
        <v>-9.6113548486249521E-4</v>
      </c>
      <c r="HU428" s="223">
        <f t="shared" ca="1" si="1078"/>
        <v>5.5666325858524403E-4</v>
      </c>
      <c r="HV428" s="223">
        <f t="shared" ca="1" si="1079"/>
        <v>8.7923410548292383E-4</v>
      </c>
      <c r="HW428" s="223">
        <f t="shared" ca="1" si="1080"/>
        <v>-6.8602420512886098E-4</v>
      </c>
      <c r="HX428" s="223">
        <f t="shared" ca="1" si="1081"/>
        <v>-7.7829996294467786E-4</v>
      </c>
      <c r="HY428" s="223">
        <f t="shared" ca="1" si="1082"/>
        <v>8.0053479937616768E-4</v>
      </c>
      <c r="HZ428" s="223">
        <f t="shared" ca="1" si="1083"/>
        <v>6.6051797661978657E-4</v>
      </c>
      <c r="IA428" s="223">
        <f t="shared" ca="1" si="1084"/>
        <v>-8.9771623277569196E-4</v>
      </c>
      <c r="IB428" s="223">
        <f t="shared" ca="1" si="1085"/>
        <v>-5.2843777081879192E-4</v>
      </c>
      <c r="IC428" s="223">
        <f t="shared" ca="1" si="1086"/>
        <v>9.7546482077544424E-4</v>
      </c>
      <c r="ID428" s="223">
        <f t="shared" ca="1" si="1087"/>
        <v>3.8491848312446843E-4</v>
      </c>
      <c r="IE428" s="223">
        <f t="shared" ca="1" si="1088"/>
        <v>-1.1914514743298918E-3</v>
      </c>
      <c r="IF428" s="223">
        <f t="shared" ca="1" si="1089"/>
        <v>-2.3306687269720878E-4</v>
      </c>
      <c r="IG428" s="223">
        <f t="shared" ca="1" si="1090"/>
        <v>1.0663884667994523E-3</v>
      </c>
      <c r="IH428" s="223">
        <f t="shared" ca="1" si="1091"/>
        <v>7.6170068321533948E-5</v>
      </c>
      <c r="II428" s="223">
        <f t="shared" ca="1" si="1092"/>
        <v>-1.0775953024703114E-3</v>
      </c>
      <c r="IJ428" s="223">
        <f t="shared" ca="1" si="1093"/>
        <v>8.2375588005000711E-5</v>
      </c>
      <c r="IK428" s="223">
        <f t="shared" ca="1" si="1094"/>
        <v>1.0654754541046057E-3</v>
      </c>
      <c r="IL428" s="223">
        <f t="shared" ca="1" si="1095"/>
        <v>-2.3913806161976082E-4</v>
      </c>
      <c r="IM428" s="223">
        <f t="shared" ca="1" si="1096"/>
        <v>-1.030291279818346E-3</v>
      </c>
      <c r="IN428" s="223">
        <f t="shared" ca="1" si="1097"/>
        <v>3.9072391838049534E-4</v>
      </c>
      <c r="IO428" s="223">
        <f t="shared" ca="1" si="1098"/>
        <v>9.7280441073112876E-4</v>
      </c>
      <c r="IP428" s="223">
        <f t="shared" ca="1" si="1099"/>
        <v>-5.3385178226705984E-4</v>
      </c>
      <c r="IQ428" s="223">
        <f t="shared" ca="1" si="1100"/>
        <v>-8.9425926395235325E-4</v>
      </c>
      <c r="IR428" s="223">
        <f t="shared" ca="1" si="1101"/>
        <v>6.6542336726226785E-4</v>
      </c>
      <c r="IS428" s="223">
        <f t="shared" ca="1" si="1102"/>
        <v>7.9635610470902912E-4</v>
      </c>
      <c r="IT428" s="223">
        <f t="shared" ca="1" si="1103"/>
        <v>-7.8259054588795062E-4</v>
      </c>
      <c r="IU428" s="223">
        <f t="shared" ca="1" si="1104"/>
        <v>-6.812142407380549E-4</v>
      </c>
      <c r="IV428" s="223">
        <f t="shared" ca="1" si="1105"/>
        <v>8.828170025635242E-4</v>
      </c>
      <c r="IW428" s="223">
        <f t="shared" ca="1" si="1106"/>
        <v>5.513261456741715E-4</v>
      </c>
      <c r="IX428" s="223">
        <f t="shared" ca="1" si="1107"/>
        <v>-9.6393313717872534E-4</v>
      </c>
      <c r="IY428" s="223">
        <f t="shared" ca="1" si="1108"/>
        <v>-4.095035045225717E-4</v>
      </c>
      <c r="IZ428" s="223">
        <f t="shared" ca="1" si="1109"/>
        <v>1.0241830303842096E-3</v>
      </c>
      <c r="JA428" s="223">
        <f t="shared" ca="1" si="1110"/>
        <v>2.5881634916974068E-4</v>
      </c>
      <c r="JB428" s="223">
        <f t="shared" ca="1" si="1111"/>
        <v>-1.0622624539424657E-3</v>
      </c>
    </row>
    <row r="429" spans="2:262">
      <c r="B429" s="230">
        <v>68</v>
      </c>
      <c r="C429" s="229">
        <f t="shared" si="1112"/>
        <v>1.3281250000000007E-3</v>
      </c>
      <c r="D429" s="226">
        <f t="shared" ca="1" si="855"/>
        <v>280.01091935258472</v>
      </c>
      <c r="E429" s="225">
        <f ca="1">BV361</f>
        <v>1.0919352584715514E-2</v>
      </c>
      <c r="F429" s="224">
        <v>68</v>
      </c>
      <c r="G429" s="223">
        <f t="shared" ca="1" si="856"/>
        <v>-3.7095483323014135E-5</v>
      </c>
      <c r="H429" s="223">
        <f t="shared" ca="1" si="857"/>
        <v>4.1489712873663952E-4</v>
      </c>
      <c r="I429" s="223">
        <f t="shared" ca="1" si="858"/>
        <v>-4.4238576856408038E-5</v>
      </c>
      <c r="J429" s="223">
        <f t="shared" ca="1" si="859"/>
        <v>-4.0622485114521036E-4</v>
      </c>
      <c r="K429" s="223">
        <f t="shared" ca="1" si="860"/>
        <v>1.2387257333651761E-4</v>
      </c>
      <c r="L429" s="223">
        <f t="shared" ca="1" si="861"/>
        <v>3.8194158033779167E-4</v>
      </c>
      <c r="M429" s="223">
        <f t="shared" ca="1" si="862"/>
        <v>-1.9874621629184492E-4</v>
      </c>
      <c r="N429" s="223">
        <f t="shared" ca="1" si="863"/>
        <v>-3.4298050879329786E-4</v>
      </c>
      <c r="O429" s="223">
        <f t="shared" ca="1" si="864"/>
        <v>2.6598215361323823E-4</v>
      </c>
      <c r="P429" s="223">
        <f t="shared" ca="1" si="865"/>
        <v>2.9083888864156308E-4</v>
      </c>
      <c r="Q429" s="223">
        <f t="shared" ca="1" si="866"/>
        <v>-3.2299654593578555E-4</v>
      </c>
      <c r="R429" s="223">
        <f t="shared" ca="1" si="867"/>
        <v>-2.275204931036597E-4</v>
      </c>
      <c r="S429" s="223">
        <f t="shared" ca="1" si="868"/>
        <v>3.6759836213656999E-4</v>
      </c>
      <c r="T429" s="223">
        <f t="shared" ca="1" si="869"/>
        <v>1.5545861261074629E-4</v>
      </c>
      <c r="U429" s="223">
        <f t="shared" ca="1" si="870"/>
        <v>-3.9807357943198263E-4</v>
      </c>
      <c r="V429" s="223">
        <f t="shared" ca="1" si="871"/>
        <v>-7.7422544817396308E-5</v>
      </c>
      <c r="W429" s="223">
        <f t="shared" ca="1" si="872"/>
        <v>4.1325105231205969E-4</v>
      </c>
      <c r="X429" s="223">
        <f t="shared" ca="1" si="873"/>
        <v>-3.5888279542228483E-6</v>
      </c>
      <c r="Y429" s="223">
        <f t="shared" ca="1" si="874"/>
        <v>-4.125475190056441E-4</v>
      </c>
      <c r="Z429" s="223">
        <f t="shared" ca="1" si="875"/>
        <v>8.4462284080199094E-5</v>
      </c>
      <c r="AA429" s="223">
        <f t="shared" ca="1" si="876"/>
        <v>3.959900159031554E-4</v>
      </c>
      <c r="AB429" s="223">
        <f t="shared" ca="1" si="877"/>
        <v>-1.6208990199596932E-4</v>
      </c>
      <c r="AC429" s="223">
        <f t="shared" ca="1" si="878"/>
        <v>-3.6421483856326881E-4</v>
      </c>
      <c r="AD429" s="223">
        <f t="shared" ca="1" si="879"/>
        <v>2.3348849587909851E-4</v>
      </c>
      <c r="AE429" s="223">
        <f t="shared" ca="1" si="880"/>
        <v>3.1844308923142917E-4</v>
      </c>
      <c r="AF429" s="223">
        <f t="shared" ca="1" si="881"/>
        <v>-2.9591425780744877E-4</v>
      </c>
      <c r="AG429" s="223">
        <f t="shared" ca="1" si="882"/>
        <v>-2.6043375056536948E-4</v>
      </c>
      <c r="AH429" s="223">
        <f t="shared" ca="1" si="883"/>
        <v>3.4696820075888842E-4</v>
      </c>
      <c r="AI429" s="223">
        <f t="shared" ca="1" si="884"/>
        <v>1.9241608891801043E-4</v>
      </c>
      <c r="AJ429" s="223">
        <f t="shared" ca="1" si="885"/>
        <v>-3.8468835033717127E-4</v>
      </c>
      <c r="AK429" s="223">
        <f t="shared" ca="1" si="886"/>
        <v>-1.1700398488171792E-4</v>
      </c>
      <c r="AL429" s="223">
        <f t="shared" ca="1" si="887"/>
        <v>4.0762514234771012E-4</v>
      </c>
      <c r="AM429" s="223">
        <f t="shared" ca="1" si="888"/>
        <v>3.709548332301444E-5</v>
      </c>
      <c r="AN429" s="223">
        <f t="shared" ca="1" si="889"/>
        <v>-4.1489712873663952E-4</v>
      </c>
      <c r="AO429" s="223">
        <f t="shared" ca="1" si="890"/>
        <v>4.4238576856408634E-5</v>
      </c>
      <c r="AP429" s="223">
        <f t="shared" ca="1" si="891"/>
        <v>4.0622485114521042E-4</v>
      </c>
      <c r="AQ429" s="223">
        <f t="shared" ca="1" si="892"/>
        <v>-1.2387257333651961E-4</v>
      </c>
      <c r="AR429" s="223">
        <f t="shared" ca="1" si="893"/>
        <v>-3.8194158033779145E-4</v>
      </c>
      <c r="AS429" s="223">
        <f t="shared" ca="1" si="894"/>
        <v>1.9874621629184741E-4</v>
      </c>
      <c r="AT429" s="223">
        <f t="shared" ca="1" si="895"/>
        <v>3.4298050879329834E-4</v>
      </c>
      <c r="AU429" s="223">
        <f t="shared" ca="1" si="896"/>
        <v>-2.6598215361323926E-4</v>
      </c>
      <c r="AV429" s="223">
        <f t="shared" ca="1" si="897"/>
        <v>-2.9083888864156053E-4</v>
      </c>
      <c r="AW429" s="223">
        <f t="shared" ca="1" si="898"/>
        <v>3.2299654593578495E-4</v>
      </c>
      <c r="AX429" s="223">
        <f t="shared" ca="1" si="899"/>
        <v>2.2752049310365919E-4</v>
      </c>
      <c r="AY429" s="223">
        <f t="shared" ca="1" si="900"/>
        <v>-3.6759836213657161E-4</v>
      </c>
      <c r="AZ429" s="223">
        <f t="shared" ca="1" si="901"/>
        <v>-1.554586126107471E-4</v>
      </c>
      <c r="BA429" s="223">
        <f t="shared" ca="1" si="902"/>
        <v>3.9807357943198317E-4</v>
      </c>
      <c r="BB429" s="223">
        <f t="shared" ca="1" si="903"/>
        <v>7.7422544817392811E-5</v>
      </c>
      <c r="BC429" s="223">
        <f t="shared" ca="1" si="904"/>
        <v>-4.1325105231205958E-4</v>
      </c>
      <c r="BD429" s="223">
        <f t="shared" ca="1" si="905"/>
        <v>3.5888279542249353E-6</v>
      </c>
      <c r="BE429" s="223">
        <f t="shared" ca="1" si="906"/>
        <v>4.1254751900564438E-4</v>
      </c>
      <c r="BF429" s="223">
        <f t="shared" ca="1" si="907"/>
        <v>-8.4462284080199718E-5</v>
      </c>
      <c r="BG429" s="223">
        <f t="shared" ca="1" si="908"/>
        <v>-3.9599001590315524E-4</v>
      </c>
      <c r="BH429" s="223">
        <f t="shared" ca="1" si="909"/>
        <v>1.6208990199596715E-4</v>
      </c>
      <c r="BI429" s="223">
        <f t="shared" ca="1" si="910"/>
        <v>3.6421483856326854E-4</v>
      </c>
      <c r="BJ429" s="223">
        <f t="shared" ca="1" si="911"/>
        <v>-2.3348849587909902E-4</v>
      </c>
      <c r="BK429" s="223">
        <f t="shared" ca="1" si="912"/>
        <v>-3.1844308923143063E-4</v>
      </c>
      <c r="BL429" s="223">
        <f t="shared" ca="1" si="913"/>
        <v>2.9591425780744915E-4</v>
      </c>
      <c r="BM429" s="223">
        <f t="shared" ca="1" si="914"/>
        <v>2.6043375056536671E-4</v>
      </c>
      <c r="BN429" s="223">
        <f t="shared" ca="1" si="915"/>
        <v>-3.4696820075888707E-4</v>
      </c>
      <c r="BO429" s="223">
        <f t="shared" ca="1" si="916"/>
        <v>-1.9241608891800991E-4</v>
      </c>
      <c r="BP429" s="223">
        <f t="shared" ca="1" si="917"/>
        <v>3.8468835033717258E-4</v>
      </c>
      <c r="BQ429" s="223">
        <f t="shared" ca="1" si="918"/>
        <v>1.1700398488172017E-4</v>
      </c>
      <c r="BR429" s="223">
        <f t="shared" ca="1" si="919"/>
        <v>-4.0762514234771023E-4</v>
      </c>
      <c r="BS429" s="223">
        <f t="shared" ca="1" si="920"/>
        <v>-3.7095483323010889E-5</v>
      </c>
      <c r="BT429" s="223">
        <f t="shared" ca="1" si="921"/>
        <v>4.1489712873663952E-4</v>
      </c>
      <c r="BU429" s="223">
        <f t="shared" ca="1" si="922"/>
        <v>-4.4238576856409231E-5</v>
      </c>
      <c r="BV429" s="223">
        <f t="shared" ca="1" si="923"/>
        <v>-4.0622485114520966E-4</v>
      </c>
      <c r="BW429" s="223">
        <f t="shared" ca="1" si="924"/>
        <v>1.2387257333651739E-4</v>
      </c>
      <c r="BX429" s="223">
        <f t="shared" ca="1" si="925"/>
        <v>3.8194158033779123E-4</v>
      </c>
      <c r="BY429" s="223">
        <f t="shared" ca="1" si="926"/>
        <v>-1.9874621629184798E-4</v>
      </c>
      <c r="BZ429" s="223">
        <f t="shared" ca="1" si="927"/>
        <v>-3.4298050879329807E-4</v>
      </c>
      <c r="CA429" s="223">
        <f t="shared" ca="1" si="928"/>
        <v>2.6598215361323975E-4</v>
      </c>
      <c r="CB429" s="223">
        <f t="shared" ca="1" si="929"/>
        <v>2.908388886415601E-4</v>
      </c>
      <c r="CC429" s="223">
        <f t="shared" ca="1" si="930"/>
        <v>-3.2299654593578533E-4</v>
      </c>
      <c r="CD429" s="223">
        <f t="shared" ca="1" si="931"/>
        <v>-2.2752049310365867E-4</v>
      </c>
      <c r="CE429" s="223">
        <f t="shared" ca="1" si="932"/>
        <v>3.6759836213657188E-4</v>
      </c>
      <c r="CF429" s="223">
        <f t="shared" ca="1" si="933"/>
        <v>1.5545861261074105E-4</v>
      </c>
      <c r="CG429" s="223">
        <f t="shared" ca="1" si="934"/>
        <v>-3.9807357943198171E-4</v>
      </c>
      <c r="CH429" s="223">
        <f t="shared" ca="1" si="935"/>
        <v>-7.7422544817398002E-5</v>
      </c>
      <c r="CI429" s="223">
        <f t="shared" ca="1" si="936"/>
        <v>4.1325105231205964E-4</v>
      </c>
      <c r="CJ429" s="223">
        <f t="shared" ca="1" si="937"/>
        <v>-3.5888279542255317E-6</v>
      </c>
      <c r="CK429" s="223">
        <f t="shared" ca="1" si="938"/>
        <v>-4.1254751900564373E-4</v>
      </c>
      <c r="CL429" s="223">
        <f t="shared" ca="1" si="939"/>
        <v>8.446228408020606E-5</v>
      </c>
      <c r="CM429" s="223">
        <f t="shared" ca="1" si="940"/>
        <v>3.9599001590315681E-4</v>
      </c>
      <c r="CN429" s="223">
        <f t="shared" ca="1" si="941"/>
        <v>-1.6208990199596769E-4</v>
      </c>
      <c r="CO429" s="223">
        <f t="shared" ca="1" si="942"/>
        <v>-3.6421483856326827E-4</v>
      </c>
      <c r="CP429" s="223">
        <f t="shared" ca="1" si="943"/>
        <v>2.3348849587909954E-4</v>
      </c>
      <c r="CQ429" s="223">
        <f t="shared" ca="1" si="944"/>
        <v>3.1844308923142646E-4</v>
      </c>
      <c r="CR429" s="223">
        <f t="shared" ca="1" si="945"/>
        <v>-2.959142578074537E-4</v>
      </c>
      <c r="CS429" s="223">
        <f t="shared" ca="1" si="946"/>
        <v>-2.6043375056537083E-4</v>
      </c>
      <c r="CT429" s="223">
        <f t="shared" ca="1" si="947"/>
        <v>3.4696820075888745E-4</v>
      </c>
      <c r="CU429" s="223">
        <f t="shared" ca="1" si="948"/>
        <v>1.9241608891800937E-4</v>
      </c>
      <c r="CV429" s="223">
        <f t="shared" ca="1" si="949"/>
        <v>-3.8468835033717285E-4</v>
      </c>
      <c r="CW429" s="223">
        <f t="shared" ca="1" si="950"/>
        <v>-1.1700398488171392E-4</v>
      </c>
      <c r="CX429" s="223">
        <f t="shared" ca="1" si="951"/>
        <v>4.0762514234771147E-4</v>
      </c>
      <c r="CY429" s="223">
        <f t="shared" ca="1" si="952"/>
        <v>3.7095483323016154E-5</v>
      </c>
      <c r="CZ429" s="223">
        <f t="shared" ca="1" si="953"/>
        <v>-4.1489712873663952E-4</v>
      </c>
      <c r="DA429" s="223">
        <f t="shared" ca="1" si="954"/>
        <v>4.4238576856409854E-5</v>
      </c>
      <c r="DB429" s="223">
        <f t="shared" ca="1" si="955"/>
        <v>4.0622485114520949E-4</v>
      </c>
      <c r="DC429" s="223">
        <f t="shared" ca="1" si="956"/>
        <v>-1.2387257333652357E-4</v>
      </c>
      <c r="DD429" s="223">
        <f t="shared" ca="1" si="957"/>
        <v>-3.8194158033779329E-4</v>
      </c>
      <c r="DE429" s="223">
        <f t="shared" ca="1" si="958"/>
        <v>1.9874621629184329E-4</v>
      </c>
      <c r="DF429" s="223">
        <f t="shared" ca="1" si="959"/>
        <v>3.4298050879329769E-4</v>
      </c>
      <c r="DG429" s="223">
        <f t="shared" ca="1" si="960"/>
        <v>-2.6598215361324019E-4</v>
      </c>
      <c r="DH429" s="223">
        <f t="shared" ca="1" si="961"/>
        <v>-2.9083888864155967E-4</v>
      </c>
      <c r="DI429" s="223">
        <f t="shared" ca="1" si="962"/>
        <v>3.2299654593578945E-4</v>
      </c>
      <c r="DJ429" s="223">
        <f t="shared" ca="1" si="963"/>
        <v>2.2752049310366309E-4</v>
      </c>
      <c r="DK429" s="223">
        <f t="shared" ca="1" si="964"/>
        <v>-3.6759836213656944E-4</v>
      </c>
      <c r="DL429" s="223">
        <f t="shared" ca="1" si="965"/>
        <v>-1.5545861261074596E-4</v>
      </c>
      <c r="DM429" s="223">
        <f t="shared" ca="1" si="966"/>
        <v>3.980735794319835E-4</v>
      </c>
      <c r="DN429" s="223">
        <f t="shared" ca="1" si="967"/>
        <v>7.7422544817391619E-5</v>
      </c>
      <c r="DO429" s="223">
        <f t="shared" ca="1" si="968"/>
        <v>-4.1325105231206023E-4</v>
      </c>
      <c r="DP429" s="223">
        <f t="shared" ca="1" si="969"/>
        <v>3.5888279542202462E-6</v>
      </c>
      <c r="DQ429" s="223">
        <f t="shared" ca="1" si="970"/>
        <v>4.1254751900564421E-4</v>
      </c>
      <c r="DR429" s="223">
        <f t="shared" ca="1" si="971"/>
        <v>-8.4462284080200883E-5</v>
      </c>
      <c r="DS429" s="223">
        <f t="shared" ca="1" si="972"/>
        <v>-3.9599001590315491E-4</v>
      </c>
      <c r="DT429" s="223">
        <f t="shared" ca="1" si="973"/>
        <v>1.6208990199597371E-4</v>
      </c>
      <c r="DU429" s="223">
        <f t="shared" ca="1" si="974"/>
        <v>3.6421483856326512E-4</v>
      </c>
      <c r="DV429" s="223">
        <f t="shared" ca="1" si="975"/>
        <v>-2.3348849587909518E-4</v>
      </c>
      <c r="DW429" s="223">
        <f t="shared" ca="1" si="976"/>
        <v>-3.1844308923142993E-4</v>
      </c>
      <c r="DX429" s="223">
        <f t="shared" ca="1" si="977"/>
        <v>2.9591425780745002E-4</v>
      </c>
      <c r="DY429" s="223">
        <f t="shared" ca="1" si="978"/>
        <v>2.6043375056536579E-4</v>
      </c>
      <c r="DZ429" s="223">
        <f t="shared" ca="1" si="979"/>
        <v>-3.4696820075889103E-4</v>
      </c>
      <c r="EA429" s="223">
        <f t="shared" ca="1" si="980"/>
        <v>-1.924160889180036E-4</v>
      </c>
      <c r="EB429" s="223">
        <f t="shared" ca="1" si="981"/>
        <v>3.8468835033717084E-4</v>
      </c>
      <c r="EC429" s="223">
        <f t="shared" ca="1" si="982"/>
        <v>1.1700398488171898E-4</v>
      </c>
      <c r="ED429" s="223">
        <f t="shared" ca="1" si="983"/>
        <v>-4.0762514234771044E-4</v>
      </c>
      <c r="EE429" s="223">
        <f t="shared" ca="1" si="984"/>
        <v>-3.7095483323009683E-5</v>
      </c>
      <c r="EF429" s="223">
        <f t="shared" ca="1" si="985"/>
        <v>4.1489712873663947E-4</v>
      </c>
      <c r="EG429" s="223">
        <f t="shared" ca="1" si="986"/>
        <v>-4.4238576856404582E-5</v>
      </c>
      <c r="EH429" s="223">
        <f t="shared" ca="1" si="987"/>
        <v>-4.0622485114521058E-4</v>
      </c>
      <c r="EI429" s="223">
        <f t="shared" ca="1" si="988"/>
        <v>1.2387257333651853E-4</v>
      </c>
      <c r="EJ429" s="223">
        <f t="shared" ca="1" si="989"/>
        <v>3.8194158033779074E-4</v>
      </c>
      <c r="EK429" s="223">
        <f t="shared" ca="1" si="990"/>
        <v>-1.9874621629184898E-4</v>
      </c>
      <c r="EL429" s="223">
        <f t="shared" ca="1" si="991"/>
        <v>-3.4298050879329406E-4</v>
      </c>
      <c r="EM429" s="223">
        <f t="shared" ca="1" si="992"/>
        <v>2.6598215361323612E-4</v>
      </c>
      <c r="EN429" s="223">
        <f t="shared" ca="1" si="993"/>
        <v>2.9083888864156346E-4</v>
      </c>
      <c r="EO429" s="223">
        <f t="shared" ca="1" si="994"/>
        <v>-3.2299654593578614E-4</v>
      </c>
      <c r="EP429" s="223">
        <f t="shared" ca="1" si="995"/>
        <v>-2.2752049310365764E-4</v>
      </c>
      <c r="EQ429" s="223">
        <f t="shared" ca="1" si="996"/>
        <v>3.6759836213657248E-4</v>
      </c>
      <c r="ER429" s="223">
        <f t="shared" ca="1" si="997"/>
        <v>1.5545861261073992E-4</v>
      </c>
      <c r="ES429" s="223">
        <f t="shared" ca="1" si="998"/>
        <v>-3.9807357943198203E-4</v>
      </c>
      <c r="ET429" s="223">
        <f t="shared" ca="1" si="999"/>
        <v>-7.7422544817396809E-5</v>
      </c>
      <c r="EU429" s="223">
        <f t="shared" ca="1" si="1000"/>
        <v>4.1325105231205975E-4</v>
      </c>
      <c r="EV429" s="223">
        <f t="shared" ca="1" si="1001"/>
        <v>-3.5888279542267514E-6</v>
      </c>
      <c r="EW429" s="223">
        <f t="shared" ca="1" si="1002"/>
        <v>-4.1254751900564356E-4</v>
      </c>
      <c r="EX429" s="223">
        <f t="shared" ca="1" si="1003"/>
        <v>8.4462284080207253E-5</v>
      </c>
      <c r="EY429" s="223">
        <f t="shared" ca="1" si="1004"/>
        <v>3.9599001590315649E-4</v>
      </c>
      <c r="EZ429" s="223">
        <f t="shared" ca="1" si="1005"/>
        <v>-1.6208990199596883E-4</v>
      </c>
      <c r="FA429" s="223">
        <f t="shared" ca="1" si="1006"/>
        <v>-3.6421483856326767E-4</v>
      </c>
      <c r="FB429" s="223">
        <f t="shared" ca="1" si="1007"/>
        <v>2.3348849587910057E-4</v>
      </c>
      <c r="FC429" s="223">
        <f t="shared" ca="1" si="1008"/>
        <v>3.184430892314257E-4</v>
      </c>
      <c r="FD429" s="223">
        <f t="shared" ca="1" si="1009"/>
        <v>-2.9591425780745452E-4</v>
      </c>
      <c r="FE429" s="223">
        <f t="shared" ca="1" si="1010"/>
        <v>-2.604337505653607E-4</v>
      </c>
      <c r="FF429" s="223">
        <f t="shared" ca="1" si="1011"/>
        <v>3.469682007588946E-4</v>
      </c>
      <c r="FG429" s="223">
        <f t="shared" ca="1" si="1012"/>
        <v>1.9241608891799785E-4</v>
      </c>
      <c r="FH429" s="223">
        <f t="shared" ca="1" si="1013"/>
        <v>-3.8468835033716884E-4</v>
      </c>
      <c r="FI429" s="223">
        <f t="shared" ca="1" si="1014"/>
        <v>-1.1700398488172405E-4</v>
      </c>
      <c r="FJ429" s="223">
        <f t="shared" ca="1" si="1015"/>
        <v>4.0762514234770947E-4</v>
      </c>
      <c r="FK429" s="223">
        <f t="shared" ca="1" si="1016"/>
        <v>3.7095483323014948E-5</v>
      </c>
      <c r="FL429" s="223">
        <f t="shared" ca="1" si="1017"/>
        <v>-4.1489712873663947E-4</v>
      </c>
      <c r="FM429" s="223">
        <f t="shared" ca="1" si="1018"/>
        <v>4.4238576856411047E-5</v>
      </c>
      <c r="FN429" s="223">
        <f t="shared" ca="1" si="1019"/>
        <v>4.0622485114520928E-4</v>
      </c>
      <c r="FO429" s="223">
        <f t="shared" ca="1" si="1020"/>
        <v>-1.2387257333652476E-4</v>
      </c>
      <c r="FP429" s="223">
        <f t="shared" ca="1" si="1021"/>
        <v>-3.819415803377882E-4</v>
      </c>
      <c r="FQ429" s="223">
        <f t="shared" ca="1" si="1022"/>
        <v>1.9874621629185473E-4</v>
      </c>
      <c r="FR429" s="223">
        <f t="shared" ca="1" si="1023"/>
        <v>3.4298050879329038E-4</v>
      </c>
      <c r="FS429" s="223">
        <f t="shared" ca="1" si="1024"/>
        <v>-2.6598215361323205E-4</v>
      </c>
      <c r="FT429" s="223">
        <f t="shared" ca="1" si="1025"/>
        <v>-2.908388886415672E-4</v>
      </c>
      <c r="FU429" s="223">
        <f t="shared" ca="1" si="1026"/>
        <v>3.2299654593578284E-4</v>
      </c>
      <c r="FV429" s="223">
        <f t="shared" ca="1" si="1027"/>
        <v>2.2752049310366206E-4</v>
      </c>
      <c r="FW429" s="223">
        <f t="shared" ca="1" si="1028"/>
        <v>-3.6759836213656999E-4</v>
      </c>
      <c r="FX429" s="223">
        <f t="shared" ca="1" si="1029"/>
        <v>-1.5545861261074482E-4</v>
      </c>
      <c r="FY429" s="223">
        <f t="shared" ca="1" si="1030"/>
        <v>3.9807357943198387E-4</v>
      </c>
      <c r="FZ429" s="223">
        <f t="shared" ca="1" si="1031"/>
        <v>7.7422544817390412E-5</v>
      </c>
      <c r="GA429" s="223">
        <f t="shared" ca="1" si="1032"/>
        <v>-4.1325105231206034E-4</v>
      </c>
      <c r="GB429" s="223">
        <f t="shared" ca="1" si="1033"/>
        <v>3.5888279542332566E-6</v>
      </c>
      <c r="GC429" s="223">
        <f t="shared" ca="1" si="1034"/>
        <v>4.1254751900564286E-4</v>
      </c>
      <c r="GD429" s="223">
        <f t="shared" ca="1" si="1035"/>
        <v>-8.4462284080213623E-5</v>
      </c>
      <c r="GE429" s="223">
        <f t="shared" ca="1" si="1036"/>
        <v>-3.9599001590315806E-4</v>
      </c>
      <c r="GF429" s="223">
        <f t="shared" ca="1" si="1037"/>
        <v>1.6208990199596395E-4</v>
      </c>
      <c r="GG429" s="223">
        <f t="shared" ca="1" si="1038"/>
        <v>3.6421483856327017E-4</v>
      </c>
      <c r="GH429" s="223">
        <f t="shared" ca="1" si="1039"/>
        <v>-2.3348849587909618E-4</v>
      </c>
      <c r="GI429" s="223">
        <f t="shared" ca="1" si="1040"/>
        <v>-3.1844308923142906E-4</v>
      </c>
      <c r="GJ429" s="223">
        <f t="shared" ca="1" si="1041"/>
        <v>2.9591425780745083E-4</v>
      </c>
      <c r="GK429" s="223">
        <f t="shared" ca="1" si="1042"/>
        <v>2.6043375056536482E-4</v>
      </c>
      <c r="GL429" s="223">
        <f t="shared" ca="1" si="1043"/>
        <v>-3.4696820075889173E-4</v>
      </c>
      <c r="GM429" s="223">
        <f t="shared" ca="1" si="1044"/>
        <v>-1.9241608891800251E-4</v>
      </c>
      <c r="GN429" s="223">
        <f t="shared" ca="1" si="1045"/>
        <v>3.8468835033717572E-4</v>
      </c>
      <c r="GO429" s="223">
        <f t="shared" ca="1" si="1046"/>
        <v>1.1700398488170651E-4</v>
      </c>
      <c r="GP429" s="223">
        <f t="shared" ca="1" si="1047"/>
        <v>-4.0762514234771288E-4</v>
      </c>
      <c r="GQ429" s="223">
        <f t="shared" ca="1" si="1048"/>
        <v>-3.7095483323020207E-5</v>
      </c>
      <c r="GR429" s="223">
        <f t="shared" ca="1" si="1049"/>
        <v>4.1489712873663958E-4</v>
      </c>
      <c r="GS429" s="223">
        <f t="shared" ca="1" si="1050"/>
        <v>-4.4238576856405802E-5</v>
      </c>
      <c r="GT429" s="223">
        <f t="shared" ca="1" si="1051"/>
        <v>-4.0622485114521036E-4</v>
      </c>
      <c r="GU429" s="223">
        <f t="shared" ca="1" si="1052"/>
        <v>1.2387257333651967E-4</v>
      </c>
      <c r="GV429" s="223">
        <f t="shared" ca="1" si="1053"/>
        <v>3.8194158033779026E-4</v>
      </c>
      <c r="GW429" s="223">
        <f t="shared" ca="1" si="1054"/>
        <v>-1.9874621629185012E-4</v>
      </c>
      <c r="GX429" s="223">
        <f t="shared" ca="1" si="1055"/>
        <v>-3.4298050879329336E-4</v>
      </c>
      <c r="GY429" s="223">
        <f t="shared" ca="1" si="1056"/>
        <v>2.6598215361324615E-4</v>
      </c>
      <c r="GZ429" s="223">
        <f t="shared" ca="1" si="1057"/>
        <v>2.9083888864155419E-4</v>
      </c>
      <c r="HA429" s="223">
        <f t="shared" ca="1" si="1058"/>
        <v>-3.2299654593579427E-4</v>
      </c>
      <c r="HB429" s="223">
        <f t="shared" ca="1" si="1059"/>
        <v>-2.275204931036665E-4</v>
      </c>
      <c r="HC429" s="223">
        <f t="shared" ca="1" si="1060"/>
        <v>3.6759836213656755E-4</v>
      </c>
      <c r="HD429" s="223">
        <f t="shared" ca="1" si="1061"/>
        <v>1.5545861261074973E-4</v>
      </c>
      <c r="HE429" s="223">
        <f t="shared" ca="1" si="1062"/>
        <v>-3.9807357943198236E-4</v>
      </c>
      <c r="HF429" s="223">
        <f t="shared" ca="1" si="1063"/>
        <v>-7.7422544817395603E-5</v>
      </c>
      <c r="HG429" s="223">
        <f t="shared" ca="1" si="1064"/>
        <v>4.1325105231205991E-4</v>
      </c>
      <c r="HH429" s="223">
        <f t="shared" ca="1" si="1065"/>
        <v>-3.5888279542279711E-6</v>
      </c>
      <c r="HI429" s="223">
        <f t="shared" ca="1" si="1066"/>
        <v>-4.125475190056434E-4</v>
      </c>
      <c r="HJ429" s="223">
        <f t="shared" ca="1" si="1067"/>
        <v>8.4462284080208459E-5</v>
      </c>
      <c r="HK429" s="223">
        <f t="shared" ca="1" si="1068"/>
        <v>3.9599001590315258E-4</v>
      </c>
      <c r="HL429" s="223">
        <f t="shared" ca="1" si="1069"/>
        <v>-1.6208990199598081E-4</v>
      </c>
      <c r="HM429" s="223">
        <f t="shared" ca="1" si="1070"/>
        <v>-3.6421483856326138E-4</v>
      </c>
      <c r="HN429" s="223">
        <f t="shared" ca="1" si="1071"/>
        <v>2.3348849587909181E-4</v>
      </c>
      <c r="HO429" s="223">
        <f t="shared" ca="1" si="1072"/>
        <v>3.1844308923143242E-4</v>
      </c>
      <c r="HP429" s="223">
        <f t="shared" ca="1" si="1073"/>
        <v>-2.9591425780744714E-4</v>
      </c>
      <c r="HQ429" s="223">
        <f t="shared" ca="1" si="1074"/>
        <v>-2.6043375056536894E-4</v>
      </c>
      <c r="HR429" s="223">
        <f t="shared" ca="1" si="1075"/>
        <v>3.469682007588888E-4</v>
      </c>
      <c r="HS429" s="223">
        <f t="shared" ca="1" si="1076"/>
        <v>1.924160889180072E-4</v>
      </c>
      <c r="HT429" s="223">
        <f t="shared" ca="1" si="1077"/>
        <v>-3.8468835033717371E-4</v>
      </c>
      <c r="HU429" s="223">
        <f t="shared" ca="1" si="1078"/>
        <v>-1.1700398488171158E-4</v>
      </c>
      <c r="HV429" s="223">
        <f t="shared" ca="1" si="1079"/>
        <v>4.0762514234771191E-4</v>
      </c>
      <c r="HW429" s="223">
        <f t="shared" ca="1" si="1080"/>
        <v>3.7095483323001985E-5</v>
      </c>
      <c r="HX429" s="223">
        <f t="shared" ca="1" si="1081"/>
        <v>-4.1489712873663936E-4</v>
      </c>
      <c r="HY429" s="223">
        <f t="shared" ca="1" si="1082"/>
        <v>4.4238576856400543E-5</v>
      </c>
      <c r="HZ429" s="223">
        <f t="shared" ca="1" si="1083"/>
        <v>4.0622485114521145E-4</v>
      </c>
      <c r="IA429" s="223">
        <f t="shared" ca="1" si="1084"/>
        <v>-1.2387257333651468E-4</v>
      </c>
      <c r="IB429" s="223">
        <f t="shared" ca="1" si="1085"/>
        <v>-3.8194158033779237E-4</v>
      </c>
      <c r="IC429" s="223">
        <f t="shared" ca="1" si="1086"/>
        <v>1.9874621629184546E-4</v>
      </c>
      <c r="ID429" s="223">
        <f t="shared" ca="1" si="1087"/>
        <v>3.4298050879329634E-4</v>
      </c>
      <c r="IE429" s="223">
        <f t="shared" ca="1" si="1088"/>
        <v>-3.9214823019062355E-4</v>
      </c>
      <c r="IF429" s="223">
        <f t="shared" ca="1" si="1089"/>
        <v>-2.9083888864155793E-4</v>
      </c>
      <c r="IG429" s="223">
        <f t="shared" ca="1" si="1090"/>
        <v>3.2299654593579097E-4</v>
      </c>
      <c r="IH429" s="223">
        <f t="shared" ca="1" si="1091"/>
        <v>2.2752049310365119E-4</v>
      </c>
      <c r="II429" s="223">
        <f t="shared" ca="1" si="1092"/>
        <v>-3.67598362136576E-4</v>
      </c>
      <c r="IJ429" s="223">
        <f t="shared" ca="1" si="1093"/>
        <v>-1.5545861261073276E-4</v>
      </c>
      <c r="IK429" s="223">
        <f t="shared" ca="1" si="1094"/>
        <v>3.9807357943198089E-4</v>
      </c>
      <c r="IL429" s="223">
        <f t="shared" ca="1" si="1095"/>
        <v>7.7422544817400807E-5</v>
      </c>
      <c r="IM429" s="223">
        <f t="shared" ca="1" si="1096"/>
        <v>-4.1325105231205942E-4</v>
      </c>
      <c r="IN429" s="223">
        <f t="shared" ca="1" si="1097"/>
        <v>3.5888279542226856E-6</v>
      </c>
      <c r="IO429" s="223">
        <f t="shared" ca="1" si="1098"/>
        <v>4.12547519005644E-4</v>
      </c>
      <c r="IP429" s="223">
        <f t="shared" ca="1" si="1099"/>
        <v>-8.4462284080203282E-5</v>
      </c>
      <c r="IQ429" s="223">
        <f t="shared" ca="1" si="1100"/>
        <v>-3.9599001590315415E-4</v>
      </c>
      <c r="IR429" s="223">
        <f t="shared" ca="1" si="1101"/>
        <v>1.6208990199597598E-4</v>
      </c>
      <c r="IS429" s="223">
        <f t="shared" ca="1" si="1102"/>
        <v>3.6421483856326393E-4</v>
      </c>
      <c r="IT429" s="223">
        <f t="shared" ca="1" si="1103"/>
        <v>-2.3348849587910691E-4</v>
      </c>
      <c r="IU429" s="223">
        <f t="shared" ca="1" si="1104"/>
        <v>-3.1844308923142071E-4</v>
      </c>
      <c r="IV429" s="223">
        <f t="shared" ca="1" si="1105"/>
        <v>2.9591425780745994E-4</v>
      </c>
      <c r="IW429" s="223">
        <f t="shared" ca="1" si="1106"/>
        <v>2.6043375056537306E-4</v>
      </c>
      <c r="IX429" s="223">
        <f t="shared" ca="1" si="1107"/>
        <v>-3.4696820075888588E-4</v>
      </c>
      <c r="IY429" s="223">
        <f t="shared" ca="1" si="1108"/>
        <v>-1.9241608891801189E-4</v>
      </c>
      <c r="IZ429" s="223">
        <f t="shared" ca="1" si="1109"/>
        <v>3.8468835033717176E-4</v>
      </c>
      <c r="JA429" s="223">
        <f t="shared" ca="1" si="1110"/>
        <v>1.1700398488171665E-4</v>
      </c>
      <c r="JB429" s="223">
        <f t="shared" ca="1" si="1111"/>
        <v>-4.0762514234771093E-4</v>
      </c>
    </row>
    <row r="430" spans="2:262">
      <c r="B430" s="230">
        <v>69</v>
      </c>
      <c r="C430" s="229">
        <f t="shared" si="1112"/>
        <v>1.3476562500000008E-3</v>
      </c>
      <c r="D430" s="226">
        <f t="shared" ca="1" si="855"/>
        <v>280.00100549142394</v>
      </c>
      <c r="E430" s="225">
        <f ca="1">BW361</f>
        <v>1.0054914239506331E-3</v>
      </c>
      <c r="F430" s="224">
        <v>69</v>
      </c>
      <c r="G430" s="223">
        <f t="shared" ca="1" si="856"/>
        <v>1.4522329797967382E-5</v>
      </c>
      <c r="H430" s="223">
        <f t="shared" ca="1" si="857"/>
        <v>-1.9970422801342735E-4</v>
      </c>
      <c r="I430" s="223">
        <f t="shared" ca="1" si="858"/>
        <v>3.4369528984556254E-5</v>
      </c>
      <c r="J430" s="223">
        <f t="shared" ca="1" si="859"/>
        <v>1.9128983351487022E-4</v>
      </c>
      <c r="K430" s="223">
        <f t="shared" ca="1" si="860"/>
        <v>-8.1201364343158275E-5</v>
      </c>
      <c r="L430" s="223">
        <f t="shared" ca="1" si="861"/>
        <v>-1.7141000584218322E-4</v>
      </c>
      <c r="M430" s="223">
        <f t="shared" ca="1" si="862"/>
        <v>1.2316619344524457E-4</v>
      </c>
      <c r="N430" s="223">
        <f t="shared" ca="1" si="863"/>
        <v>1.412562920394838E-4</v>
      </c>
      <c r="O430" s="223">
        <f t="shared" ca="1" si="864"/>
        <v>-1.577487496146264E-4</v>
      </c>
      <c r="P430" s="223">
        <f t="shared" ca="1" si="865"/>
        <v>-1.0263603013516663E-4</v>
      </c>
      <c r="Q430" s="223">
        <f t="shared" ca="1" si="866"/>
        <v>1.8287624111185222E-4</v>
      </c>
      <c r="R430" s="223">
        <f t="shared" ca="1" si="867"/>
        <v>5.7864021830374192E-5</v>
      </c>
      <c r="S430" s="223">
        <f t="shared" ca="1" si="868"/>
        <v>-1.9704258907584854E-4</v>
      </c>
      <c r="T430" s="223">
        <f t="shared" ca="1" si="869"/>
        <v>-9.6237890868213963E-6</v>
      </c>
      <c r="U430" s="223">
        <f t="shared" ca="1" si="870"/>
        <v>1.9939869811603386E-4</v>
      </c>
      <c r="V430" s="223">
        <f t="shared" ca="1" si="871"/>
        <v>-3.9193269453635547E-5</v>
      </c>
      <c r="W430" s="223">
        <f t="shared" ca="1" si="872"/>
        <v>-1.8980334896186515E-4</v>
      </c>
      <c r="X430" s="223">
        <f t="shared" ca="1" si="873"/>
        <v>8.5661181656624413E-5</v>
      </c>
      <c r="Y430" s="223">
        <f t="shared" ca="1" si="874"/>
        <v>1.6883166279196488E-4</v>
      </c>
      <c r="Z430" s="223">
        <f t="shared" ca="1" si="875"/>
        <v>-1.2699477733136614E-4</v>
      </c>
      <c r="AA430" s="223">
        <f t="shared" ca="1" si="876"/>
        <v>-1.3774062991215146E-4</v>
      </c>
      <c r="AB430" s="223">
        <f t="shared" ca="1" si="877"/>
        <v>1.6071662435118993E-4</v>
      </c>
      <c r="AC430" s="223">
        <f t="shared" ca="1" si="878"/>
        <v>9.8393768907015428E-5</v>
      </c>
      <c r="AD430" s="223">
        <f t="shared" ca="1" si="879"/>
        <v>-1.8480551972579624E-4</v>
      </c>
      <c r="AE430" s="223">
        <f t="shared" ca="1" si="880"/>
        <v>-5.3149432006662948E-5</v>
      </c>
      <c r="AF430" s="223">
        <f t="shared" ca="1" si="881"/>
        <v>1.978176354425772E-4</v>
      </c>
      <c r="AG430" s="223">
        <f t="shared" ca="1" si="882"/>
        <v>4.7194513649862399E-6</v>
      </c>
      <c r="AH430" s="223">
        <f t="shared" ca="1" si="883"/>
        <v>-1.9897305789889287E-4</v>
      </c>
      <c r="AI430" s="223">
        <f t="shared" ca="1" si="884"/>
        <v>4.3993401362726336E-5</v>
      </c>
      <c r="AJ430" s="223">
        <f t="shared" ca="1" si="885"/>
        <v>1.8820253396864992E-4</v>
      </c>
      <c r="AK430" s="223">
        <f t="shared" ca="1" si="886"/>
        <v>-9.0069399877338213E-5</v>
      </c>
      <c r="AL430" s="223">
        <f t="shared" ca="1" si="887"/>
        <v>-1.6615162186110351E-4</v>
      </c>
      <c r="AM430" s="223">
        <f t="shared" ca="1" si="888"/>
        <v>1.3074686431226341E-4</v>
      </c>
      <c r="AN430" s="223">
        <f t="shared" ca="1" si="889"/>
        <v>1.3414199797981446E-4</v>
      </c>
      <c r="AO430" s="223">
        <f t="shared" ca="1" si="890"/>
        <v>-1.6358768940282549E-4</v>
      </c>
      <c r="AP430" s="223">
        <f t="shared" ca="1" si="891"/>
        <v>-9.4092238951655263E-5</v>
      </c>
      <c r="AQ430" s="223">
        <f t="shared" ca="1" si="892"/>
        <v>1.8662347840498177E-4</v>
      </c>
      <c r="AR430" s="223">
        <f t="shared" ca="1" si="893"/>
        <v>4.8402826952494791E-5</v>
      </c>
      <c r="AS430" s="223">
        <f t="shared" ca="1" si="894"/>
        <v>-1.9847352386259307E-4</v>
      </c>
      <c r="AT430" s="223">
        <f t="shared" ca="1" si="895"/>
        <v>1.8772917788093479E-7</v>
      </c>
      <c r="AU430" s="223">
        <f t="shared" ca="1" si="896"/>
        <v>1.9842756375175539E-4</v>
      </c>
      <c r="AV430" s="223">
        <f t="shared" ca="1" si="897"/>
        <v>-4.8767033291856836E-5</v>
      </c>
      <c r="AW430" s="223">
        <f t="shared" ca="1" si="898"/>
        <v>-1.8648835280631799E-4</v>
      </c>
      <c r="AX430" s="223">
        <f t="shared" ca="1" si="899"/>
        <v>9.4423363659478914E-5</v>
      </c>
      <c r="AY430" s="223">
        <f t="shared" ca="1" si="900"/>
        <v>1.6337149740604234E-4</v>
      </c>
      <c r="AZ430" s="223">
        <f t="shared" ca="1" si="901"/>
        <v>-1.3442019427104015E-4</v>
      </c>
      <c r="BA430" s="223">
        <f t="shared" ca="1" si="902"/>
        <v>-1.3046256392378682E-4</v>
      </c>
      <c r="BB430" s="223">
        <f t="shared" ca="1" si="903"/>
        <v>1.663602153473017E-4</v>
      </c>
      <c r="BC430" s="223">
        <f t="shared" ca="1" si="904"/>
        <v>8.9734031349886044E-5</v>
      </c>
      <c r="BD430" s="223">
        <f t="shared" ca="1" si="905"/>
        <v>-1.8832902207907646E-4</v>
      </c>
      <c r="BE430" s="223">
        <f t="shared" ca="1" si="906"/>
        <v>-4.3627065845270094E-5</v>
      </c>
      <c r="BF430" s="223">
        <f t="shared" ca="1" si="907"/>
        <v>1.9900985925323718E-4</v>
      </c>
      <c r="BG430" s="223">
        <f t="shared" ca="1" si="908"/>
        <v>-5.0947966397095918E-6</v>
      </c>
      <c r="BH430" s="223">
        <f t="shared" ca="1" si="909"/>
        <v>-1.9776254425989842E-4</v>
      </c>
      <c r="BI430" s="223">
        <f t="shared" ca="1" si="910"/>
        <v>5.3511289783647792E-5</v>
      </c>
      <c r="BJ430" s="223">
        <f t="shared" ca="1" si="911"/>
        <v>1.8466183803350424E-4</v>
      </c>
      <c r="BK430" s="223">
        <f t="shared" ca="1" si="912"/>
        <v>-9.8720450338066903E-5</v>
      </c>
      <c r="BL430" s="223">
        <f t="shared" ca="1" si="913"/>
        <v>-1.6049296406979753E-4</v>
      </c>
      <c r="BM430" s="223">
        <f t="shared" ca="1" si="914"/>
        <v>1.3801255453108177E-4</v>
      </c>
      <c r="BN430" s="223">
        <f t="shared" ca="1" si="915"/>
        <v>1.2670454409756095E-4</v>
      </c>
      <c r="BO430" s="223">
        <f t="shared" ca="1" si="916"/>
        <v>-1.6903253211866419E-4</v>
      </c>
      <c r="BP430" s="223">
        <f t="shared" ca="1" si="917"/>
        <v>-8.5321771323003235E-5</v>
      </c>
      <c r="BQ430" s="223">
        <f t="shared" ca="1" si="918"/>
        <v>1.8992112339234784E-4</v>
      </c>
      <c r="BR430" s="223">
        <f t="shared" ca="1" si="919"/>
        <v>3.8825025424901281E-5</v>
      </c>
      <c r="BS430" s="223">
        <f t="shared" ca="1" si="920"/>
        <v>-1.994263185461251E-4</v>
      </c>
      <c r="BT430" s="223">
        <f t="shared" ca="1" si="921"/>
        <v>9.9987951865491975E-6</v>
      </c>
      <c r="BU430" s="223">
        <f t="shared" ca="1" si="922"/>
        <v>1.9697840000619713E-4</v>
      </c>
      <c r="BV430" s="223">
        <f t="shared" ca="1" si="923"/>
        <v>-5.8223313075389067E-5</v>
      </c>
      <c r="BW430" s="223">
        <f t="shared" ca="1" si="924"/>
        <v>-1.8272408987440999E-4</v>
      </c>
      <c r="BX430" s="223">
        <f t="shared" ca="1" si="925"/>
        <v>1.0295807150876667E-4</v>
      </c>
      <c r="BY430" s="223">
        <f t="shared" ca="1" si="926"/>
        <v>1.5751775577321558E-4</v>
      </c>
      <c r="BZ430" s="223">
        <f t="shared" ca="1" si="927"/>
        <v>-1.4152178118889566E-4</v>
      </c>
      <c r="CA430" s="223">
        <f t="shared" ca="1" si="928"/>
        <v>-1.228702021917588E-4</v>
      </c>
      <c r="CB430" s="223">
        <f t="shared" ca="1" si="929"/>
        <v>1.7160303001321033E-4</v>
      </c>
      <c r="CC430" s="223">
        <f t="shared" ca="1" si="930"/>
        <v>8.0858116651461959E-5</v>
      </c>
      <c r="CD430" s="223">
        <f t="shared" ca="1" si="931"/>
        <v>-1.9139882332249494E-4</v>
      </c>
      <c r="CE430" s="223">
        <f t="shared" ca="1" si="932"/>
        <v>-3.3999598260977715E-5</v>
      </c>
      <c r="CF430" s="223">
        <f t="shared" ca="1" si="933"/>
        <v>1.9972265088175124E-4</v>
      </c>
      <c r="CG430" s="223">
        <f t="shared" ca="1" si="934"/>
        <v>-1.4896770833050304E-5</v>
      </c>
      <c r="CH430" s="223">
        <f t="shared" ca="1" si="935"/>
        <v>-1.9607560332982838E-4</v>
      </c>
      <c r="CI430" s="223">
        <f t="shared" ca="1" si="936"/>
        <v>6.2900264820443634E-5</v>
      </c>
      <c r="CJ430" s="223">
        <f t="shared" ca="1" si="937"/>
        <v>1.8067627555606918E-4</v>
      </c>
      <c r="CK430" s="223">
        <f t="shared" ca="1" si="938"/>
        <v>-1.0713367458703737E-4</v>
      </c>
      <c r="CL430" s="223">
        <f t="shared" ca="1" si="939"/>
        <v>-1.5444766467052228E-4</v>
      </c>
      <c r="CM430" s="223">
        <f t="shared" ca="1" si="940"/>
        <v>1.4494576041756166E-4</v>
      </c>
      <c r="CN430" s="223">
        <f t="shared" ca="1" si="941"/>
        <v>1.1896184787056913E-4</v>
      </c>
      <c r="CO430" s="223">
        <f t="shared" ca="1" si="942"/>
        <v>-1.740701606591257E-4</v>
      </c>
      <c r="CP430" s="223">
        <f t="shared" ca="1" si="943"/>
        <v>-7.6345756073926952E-5</v>
      </c>
      <c r="CQ430" s="223">
        <f t="shared" ca="1" si="944"/>
        <v>1.9276123175833557E-4</v>
      </c>
      <c r="CR430" s="223">
        <f t="shared" ca="1" si="945"/>
        <v>2.9153691010388609E-5</v>
      </c>
      <c r="CS430" s="223">
        <f t="shared" ca="1" si="946"/>
        <v>-1.9989867776059716E-4</v>
      </c>
      <c r="CT430" s="223">
        <f t="shared" ca="1" si="947"/>
        <v>1.9785773221824873E-5</v>
      </c>
      <c r="CU430" s="223">
        <f t="shared" ca="1" si="948"/>
        <v>1.9505469804175326E-4</v>
      </c>
      <c r="CV430" s="223">
        <f t="shared" ca="1" si="949"/>
        <v>-6.7539327797962797E-5</v>
      </c>
      <c r="CW430" s="223">
        <f t="shared" ca="1" si="950"/>
        <v>-1.7851962860525452E-4</v>
      </c>
      <c r="CX430" s="223">
        <f t="shared" ca="1" si="951"/>
        <v>1.1124474434572544E-4</v>
      </c>
      <c r="CY430" s="223">
        <f t="shared" ca="1" si="952"/>
        <v>1.5128454006980342E-4</v>
      </c>
      <c r="CZ430" s="223">
        <f t="shared" ca="1" si="953"/>
        <v>-1.4828242974002315E-4</v>
      </c>
      <c r="DA430" s="223">
        <f t="shared" ca="1" si="954"/>
        <v>-1.1498183538049224E-4</v>
      </c>
      <c r="DB430" s="223">
        <f t="shared" ca="1" si="955"/>
        <v>1.7643243794916402E-4</v>
      </c>
      <c r="DC430" s="223">
        <f t="shared" ca="1" si="956"/>
        <v>7.1787407667687309E-5</v>
      </c>
      <c r="DD430" s="223">
        <f t="shared" ca="1" si="957"/>
        <v>-1.9400752803597172E-4</v>
      </c>
      <c r="DE430" s="223">
        <f t="shared" ca="1" si="958"/>
        <v>-2.4290222666461562E-5</v>
      </c>
      <c r="DF430" s="223">
        <f t="shared" ca="1" si="959"/>
        <v>1.9995429315065313E-4</v>
      </c>
      <c r="DG430" s="223">
        <f t="shared" ca="1" si="960"/>
        <v>-2.4662857400648339E-5</v>
      </c>
      <c r="DH430" s="223">
        <f t="shared" ca="1" si="961"/>
        <v>-1.9391629909714273E-4</v>
      </c>
      <c r="DI430" s="223">
        <f t="shared" ca="1" si="962"/>
        <v>7.2137707609874548E-5</v>
      </c>
      <c r="DJ430" s="223">
        <f t="shared" ca="1" si="963"/>
        <v>1.7625544810544695E-4</v>
      </c>
      <c r="DK430" s="223">
        <f t="shared" ca="1" si="964"/>
        <v>-1.1528880443013321E-4</v>
      </c>
      <c r="DL430" s="223">
        <f t="shared" ca="1" si="965"/>
        <v>-1.4803028731903979E-4</v>
      </c>
      <c r="DM430" s="223">
        <f t="shared" ca="1" si="966"/>
        <v>1.5152977927144652E-4</v>
      </c>
      <c r="DN430" s="223">
        <f t="shared" ca="1" si="967"/>
        <v>1.109325621322299E-4</v>
      </c>
      <c r="DO430" s="223">
        <f t="shared" ca="1" si="968"/>
        <v>-1.7868843893581554E-4</v>
      </c>
      <c r="DP430" s="223">
        <f t="shared" ca="1" si="969"/>
        <v>-6.7185817211372725E-5</v>
      </c>
      <c r="DQ430" s="223">
        <f t="shared" ca="1" si="970"/>
        <v>1.9513696143312774E-4</v>
      </c>
      <c r="DR430" s="223">
        <f t="shared" ca="1" si="971"/>
        <v>1.9412122800670176E-5</v>
      </c>
      <c r="DS430" s="223">
        <f t="shared" ca="1" si="972"/>
        <v>-1.9988946355128774E-4</v>
      </c>
      <c r="DT430" s="223">
        <f t="shared" ca="1" si="973"/>
        <v>2.9525085596377289E-5</v>
      </c>
      <c r="DU430" s="223">
        <f t="shared" ca="1" si="974"/>
        <v>1.9266109222495359E-4</v>
      </c>
      <c r="DV430" s="223">
        <f t="shared" ca="1" si="975"/>
        <v>-7.6692634364124778E-5</v>
      </c>
      <c r="DW430" s="223">
        <f t="shared" ca="1" si="976"/>
        <v>-1.7388509791431636E-4</v>
      </c>
      <c r="DX430" s="223">
        <f t="shared" ca="1" si="977"/>
        <v>1.192634188496736E-4</v>
      </c>
      <c r="DY430" s="223">
        <f t="shared" ca="1" si="978"/>
        <v>1.4468686665840418E-4</v>
      </c>
      <c r="DZ430" s="223">
        <f t="shared" ca="1" si="979"/>
        <v>-1.546858529299001E-4</v>
      </c>
      <c r="EA430" s="223">
        <f t="shared" ca="1" si="980"/>
        <v>-1.068164672565748E-4</v>
      </c>
      <c r="EB430" s="223">
        <f t="shared" ca="1" si="981"/>
        <v>1.8083680468844573E-4</v>
      </c>
      <c r="EC430" s="223">
        <f t="shared" ca="1" si="982"/>
        <v>6.2543756531009551E-5</v>
      </c>
      <c r="ED430" s="223">
        <f t="shared" ca="1" si="983"/>
        <v>-1.9614885162135741E-4</v>
      </c>
      <c r="EE430" s="223">
        <f t="shared" ca="1" si="984"/>
        <v>-1.4522329797969686E-5</v>
      </c>
      <c r="EF430" s="223">
        <f t="shared" ca="1" si="985"/>
        <v>1.9970422801342754E-4</v>
      </c>
      <c r="EG430" s="223">
        <f t="shared" ca="1" si="986"/>
        <v>-3.436952898455704E-5</v>
      </c>
      <c r="EH430" s="223">
        <f t="shared" ca="1" si="987"/>
        <v>-1.9128983351487041E-4</v>
      </c>
      <c r="EI430" s="223">
        <f t="shared" ca="1" si="988"/>
        <v>8.1201364343156377E-5</v>
      </c>
      <c r="EJ430" s="223">
        <f t="shared" ca="1" si="989"/>
        <v>1.7141000584218482E-4</v>
      </c>
      <c r="EK430" s="223">
        <f t="shared" ca="1" si="990"/>
        <v>-1.2316619344524546E-4</v>
      </c>
      <c r="EL430" s="223">
        <f t="shared" ca="1" si="991"/>
        <v>-1.4125629203948399E-4</v>
      </c>
      <c r="EM430" s="223">
        <f t="shared" ca="1" si="992"/>
        <v>1.5774874961462537E-4</v>
      </c>
      <c r="EN430" s="223">
        <f t="shared" ca="1" si="993"/>
        <v>1.0263603013516931E-4</v>
      </c>
      <c r="EO430" s="223">
        <f t="shared" ca="1" si="994"/>
        <v>-1.8287624111185268E-4</v>
      </c>
      <c r="EP430" s="223">
        <f t="shared" ca="1" si="995"/>
        <v>-5.7864021830373772E-5</v>
      </c>
      <c r="EQ430" s="223">
        <f t="shared" ca="1" si="996"/>
        <v>1.9704258907584838E-4</v>
      </c>
      <c r="ER430" s="223">
        <f t="shared" ca="1" si="997"/>
        <v>9.6237890868237917E-6</v>
      </c>
      <c r="ES430" s="223">
        <f t="shared" ca="1" si="998"/>
        <v>-1.9939869811603372E-4</v>
      </c>
      <c r="ET430" s="223">
        <f t="shared" ca="1" si="999"/>
        <v>3.919326945363596E-5</v>
      </c>
      <c r="EU430" s="223">
        <f t="shared" ca="1" si="1000"/>
        <v>1.8980334896186545E-4</v>
      </c>
      <c r="EV430" s="223">
        <f t="shared" ca="1" si="1001"/>
        <v>-8.5661181656622232E-5</v>
      </c>
      <c r="EW430" s="223">
        <f t="shared" ca="1" si="1002"/>
        <v>-1.6883166279196691E-4</v>
      </c>
      <c r="EX430" s="223">
        <f t="shared" ca="1" si="1003"/>
        <v>1.269947773313665E-4</v>
      </c>
      <c r="EY430" s="223">
        <f t="shared" ca="1" si="1004"/>
        <v>1.3774062991215219E-4</v>
      </c>
      <c r="EZ430" s="223">
        <f t="shared" ca="1" si="1005"/>
        <v>-1.6071662435118849E-4</v>
      </c>
      <c r="FA430" s="223">
        <f t="shared" ca="1" si="1006"/>
        <v>-9.8393768907018762E-5</v>
      </c>
      <c r="FB430" s="223">
        <f t="shared" ca="1" si="1007"/>
        <v>1.8480551972579698E-4</v>
      </c>
      <c r="FC430" s="223">
        <f t="shared" ca="1" si="1008"/>
        <v>5.3149432006668003E-5</v>
      </c>
      <c r="FD430" s="223">
        <f t="shared" ca="1" si="1009"/>
        <v>-1.9781763544257706E-4</v>
      </c>
      <c r="FE430" s="223">
        <f t="shared" ca="1" si="1010"/>
        <v>-4.7194513649829602E-6</v>
      </c>
      <c r="FF430" s="223">
        <f t="shared" ca="1" si="1011"/>
        <v>1.9897305789889322E-4</v>
      </c>
      <c r="FG430" s="223">
        <f t="shared" ca="1" si="1012"/>
        <v>-4.399340136272677E-5</v>
      </c>
      <c r="FH430" s="223">
        <f t="shared" ca="1" si="1013"/>
        <v>-1.8820253396864832E-4</v>
      </c>
      <c r="FI430" s="223">
        <f t="shared" ca="1" si="1014"/>
        <v>9.0069399877336045E-5</v>
      </c>
      <c r="FJ430" s="223">
        <f t="shared" ca="1" si="1015"/>
        <v>1.6615162186110245E-4</v>
      </c>
      <c r="FK430" s="223">
        <f t="shared" ca="1" si="1016"/>
        <v>-1.3074686431225943E-4</v>
      </c>
      <c r="FL430" s="223">
        <f t="shared" ca="1" si="1017"/>
        <v>-1.3414199797981519E-4</v>
      </c>
      <c r="FM430" s="223">
        <f t="shared" ca="1" si="1018"/>
        <v>1.6358768940282736E-4</v>
      </c>
      <c r="FN430" s="223">
        <f t="shared" ca="1" si="1019"/>
        <v>9.4092238951658637E-5</v>
      </c>
      <c r="FO430" s="223">
        <f t="shared" ca="1" si="1020"/>
        <v>-1.8662347840498194E-4</v>
      </c>
      <c r="FP430" s="223">
        <f t="shared" ca="1" si="1021"/>
        <v>-4.8402826952501256E-5</v>
      </c>
      <c r="FQ430" s="223">
        <f t="shared" ca="1" si="1022"/>
        <v>1.9847352386259294E-4</v>
      </c>
      <c r="FR430" s="223">
        <f t="shared" ca="1" si="1023"/>
        <v>-1.8772917788280503E-7</v>
      </c>
      <c r="FS430" s="223">
        <f t="shared" ca="1" si="1024"/>
        <v>-1.9842756375175585E-4</v>
      </c>
      <c r="FT430" s="223">
        <f t="shared" ca="1" si="1025"/>
        <v>4.8767033291855888E-5</v>
      </c>
      <c r="FU430" s="223">
        <f t="shared" ca="1" si="1026"/>
        <v>1.8648835280631631E-4</v>
      </c>
      <c r="FV430" s="223">
        <f t="shared" ca="1" si="1027"/>
        <v>-9.4423363659475567E-5</v>
      </c>
      <c r="FW430" s="223">
        <f t="shared" ca="1" si="1028"/>
        <v>-1.6337149740604126E-4</v>
      </c>
      <c r="FX430" s="223">
        <f t="shared" ca="1" si="1029"/>
        <v>1.3442019427103522E-4</v>
      </c>
      <c r="FY430" s="223">
        <f t="shared" ca="1" si="1030"/>
        <v>1.3046256392378755E-4</v>
      </c>
      <c r="FZ430" s="223">
        <f t="shared" ca="1" si="1031"/>
        <v>-1.6636021534730431E-4</v>
      </c>
      <c r="GA430" s="223">
        <f t="shared" ca="1" si="1032"/>
        <v>-8.9734031349889473E-5</v>
      </c>
      <c r="GB430" s="223">
        <f t="shared" ca="1" si="1033"/>
        <v>1.8832902207907708E-4</v>
      </c>
      <c r="GC430" s="223">
        <f t="shared" ca="1" si="1034"/>
        <v>4.3627065845276599E-5</v>
      </c>
      <c r="GD430" s="223">
        <f t="shared" ca="1" si="1035"/>
        <v>-1.990098592532371E-4</v>
      </c>
      <c r="GE430" s="223">
        <f t="shared" ca="1" si="1036"/>
        <v>5.0947966397114553E-6</v>
      </c>
      <c r="GF430" s="223">
        <f t="shared" ca="1" si="1037"/>
        <v>1.9776254425989898E-4</v>
      </c>
      <c r="GG430" s="223">
        <f t="shared" ca="1" si="1038"/>
        <v>-5.3511289783646836E-5</v>
      </c>
      <c r="GH430" s="223">
        <f t="shared" ca="1" si="1039"/>
        <v>-1.8466183803350243E-4</v>
      </c>
      <c r="GI430" s="223">
        <f t="shared" ca="1" si="1040"/>
        <v>9.8720450338063596E-5</v>
      </c>
      <c r="GJ430" s="223">
        <f t="shared" ca="1" si="1041"/>
        <v>1.6049296406979644E-4</v>
      </c>
      <c r="GK430" s="223">
        <f t="shared" ca="1" si="1042"/>
        <v>-1.3801255453107692E-4</v>
      </c>
      <c r="GL430" s="223">
        <f t="shared" ca="1" si="1043"/>
        <v>-1.2670454409756171E-4</v>
      </c>
      <c r="GM430" s="223">
        <f t="shared" ca="1" si="1044"/>
        <v>1.6903253211866519E-4</v>
      </c>
      <c r="GN430" s="223">
        <f t="shared" ca="1" si="1045"/>
        <v>8.5321771323006678E-5</v>
      </c>
      <c r="GO430" s="223">
        <f t="shared" ca="1" si="1046"/>
        <v>-1.8992112339234754E-4</v>
      </c>
      <c r="GP430" s="223">
        <f t="shared" ca="1" si="1047"/>
        <v>-3.8825025424907814E-5</v>
      </c>
      <c r="GQ430" s="223">
        <f t="shared" ca="1" si="1048"/>
        <v>1.9942631854612505E-4</v>
      </c>
      <c r="GR430" s="223">
        <f t="shared" ca="1" si="1049"/>
        <v>-9.998795186551061E-6</v>
      </c>
      <c r="GS430" s="223">
        <f t="shared" ca="1" si="1050"/>
        <v>-1.9697840000619779E-4</v>
      </c>
      <c r="GT430" s="223">
        <f t="shared" ca="1" si="1051"/>
        <v>5.8223313075388139E-5</v>
      </c>
      <c r="GU430" s="223">
        <f t="shared" ca="1" si="1052"/>
        <v>1.8272408987440807E-4</v>
      </c>
      <c r="GV430" s="223">
        <f t="shared" ca="1" si="1053"/>
        <v>-1.0295807150876337E-4</v>
      </c>
      <c r="GW430" s="223">
        <f t="shared" ca="1" si="1054"/>
        <v>-1.5751775577321441E-4</v>
      </c>
      <c r="GX430" s="223">
        <f t="shared" ca="1" si="1055"/>
        <v>1.4152178118889095E-4</v>
      </c>
      <c r="GY430" s="223">
        <f t="shared" ca="1" si="1056"/>
        <v>1.2287020219175956E-4</v>
      </c>
      <c r="GZ430" s="223">
        <f t="shared" ca="1" si="1057"/>
        <v>-1.7160303001321128E-4</v>
      </c>
      <c r="HA430" s="223">
        <f t="shared" ca="1" si="1058"/>
        <v>-8.0858116651465455E-5</v>
      </c>
      <c r="HB430" s="223">
        <f t="shared" ca="1" si="1059"/>
        <v>1.9139882332249464E-4</v>
      </c>
      <c r="HC430" s="223">
        <f t="shared" ca="1" si="1060"/>
        <v>3.3999598260973081E-5</v>
      </c>
      <c r="HD430" s="223">
        <f t="shared" ca="1" si="1061"/>
        <v>-1.9972265088175122E-4</v>
      </c>
      <c r="HE430" s="223">
        <f t="shared" ca="1" si="1062"/>
        <v>1.4896770833049328E-5</v>
      </c>
      <c r="HF430" s="223">
        <f t="shared" ca="1" si="1063"/>
        <v>1.9607560332982968E-4</v>
      </c>
      <c r="HG430" s="223">
        <f t="shared" ca="1" si="1064"/>
        <v>-6.2900264820442712E-5</v>
      </c>
      <c r="HH430" s="223">
        <f t="shared" ca="1" si="1065"/>
        <v>-1.8067627555606717E-4</v>
      </c>
      <c r="HI430" s="223">
        <f t="shared" ca="1" si="1066"/>
        <v>1.0713367458703656E-4</v>
      </c>
      <c r="HJ430" s="223">
        <f t="shared" ca="1" si="1067"/>
        <v>1.5444766467052291E-4</v>
      </c>
      <c r="HK430" s="223">
        <f t="shared" ca="1" si="1068"/>
        <v>-1.4494576041755705E-4</v>
      </c>
      <c r="HL430" s="223">
        <f t="shared" ca="1" si="1069"/>
        <v>-1.189618478705699E-4</v>
      </c>
      <c r="HM430" s="223">
        <f t="shared" ca="1" si="1070"/>
        <v>1.74070160659128E-4</v>
      </c>
      <c r="HN430" s="223">
        <f t="shared" ca="1" si="1071"/>
        <v>7.6345756073933105E-5</v>
      </c>
      <c r="HO430" s="223">
        <f t="shared" ca="1" si="1072"/>
        <v>-1.9276123175833529E-4</v>
      </c>
      <c r="HP430" s="223">
        <f t="shared" ca="1" si="1073"/>
        <v>-2.9153691010383954E-5</v>
      </c>
      <c r="HQ430" s="223">
        <f t="shared" ca="1" si="1074"/>
        <v>1.9989867776059713E-4</v>
      </c>
      <c r="HR430" s="223">
        <f t="shared" ca="1" si="1075"/>
        <v>-1.9785773221823904E-5</v>
      </c>
      <c r="HS430" s="223">
        <f t="shared" ca="1" si="1076"/>
        <v>-1.9505469804175469E-4</v>
      </c>
      <c r="HT430" s="223">
        <f t="shared" ca="1" si="1077"/>
        <v>6.7539327797961862E-5</v>
      </c>
      <c r="HU430" s="223">
        <f t="shared" ca="1" si="1078"/>
        <v>1.7851962860525241E-4</v>
      </c>
      <c r="HV430" s="223">
        <f t="shared" ca="1" si="1079"/>
        <v>-1.1124474434572463E-4</v>
      </c>
      <c r="HW430" s="223">
        <f t="shared" ca="1" si="1080"/>
        <v>-1.5128454006980405E-4</v>
      </c>
      <c r="HX430" s="223">
        <f t="shared" ca="1" si="1081"/>
        <v>1.482824297400187E-4</v>
      </c>
      <c r="HY430" s="223">
        <f t="shared" ca="1" si="1082"/>
        <v>1.1498183538049303E-4</v>
      </c>
      <c r="HZ430" s="223">
        <f t="shared" ca="1" si="1083"/>
        <v>-1.7643243794916621E-4</v>
      </c>
      <c r="IA430" s="223">
        <f t="shared" ca="1" si="1084"/>
        <v>-7.178740766769353E-5</v>
      </c>
      <c r="IB430" s="223">
        <f t="shared" ca="1" si="1085"/>
        <v>1.9400752803597148E-4</v>
      </c>
      <c r="IC430" s="223">
        <f t="shared" ca="1" si="1086"/>
        <v>2.42902226664569E-5</v>
      </c>
      <c r="ID430" s="223">
        <f t="shared" ca="1" si="1087"/>
        <v>-1.9995429315065313E-4</v>
      </c>
      <c r="IE430" s="223">
        <f t="shared" ca="1" si="1088"/>
        <v>8.5414695300327167E-5</v>
      </c>
      <c r="IF430" s="223">
        <f t="shared" ca="1" si="1089"/>
        <v>1.9391629909714438E-4</v>
      </c>
      <c r="IG430" s="223">
        <f t="shared" ca="1" si="1090"/>
        <v>-7.213770760987364E-5</v>
      </c>
      <c r="IH430" s="223">
        <f t="shared" ca="1" si="1091"/>
        <v>-1.7625544810544473E-4</v>
      </c>
      <c r="II430" s="223">
        <f t="shared" ca="1" si="1092"/>
        <v>1.1528880443012775E-4</v>
      </c>
      <c r="IJ430" s="223">
        <f t="shared" ca="1" si="1093"/>
        <v>1.4803028731904047E-4</v>
      </c>
      <c r="IK430" s="223">
        <f t="shared" ca="1" si="1094"/>
        <v>-1.5152977927144955E-4</v>
      </c>
      <c r="IL430" s="223">
        <f t="shared" ca="1" si="1095"/>
        <v>-1.1093256213223071E-4</v>
      </c>
      <c r="IM430" s="223">
        <f t="shared" ca="1" si="1096"/>
        <v>1.7868843893581766E-4</v>
      </c>
      <c r="IN430" s="223">
        <f t="shared" ca="1" si="1097"/>
        <v>6.7185817211378999E-5</v>
      </c>
      <c r="IO430" s="223">
        <f t="shared" ca="1" si="1098"/>
        <v>-1.9513696143312752E-4</v>
      </c>
      <c r="IP430" s="223">
        <f t="shared" ca="1" si="1099"/>
        <v>-1.9412122800665486E-5</v>
      </c>
      <c r="IQ430" s="223">
        <f t="shared" ca="1" si="1100"/>
        <v>1.9988946355128776E-4</v>
      </c>
      <c r="IR430" s="223">
        <f t="shared" ca="1" si="1101"/>
        <v>-2.952508559637632E-5</v>
      </c>
      <c r="IS430" s="223">
        <f t="shared" ca="1" si="1102"/>
        <v>-1.9266109222495541E-4</v>
      </c>
      <c r="IT430" s="223">
        <f t="shared" ca="1" si="1103"/>
        <v>7.6692634364123897E-5</v>
      </c>
      <c r="IU430" s="223">
        <f t="shared" ca="1" si="1104"/>
        <v>1.7388509791431406E-4</v>
      </c>
      <c r="IV430" s="223">
        <f t="shared" ca="1" si="1105"/>
        <v>-1.1926341884966827E-4</v>
      </c>
      <c r="IW430" s="223">
        <f t="shared" ca="1" si="1106"/>
        <v>-1.4468686665840486E-4</v>
      </c>
      <c r="IX430" s="223">
        <f t="shared" ca="1" si="1107"/>
        <v>1.5468585292990311E-4</v>
      </c>
      <c r="IY430" s="223">
        <f t="shared" ca="1" si="1108"/>
        <v>1.0681646725657562E-4</v>
      </c>
      <c r="IZ430" s="223">
        <f t="shared" ca="1" si="1109"/>
        <v>-1.808368046884453E-4</v>
      </c>
      <c r="JA430" s="223">
        <f t="shared" ca="1" si="1110"/>
        <v>-6.254375653101588E-5</v>
      </c>
      <c r="JB430" s="223">
        <f t="shared" ca="1" si="1111"/>
        <v>1.9614885162135722E-4</v>
      </c>
    </row>
    <row r="431" spans="2:262">
      <c r="B431" s="230">
        <v>70</v>
      </c>
      <c r="C431" s="229">
        <f t="shared" si="1112"/>
        <v>1.3671875000000008E-3</v>
      </c>
      <c r="D431" s="226">
        <f t="shared" ca="1" si="855"/>
        <v>279.99599293606389</v>
      </c>
      <c r="E431" s="225">
        <f ca="1">BX361</f>
        <v>-4.0070639361298342E-3</v>
      </c>
      <c r="F431" s="224">
        <v>70</v>
      </c>
      <c r="G431" s="223">
        <f t="shared" ca="1" si="856"/>
        <v>-2.8148849704598866E-5</v>
      </c>
      <c r="H431" s="223">
        <f t="shared" ca="1" si="857"/>
        <v>3.9346107340443098E-4</v>
      </c>
      <c r="I431" s="223">
        <f t="shared" ca="1" si="858"/>
        <v>-8.7316610256097312E-5</v>
      </c>
      <c r="J431" s="223">
        <f t="shared" ca="1" si="859"/>
        <v>-3.6783705810300882E-4</v>
      </c>
      <c r="K431" s="223">
        <f t="shared" ca="1" si="860"/>
        <v>1.9526242237153486E-4</v>
      </c>
      <c r="L431" s="223">
        <f t="shared" ca="1" si="861"/>
        <v>3.1053516234725155E-4</v>
      </c>
      <c r="M431" s="223">
        <f t="shared" ca="1" si="862"/>
        <v>-2.8639236578410516E-4</v>
      </c>
      <c r="N431" s="223">
        <f t="shared" ca="1" si="863"/>
        <v>-2.2649018692346136E-4</v>
      </c>
      <c r="O431" s="223">
        <f t="shared" ca="1" si="864"/>
        <v>3.5285839095763096E-4</v>
      </c>
      <c r="P431" s="223">
        <f t="shared" ca="1" si="865"/>
        <v>1.2294002868192431E-4</v>
      </c>
      <c r="Q431" s="223">
        <f t="shared" ca="1" si="866"/>
        <v>-3.889364884337399E-4</v>
      </c>
      <c r="R431" s="223">
        <f t="shared" ca="1" si="867"/>
        <v>-8.8023577201533999E-6</v>
      </c>
      <c r="S431" s="223">
        <f t="shared" ca="1" si="868"/>
        <v>3.9151963668294801E-4</v>
      </c>
      <c r="T431" s="223">
        <f t="shared" ca="1" si="869"/>
        <v>-1.060933663780058E-4</v>
      </c>
      <c r="U431" s="223">
        <f t="shared" ca="1" si="870"/>
        <v>-3.6038537671252544E-4</v>
      </c>
      <c r="V431" s="223">
        <f t="shared" ca="1" si="871"/>
        <v>2.1185240100161164E-4</v>
      </c>
      <c r="W431" s="223">
        <f t="shared" ca="1" si="872"/>
        <v>2.9821497008557761E-4</v>
      </c>
      <c r="X431" s="223">
        <f t="shared" ca="1" si="873"/>
        <v>-2.9936684910230802E-4</v>
      </c>
      <c r="Y431" s="223">
        <f t="shared" ca="1" si="874"/>
        <v>-2.1036249047560012E-4</v>
      </c>
      <c r="Z431" s="223">
        <f t="shared" ca="1" si="875"/>
        <v>3.6110002517250074E-4</v>
      </c>
      <c r="AA431" s="223">
        <f t="shared" ca="1" si="876"/>
        <v>1.0439373443679215E-4</v>
      </c>
      <c r="AB431" s="223">
        <f t="shared" ca="1" si="877"/>
        <v>-3.9173550954065613E-4</v>
      </c>
      <c r="AC431" s="223">
        <f t="shared" ca="1" si="878"/>
        <v>1.0565339915034194E-5</v>
      </c>
      <c r="AD431" s="223">
        <f t="shared" ca="1" si="879"/>
        <v>3.8863499486362579E-4</v>
      </c>
      <c r="AE431" s="223">
        <f t="shared" ca="1" si="880"/>
        <v>-1.2461453428762759E-4</v>
      </c>
      <c r="AF431" s="223">
        <f t="shared" ca="1" si="881"/>
        <v>-3.520654953835104E-4</v>
      </c>
      <c r="AG431" s="223">
        <f t="shared" ca="1" si="882"/>
        <v>2.2793200864159628E-4</v>
      </c>
      <c r="AH431" s="223">
        <f t="shared" ca="1" si="883"/>
        <v>2.8517635184042029E-4</v>
      </c>
      <c r="AI431" s="223">
        <f t="shared" ca="1" si="884"/>
        <v>-3.1162013145958435E-4</v>
      </c>
      <c r="AJ431" s="223">
        <f t="shared" ca="1" si="885"/>
        <v>-1.9372801236260635E-4</v>
      </c>
      <c r="AK431" s="223">
        <f t="shared" ca="1" si="886"/>
        <v>3.6847173779810331E-4</v>
      </c>
      <c r="AL431" s="223">
        <f t="shared" ca="1" si="887"/>
        <v>8.5595946541591902E-5</v>
      </c>
      <c r="AM431" s="223">
        <f t="shared" ca="1" si="888"/>
        <v>-3.9359080549311094E-4</v>
      </c>
      <c r="AN431" s="223">
        <f t="shared" ca="1" si="889"/>
        <v>2.9907584720951965E-5</v>
      </c>
      <c r="AO431" s="223">
        <f t="shared" ca="1" si="890"/>
        <v>3.8481409730127222E-4</v>
      </c>
      <c r="AP431" s="223">
        <f t="shared" ca="1" si="891"/>
        <v>-1.4283549486920644E-4</v>
      </c>
      <c r="AQ431" s="223">
        <f t="shared" ca="1" si="892"/>
        <v>-3.4289745743882184E-4</v>
      </c>
      <c r="AR431" s="223">
        <f t="shared" ca="1" si="893"/>
        <v>2.434625081082795E-4</v>
      </c>
      <c r="AS431" s="223">
        <f t="shared" ca="1" si="894"/>
        <v>2.7145071878518199E-4</v>
      </c>
      <c r="AT431" s="223">
        <f t="shared" ca="1" si="895"/>
        <v>-3.2312269362547483E-4</v>
      </c>
      <c r="AU431" s="223">
        <f t="shared" ca="1" si="896"/>
        <v>-1.766268264992588E-4</v>
      </c>
      <c r="AV431" s="223">
        <f t="shared" ca="1" si="897"/>
        <v>3.7495576973303876E-4</v>
      </c>
      <c r="AW431" s="223">
        <f t="shared" ca="1" si="898"/>
        <v>6.6591950513853552E-5</v>
      </c>
      <c r="AX431" s="223">
        <f t="shared" ca="1" si="899"/>
        <v>-3.9449790672064968E-4</v>
      </c>
      <c r="AY431" s="223">
        <f t="shared" ca="1" si="900"/>
        <v>4.9177779535684721E-5</v>
      </c>
      <c r="AZ431" s="223">
        <f t="shared" ca="1" si="901"/>
        <v>3.8006614887278577E-4</v>
      </c>
      <c r="BA431" s="223">
        <f t="shared" ca="1" si="902"/>
        <v>-1.6071235223273368E-4</v>
      </c>
      <c r="BB431" s="223">
        <f t="shared" ca="1" si="903"/>
        <v>-3.3290334948489161E-4</v>
      </c>
      <c r="BC431" s="223">
        <f t="shared" ca="1" si="904"/>
        <v>2.5840648506813055E-4</v>
      </c>
      <c r="BD431" s="223">
        <f t="shared" ca="1" si="905"/>
        <v>2.5707113717211546E-4</v>
      </c>
      <c r="BE431" s="223">
        <f t="shared" ca="1" si="906"/>
        <v>-3.3384682492021623E-4</v>
      </c>
      <c r="BF431" s="223">
        <f t="shared" ca="1" si="907"/>
        <v>-1.5910013114019418E-4</v>
      </c>
      <c r="BG431" s="223">
        <f t="shared" ca="1" si="908"/>
        <v>3.8053650037643988E-4</v>
      </c>
      <c r="BH431" s="223">
        <f t="shared" ca="1" si="909"/>
        <v>4.7427528644561352E-5</v>
      </c>
      <c r="BI431" s="223">
        <f t="shared" ca="1" si="910"/>
        <v>-3.9445462793696298E-4</v>
      </c>
      <c r="BJ431" s="223">
        <f t="shared" ca="1" si="911"/>
        <v>6.8329500772048505E-5</v>
      </c>
      <c r="BK431" s="223">
        <f t="shared" ca="1" si="912"/>
        <v>3.7440258780180199E-4</v>
      </c>
      <c r="BL431" s="223">
        <f t="shared" ca="1" si="913"/>
        <v>-1.7820203946299274E-4</v>
      </c>
      <c r="BM431" s="223">
        <f t="shared" ca="1" si="914"/>
        <v>-3.2210724820316416E-4</v>
      </c>
      <c r="BN431" s="223">
        <f t="shared" ca="1" si="915"/>
        <v>2.7272793817171762E-4</v>
      </c>
      <c r="BO431" s="223">
        <f t="shared" ca="1" si="916"/>
        <v>2.4207224867282904E-4</v>
      </c>
      <c r="BP431" s="223">
        <f t="shared" ca="1" si="917"/>
        <v>-3.4376668997219663E-4</v>
      </c>
      <c r="BQ431" s="223">
        <f t="shared" ca="1" si="918"/>
        <v>-1.4119014962968724E-4</v>
      </c>
      <c r="BR431" s="223">
        <f t="shared" ca="1" si="919"/>
        <v>3.8520048525937336E-4</v>
      </c>
      <c r="BS431" s="223">
        <f t="shared" ca="1" si="920"/>
        <v>2.8148849704603528E-5</v>
      </c>
      <c r="BT431" s="223">
        <f t="shared" ca="1" si="921"/>
        <v>-3.9346107340443098E-4</v>
      </c>
      <c r="BU431" s="223">
        <f t="shared" ca="1" si="922"/>
        <v>8.7316610256095008E-5</v>
      </c>
      <c r="BV431" s="223">
        <f t="shared" ca="1" si="923"/>
        <v>3.6783705810301023E-4</v>
      </c>
      <c r="BW431" s="223">
        <f t="shared" ca="1" si="924"/>
        <v>-1.9526242237153036E-4</v>
      </c>
      <c r="BX431" s="223">
        <f t="shared" ca="1" si="925"/>
        <v>-3.1053516234725258E-4</v>
      </c>
      <c r="BY431" s="223">
        <f t="shared" ca="1" si="926"/>
        <v>2.8639236578410294E-4</v>
      </c>
      <c r="BZ431" s="223">
        <f t="shared" ca="1" si="927"/>
        <v>2.2649018692346505E-4</v>
      </c>
      <c r="CA431" s="223">
        <f t="shared" ca="1" si="928"/>
        <v>-3.5285839095763085E-4</v>
      </c>
      <c r="CB431" s="223">
        <f t="shared" ca="1" si="929"/>
        <v>-1.2294002868192591E-4</v>
      </c>
      <c r="CC431" s="223">
        <f t="shared" ca="1" si="930"/>
        <v>3.8893648843373941E-4</v>
      </c>
      <c r="CD431" s="223">
        <f t="shared" ca="1" si="931"/>
        <v>8.8023577201536845E-6</v>
      </c>
      <c r="CE431" s="223">
        <f t="shared" ca="1" si="932"/>
        <v>-3.9151963668294893E-4</v>
      </c>
      <c r="CF431" s="223">
        <f t="shared" ca="1" si="933"/>
        <v>1.0609336637800279E-4</v>
      </c>
      <c r="CG431" s="223">
        <f t="shared" ca="1" si="934"/>
        <v>3.6038537671252501E-4</v>
      </c>
      <c r="CH431" s="223">
        <f t="shared" ca="1" si="935"/>
        <v>-2.1185240100160668E-4</v>
      </c>
      <c r="CI431" s="223">
        <f t="shared" ca="1" si="936"/>
        <v>-2.9821497008557875E-4</v>
      </c>
      <c r="CJ431" s="223">
        <f t="shared" ca="1" si="937"/>
        <v>2.9936684910230964E-4</v>
      </c>
      <c r="CK431" s="223">
        <f t="shared" ca="1" si="938"/>
        <v>2.1036249047560511E-4</v>
      </c>
      <c r="CL431" s="223">
        <f t="shared" ca="1" si="939"/>
        <v>-3.6110002517250058E-4</v>
      </c>
      <c r="CM431" s="223">
        <f t="shared" ca="1" si="940"/>
        <v>-1.0439373443680055E-4</v>
      </c>
      <c r="CN431" s="223">
        <f t="shared" ca="1" si="941"/>
        <v>3.917355095406557E-4</v>
      </c>
      <c r="CO431" s="223">
        <f t="shared" ca="1" si="942"/>
        <v>-1.0565339915033896E-5</v>
      </c>
      <c r="CP431" s="223">
        <f t="shared" ca="1" si="943"/>
        <v>-3.886349948636273E-4</v>
      </c>
      <c r="CQ431" s="223">
        <f t="shared" ca="1" si="944"/>
        <v>1.2461453428762466E-4</v>
      </c>
      <c r="CR431" s="223">
        <f t="shared" ca="1" si="945"/>
        <v>3.5206549538351062E-4</v>
      </c>
      <c r="CS431" s="223">
        <f t="shared" ca="1" si="946"/>
        <v>-2.2793200864159148E-4</v>
      </c>
      <c r="CT431" s="223">
        <f t="shared" ca="1" si="947"/>
        <v>-2.8517635184042241E-4</v>
      </c>
      <c r="CU431" s="223">
        <f t="shared" ca="1" si="948"/>
        <v>3.1162013145958592E-4</v>
      </c>
      <c r="CV431" s="223">
        <f t="shared" ca="1" si="949"/>
        <v>1.9372801236261148E-4</v>
      </c>
      <c r="CW431" s="223">
        <f t="shared" ca="1" si="950"/>
        <v>-3.684717377981032E-4</v>
      </c>
      <c r="CX431" s="223">
        <f t="shared" ca="1" si="951"/>
        <v>-8.5595946541589449E-5</v>
      </c>
      <c r="CY431" s="223">
        <f t="shared" ca="1" si="952"/>
        <v>3.9359080549311056E-4</v>
      </c>
      <c r="CZ431" s="223">
        <f t="shared" ca="1" si="953"/>
        <v>-2.9907584720951681E-5</v>
      </c>
      <c r="DA431" s="223">
        <f t="shared" ca="1" si="954"/>
        <v>-3.8481409730127411E-4</v>
      </c>
      <c r="DB431" s="223">
        <f t="shared" ca="1" si="955"/>
        <v>1.4283549486920354E-4</v>
      </c>
      <c r="DC431" s="223">
        <f t="shared" ca="1" si="956"/>
        <v>3.4289745743882195E-4</v>
      </c>
      <c r="DD431" s="223">
        <f t="shared" ca="1" si="957"/>
        <v>-2.4346250810827267E-4</v>
      </c>
      <c r="DE431" s="223">
        <f t="shared" ca="1" si="958"/>
        <v>-2.7145071878518427E-4</v>
      </c>
      <c r="DF431" s="223">
        <f t="shared" ca="1" si="959"/>
        <v>3.2312269362547624E-4</v>
      </c>
      <c r="DG431" s="223">
        <f t="shared" ca="1" si="960"/>
        <v>1.7662682649926658E-4</v>
      </c>
      <c r="DH431" s="223">
        <f t="shared" ca="1" si="961"/>
        <v>-3.7495576973303784E-4</v>
      </c>
      <c r="DI431" s="223">
        <f t="shared" ca="1" si="962"/>
        <v>-6.6591950513851072E-5</v>
      </c>
      <c r="DJ431" s="223">
        <f t="shared" ca="1" si="963"/>
        <v>3.9449790672064963E-4</v>
      </c>
      <c r="DK431" s="223">
        <f t="shared" ca="1" si="964"/>
        <v>-4.9177779535681659E-5</v>
      </c>
      <c r="DL431" s="223">
        <f t="shared" ca="1" si="965"/>
        <v>-3.8006614887278815E-4</v>
      </c>
      <c r="DM431" s="223">
        <f t="shared" ca="1" si="966"/>
        <v>1.607123522327308E-4</v>
      </c>
      <c r="DN431" s="223">
        <f t="shared" ca="1" si="967"/>
        <v>3.3290334948489329E-4</v>
      </c>
      <c r="DO431" s="223">
        <f t="shared" ca="1" si="968"/>
        <v>-2.5840648506812399E-4</v>
      </c>
      <c r="DP431" s="223">
        <f t="shared" ca="1" si="969"/>
        <v>-2.5707113717211779E-4</v>
      </c>
      <c r="DQ431" s="223">
        <f t="shared" ca="1" si="970"/>
        <v>3.3384682492021759E-4</v>
      </c>
      <c r="DR431" s="223">
        <f t="shared" ca="1" si="971"/>
        <v>1.5910013114020215E-4</v>
      </c>
      <c r="DS431" s="223">
        <f t="shared" ca="1" si="972"/>
        <v>-3.8053650037643907E-4</v>
      </c>
      <c r="DT431" s="223">
        <f t="shared" ca="1" si="973"/>
        <v>-4.7427528644558858E-5</v>
      </c>
      <c r="DU431" s="223">
        <f t="shared" ca="1" si="974"/>
        <v>3.9445462793696309E-4</v>
      </c>
      <c r="DV431" s="223">
        <f t="shared" ca="1" si="975"/>
        <v>-6.8329500772045456E-5</v>
      </c>
      <c r="DW431" s="223">
        <f t="shared" ca="1" si="976"/>
        <v>-3.7440258780180118E-4</v>
      </c>
      <c r="DX431" s="223">
        <f t="shared" ca="1" si="977"/>
        <v>1.7820203946298998E-4</v>
      </c>
      <c r="DY431" s="223">
        <f t="shared" ca="1" si="978"/>
        <v>3.22107248203166E-4</v>
      </c>
      <c r="DZ431" s="223">
        <f t="shared" ca="1" si="979"/>
        <v>-2.7272793817171133E-4</v>
      </c>
      <c r="EA431" s="223">
        <f t="shared" ca="1" si="980"/>
        <v>-2.4207224867283148E-4</v>
      </c>
      <c r="EB431" s="223">
        <f t="shared" ca="1" si="981"/>
        <v>3.4376668997219793E-4</v>
      </c>
      <c r="EC431" s="223">
        <f t="shared" ca="1" si="982"/>
        <v>1.4119014962969537E-4</v>
      </c>
      <c r="ED431" s="223">
        <f t="shared" ca="1" si="983"/>
        <v>-3.8520048525937265E-4</v>
      </c>
      <c r="EE431" s="223">
        <f t="shared" ca="1" si="984"/>
        <v>-2.8148849704601021E-5</v>
      </c>
      <c r="EF431" s="223">
        <f t="shared" ca="1" si="985"/>
        <v>3.9346107340443163E-4</v>
      </c>
      <c r="EG431" s="223">
        <f t="shared" ca="1" si="986"/>
        <v>-8.7316610256091986E-5</v>
      </c>
      <c r="EH431" s="223">
        <f t="shared" ca="1" si="987"/>
        <v>-3.6783705810300936E-4</v>
      </c>
      <c r="EI431" s="223">
        <f t="shared" ca="1" si="988"/>
        <v>1.9526242237152765E-4</v>
      </c>
      <c r="EJ431" s="223">
        <f t="shared" ca="1" si="989"/>
        <v>3.1053516234725448E-4</v>
      </c>
      <c r="EK431" s="223">
        <f t="shared" ca="1" si="990"/>
        <v>-2.8639236578409697E-4</v>
      </c>
      <c r="EL431" s="223">
        <f t="shared" ca="1" si="991"/>
        <v>-2.2649018692346757E-4</v>
      </c>
      <c r="EM431" s="223">
        <f t="shared" ca="1" si="992"/>
        <v>3.5285839095762944E-4</v>
      </c>
      <c r="EN431" s="223">
        <f t="shared" ca="1" si="993"/>
        <v>1.2294002868193417E-4</v>
      </c>
      <c r="EO431" s="223">
        <f t="shared" ca="1" si="994"/>
        <v>-3.8893648843373887E-4</v>
      </c>
      <c r="EP431" s="223">
        <f t="shared" ca="1" si="995"/>
        <v>-8.8023577201567881E-6</v>
      </c>
      <c r="EQ431" s="223">
        <f t="shared" ca="1" si="996"/>
        <v>3.9151963668294926E-4</v>
      </c>
      <c r="ER431" s="223">
        <f t="shared" ca="1" si="997"/>
        <v>-1.0609336637799983E-4</v>
      </c>
      <c r="ES431" s="223">
        <f t="shared" ca="1" si="998"/>
        <v>-3.6038537671252626E-4</v>
      </c>
      <c r="ET431" s="223">
        <f t="shared" ca="1" si="999"/>
        <v>2.1185240100160408E-4</v>
      </c>
      <c r="EU431" s="223">
        <f t="shared" ca="1" si="1000"/>
        <v>2.9821497008558075E-4</v>
      </c>
      <c r="EV431" s="223">
        <f t="shared" ca="1" si="1001"/>
        <v>-2.9936684910230758E-4</v>
      </c>
      <c r="EW431" s="223">
        <f t="shared" ca="1" si="1002"/>
        <v>-2.1036249047560774E-4</v>
      </c>
      <c r="EX431" s="223">
        <f t="shared" ca="1" si="1003"/>
        <v>3.6110002517249939E-4</v>
      </c>
      <c r="EY431" s="223">
        <f t="shared" ca="1" si="1004"/>
        <v>1.0439373443680352E-4</v>
      </c>
      <c r="EZ431" s="223">
        <f t="shared" ca="1" si="1005"/>
        <v>-3.9173550954065537E-4</v>
      </c>
      <c r="FA431" s="223">
        <f t="shared" ca="1" si="1006"/>
        <v>1.0565339915019598E-5</v>
      </c>
      <c r="FB431" s="223">
        <f t="shared" ca="1" si="1007"/>
        <v>3.8863499486362589E-4</v>
      </c>
      <c r="FC431" s="223">
        <f t="shared" ca="1" si="1008"/>
        <v>-1.2461453428762171E-4</v>
      </c>
      <c r="FD431" s="223">
        <f t="shared" ca="1" si="1009"/>
        <v>-3.5206549538351702E-4</v>
      </c>
      <c r="FE431" s="223">
        <f t="shared" ca="1" si="1010"/>
        <v>2.279320086415981E-4</v>
      </c>
      <c r="FF431" s="223">
        <f t="shared" ca="1" si="1011"/>
        <v>2.8517635184042457E-4</v>
      </c>
      <c r="FG431" s="223">
        <f t="shared" ca="1" si="1012"/>
        <v>-3.1162013145957714E-4</v>
      </c>
      <c r="FH431" s="223">
        <f t="shared" ca="1" si="1013"/>
        <v>-1.9372801236260443E-4</v>
      </c>
      <c r="FI431" s="223">
        <f t="shared" ca="1" si="1014"/>
        <v>3.6847173779810212E-4</v>
      </c>
      <c r="FJ431" s="223">
        <f t="shared" ca="1" si="1015"/>
        <v>8.5595946541603421E-5</v>
      </c>
      <c r="FK431" s="223">
        <f t="shared" ca="1" si="1016"/>
        <v>-3.935908054931111E-4</v>
      </c>
      <c r="FL431" s="223">
        <f t="shared" ca="1" si="1017"/>
        <v>2.9907584720948604E-5</v>
      </c>
      <c r="FM431" s="223">
        <f t="shared" ca="1" si="1018"/>
        <v>3.8481409730127476E-4</v>
      </c>
      <c r="FN431" s="223">
        <f t="shared" ca="1" si="1019"/>
        <v>-1.4283549486921116E-4</v>
      </c>
      <c r="FO431" s="223">
        <f t="shared" ca="1" si="1020"/>
        <v>-3.4289745743882352E-4</v>
      </c>
      <c r="FP431" s="223">
        <f t="shared" ca="1" si="1021"/>
        <v>2.4346250810827026E-4</v>
      </c>
      <c r="FQ431" s="223">
        <f t="shared" ca="1" si="1022"/>
        <v>2.7145071878519462E-4</v>
      </c>
      <c r="FR431" s="223">
        <f t="shared" ca="1" si="1023"/>
        <v>-3.2312269362547451E-4</v>
      </c>
      <c r="FS431" s="223">
        <f t="shared" ca="1" si="1024"/>
        <v>-1.7662682649926935E-4</v>
      </c>
      <c r="FT431" s="223">
        <f t="shared" ca="1" si="1025"/>
        <v>3.7495576973303334E-4</v>
      </c>
      <c r="FU431" s="223">
        <f t="shared" ca="1" si="1026"/>
        <v>6.6591950513854122E-5</v>
      </c>
      <c r="FV431" s="223">
        <f t="shared" ca="1" si="1027"/>
        <v>-3.9449790672064957E-4</v>
      </c>
      <c r="FW431" s="223">
        <f t="shared" ca="1" si="1028"/>
        <v>4.9177779535667469E-5</v>
      </c>
      <c r="FX431" s="223">
        <f t="shared" ca="1" si="1029"/>
        <v>3.8006614887278593E-4</v>
      </c>
      <c r="FY431" s="223">
        <f t="shared" ca="1" si="1030"/>
        <v>-1.6071235223272799E-4</v>
      </c>
      <c r="FZ431" s="223">
        <f t="shared" ca="1" si="1031"/>
        <v>-3.3290334948490099E-4</v>
      </c>
      <c r="GA431" s="223">
        <f t="shared" ca="1" si="1032"/>
        <v>2.5840648506813017E-4</v>
      </c>
      <c r="GB431" s="223">
        <f t="shared" ca="1" si="1033"/>
        <v>2.5707113717212012E-4</v>
      </c>
      <c r="GC431" s="223">
        <f t="shared" ca="1" si="1034"/>
        <v>-3.3384682492020994E-4</v>
      </c>
      <c r="GD431" s="223">
        <f t="shared" ca="1" si="1035"/>
        <v>-1.591001311401947E-4</v>
      </c>
      <c r="GE431" s="223">
        <f t="shared" ca="1" si="1036"/>
        <v>3.8053650037643826E-4</v>
      </c>
      <c r="GF431" s="223">
        <f t="shared" ca="1" si="1037"/>
        <v>4.7427528644573055E-5</v>
      </c>
      <c r="GG431" s="223">
        <f t="shared" ca="1" si="1038"/>
        <v>-3.9445462793696287E-4</v>
      </c>
      <c r="GH431" s="223">
        <f t="shared" ca="1" si="1039"/>
        <v>6.8329500772042407E-5</v>
      </c>
      <c r="GI431" s="223">
        <f t="shared" ca="1" si="1040"/>
        <v>3.7440258780180573E-4</v>
      </c>
      <c r="GJ431" s="223">
        <f t="shared" ca="1" si="1041"/>
        <v>-1.7820203946299724E-4</v>
      </c>
      <c r="GK431" s="223">
        <f t="shared" ca="1" si="1042"/>
        <v>-3.2210724820316779E-4</v>
      </c>
      <c r="GL431" s="223">
        <f t="shared" ca="1" si="1043"/>
        <v>2.7272793817170911E-4</v>
      </c>
      <c r="GM431" s="223">
        <f t="shared" ca="1" si="1044"/>
        <v>2.4207224867282508E-4</v>
      </c>
      <c r="GN431" s="223">
        <f t="shared" ca="1" si="1045"/>
        <v>-3.4376668997219636E-4</v>
      </c>
      <c r="GO431" s="223">
        <f t="shared" ca="1" si="1046"/>
        <v>-1.4119014962969828E-4</v>
      </c>
      <c r="GP431" s="223">
        <f t="shared" ca="1" si="1047"/>
        <v>3.8520048525937444E-4</v>
      </c>
      <c r="GQ431" s="223">
        <f t="shared" ca="1" si="1048"/>
        <v>2.8148849704604104E-5</v>
      </c>
      <c r="GR431" s="223">
        <f t="shared" ca="1" si="1049"/>
        <v>-3.9346107340443184E-4</v>
      </c>
      <c r="GS431" s="223">
        <f t="shared" ca="1" si="1050"/>
        <v>8.7316610256078027E-5</v>
      </c>
      <c r="GT431" s="223">
        <f t="shared" ca="1" si="1051"/>
        <v>3.6783705810301045E-4</v>
      </c>
      <c r="GU431" s="223">
        <f t="shared" ca="1" si="1052"/>
        <v>-1.9526242237152494E-4</v>
      </c>
      <c r="GV431" s="223">
        <f t="shared" ca="1" si="1053"/>
        <v>-3.1053516234726331E-4</v>
      </c>
      <c r="GW431" s="223">
        <f t="shared" ca="1" si="1054"/>
        <v>2.8639236578410261E-4</v>
      </c>
      <c r="GX431" s="223">
        <f t="shared" ca="1" si="1055"/>
        <v>2.2649018692347012E-4</v>
      </c>
      <c r="GY431" s="223">
        <f t="shared" ca="1" si="1056"/>
        <v>-3.5285839095762305E-4</v>
      </c>
      <c r="GZ431" s="223">
        <f t="shared" ca="1" si="1057"/>
        <v>-1.2294002868192647E-4</v>
      </c>
      <c r="HA431" s="223">
        <f t="shared" ca="1" si="1058"/>
        <v>3.8893648843373832E-4</v>
      </c>
      <c r="HB431" s="223">
        <f t="shared" ca="1" si="1059"/>
        <v>8.802357720171086E-6</v>
      </c>
      <c r="HC431" s="223">
        <f t="shared" ca="1" si="1060"/>
        <v>-3.9151963668294823E-4</v>
      </c>
      <c r="HD431" s="223">
        <f t="shared" ca="1" si="1061"/>
        <v>1.0609336637799686E-4</v>
      </c>
      <c r="HE431" s="223">
        <f t="shared" ca="1" si="1062"/>
        <v>3.6038537671253211E-4</v>
      </c>
      <c r="HF431" s="223">
        <f t="shared" ca="1" si="1063"/>
        <v>-2.1185240100161091E-4</v>
      </c>
      <c r="HG431" s="223">
        <f t="shared" ca="1" si="1064"/>
        <v>-2.9821497008558281E-4</v>
      </c>
      <c r="HH431" s="223">
        <f t="shared" ca="1" si="1065"/>
        <v>2.9936684910229826E-4</v>
      </c>
      <c r="HI431" s="223">
        <f t="shared" ca="1" si="1066"/>
        <v>2.1036249047560085E-4</v>
      </c>
      <c r="HJ431" s="223">
        <f t="shared" ca="1" si="1067"/>
        <v>-3.6110002517249814E-4</v>
      </c>
      <c r="HK431" s="223">
        <f t="shared" ca="1" si="1068"/>
        <v>-1.0439373443680651E-4</v>
      </c>
      <c r="HL431" s="223">
        <f t="shared" ca="1" si="1069"/>
        <v>3.9173550954065635E-4</v>
      </c>
      <c r="HM431" s="223">
        <f t="shared" ca="1" si="1070"/>
        <v>-1.0565339915027703E-5</v>
      </c>
      <c r="HN431" s="223">
        <f t="shared" ca="1" si="1071"/>
        <v>-3.8863499486362833E-4</v>
      </c>
      <c r="HO431" s="223">
        <f t="shared" ca="1" si="1072"/>
        <v>1.2461453428762943E-4</v>
      </c>
      <c r="HP431" s="223">
        <f t="shared" ca="1" si="1073"/>
        <v>3.5206549538351333E-4</v>
      </c>
      <c r="HQ431" s="223">
        <f t="shared" ca="1" si="1074"/>
        <v>-2.2793200864158644E-4</v>
      </c>
      <c r="HR431" s="223">
        <f t="shared" ca="1" si="1075"/>
        <v>-2.8517635184043444E-4</v>
      </c>
      <c r="HS431" s="223">
        <f t="shared" ca="1" si="1076"/>
        <v>3.1162013145958213E-4</v>
      </c>
      <c r="HT431" s="223">
        <f t="shared" ca="1" si="1077"/>
        <v>1.937280123626169E-4</v>
      </c>
      <c r="HU431" s="223">
        <f t="shared" ca="1" si="1078"/>
        <v>-3.6847173779809697E-4</v>
      </c>
      <c r="HV431" s="223">
        <f t="shared" ca="1" si="1079"/>
        <v>-8.5595946541595493E-5</v>
      </c>
      <c r="HW431" s="223">
        <f t="shared" ca="1" si="1080"/>
        <v>3.9359080549311007E-4</v>
      </c>
      <c r="HX431" s="223">
        <f t="shared" ca="1" si="1081"/>
        <v>-2.9907584720934333E-5</v>
      </c>
      <c r="HY431" s="223">
        <f t="shared" ca="1" si="1082"/>
        <v>-3.8481409730127297E-4</v>
      </c>
      <c r="HZ431" s="223">
        <f t="shared" ca="1" si="1083"/>
        <v>1.4283549486919777E-4</v>
      </c>
      <c r="IA431" s="223">
        <f t="shared" ca="1" si="1084"/>
        <v>3.4289745743883057E-4</v>
      </c>
      <c r="IB431" s="223">
        <f t="shared" ca="1" si="1085"/>
        <v>-2.4346250810827665E-4</v>
      </c>
      <c r="IC431" s="223">
        <f t="shared" ca="1" si="1086"/>
        <v>-2.7145071878518872E-4</v>
      </c>
      <c r="ID431" s="223">
        <f t="shared" ca="1" si="1087"/>
        <v>3.2312269362546627E-4</v>
      </c>
      <c r="IE431" s="223">
        <f t="shared" ca="1" si="1088"/>
        <v>1.0615561705465783E-4</v>
      </c>
      <c r="IF431" s="223">
        <f t="shared" ca="1" si="1089"/>
        <v>-3.7495576973303589E-4</v>
      </c>
      <c r="IG431" s="223">
        <f t="shared" ca="1" si="1090"/>
        <v>-6.6591950513868216E-5</v>
      </c>
      <c r="IH431" s="223">
        <f t="shared" ca="1" si="1091"/>
        <v>3.9449790672064968E-4</v>
      </c>
      <c r="II431" s="223">
        <f t="shared" ca="1" si="1092"/>
        <v>-4.9177779535675519E-5</v>
      </c>
      <c r="IJ431" s="223">
        <f t="shared" ca="1" si="1093"/>
        <v>-3.8006614887278978E-4</v>
      </c>
      <c r="IK431" s="223">
        <f t="shared" ca="1" si="1094"/>
        <v>1.6071235223273541E-4</v>
      </c>
      <c r="IL431" s="223">
        <f t="shared" ca="1" si="1095"/>
        <v>3.3290334948489665E-4</v>
      </c>
      <c r="IM431" s="223">
        <f t="shared" ca="1" si="1096"/>
        <v>-2.5840648506811933E-4</v>
      </c>
      <c r="IN431" s="223">
        <f t="shared" ca="1" si="1097"/>
        <v>-2.5707113717211399E-4</v>
      </c>
      <c r="IO431" s="223">
        <f t="shared" ca="1" si="1098"/>
        <v>3.3384682492021428E-4</v>
      </c>
      <c r="IP431" s="223">
        <f t="shared" ca="1" si="1099"/>
        <v>1.5910013114020782E-4</v>
      </c>
      <c r="IQ431" s="223">
        <f t="shared" ca="1" si="1100"/>
        <v>-3.8053650037643446E-4</v>
      </c>
      <c r="IR431" s="223">
        <f t="shared" ca="1" si="1101"/>
        <v>-4.7427528644564991E-5</v>
      </c>
      <c r="IS431" s="223">
        <f t="shared" ca="1" si="1102"/>
        <v>3.9445462793696325E-4</v>
      </c>
      <c r="IT431" s="223">
        <f t="shared" ca="1" si="1103"/>
        <v>-6.8329500772028312E-5</v>
      </c>
      <c r="IU431" s="223">
        <f t="shared" ca="1" si="1104"/>
        <v>-3.7440258780180319E-4</v>
      </c>
      <c r="IV431" s="223">
        <f t="shared" ca="1" si="1105"/>
        <v>1.7820203946298447E-4</v>
      </c>
      <c r="IW431" s="223">
        <f t="shared" ca="1" si="1106"/>
        <v>3.2210724820317608E-4</v>
      </c>
      <c r="IX431" s="223">
        <f t="shared" ca="1" si="1107"/>
        <v>-2.7272793817171496E-4</v>
      </c>
      <c r="IY431" s="223">
        <f t="shared" ca="1" si="1108"/>
        <v>-2.4207224867283636E-4</v>
      </c>
      <c r="IZ431" s="223">
        <f t="shared" ca="1" si="1109"/>
        <v>3.4376668997218937E-4</v>
      </c>
      <c r="JA431" s="223">
        <f t="shared" ca="1" si="1110"/>
        <v>1.4119014962969069E-4</v>
      </c>
      <c r="JB431" s="223">
        <f t="shared" ca="1" si="1111"/>
        <v>-3.852004852593713E-4</v>
      </c>
    </row>
    <row r="432" spans="2:262">
      <c r="B432" s="230">
        <v>71</v>
      </c>
      <c r="C432" s="229">
        <f t="shared" si="1112"/>
        <v>1.3867187500000008E-3</v>
      </c>
      <c r="D432" s="226">
        <f t="shared" ca="1" si="855"/>
        <v>279.99634007204912</v>
      </c>
      <c r="E432" s="225">
        <f ca="1">BY361</f>
        <v>-3.6599279509027696E-3</v>
      </c>
      <c r="F432" s="224">
        <v>71</v>
      </c>
      <c r="G432" s="223">
        <f t="shared" ca="1" si="856"/>
        <v>-5.588161358874454E-5</v>
      </c>
      <c r="H432" s="223">
        <f t="shared" ca="1" si="857"/>
        <v>9.4019597990013229E-4</v>
      </c>
      <c r="I432" s="223">
        <f t="shared" ca="1" si="858"/>
        <v>-2.655937474683929E-4</v>
      </c>
      <c r="J432" s="223">
        <f t="shared" ca="1" si="859"/>
        <v>-8.4938316247988631E-4</v>
      </c>
      <c r="K432" s="223">
        <f t="shared" ca="1" si="860"/>
        <v>5.5601804694591095E-4</v>
      </c>
      <c r="L432" s="223">
        <f t="shared" ca="1" si="861"/>
        <v>6.5926737149851278E-4</v>
      </c>
      <c r="M432" s="223">
        <f t="shared" ca="1" si="862"/>
        <v>-7.8143723700476115E-4</v>
      </c>
      <c r="N432" s="223">
        <f t="shared" ca="1" si="863"/>
        <v>-3.920753995265822E-4</v>
      </c>
      <c r="O432" s="223">
        <f t="shared" ca="1" si="864"/>
        <v>9.1549713868378985E-4</v>
      </c>
      <c r="P432" s="223">
        <f t="shared" ca="1" si="865"/>
        <v>7.9045159558519202E-5</v>
      </c>
      <c r="Q432" s="223">
        <f t="shared" ca="1" si="866"/>
        <v>-9.4252455823475695E-4</v>
      </c>
      <c r="R432" s="223">
        <f t="shared" ca="1" si="867"/>
        <v>2.4322639779904637E-4</v>
      </c>
      <c r="S432" s="223">
        <f t="shared" ca="1" si="868"/>
        <v>8.5935966950657743E-4</v>
      </c>
      <c r="T432" s="223">
        <f t="shared" ca="1" si="869"/>
        <v>-5.370619022455925E-4</v>
      </c>
      <c r="U432" s="223">
        <f t="shared" ca="1" si="870"/>
        <v>-6.7572543512836331E-4</v>
      </c>
      <c r="V432" s="223">
        <f t="shared" ca="1" si="871"/>
        <v>7.6810849559143593E-4</v>
      </c>
      <c r="W432" s="223">
        <f t="shared" ca="1" si="872"/>
        <v>4.130908767700748E-4</v>
      </c>
      <c r="X432" s="223">
        <f t="shared" ca="1" si="873"/>
        <v>-9.0935408863595732E-4</v>
      </c>
      <c r="Y432" s="223">
        <f t="shared" ca="1" si="874"/>
        <v>-1.0216109167986326E-4</v>
      </c>
      <c r="Z432" s="223">
        <f t="shared" ca="1" si="875"/>
        <v>9.4428539501876445E-4</v>
      </c>
      <c r="AA432" s="223">
        <f t="shared" ca="1" si="876"/>
        <v>-2.2071253764249064E-4</v>
      </c>
      <c r="AB432" s="223">
        <f t="shared" ca="1" si="877"/>
        <v>-8.6881853040188619E-4</v>
      </c>
      <c r="AC432" s="223">
        <f t="shared" ca="1" si="878"/>
        <v>5.1778225153739925E-4</v>
      </c>
      <c r="AD432" s="223">
        <f t="shared" ca="1" si="879"/>
        <v>6.9177646702309734E-4</v>
      </c>
      <c r="AE432" s="223">
        <f t="shared" ca="1" si="880"/>
        <v>-7.5431707434179119E-4</v>
      </c>
      <c r="AF432" s="223">
        <f t="shared" ca="1" si="881"/>
        <v>-4.3385752351585936E-4</v>
      </c>
      <c r="AG432" s="223">
        <f t="shared" ca="1" si="882"/>
        <v>9.0266327768807008E-4</v>
      </c>
      <c r="AH432" s="223">
        <f t="shared" ca="1" si="883"/>
        <v>1.2521548577962863E-4</v>
      </c>
      <c r="AI432" s="223">
        <f t="shared" ca="1" si="884"/>
        <v>-9.4547742958991758E-4</v>
      </c>
      <c r="AJ432" s="223">
        <f t="shared" ca="1" si="885"/>
        <v>1.9806572850622915E-4</v>
      </c>
      <c r="AK432" s="223">
        <f t="shared" ca="1" si="886"/>
        <v>8.7775404750169801E-4</v>
      </c>
      <c r="AL432" s="223">
        <f t="shared" ca="1" si="887"/>
        <v>-4.9819070816200552E-4</v>
      </c>
      <c r="AM432" s="223">
        <f t="shared" ca="1" si="888"/>
        <v>-7.0741079864128256E-4</v>
      </c>
      <c r="AN432" s="223">
        <f t="shared" ca="1" si="889"/>
        <v>7.4007128069229679E-4</v>
      </c>
      <c r="AO432" s="223">
        <f t="shared" ca="1" si="890"/>
        <v>4.5436283071245871E-4</v>
      </c>
      <c r="AP432" s="223">
        <f t="shared" ca="1" si="891"/>
        <v>-8.9542873613445751E-4</v>
      </c>
      <c r="AQ432" s="223">
        <f t="shared" ca="1" si="892"/>
        <v>-1.4819445475286892E-4</v>
      </c>
      <c r="AR432" s="223">
        <f t="shared" ca="1" si="893"/>
        <v>9.4609994391116402E-4</v>
      </c>
      <c r="AS432" s="223">
        <f t="shared" ca="1" si="894"/>
        <v>-1.7529961198126351E-4</v>
      </c>
      <c r="AT432" s="223">
        <f t="shared" ca="1" si="895"/>
        <v>-8.8616083838463514E-4</v>
      </c>
      <c r="AU432" s="223">
        <f t="shared" ca="1" si="896"/>
        <v>4.7829907333255927E-4</v>
      </c>
      <c r="AV432" s="223">
        <f t="shared" ca="1" si="897"/>
        <v>7.2261901244615541E-4</v>
      </c>
      <c r="AW432" s="223">
        <f t="shared" ca="1" si="898"/>
        <v>-7.2537969577636551E-4</v>
      </c>
      <c r="AX432" s="223">
        <f t="shared" ca="1" si="899"/>
        <v>-4.7459444672955748E-4</v>
      </c>
      <c r="AY432" s="223">
        <f t="shared" ca="1" si="900"/>
        <v>8.8765482179243465E-4</v>
      </c>
      <c r="AZ432" s="223">
        <f t="shared" ca="1" si="901"/>
        <v>1.710841569279137E-4</v>
      </c>
      <c r="BA432" s="223">
        <f t="shared" ca="1" si="902"/>
        <v>-9.4615256300315399E-4</v>
      </c>
      <c r="BB432" s="223">
        <f t="shared" ca="1" si="903"/>
        <v>1.5242790152492167E-4</v>
      </c>
      <c r="BC432" s="223">
        <f t="shared" ca="1" si="904"/>
        <v>8.9403383911421488E-4</v>
      </c>
      <c r="BD432" s="223">
        <f t="shared" ca="1" si="905"/>
        <v>-4.581193290260977E-4</v>
      </c>
      <c r="BE432" s="223">
        <f t="shared" ca="1" si="906"/>
        <v>-7.3739194757840062E-4</v>
      </c>
      <c r="BF432" s="223">
        <f t="shared" ca="1" si="907"/>
        <v>7.1025116925538809E-4</v>
      </c>
      <c r="BG432" s="223">
        <f t="shared" ca="1" si="908"/>
        <v>4.945401847981757E-4</v>
      </c>
      <c r="BH432" s="223">
        <f t="shared" ca="1" si="909"/>
        <v>-8.7934621737731562E-4</v>
      </c>
      <c r="BI432" s="223">
        <f t="shared" ca="1" si="910"/>
        <v>-1.9387080440407375E-4</v>
      </c>
      <c r="BJ432" s="223">
        <f t="shared" ca="1" si="911"/>
        <v>9.4563525517011389E-4</v>
      </c>
      <c r="BK432" s="223">
        <f t="shared" ca="1" si="912"/>
        <v>-1.2946437420034753E-4</v>
      </c>
      <c r="BL432" s="223">
        <f t="shared" ca="1" si="913"/>
        <v>-9.0136830728919056E-4</v>
      </c>
      <c r="BM432" s="223">
        <f t="shared" ca="1" si="914"/>
        <v>4.3766363076601605E-4</v>
      </c>
      <c r="BN432" s="223">
        <f t="shared" ca="1" si="915"/>
        <v>7.5172070537428523E-4</v>
      </c>
      <c r="BO432" s="223">
        <f t="shared" ca="1" si="916"/>
        <v>-6.9469481398805311E-4</v>
      </c>
      <c r="BP432" s="223">
        <f t="shared" ca="1" si="917"/>
        <v>-5.1418803035152008E-4</v>
      </c>
      <c r="BQ432" s="223">
        <f t="shared" ca="1" si="918"/>
        <v>8.7050792768172144E-4</v>
      </c>
      <c r="BR432" s="223">
        <f t="shared" ca="1" si="919"/>
        <v>2.165406713569571E-4</v>
      </c>
      <c r="BS432" s="223">
        <f t="shared" ca="1" si="920"/>
        <v>-9.4454833201893895E-4</v>
      </c>
      <c r="BT432" s="223">
        <f t="shared" ca="1" si="921"/>
        <v>1.0642286237773983E-4</v>
      </c>
      <c r="BU432" s="223">
        <f t="shared" ca="1" si="922"/>
        <v>9.081598249001874E-4</v>
      </c>
      <c r="BV432" s="223">
        <f t="shared" ca="1" si="923"/>
        <v>-4.1694430030005808E-4</v>
      </c>
      <c r="BW432" s="223">
        <f t="shared" ca="1" si="924"/>
        <v>-7.6559665472590035E-4</v>
      </c>
      <c r="BX432" s="223">
        <f t="shared" ca="1" si="925"/>
        <v>6.7872000054108395E-4</v>
      </c>
      <c r="BY432" s="223">
        <f t="shared" ca="1" si="926"/>
        <v>5.3352614826210961E-4</v>
      </c>
      <c r="BZ432" s="223">
        <f t="shared" ca="1" si="927"/>
        <v>-8.6114527656087989E-4</v>
      </c>
      <c r="CA432" s="223">
        <f t="shared" ca="1" si="928"/>
        <v>-2.3908010230639225E-4</v>
      </c>
      <c r="CB432" s="223">
        <f t="shared" ca="1" si="929"/>
        <v>9.4289244827149292E-4</v>
      </c>
      <c r="CC432" s="223">
        <f t="shared" ca="1" si="930"/>
        <v>-8.3317245402243003E-5</v>
      </c>
      <c r="CD432" s="223">
        <f t="shared" ca="1" si="931"/>
        <v>-9.1440430099094718E-4</v>
      </c>
      <c r="CE432" s="223">
        <f t="shared" ca="1" si="932"/>
        <v>3.9597381817815087E-4</v>
      </c>
      <c r="CF432" s="223">
        <f t="shared" ca="1" si="933"/>
        <v>7.790114372802189E-4</v>
      </c>
      <c r="CG432" s="223">
        <f t="shared" ca="1" si="934"/>
        <v>-6.6233635154475481E-4</v>
      </c>
      <c r="CH432" s="223">
        <f t="shared" ca="1" si="935"/>
        <v>-5.5254288997082463E-4</v>
      </c>
      <c r="CI432" s="223">
        <f t="shared" ca="1" si="936"/>
        <v>8.5126390372572804E-4</v>
      </c>
      <c r="CJ432" s="223">
        <f t="shared" ca="1" si="937"/>
        <v>2.6147552034199177E-4</v>
      </c>
      <c r="CK432" s="223">
        <f t="shared" ca="1" si="938"/>
        <v>-9.4066860137022919E-4</v>
      </c>
      <c r="CL432" s="223">
        <f t="shared" ca="1" si="939"/>
        <v>6.0161441233561741E-5</v>
      </c>
      <c r="CM432" s="223">
        <f t="shared" ca="1" si="940"/>
        <v>9.2009797412256607E-4</v>
      </c>
      <c r="CN432" s="223">
        <f t="shared" ca="1" si="941"/>
        <v>-3.7476481623460029E-4</v>
      </c>
      <c r="CO432" s="223">
        <f t="shared" ca="1" si="942"/>
        <v>-7.919569724738184E-4</v>
      </c>
      <c r="CP432" s="223">
        <f t="shared" ca="1" si="943"/>
        <v>6.4555373589662553E-4</v>
      </c>
      <c r="CQ432" s="223">
        <f t="shared" ca="1" si="944"/>
        <v>5.7122680050350873E-4</v>
      </c>
      <c r="CR432" s="223">
        <f t="shared" ca="1" si="945"/>
        <v>-8.4086976134579116E-4</v>
      </c>
      <c r="CS432" s="223">
        <f t="shared" ca="1" si="946"/>
        <v>-2.8371343530131095E-4</v>
      </c>
      <c r="CT432" s="223">
        <f t="shared" ca="1" si="947"/>
        <v>9.3787813087736153E-4</v>
      </c>
      <c r="CU432" s="223">
        <f t="shared" ca="1" si="948"/>
        <v>-3.6969398062235685E-5</v>
      </c>
      <c r="CV432" s="223">
        <f t="shared" ca="1" si="949"/>
        <v>-9.2523741463925932E-4</v>
      </c>
      <c r="CW432" s="223">
        <f t="shared" ca="1" si="950"/>
        <v>3.5333006997908438E-4</v>
      </c>
      <c r="CX432" s="223">
        <f t="shared" ca="1" si="951"/>
        <v>8.0442546240039293E-4</v>
      </c>
      <c r="CY432" s="223">
        <f t="shared" ca="1" si="952"/>
        <v>-6.2838226281678171E-4</v>
      </c>
      <c r="CZ432" s="223">
        <f t="shared" ca="1" si="953"/>
        <v>-5.8956662537113695E-4</v>
      </c>
      <c r="DA432" s="223">
        <f t="shared" ca="1" si="954"/>
        <v>8.299691104637529E-4</v>
      </c>
      <c r="DB432" s="223">
        <f t="shared" ca="1" si="955"/>
        <v>3.0578045189595887E-4</v>
      </c>
      <c r="DC432" s="223">
        <f t="shared" ca="1" si="956"/>
        <v>-9.3452271766797932E-4</v>
      </c>
      <c r="DD432" s="223">
        <f t="shared" ca="1" si="957"/>
        <v>1.3755085907918643E-5</v>
      </c>
      <c r="DE432" s="223">
        <f t="shared" ca="1" si="958"/>
        <v>9.2981952673422343E-4</v>
      </c>
      <c r="DF432" s="223">
        <f t="shared" ca="1" si="959"/>
        <v>-3.3168249090130032E-4</v>
      </c>
      <c r="DG432" s="223">
        <f t="shared" ca="1" si="960"/>
        <v>-8.1640939650780894E-4</v>
      </c>
      <c r="DH432" s="223">
        <f t="shared" ca="1" si="961"/>
        <v>6.1083227575856318E-4</v>
      </c>
      <c r="DI432" s="223">
        <f t="shared" ca="1" si="962"/>
        <v>6.0755131734893653E-4</v>
      </c>
      <c r="DJ432" s="223">
        <f t="shared" ca="1" si="963"/>
        <v>-8.185685172241281E-4</v>
      </c>
      <c r="DK432" s="223">
        <f t="shared" ca="1" si="964"/>
        <v>-3.2766327778022678E-4</v>
      </c>
      <c r="DL432" s="223">
        <f t="shared" ca="1" si="965"/>
        <v>9.3060438291752464E-4</v>
      </c>
      <c r="DM432" s="223">
        <f t="shared" ca="1" si="966"/>
        <v>9.4675117958403906E-6</v>
      </c>
      <c r="DN432" s="223">
        <f t="shared" ca="1" si="967"/>
        <v>-9.3384155031447924E-4</v>
      </c>
      <c r="DO432" s="223">
        <f t="shared" ca="1" si="968"/>
        <v>3.0983511869337935E-4</v>
      </c>
      <c r="DP432" s="223">
        <f t="shared" ca="1" si="969"/>
        <v>8.2790155612229581E-4</v>
      </c>
      <c r="DQ432" s="223">
        <f t="shared" ca="1" si="970"/>
        <v>-5.9291434617789727E-4</v>
      </c>
      <c r="DR432" s="223">
        <f t="shared" ca="1" si="971"/>
        <v>-6.2517004313099268E-4</v>
      </c>
      <c r="DS432" s="223">
        <f t="shared" ca="1" si="972"/>
        <v>8.0667484891796225E-4</v>
      </c>
      <c r="DT432" s="223">
        <f t="shared" ca="1" si="973"/>
        <v>3.4934873155810427E-4</v>
      </c>
      <c r="DU432" s="223">
        <f t="shared" ca="1" si="974"/>
        <v>-9.2612548688434466E-4</v>
      </c>
      <c r="DV432" s="223">
        <f t="shared" ca="1" si="975"/>
        <v>-3.2684406624479802E-5</v>
      </c>
      <c r="DW432" s="223">
        <f t="shared" ca="1" si="976"/>
        <v>9.3730106266340612E-4</v>
      </c>
      <c r="DX432" s="223">
        <f t="shared" ca="1" si="977"/>
        <v>-2.878011133954641E-4</v>
      </c>
      <c r="DY432" s="223">
        <f t="shared" ca="1" si="978"/>
        <v>-8.3889501879659458E-4</v>
      </c>
      <c r="DZ432" s="223">
        <f t="shared" ca="1" si="979"/>
        <v>5.7463926716560989E-4</v>
      </c>
      <c r="EA432" s="223">
        <f t="shared" ca="1" si="980"/>
        <v>6.4241218985566036E-4</v>
      </c>
      <c r="EB432" s="223">
        <f t="shared" ca="1" si="981"/>
        <v>-7.9429526984633786E-4</v>
      </c>
      <c r="EC432" s="223">
        <f t="shared" ca="1" si="982"/>
        <v>-3.7082375072305658E-4</v>
      </c>
      <c r="ED432" s="223">
        <f t="shared" ca="1" si="983"/>
        <v>9.2108872748792247E-4</v>
      </c>
      <c r="EE432" s="223">
        <f t="shared" ca="1" si="984"/>
        <v>5.5881613588744188E-5</v>
      </c>
      <c r="EF432" s="223">
        <f t="shared" ca="1" si="985"/>
        <v>-9.401959799001324E-4</v>
      </c>
      <c r="EG432" s="223">
        <f t="shared" ca="1" si="986"/>
        <v>2.6559374746839063E-4</v>
      </c>
      <c r="EH432" s="223">
        <f t="shared" ca="1" si="987"/>
        <v>8.4938316247988815E-4</v>
      </c>
      <c r="EI432" s="223">
        <f t="shared" ca="1" si="988"/>
        <v>-5.5601804694590693E-4</v>
      </c>
      <c r="EJ432" s="223">
        <f t="shared" ca="1" si="989"/>
        <v>-6.5926737149851755E-4</v>
      </c>
      <c r="EK432" s="223">
        <f t="shared" ca="1" si="990"/>
        <v>7.8143723700475659E-4</v>
      </c>
      <c r="EL432" s="223">
        <f t="shared" ca="1" si="991"/>
        <v>3.9207539952659126E-4</v>
      </c>
      <c r="EM432" s="223">
        <f t="shared" ca="1" si="992"/>
        <v>-9.1549713868378682E-4</v>
      </c>
      <c r="EN432" s="223">
        <f t="shared" ca="1" si="993"/>
        <v>-7.9045159558503996E-5</v>
      </c>
      <c r="EO432" s="223">
        <f t="shared" ca="1" si="994"/>
        <v>9.4252455823475587E-4</v>
      </c>
      <c r="EP432" s="223">
        <f t="shared" ca="1" si="995"/>
        <v>-2.4322639779905791E-4</v>
      </c>
      <c r="EQ432" s="223">
        <f t="shared" ca="1" si="996"/>
        <v>-8.5935966950657396E-4</v>
      </c>
      <c r="ER432" s="223">
        <f t="shared" ca="1" si="997"/>
        <v>5.3706190224559955E-4</v>
      </c>
      <c r="ES432" s="223">
        <f t="shared" ca="1" si="998"/>
        <v>6.7572543512835963E-4</v>
      </c>
      <c r="ET432" s="223">
        <f t="shared" ca="1" si="999"/>
        <v>-7.6810849559143897E-4</v>
      </c>
      <c r="EU432" s="223">
        <f t="shared" ca="1" si="1000"/>
        <v>-4.1309087677007014E-4</v>
      </c>
      <c r="EV432" s="223">
        <f t="shared" ca="1" si="1001"/>
        <v>9.0935408863595786E-4</v>
      </c>
      <c r="EW432" s="223">
        <f t="shared" ca="1" si="1002"/>
        <v>1.0216109167986142E-4</v>
      </c>
      <c r="EX432" s="223">
        <f t="shared" ca="1" si="1003"/>
        <v>-9.4428539501876423E-4</v>
      </c>
      <c r="EY432" s="223">
        <f t="shared" ca="1" si="1004"/>
        <v>2.2071253764248592E-4</v>
      </c>
      <c r="EZ432" s="223">
        <f t="shared" ca="1" si="1005"/>
        <v>8.6881853040188803E-4</v>
      </c>
      <c r="FA432" s="223">
        <f t="shared" ca="1" si="1006"/>
        <v>-5.1778225153739524E-4</v>
      </c>
      <c r="FB432" s="223">
        <f t="shared" ca="1" si="1007"/>
        <v>-6.9177646702310081E-4</v>
      </c>
      <c r="FC432" s="223">
        <f t="shared" ca="1" si="1008"/>
        <v>7.5431707434178816E-4</v>
      </c>
      <c r="FD432" s="223">
        <f t="shared" ca="1" si="1009"/>
        <v>4.3385752351586966E-4</v>
      </c>
      <c r="FE432" s="223">
        <f t="shared" ca="1" si="1010"/>
        <v>-9.0266327768806661E-4</v>
      </c>
      <c r="FF432" s="223">
        <f t="shared" ca="1" si="1011"/>
        <v>-1.2521548577964012E-4</v>
      </c>
      <c r="FG432" s="223">
        <f t="shared" ca="1" si="1012"/>
        <v>9.4547742958991801E-4</v>
      </c>
      <c r="FH432" s="223">
        <f t="shared" ca="1" si="1013"/>
        <v>-1.9806572850621123E-4</v>
      </c>
      <c r="FI432" s="223">
        <f t="shared" ca="1" si="1014"/>
        <v>-8.7775404750170484E-4</v>
      </c>
      <c r="FJ432" s="223">
        <f t="shared" ca="1" si="1015"/>
        <v>4.981907081619898E-4</v>
      </c>
      <c r="FK432" s="223">
        <f t="shared" ca="1" si="1016"/>
        <v>7.0741079864129481E-4</v>
      </c>
      <c r="FL432" s="223">
        <f t="shared" ca="1" si="1017"/>
        <v>-7.4007128069228541E-4</v>
      </c>
      <c r="FM432" s="223">
        <f t="shared" ca="1" si="1018"/>
        <v>-4.5436283071248067E-4</v>
      </c>
      <c r="FN432" s="223">
        <f t="shared" ca="1" si="1019"/>
        <v>8.9542873613444949E-4</v>
      </c>
      <c r="FO432" s="223">
        <f t="shared" ca="1" si="1020"/>
        <v>1.4819445475284054E-4</v>
      </c>
      <c r="FP432" s="223">
        <f t="shared" ca="1" si="1021"/>
        <v>-9.4609994391116358E-4</v>
      </c>
      <c r="FQ432" s="223">
        <f t="shared" ca="1" si="1022"/>
        <v>1.7529961198129175E-4</v>
      </c>
      <c r="FR432" s="223">
        <f t="shared" ca="1" si="1023"/>
        <v>8.8616083838462516E-4</v>
      </c>
      <c r="FS432" s="223">
        <f t="shared" ca="1" si="1024"/>
        <v>-4.782990733325841E-4</v>
      </c>
      <c r="FT432" s="223">
        <f t="shared" ca="1" si="1025"/>
        <v>-7.2261901244614565E-4</v>
      </c>
      <c r="FU432" s="223">
        <f t="shared" ca="1" si="1026"/>
        <v>7.2537969577637527E-4</v>
      </c>
      <c r="FV432" s="223">
        <f t="shared" ca="1" si="1027"/>
        <v>4.745944467295442E-4</v>
      </c>
      <c r="FW432" s="223">
        <f t="shared" ca="1" si="1028"/>
        <v>-8.8765482179243996E-4</v>
      </c>
      <c r="FX432" s="223">
        <f t="shared" ca="1" si="1029"/>
        <v>-1.7108415692789863E-4</v>
      </c>
      <c r="FY432" s="223">
        <f t="shared" ca="1" si="1030"/>
        <v>9.4615256300315399E-4</v>
      </c>
      <c r="FZ432" s="223">
        <f t="shared" ca="1" si="1031"/>
        <v>-1.5242790152493677E-4</v>
      </c>
      <c r="GA432" s="223">
        <f t="shared" ca="1" si="1032"/>
        <v>-8.9403383911420978E-4</v>
      </c>
      <c r="GB432" s="223">
        <f t="shared" ca="1" si="1033"/>
        <v>4.5811932902611115E-4</v>
      </c>
      <c r="GC432" s="223">
        <f t="shared" ca="1" si="1034"/>
        <v>7.3739194757839943E-4</v>
      </c>
      <c r="GD432" s="223">
        <f t="shared" ca="1" si="1035"/>
        <v>-7.1025116925538939E-4</v>
      </c>
      <c r="GE432" s="223">
        <f t="shared" ca="1" si="1036"/>
        <v>-4.9454018479817407E-4</v>
      </c>
      <c r="GF432" s="223">
        <f t="shared" ca="1" si="1037"/>
        <v>8.7934621737731638E-4</v>
      </c>
      <c r="GG432" s="223">
        <f t="shared" ca="1" si="1038"/>
        <v>1.9387080440407193E-4</v>
      </c>
      <c r="GH432" s="223">
        <f t="shared" ca="1" si="1039"/>
        <v>-9.4563525517011378E-4</v>
      </c>
      <c r="GI432" s="223">
        <f t="shared" ca="1" si="1040"/>
        <v>1.2946437420034934E-4</v>
      </c>
      <c r="GJ432" s="223">
        <f t="shared" ca="1" si="1041"/>
        <v>9.0136830728919002E-4</v>
      </c>
      <c r="GK432" s="223">
        <f t="shared" ca="1" si="1042"/>
        <v>-4.3766363076601773E-4</v>
      </c>
      <c r="GL432" s="223">
        <f t="shared" ca="1" si="1043"/>
        <v>-7.517207053742925E-4</v>
      </c>
      <c r="GM432" s="223">
        <f t="shared" ca="1" si="1044"/>
        <v>6.946948139880453E-4</v>
      </c>
      <c r="GN432" s="223">
        <f t="shared" ca="1" si="1045"/>
        <v>5.1418803035152983E-4</v>
      </c>
      <c r="GO432" s="223">
        <f t="shared" ca="1" si="1046"/>
        <v>-8.70507927681717E-4</v>
      </c>
      <c r="GP432" s="223">
        <f t="shared" ca="1" si="1047"/>
        <v>-2.1654067135696837E-4</v>
      </c>
      <c r="GQ432" s="223">
        <f t="shared" ca="1" si="1048"/>
        <v>9.445483320189383E-4</v>
      </c>
      <c r="GR432" s="223">
        <f t="shared" ca="1" si="1049"/>
        <v>-1.0642286237772837E-4</v>
      </c>
      <c r="GS432" s="223">
        <f t="shared" ca="1" si="1050"/>
        <v>-9.0815982490019044E-4</v>
      </c>
      <c r="GT432" s="223">
        <f t="shared" ca="1" si="1051"/>
        <v>4.1694430030004762E-4</v>
      </c>
      <c r="GU432" s="223">
        <f t="shared" ca="1" si="1052"/>
        <v>7.6559665472591498E-4</v>
      </c>
      <c r="GV432" s="223">
        <f t="shared" ca="1" si="1053"/>
        <v>-6.787200005410666E-4</v>
      </c>
      <c r="GW432" s="223">
        <f t="shared" ca="1" si="1054"/>
        <v>-5.3352614826213032E-4</v>
      </c>
      <c r="GX432" s="223">
        <f t="shared" ca="1" si="1055"/>
        <v>8.6114527656086959E-4</v>
      </c>
      <c r="GY432" s="223">
        <f t="shared" ca="1" si="1056"/>
        <v>2.3908010230641645E-4</v>
      </c>
      <c r="GZ432" s="223">
        <f t="shared" ca="1" si="1057"/>
        <v>-9.4289244827149541E-4</v>
      </c>
      <c r="HA432" s="223">
        <f t="shared" ca="1" si="1058"/>
        <v>8.3317245402271653E-5</v>
      </c>
      <c r="HB432" s="223">
        <f t="shared" ca="1" si="1059"/>
        <v>9.1440430099093992E-4</v>
      </c>
      <c r="HC432" s="223">
        <f t="shared" ca="1" si="1060"/>
        <v>-3.9597381817817705E-4</v>
      </c>
      <c r="HD432" s="223">
        <f t="shared" ca="1" si="1061"/>
        <v>-7.7901143728020253E-4</v>
      </c>
      <c r="HE432" s="223">
        <f t="shared" ca="1" si="1062"/>
        <v>6.6233635154477541E-4</v>
      </c>
      <c r="HF432" s="223">
        <f t="shared" ca="1" si="1063"/>
        <v>5.5254288997080121E-4</v>
      </c>
      <c r="HG432" s="223">
        <f t="shared" ca="1" si="1064"/>
        <v>-8.5126390372574072E-4</v>
      </c>
      <c r="HH432" s="223">
        <f t="shared" ca="1" si="1065"/>
        <v>-2.6147552034196418E-4</v>
      </c>
      <c r="HI432" s="223">
        <f t="shared" ca="1" si="1066"/>
        <v>9.4066860137022941E-4</v>
      </c>
      <c r="HJ432" s="223">
        <f t="shared" ca="1" si="1067"/>
        <v>-6.0161441233563584E-5</v>
      </c>
      <c r="HK432" s="223">
        <f t="shared" ca="1" si="1068"/>
        <v>-9.2009797412256574E-4</v>
      </c>
      <c r="HL432" s="223">
        <f t="shared" ca="1" si="1069"/>
        <v>3.7476481623460202E-4</v>
      </c>
      <c r="HM432" s="223">
        <f t="shared" ca="1" si="1070"/>
        <v>7.9195697247381731E-4</v>
      </c>
      <c r="HN432" s="223">
        <f t="shared" ca="1" si="1071"/>
        <v>-6.4555373589662694E-4</v>
      </c>
      <c r="HO432" s="223">
        <f t="shared" ca="1" si="1072"/>
        <v>-5.7122680050350721E-4</v>
      </c>
      <c r="HP432" s="223">
        <f t="shared" ca="1" si="1073"/>
        <v>8.4086976134579202E-4</v>
      </c>
      <c r="HQ432" s="223">
        <f t="shared" ca="1" si="1074"/>
        <v>2.8371343530130916E-4</v>
      </c>
      <c r="HR432" s="223">
        <f t="shared" ca="1" si="1075"/>
        <v>-9.3787813087736174E-4</v>
      </c>
      <c r="HS432" s="223">
        <f t="shared" ca="1" si="1076"/>
        <v>3.6969398062237555E-5</v>
      </c>
      <c r="HT432" s="223">
        <f t="shared" ca="1" si="1077"/>
        <v>9.2523741463925889E-4</v>
      </c>
      <c r="HU432" s="223">
        <f t="shared" ca="1" si="1078"/>
        <v>-3.5333006997908612E-4</v>
      </c>
      <c r="HV432" s="223">
        <f t="shared" ca="1" si="1079"/>
        <v>-8.0442546240039206E-4</v>
      </c>
      <c r="HW432" s="223">
        <f t="shared" ca="1" si="1080"/>
        <v>6.2838226281678312E-4</v>
      </c>
      <c r="HX432" s="223">
        <f t="shared" ca="1" si="1081"/>
        <v>5.8956662537113544E-4</v>
      </c>
      <c r="HY432" s="223">
        <f t="shared" ca="1" si="1082"/>
        <v>-8.2996911046375377E-4</v>
      </c>
      <c r="HZ432" s="223">
        <f t="shared" ca="1" si="1083"/>
        <v>-3.0578045189595714E-4</v>
      </c>
      <c r="IA432" s="223">
        <f t="shared" ca="1" si="1084"/>
        <v>9.3452271766797542E-4</v>
      </c>
      <c r="IB432" s="223">
        <f t="shared" ca="1" si="1085"/>
        <v>-1.3755085907893652E-5</v>
      </c>
      <c r="IC432" s="223">
        <f t="shared" ca="1" si="1086"/>
        <v>-9.2981952673422798E-4</v>
      </c>
      <c r="ID432" s="223">
        <f t="shared" ca="1" si="1087"/>
        <v>3.3168249090127685E-4</v>
      </c>
      <c r="IE432" s="223">
        <f t="shared" ca="1" si="1088"/>
        <v>8.4413618835371457E-4</v>
      </c>
      <c r="IF432" s="223">
        <f t="shared" ca="1" si="1089"/>
        <v>-6.1083227575854399E-4</v>
      </c>
      <c r="IG432" s="223">
        <f t="shared" ca="1" si="1090"/>
        <v>-6.0755131734895572E-4</v>
      </c>
      <c r="IH432" s="223">
        <f t="shared" ca="1" si="1091"/>
        <v>8.1856851722411552E-4</v>
      </c>
      <c r="II432" s="223">
        <f t="shared" ca="1" si="1092"/>
        <v>3.2766327778025026E-4</v>
      </c>
      <c r="IJ432" s="223">
        <f t="shared" ca="1" si="1093"/>
        <v>-9.3060438291752996E-4</v>
      </c>
      <c r="IK432" s="223">
        <f t="shared" ca="1" si="1094"/>
        <v>-9.4675117958116322E-6</v>
      </c>
      <c r="IL432" s="223">
        <f t="shared" ca="1" si="1095"/>
        <v>9.3384155031447469E-4</v>
      </c>
      <c r="IM432" s="223">
        <f t="shared" ca="1" si="1096"/>
        <v>-3.098351186934064E-4</v>
      </c>
      <c r="IN432" s="223">
        <f t="shared" ca="1" si="1097"/>
        <v>-8.2790155612228182E-4</v>
      </c>
      <c r="IO432" s="223">
        <f t="shared" ca="1" si="1098"/>
        <v>5.929143461779196E-4</v>
      </c>
      <c r="IP432" s="223">
        <f t="shared" ca="1" si="1099"/>
        <v>6.2517004313097121E-4</v>
      </c>
      <c r="IQ432" s="223">
        <f t="shared" ca="1" si="1100"/>
        <v>-8.0667484891797743E-4</v>
      </c>
      <c r="IR432" s="223">
        <f t="shared" ca="1" si="1101"/>
        <v>-3.4934873155807755E-4</v>
      </c>
      <c r="IS432" s="223">
        <f t="shared" ca="1" si="1102"/>
        <v>9.261254868843451E-4</v>
      </c>
      <c r="IT432" s="223">
        <f t="shared" ca="1" si="1103"/>
        <v>3.2684406624477932E-5</v>
      </c>
      <c r="IU432" s="223">
        <f t="shared" ca="1" si="1104"/>
        <v>-9.3730106266340591E-4</v>
      </c>
      <c r="IV432" s="223">
        <f t="shared" ca="1" si="1105"/>
        <v>2.8780111339546583E-4</v>
      </c>
      <c r="IW432" s="223">
        <f t="shared" ca="1" si="1106"/>
        <v>8.3889501879659371E-4</v>
      </c>
      <c r="IX432" s="223">
        <f t="shared" ca="1" si="1107"/>
        <v>-5.7463926716561141E-4</v>
      </c>
      <c r="IY432" s="223">
        <f t="shared" ca="1" si="1108"/>
        <v>-6.4241218985565895E-4</v>
      </c>
      <c r="IZ432" s="223">
        <f t="shared" ca="1" si="1109"/>
        <v>7.9429526984633883E-4</v>
      </c>
      <c r="JA432" s="223">
        <f t="shared" ca="1" si="1110"/>
        <v>3.708237507230549E-4</v>
      </c>
      <c r="JB432" s="223">
        <f t="shared" ca="1" si="1111"/>
        <v>-9.210887274879229E-4</v>
      </c>
    </row>
    <row r="433" spans="2:262">
      <c r="B433" s="230">
        <v>72</v>
      </c>
      <c r="C433" s="229">
        <f t="shared" si="1112"/>
        <v>1.4062500000000008E-3</v>
      </c>
      <c r="D433" s="226">
        <f t="shared" ca="1" si="855"/>
        <v>280.00095278452727</v>
      </c>
      <c r="E433" s="225">
        <f ca="1">BZ361</f>
        <v>9.5278452726636396E-4</v>
      </c>
      <c r="F433" s="224">
        <v>72</v>
      </c>
      <c r="G433" s="223">
        <f t="shared" ca="1" si="856"/>
        <v>-1.9102552361259238E-5</v>
      </c>
      <c r="H433" s="223">
        <f t="shared" ca="1" si="857"/>
        <v>3.8391886975255006E-4</v>
      </c>
      <c r="I433" s="223">
        <f t="shared" ca="1" si="858"/>
        <v>-1.3069515949492661E-4</v>
      </c>
      <c r="J433" s="223">
        <f t="shared" ca="1" si="859"/>
        <v>-3.3292414824892102E-4</v>
      </c>
      <c r="K433" s="223">
        <f t="shared" ca="1" si="860"/>
        <v>2.6059571807258118E-4</v>
      </c>
      <c r="L433" s="223">
        <f t="shared" ca="1" si="861"/>
        <v>2.3124474313931319E-4</v>
      </c>
      <c r="M433" s="223">
        <f t="shared" ca="1" si="862"/>
        <v>-3.5082294087975208E-4</v>
      </c>
      <c r="N433" s="223">
        <f t="shared" ca="1" si="863"/>
        <v>-9.4360422125561202E-5</v>
      </c>
      <c r="O433" s="223">
        <f t="shared" ca="1" si="864"/>
        <v>3.8764055115585898E-4</v>
      </c>
      <c r="P433" s="223">
        <f t="shared" ca="1" si="865"/>
        <v>-5.6889417777450862E-5</v>
      </c>
      <c r="Q433" s="223">
        <f t="shared" ca="1" si="866"/>
        <v>-3.6544340148883297E-4</v>
      </c>
      <c r="R433" s="223">
        <f t="shared" ca="1" si="867"/>
        <v>1.994783595277018E-4</v>
      </c>
      <c r="S433" s="223">
        <f t="shared" ca="1" si="868"/>
        <v>2.8761080669781634E-4</v>
      </c>
      <c r="T433" s="223">
        <f t="shared" ca="1" si="869"/>
        <v>-3.1169852931569317E-4</v>
      </c>
      <c r="U433" s="223">
        <f t="shared" ca="1" si="870"/>
        <v>-1.6599207378551259E-4</v>
      </c>
      <c r="V433" s="223">
        <f t="shared" ca="1" si="871"/>
        <v>3.7646542356957387E-4</v>
      </c>
      <c r="W433" s="223">
        <f t="shared" ca="1" si="872"/>
        <v>1.9102552361259238E-5</v>
      </c>
      <c r="X433" s="223">
        <f t="shared" ca="1" si="873"/>
        <v>-3.8391886975255017E-4</v>
      </c>
      <c r="Y433" s="223">
        <f t="shared" ca="1" si="874"/>
        <v>1.3069515949492617E-4</v>
      </c>
      <c r="Z433" s="223">
        <f t="shared" ca="1" si="875"/>
        <v>3.3292414824892113E-4</v>
      </c>
      <c r="AA433" s="223">
        <f t="shared" ca="1" si="876"/>
        <v>-2.605957180725814E-4</v>
      </c>
      <c r="AB433" s="223">
        <f t="shared" ca="1" si="877"/>
        <v>-2.3124474313931243E-4</v>
      </c>
      <c r="AC433" s="223">
        <f t="shared" ca="1" si="878"/>
        <v>3.5082294087975126E-4</v>
      </c>
      <c r="AD433" s="223">
        <f t="shared" ca="1" si="879"/>
        <v>9.4360422125562286E-5</v>
      </c>
      <c r="AE433" s="223">
        <f t="shared" ca="1" si="880"/>
        <v>-3.8764055115585898E-4</v>
      </c>
      <c r="AF433" s="223">
        <f t="shared" ca="1" si="881"/>
        <v>5.6889417777450442E-5</v>
      </c>
      <c r="AG433" s="223">
        <f t="shared" ca="1" si="882"/>
        <v>3.6544340148883319E-4</v>
      </c>
      <c r="AH433" s="223">
        <f t="shared" ca="1" si="883"/>
        <v>-1.9947835952770262E-4</v>
      </c>
      <c r="AI433" s="223">
        <f t="shared" ca="1" si="884"/>
        <v>-2.8761080669781759E-4</v>
      </c>
      <c r="AJ433" s="223">
        <f t="shared" ca="1" si="885"/>
        <v>3.1169852931569209E-4</v>
      </c>
      <c r="AK433" s="223">
        <f t="shared" ca="1" si="886"/>
        <v>1.6599207378551297E-4</v>
      </c>
      <c r="AL433" s="223">
        <f t="shared" ca="1" si="887"/>
        <v>-3.7646542356957376E-4</v>
      </c>
      <c r="AM433" s="223">
        <f t="shared" ca="1" si="888"/>
        <v>-1.9102552361259672E-5</v>
      </c>
      <c r="AN433" s="223">
        <f t="shared" ca="1" si="889"/>
        <v>3.8391886975255006E-4</v>
      </c>
      <c r="AO433" s="223">
        <f t="shared" ca="1" si="890"/>
        <v>-1.3069515949492709E-4</v>
      </c>
      <c r="AP433" s="223">
        <f t="shared" ca="1" si="891"/>
        <v>-3.3292414824892199E-4</v>
      </c>
      <c r="AQ433" s="223">
        <f t="shared" ca="1" si="892"/>
        <v>2.6059571807257999E-4</v>
      </c>
      <c r="AR433" s="223">
        <f t="shared" ca="1" si="893"/>
        <v>2.3124474313931389E-4</v>
      </c>
      <c r="AS433" s="223">
        <f t="shared" ca="1" si="894"/>
        <v>-3.508229408797517E-4</v>
      </c>
      <c r="AT433" s="223">
        <f t="shared" ca="1" si="895"/>
        <v>-9.4360422125561364E-5</v>
      </c>
      <c r="AU433" s="223">
        <f t="shared" ca="1" si="896"/>
        <v>3.8764055115585904E-4</v>
      </c>
      <c r="AV433" s="223">
        <f t="shared" ca="1" si="897"/>
        <v>-5.6889417777451377E-5</v>
      </c>
      <c r="AW433" s="223">
        <f t="shared" ca="1" si="898"/>
        <v>-3.6544340148883281E-4</v>
      </c>
      <c r="AX433" s="223">
        <f t="shared" ca="1" si="899"/>
        <v>1.9947835952770343E-4</v>
      </c>
      <c r="AY433" s="223">
        <f t="shared" ca="1" si="900"/>
        <v>2.8761080669781878E-4</v>
      </c>
      <c r="AZ433" s="223">
        <f t="shared" ca="1" si="901"/>
        <v>-3.1169852931569106E-4</v>
      </c>
      <c r="BA433" s="223">
        <f t="shared" ca="1" si="902"/>
        <v>-1.6599207378551462E-4</v>
      </c>
      <c r="BB433" s="223">
        <f t="shared" ca="1" si="903"/>
        <v>3.7646542356957333E-4</v>
      </c>
      <c r="BC433" s="223">
        <f t="shared" ca="1" si="904"/>
        <v>1.9102552361261474E-5</v>
      </c>
      <c r="BD433" s="223">
        <f t="shared" ca="1" si="905"/>
        <v>-3.8391886975255027E-4</v>
      </c>
      <c r="BE433" s="223">
        <f t="shared" ca="1" si="906"/>
        <v>1.3069515949492536E-4</v>
      </c>
      <c r="BF433" s="223">
        <f t="shared" ca="1" si="907"/>
        <v>3.3292414824892156E-4</v>
      </c>
      <c r="BG433" s="223">
        <f t="shared" ca="1" si="908"/>
        <v>-2.6059571807258075E-4</v>
      </c>
      <c r="BH433" s="223">
        <f t="shared" ca="1" si="909"/>
        <v>-2.312447431393131E-4</v>
      </c>
      <c r="BI433" s="223">
        <f t="shared" ca="1" si="910"/>
        <v>3.5082294087975213E-4</v>
      </c>
      <c r="BJ433" s="223">
        <f t="shared" ca="1" si="911"/>
        <v>9.4360422125560443E-5</v>
      </c>
      <c r="BK433" s="223">
        <f t="shared" ca="1" si="912"/>
        <v>-3.8764055115585904E-4</v>
      </c>
      <c r="BL433" s="223">
        <f t="shared" ca="1" si="913"/>
        <v>5.688941777744685E-5</v>
      </c>
      <c r="BM433" s="223">
        <f t="shared" ca="1" si="914"/>
        <v>3.6544340148883433E-4</v>
      </c>
      <c r="BN433" s="223">
        <f t="shared" ca="1" si="915"/>
        <v>-1.994783595276995E-4</v>
      </c>
      <c r="BO433" s="223">
        <f t="shared" ca="1" si="916"/>
        <v>-2.8761080669781813E-4</v>
      </c>
      <c r="BP433" s="223">
        <f t="shared" ca="1" si="917"/>
        <v>3.1169852931569166E-4</v>
      </c>
      <c r="BQ433" s="223">
        <f t="shared" ca="1" si="918"/>
        <v>1.6599207378551376E-4</v>
      </c>
      <c r="BR433" s="223">
        <f t="shared" ca="1" si="919"/>
        <v>-3.7646542356957355E-4</v>
      </c>
      <c r="BS433" s="223">
        <f t="shared" ca="1" si="920"/>
        <v>-1.9102552361260525E-5</v>
      </c>
      <c r="BT433" s="223">
        <f t="shared" ca="1" si="921"/>
        <v>3.8391886975255011E-4</v>
      </c>
      <c r="BU433" s="223">
        <f t="shared" ca="1" si="922"/>
        <v>-1.3069515949492628E-4</v>
      </c>
      <c r="BV433" s="223">
        <f t="shared" ca="1" si="923"/>
        <v>-3.3292414824892102E-4</v>
      </c>
      <c r="BW433" s="223">
        <f t="shared" ca="1" si="924"/>
        <v>2.605957180725814E-4</v>
      </c>
      <c r="BX433" s="223">
        <f t="shared" ca="1" si="925"/>
        <v>2.3124474313931235E-4</v>
      </c>
      <c r="BY433" s="223">
        <f t="shared" ca="1" si="926"/>
        <v>-3.5082294087975018E-4</v>
      </c>
      <c r="BZ433" s="223">
        <f t="shared" ca="1" si="927"/>
        <v>-9.4360422125564874E-5</v>
      </c>
      <c r="CA433" s="223">
        <f t="shared" ca="1" si="928"/>
        <v>3.8764055115585915E-4</v>
      </c>
      <c r="CB433" s="223">
        <f t="shared" ca="1" si="929"/>
        <v>-5.6889417777447813E-5</v>
      </c>
      <c r="CC433" s="223">
        <f t="shared" ca="1" si="930"/>
        <v>-3.6544340148883216E-4</v>
      </c>
      <c r="CD433" s="223">
        <f t="shared" ca="1" si="931"/>
        <v>1.9947835952770031E-4</v>
      </c>
      <c r="CE433" s="223">
        <f t="shared" ca="1" si="932"/>
        <v>2.8761080669782122E-4</v>
      </c>
      <c r="CF433" s="223">
        <f t="shared" ca="1" si="933"/>
        <v>-3.116985293156922E-4</v>
      </c>
      <c r="CG433" s="223">
        <f t="shared" ca="1" si="934"/>
        <v>-1.659920737855179E-4</v>
      </c>
      <c r="CH433" s="223">
        <f t="shared" ca="1" si="935"/>
        <v>3.7646542356957382E-4</v>
      </c>
      <c r="CI433" s="223">
        <f t="shared" ca="1" si="936"/>
        <v>1.9102552361265093E-5</v>
      </c>
      <c r="CJ433" s="223">
        <f t="shared" ca="1" si="937"/>
        <v>-3.8391886975255E-4</v>
      </c>
      <c r="CK433" s="223">
        <f t="shared" ca="1" si="938"/>
        <v>1.30695159494922E-4</v>
      </c>
      <c r="CL433" s="223">
        <f t="shared" ca="1" si="939"/>
        <v>3.3292414824892059E-4</v>
      </c>
      <c r="CM433" s="223">
        <f t="shared" ca="1" si="940"/>
        <v>-2.6059571807257804E-4</v>
      </c>
      <c r="CN433" s="223">
        <f t="shared" ca="1" si="941"/>
        <v>-2.3124474313931156E-4</v>
      </c>
      <c r="CO433" s="223">
        <f t="shared" ca="1" si="942"/>
        <v>3.5082294087975061E-4</v>
      </c>
      <c r="CP433" s="223">
        <f t="shared" ca="1" si="943"/>
        <v>9.43604221255586E-5</v>
      </c>
      <c r="CQ433" s="223">
        <f t="shared" ca="1" si="944"/>
        <v>-3.8764055115585888E-4</v>
      </c>
      <c r="CR433" s="223">
        <f t="shared" ca="1" si="945"/>
        <v>5.68894177774433E-5</v>
      </c>
      <c r="CS433" s="223">
        <f t="shared" ca="1" si="946"/>
        <v>3.6544340148883373E-4</v>
      </c>
      <c r="CT433" s="223">
        <f t="shared" ca="1" si="947"/>
        <v>-1.9947835952769646E-4</v>
      </c>
      <c r="CU433" s="223">
        <f t="shared" ca="1" si="948"/>
        <v>-2.8761080669781688E-4</v>
      </c>
      <c r="CV433" s="223">
        <f t="shared" ca="1" si="949"/>
        <v>3.1169852931568949E-4</v>
      </c>
      <c r="CW433" s="223">
        <f t="shared" ca="1" si="950"/>
        <v>1.6599207378551205E-4</v>
      </c>
      <c r="CX433" s="223">
        <f t="shared" ca="1" si="951"/>
        <v>-3.7646542356957268E-4</v>
      </c>
      <c r="CY433" s="223">
        <f t="shared" ca="1" si="952"/>
        <v>-1.9102552361258615E-5</v>
      </c>
      <c r="CZ433" s="223">
        <f t="shared" ca="1" si="953"/>
        <v>3.8391886975255065E-4</v>
      </c>
      <c r="DA433" s="223">
        <f t="shared" ca="1" si="954"/>
        <v>-1.3069515949492807E-4</v>
      </c>
      <c r="DB433" s="223">
        <f t="shared" ca="1" si="955"/>
        <v>-3.3292414824892292E-4</v>
      </c>
      <c r="DC433" s="223">
        <f t="shared" ca="1" si="956"/>
        <v>2.6059571807258286E-4</v>
      </c>
      <c r="DD433" s="223">
        <f t="shared" ca="1" si="957"/>
        <v>2.3124474313931525E-4</v>
      </c>
      <c r="DE433" s="223">
        <f t="shared" ca="1" si="958"/>
        <v>-3.5082294087974866E-4</v>
      </c>
      <c r="DF433" s="223">
        <f t="shared" ca="1" si="959"/>
        <v>-9.4360422125563031E-5</v>
      </c>
      <c r="DG433" s="223">
        <f t="shared" ca="1" si="960"/>
        <v>3.8764055115585866E-4</v>
      </c>
      <c r="DH433" s="223">
        <f t="shared" ca="1" si="961"/>
        <v>-5.6889417777449696E-5</v>
      </c>
      <c r="DI433" s="223">
        <f t="shared" ca="1" si="962"/>
        <v>-3.6544340148883525E-4</v>
      </c>
      <c r="DJ433" s="223">
        <f t="shared" ca="1" si="963"/>
        <v>1.9947835952770194E-4</v>
      </c>
      <c r="DK433" s="223">
        <f t="shared" ca="1" si="964"/>
        <v>2.8761080669781992E-4</v>
      </c>
      <c r="DL433" s="223">
        <f t="shared" ca="1" si="965"/>
        <v>-3.1169852931569328E-4</v>
      </c>
      <c r="DM433" s="223">
        <f t="shared" ca="1" si="966"/>
        <v>-1.6599207378551617E-4</v>
      </c>
      <c r="DN433" s="223">
        <f t="shared" ca="1" si="967"/>
        <v>3.7646542356957425E-4</v>
      </c>
      <c r="DO433" s="223">
        <f t="shared" ca="1" si="968"/>
        <v>1.9102552361263182E-5</v>
      </c>
      <c r="DP433" s="223">
        <f t="shared" ca="1" si="969"/>
        <v>-3.8391886975254973E-4</v>
      </c>
      <c r="DQ433" s="223">
        <f t="shared" ca="1" si="970"/>
        <v>1.3069515949492376E-4</v>
      </c>
      <c r="DR433" s="223">
        <f t="shared" ca="1" si="971"/>
        <v>3.3292414824892525E-4</v>
      </c>
      <c r="DS433" s="223">
        <f t="shared" ca="1" si="972"/>
        <v>-2.6059571807257945E-4</v>
      </c>
      <c r="DT433" s="223">
        <f t="shared" ca="1" si="973"/>
        <v>-2.312447431393189E-4</v>
      </c>
      <c r="DU433" s="223">
        <f t="shared" ca="1" si="974"/>
        <v>3.5082294087975137E-4</v>
      </c>
      <c r="DV433" s="223">
        <f t="shared" ca="1" si="975"/>
        <v>9.4360422125567449E-5</v>
      </c>
      <c r="DW433" s="223">
        <f t="shared" ca="1" si="976"/>
        <v>-3.8764055115585904E-4</v>
      </c>
      <c r="DX433" s="223">
        <f t="shared" ca="1" si="977"/>
        <v>5.6889417777445183E-5</v>
      </c>
      <c r="DY433" s="223">
        <f t="shared" ca="1" si="978"/>
        <v>3.6544340148883308E-4</v>
      </c>
      <c r="DZ433" s="223">
        <f t="shared" ca="1" si="979"/>
        <v>-1.9947835952769809E-4</v>
      </c>
      <c r="EA433" s="223">
        <f t="shared" ca="1" si="980"/>
        <v>-2.8761080669781558E-4</v>
      </c>
      <c r="EB433" s="223">
        <f t="shared" ca="1" si="981"/>
        <v>3.1169852931569057E-4</v>
      </c>
      <c r="EC433" s="223">
        <f t="shared" ca="1" si="982"/>
        <v>1.6599207378551031E-4</v>
      </c>
      <c r="ED433" s="223">
        <f t="shared" ca="1" si="983"/>
        <v>-3.7646542356957317E-4</v>
      </c>
      <c r="EE433" s="223">
        <f t="shared" ca="1" si="984"/>
        <v>-1.9102552361267735E-5</v>
      </c>
      <c r="EF433" s="223">
        <f t="shared" ca="1" si="985"/>
        <v>3.8391886975255038E-4</v>
      </c>
      <c r="EG433" s="223">
        <f t="shared" ca="1" si="986"/>
        <v>-1.3069515949491945E-4</v>
      </c>
      <c r="EH433" s="223">
        <f t="shared" ca="1" si="987"/>
        <v>-3.3292414824892194E-4</v>
      </c>
      <c r="EI433" s="223">
        <f t="shared" ca="1" si="988"/>
        <v>2.6059571807257609E-4</v>
      </c>
      <c r="EJ433" s="223">
        <f t="shared" ca="1" si="989"/>
        <v>2.3124474313931373E-4</v>
      </c>
      <c r="EK433" s="223">
        <f t="shared" ca="1" si="990"/>
        <v>-3.5082294087974947E-4</v>
      </c>
      <c r="EL433" s="223">
        <f t="shared" ca="1" si="991"/>
        <v>-9.4360422125561188E-5</v>
      </c>
      <c r="EM433" s="223">
        <f t="shared" ca="1" si="992"/>
        <v>3.8764055115585877E-4</v>
      </c>
      <c r="EN433" s="223">
        <f t="shared" ca="1" si="993"/>
        <v>-5.688941777745158E-5</v>
      </c>
      <c r="EO433" s="223">
        <f t="shared" ca="1" si="994"/>
        <v>-3.654434014888346E-4</v>
      </c>
      <c r="EP433" s="223">
        <f t="shared" ca="1" si="995"/>
        <v>1.9947835952770356E-4</v>
      </c>
      <c r="EQ433" s="223">
        <f t="shared" ca="1" si="996"/>
        <v>2.8761080669781867E-4</v>
      </c>
      <c r="ER433" s="223">
        <f t="shared" ca="1" si="997"/>
        <v>-3.1169852931568786E-4</v>
      </c>
      <c r="ES433" s="223">
        <f t="shared" ca="1" si="998"/>
        <v>-1.6599207378551443E-4</v>
      </c>
      <c r="ET433" s="223">
        <f t="shared" ca="1" si="999"/>
        <v>3.7646542356957203E-4</v>
      </c>
      <c r="EU433" s="223">
        <f t="shared" ca="1" si="1000"/>
        <v>1.9102552361261298E-5</v>
      </c>
      <c r="EV433" s="223">
        <f t="shared" ca="1" si="1001"/>
        <v>-3.8391886975254946E-4</v>
      </c>
      <c r="EW433" s="223">
        <f t="shared" ca="1" si="1002"/>
        <v>1.3069515949491517E-4</v>
      </c>
      <c r="EX433" s="223">
        <f t="shared" ca="1" si="1003"/>
        <v>3.3292414824892427E-4</v>
      </c>
      <c r="EY433" s="223">
        <f t="shared" ca="1" si="1004"/>
        <v>-2.6059571807258086E-4</v>
      </c>
      <c r="EZ433" s="223">
        <f t="shared" ca="1" si="1005"/>
        <v>-2.3124474313930852E-4</v>
      </c>
      <c r="FA433" s="223">
        <f t="shared" ca="1" si="1006"/>
        <v>3.5082294087974752E-4</v>
      </c>
      <c r="FB433" s="223">
        <f t="shared" ca="1" si="1007"/>
        <v>9.4360422125565606E-5</v>
      </c>
      <c r="FC433" s="223">
        <f t="shared" ca="1" si="1008"/>
        <v>-3.8764055115585909E-4</v>
      </c>
      <c r="FD433" s="223">
        <f t="shared" ca="1" si="1009"/>
        <v>5.6889417777436144E-5</v>
      </c>
      <c r="FE433" s="223">
        <f t="shared" ca="1" si="1010"/>
        <v>3.6544340148883617E-4</v>
      </c>
      <c r="FF433" s="223">
        <f t="shared" ca="1" si="1011"/>
        <v>-1.9947835952769966E-4</v>
      </c>
      <c r="FG433" s="223">
        <f t="shared" ca="1" si="1012"/>
        <v>-2.8761080669781434E-4</v>
      </c>
      <c r="FH433" s="223">
        <f t="shared" ca="1" si="1013"/>
        <v>3.1169852931568515E-4</v>
      </c>
      <c r="FI433" s="223">
        <f t="shared" ca="1" si="1014"/>
        <v>1.6599207378551855E-4</v>
      </c>
      <c r="FJ433" s="223">
        <f t="shared" ca="1" si="1015"/>
        <v>-3.764654235695736E-4</v>
      </c>
      <c r="FK433" s="223">
        <f t="shared" ca="1" si="1016"/>
        <v>-1.9102552361254833E-5</v>
      </c>
      <c r="FL433" s="223">
        <f t="shared" ca="1" si="1017"/>
        <v>3.8391886975255168E-4</v>
      </c>
      <c r="FM433" s="223">
        <f t="shared" ca="1" si="1018"/>
        <v>-1.3069515949492124E-4</v>
      </c>
      <c r="FN433" s="223">
        <f t="shared" ca="1" si="1019"/>
        <v>-3.3292414824892096E-4</v>
      </c>
      <c r="FO433" s="223">
        <f t="shared" ca="1" si="1020"/>
        <v>2.6059571807258573E-4</v>
      </c>
      <c r="FP433" s="223">
        <f t="shared" ca="1" si="1021"/>
        <v>2.3124474313932105E-4</v>
      </c>
      <c r="FQ433" s="223">
        <f t="shared" ca="1" si="1022"/>
        <v>-3.5082294087975023E-4</v>
      </c>
      <c r="FR433" s="223">
        <f t="shared" ca="1" si="1023"/>
        <v>-9.4360422125559345E-5</v>
      </c>
      <c r="FS433" s="223">
        <f t="shared" ca="1" si="1024"/>
        <v>3.8764055115585833E-4</v>
      </c>
      <c r="FT433" s="223">
        <f t="shared" ca="1" si="1025"/>
        <v>-5.6889417777442541E-5</v>
      </c>
      <c r="FU433" s="223">
        <f t="shared" ca="1" si="1026"/>
        <v>-3.6544340148883395E-4</v>
      </c>
      <c r="FV433" s="223">
        <f t="shared" ca="1" si="1027"/>
        <v>1.9947835952770519E-4</v>
      </c>
      <c r="FW433" s="223">
        <f t="shared" ca="1" si="1028"/>
        <v>2.876108066978248E-4</v>
      </c>
      <c r="FX433" s="223">
        <f t="shared" ca="1" si="1029"/>
        <v>-3.1169852931568905E-4</v>
      </c>
      <c r="FY433" s="223">
        <f t="shared" ca="1" si="1030"/>
        <v>-1.6599207378551273E-4</v>
      </c>
      <c r="FZ433" s="223">
        <f t="shared" ca="1" si="1031"/>
        <v>3.7646542356957517E-4</v>
      </c>
      <c r="GA433" s="223">
        <f t="shared" ca="1" si="1032"/>
        <v>1.9102552361270419E-5</v>
      </c>
      <c r="GB433" s="223">
        <f t="shared" ca="1" si="1033"/>
        <v>-3.8391886975255076E-4</v>
      </c>
      <c r="GC433" s="223">
        <f t="shared" ca="1" si="1034"/>
        <v>1.3069515949492736E-4</v>
      </c>
      <c r="GD433" s="223">
        <f t="shared" ca="1" si="1035"/>
        <v>3.3292414824892893E-4</v>
      </c>
      <c r="GE433" s="223">
        <f t="shared" ca="1" si="1036"/>
        <v>-2.6059571807257408E-4</v>
      </c>
      <c r="GF433" s="223">
        <f t="shared" ca="1" si="1037"/>
        <v>-2.3124474313931587E-4</v>
      </c>
      <c r="GG433" s="223">
        <f t="shared" ca="1" si="1038"/>
        <v>3.50822940879753E-4</v>
      </c>
      <c r="GH433" s="223">
        <f t="shared" ca="1" si="1039"/>
        <v>9.436042212557447E-5</v>
      </c>
      <c r="GI433" s="223">
        <f t="shared" ca="1" si="1040"/>
        <v>-3.876405511558586E-4</v>
      </c>
      <c r="GJ433" s="223">
        <f t="shared" ca="1" si="1041"/>
        <v>5.6889417777448951E-5</v>
      </c>
      <c r="GK433" s="223">
        <f t="shared" ca="1" si="1042"/>
        <v>3.6544340148883178E-4</v>
      </c>
      <c r="GL433" s="223">
        <f t="shared" ca="1" si="1043"/>
        <v>-1.9947835952769186E-4</v>
      </c>
      <c r="GM433" s="223">
        <f t="shared" ca="1" si="1044"/>
        <v>-2.8761080669782046E-4</v>
      </c>
      <c r="GN433" s="223">
        <f t="shared" ca="1" si="1045"/>
        <v>3.1169852931569285E-4</v>
      </c>
      <c r="GO433" s="223">
        <f t="shared" ca="1" si="1046"/>
        <v>1.659920737855069E-4</v>
      </c>
      <c r="GP433" s="223">
        <f t="shared" ca="1" si="1047"/>
        <v>-3.7646542356957138E-4</v>
      </c>
      <c r="GQ433" s="223">
        <f t="shared" ca="1" si="1048"/>
        <v>-1.9102552361263941E-5</v>
      </c>
      <c r="GR433" s="223">
        <f t="shared" ca="1" si="1049"/>
        <v>3.8391886975254984E-4</v>
      </c>
      <c r="GS433" s="223">
        <f t="shared" ca="1" si="1050"/>
        <v>-1.3069515949491267E-4</v>
      </c>
      <c r="GT433" s="223">
        <f t="shared" ca="1" si="1051"/>
        <v>-3.3292414824892568E-4</v>
      </c>
      <c r="GU433" s="223">
        <f t="shared" ca="1" si="1052"/>
        <v>2.605957180725789E-4</v>
      </c>
      <c r="GV433" s="223">
        <f t="shared" ca="1" si="1053"/>
        <v>2.3124474313931066E-4</v>
      </c>
      <c r="GW433" s="223">
        <f t="shared" ca="1" si="1054"/>
        <v>-3.5082294087974633E-4</v>
      </c>
      <c r="GX433" s="223">
        <f t="shared" ca="1" si="1055"/>
        <v>-9.4360422125568195E-5</v>
      </c>
      <c r="GY433" s="223">
        <f t="shared" ca="1" si="1056"/>
        <v>3.8764055115585898E-4</v>
      </c>
      <c r="GZ433" s="223">
        <f t="shared" ca="1" si="1057"/>
        <v>-5.6889417777455321E-5</v>
      </c>
      <c r="HA433" s="223">
        <f t="shared" ca="1" si="1058"/>
        <v>-3.6544340148883704E-4</v>
      </c>
      <c r="HB433" s="223">
        <f t="shared" ca="1" si="1059"/>
        <v>1.9947835952769738E-4</v>
      </c>
      <c r="HC433" s="223">
        <f t="shared" ca="1" si="1060"/>
        <v>2.8761080669781607E-4</v>
      </c>
      <c r="HD433" s="223">
        <f t="shared" ca="1" si="1061"/>
        <v>-3.1169852931568358E-4</v>
      </c>
      <c r="HE433" s="223">
        <f t="shared" ca="1" si="1062"/>
        <v>-1.6599207378552099E-4</v>
      </c>
      <c r="HF433" s="223">
        <f t="shared" ca="1" si="1063"/>
        <v>3.7646542356957295E-4</v>
      </c>
      <c r="HG433" s="223">
        <f t="shared" ca="1" si="1064"/>
        <v>1.9102552361257476E-5</v>
      </c>
      <c r="HH433" s="223">
        <f t="shared" ca="1" si="1065"/>
        <v>-3.8391886975255212E-4</v>
      </c>
      <c r="HI433" s="223">
        <f t="shared" ca="1" si="1066"/>
        <v>1.306951594949188E-4</v>
      </c>
      <c r="HJ433" s="223">
        <f t="shared" ca="1" si="1067"/>
        <v>3.3292414824892232E-4</v>
      </c>
      <c r="HK433" s="223">
        <f t="shared" ca="1" si="1068"/>
        <v>-2.6059571807258367E-4</v>
      </c>
      <c r="HL433" s="223">
        <f t="shared" ca="1" si="1069"/>
        <v>-2.3124474313932319E-4</v>
      </c>
      <c r="HM433" s="223">
        <f t="shared" ca="1" si="1070"/>
        <v>3.5082294087974915E-4</v>
      </c>
      <c r="HN433" s="223">
        <f t="shared" ca="1" si="1071"/>
        <v>9.436042212556192E-5</v>
      </c>
      <c r="HO433" s="223">
        <f t="shared" ca="1" si="1072"/>
        <v>-3.8764055115585931E-4</v>
      </c>
      <c r="HP433" s="223">
        <f t="shared" ca="1" si="1073"/>
        <v>5.6889417777439912E-5</v>
      </c>
      <c r="HQ433" s="223">
        <f t="shared" ca="1" si="1074"/>
        <v>3.6544340148883493E-4</v>
      </c>
      <c r="HR433" s="223">
        <f t="shared" ca="1" si="1075"/>
        <v>-1.9947835952770291E-4</v>
      </c>
      <c r="HS433" s="223">
        <f t="shared" ca="1" si="1076"/>
        <v>-2.8761080669782659E-4</v>
      </c>
      <c r="HT433" s="223">
        <f t="shared" ca="1" si="1077"/>
        <v>3.1169852931568737E-4</v>
      </c>
      <c r="HU433" s="223">
        <f t="shared" ca="1" si="1078"/>
        <v>1.6599207378551514E-4</v>
      </c>
      <c r="HV433" s="223">
        <f t="shared" ca="1" si="1079"/>
        <v>-3.7646542356957452E-4</v>
      </c>
      <c r="HW433" s="223">
        <f t="shared" ca="1" si="1080"/>
        <v>-1.9102552361273062E-5</v>
      </c>
      <c r="HX433" s="223">
        <f t="shared" ca="1" si="1081"/>
        <v>3.839188697525512E-4</v>
      </c>
      <c r="HY433" s="223">
        <f t="shared" ca="1" si="1082"/>
        <v>-1.3069515949492482E-4</v>
      </c>
      <c r="HZ433" s="223">
        <f t="shared" ca="1" si="1083"/>
        <v>-3.3292414824891901E-4</v>
      </c>
      <c r="IA433" s="223">
        <f t="shared" ca="1" si="1084"/>
        <v>2.6059571807257213E-4</v>
      </c>
      <c r="IB433" s="223">
        <f t="shared" ca="1" si="1085"/>
        <v>2.3124474313931798E-4</v>
      </c>
      <c r="IC433" s="223">
        <f t="shared" ca="1" si="1086"/>
        <v>-3.5082294087975186E-4</v>
      </c>
      <c r="ID433" s="223">
        <f t="shared" ca="1" si="1087"/>
        <v>-9.4360422125577045E-5</v>
      </c>
      <c r="IE433" s="223">
        <f t="shared" ca="1" si="1088"/>
        <v>4.6177905909119293E-4</v>
      </c>
      <c r="IF433" s="223">
        <f t="shared" ca="1" si="1089"/>
        <v>-5.6889417777446308E-5</v>
      </c>
      <c r="IG433" s="223">
        <f t="shared" ca="1" si="1090"/>
        <v>-3.654434014888327E-4</v>
      </c>
      <c r="IH433" s="223">
        <f t="shared" ca="1" si="1091"/>
        <v>1.9947835952768958E-4</v>
      </c>
      <c r="II433" s="223">
        <f t="shared" ca="1" si="1092"/>
        <v>2.876108066978222E-4</v>
      </c>
      <c r="IJ433" s="223">
        <f t="shared" ca="1" si="1093"/>
        <v>-3.1169852931569128E-4</v>
      </c>
      <c r="IK433" s="223">
        <f t="shared" ca="1" si="1094"/>
        <v>-1.6599207378550928E-4</v>
      </c>
      <c r="IL433" s="223">
        <f t="shared" ca="1" si="1095"/>
        <v>3.7646542356957073E-4</v>
      </c>
      <c r="IM433" s="223">
        <f t="shared" ca="1" si="1096"/>
        <v>1.9102552361266611E-5</v>
      </c>
      <c r="IN433" s="223">
        <f t="shared" ca="1" si="1097"/>
        <v>-3.8391886975255022E-4</v>
      </c>
      <c r="IO433" s="223">
        <f t="shared" ca="1" si="1098"/>
        <v>1.3069515949493094E-4</v>
      </c>
      <c r="IP433" s="223">
        <f t="shared" ca="1" si="1099"/>
        <v>3.3292414824892709E-4</v>
      </c>
      <c r="IQ433" s="223">
        <f t="shared" ca="1" si="1100"/>
        <v>-2.605957180725769E-4</v>
      </c>
      <c r="IR433" s="223">
        <f t="shared" ca="1" si="1101"/>
        <v>-2.3124474313931281E-4</v>
      </c>
      <c r="IS433" s="223">
        <f t="shared" ca="1" si="1102"/>
        <v>3.5082294087974519E-4</v>
      </c>
      <c r="IT433" s="223">
        <f t="shared" ca="1" si="1103"/>
        <v>9.436042212557077E-5</v>
      </c>
      <c r="IU433" s="223">
        <f t="shared" ca="1" si="1104"/>
        <v>-3.8764055115585882E-4</v>
      </c>
      <c r="IV433" s="223">
        <f t="shared" ca="1" si="1105"/>
        <v>5.6889417777452692E-5</v>
      </c>
      <c r="IW433" s="223">
        <f t="shared" ca="1" si="1106"/>
        <v>3.6544340148883791E-4</v>
      </c>
      <c r="IX433" s="223">
        <f t="shared" ca="1" si="1107"/>
        <v>-1.9947835952769511E-4</v>
      </c>
      <c r="IY433" s="223">
        <f t="shared" ca="1" si="1108"/>
        <v>-2.8761080669781791E-4</v>
      </c>
      <c r="IZ433" s="223">
        <f t="shared" ca="1" si="1109"/>
        <v>3.1169852931569513E-4</v>
      </c>
      <c r="JA433" s="223">
        <f t="shared" ca="1" si="1110"/>
        <v>1.6599207378552338E-4</v>
      </c>
      <c r="JB433" s="223">
        <f t="shared" ca="1" si="1111"/>
        <v>-3.764654235695723E-4</v>
      </c>
    </row>
    <row r="434" spans="2:262">
      <c r="B434" s="230">
        <v>73</v>
      </c>
      <c r="C434" s="229">
        <f t="shared" si="1112"/>
        <v>1.4257812500000008E-3</v>
      </c>
      <c r="D434" s="226">
        <f t="shared" ca="1" si="855"/>
        <v>280.00178431633105</v>
      </c>
      <c r="E434" s="225">
        <f ca="1">CA361</f>
        <v>1.7843163310432913E-3</v>
      </c>
      <c r="F434" s="224">
        <v>73</v>
      </c>
      <c r="G434" s="223">
        <f t="shared" ca="1" si="856"/>
        <v>3.2569024368511013E-6</v>
      </c>
      <c r="H434" s="223">
        <f t="shared" ca="1" si="857"/>
        <v>-1.2831142073399521E-4</v>
      </c>
      <c r="I434" s="223">
        <f t="shared" ca="1" si="858"/>
        <v>5.2969480381365323E-5</v>
      </c>
      <c r="J434" s="223">
        <f t="shared" ca="1" si="859"/>
        <v>1.0510006304995095E-4</v>
      </c>
      <c r="K434" s="223">
        <f t="shared" ca="1" si="860"/>
        <v>-9.902458869098419E-5</v>
      </c>
      <c r="L434" s="223">
        <f t="shared" ca="1" si="861"/>
        <v>-6.1707242673513863E-5</v>
      </c>
      <c r="M434" s="223">
        <f t="shared" ca="1" si="862"/>
        <v>1.2606485548383981E-4</v>
      </c>
      <c r="N434" s="223">
        <f t="shared" ca="1" si="863"/>
        <v>6.4653103201020936E-6</v>
      </c>
      <c r="O434" s="223">
        <f t="shared" ca="1" si="864"/>
        <v>-1.288979705021066E-4</v>
      </c>
      <c r="P434" s="223">
        <f t="shared" ca="1" si="865"/>
        <v>5.001810006132804E-5</v>
      </c>
      <c r="Q434" s="223">
        <f t="shared" ca="1" si="866"/>
        <v>1.0697991499465183E-4</v>
      </c>
      <c r="R434" s="223">
        <f t="shared" ca="1" si="867"/>
        <v>-9.6896964155737523E-5</v>
      </c>
      <c r="S434" s="223">
        <f t="shared" ca="1" si="868"/>
        <v>-6.4519424966736141E-5</v>
      </c>
      <c r="T434" s="223">
        <f t="shared" ca="1" si="869"/>
        <v>1.2516953620457752E-4</v>
      </c>
      <c r="U434" s="223">
        <f t="shared" ca="1" si="870"/>
        <v>9.6698237421698175E-6</v>
      </c>
      <c r="V434" s="223">
        <f t="shared" ca="1" si="871"/>
        <v>-1.2940687695259302E-4</v>
      </c>
      <c r="W434" s="223">
        <f t="shared" ca="1" si="872"/>
        <v>4.703659070811136E-5</v>
      </c>
      <c r="X434" s="223">
        <f t="shared" ca="1" si="873"/>
        <v>1.0879532623879667E-4</v>
      </c>
      <c r="Y434" s="223">
        <f t="shared" ca="1" si="874"/>
        <v>-9.4710972512494451E-5</v>
      </c>
      <c r="Z434" s="223">
        <f t="shared" ca="1" si="875"/>
        <v>-6.7292743170895312E-5</v>
      </c>
      <c r="AA434" s="223">
        <f t="shared" ca="1" si="876"/>
        <v>1.2419881947709608E-4</v>
      </c>
      <c r="AB434" s="223">
        <f t="shared" ca="1" si="877"/>
        <v>1.2868512423993475E-5</v>
      </c>
      <c r="AC434" s="223">
        <f t="shared" ca="1" si="878"/>
        <v>-1.2983783353923798E-4</v>
      </c>
      <c r="AD434" s="223">
        <f t="shared" ca="1" si="879"/>
        <v>4.4026748271463104E-5</v>
      </c>
      <c r="AE434" s="223">
        <f t="shared" ca="1" si="880"/>
        <v>1.1054520324653402E-4</v>
      </c>
      <c r="AF434" s="223">
        <f t="shared" ca="1" si="881"/>
        <v>-9.2467930520880869E-5</v>
      </c>
      <c r="AG434" s="223">
        <f t="shared" ca="1" si="882"/>
        <v>-7.0025526742805306E-5</v>
      </c>
      <c r="AH434" s="223">
        <f t="shared" ca="1" si="883"/>
        <v>1.2315329002485445E-4</v>
      </c>
      <c r="AI434" s="223">
        <f t="shared" ca="1" si="884"/>
        <v>1.605944959511668E-5</v>
      </c>
      <c r="AJ434" s="223">
        <f t="shared" ca="1" si="885"/>
        <v>-1.3019058066990826E-4</v>
      </c>
      <c r="AK434" s="223">
        <f t="shared" ca="1" si="886"/>
        <v>4.0990385767923125E-5</v>
      </c>
      <c r="AL434" s="223">
        <f t="shared" ca="1" si="887"/>
        <v>1.1222849195738753E-4</v>
      </c>
      <c r="AM434" s="223">
        <f t="shared" ca="1" si="888"/>
        <v>-9.016918930552015E-5</v>
      </c>
      <c r="AN434" s="223">
        <f t="shared" ca="1" si="889"/>
        <v>-7.2716129555829321E-5</v>
      </c>
      <c r="AO434" s="223">
        <f t="shared" ca="1" si="890"/>
        <v>1.2203357763569996E-4</v>
      </c>
      <c r="AP434" s="223">
        <f t="shared" ca="1" si="891"/>
        <v>1.9240713154307118E-5</v>
      </c>
      <c r="AQ434" s="223">
        <f t="shared" ca="1" si="892"/>
        <v>-1.3046490586292236E-4</v>
      </c>
      <c r="AR434" s="223">
        <f t="shared" ca="1" si="893"/>
        <v>3.7929332188724928E-5</v>
      </c>
      <c r="AS434" s="223">
        <f t="shared" ca="1" si="894"/>
        <v>1.1384417842117905E-4</v>
      </c>
      <c r="AT434" s="223">
        <f t="shared" ca="1" si="895"/>
        <v>-8.781613354216493E-5</v>
      </c>
      <c r="AU434" s="223">
        <f t="shared" ca="1" si="896"/>
        <v>-7.5362930891440091E-5</v>
      </c>
      <c r="AV434" s="223">
        <f t="shared" ca="1" si="897"/>
        <v>1.2084035678250744E-4</v>
      </c>
      <c r="AW434" s="223">
        <f t="shared" ca="1" si="898"/>
        <v>2.2410386827347258E-5</v>
      </c>
      <c r="AX434" s="223">
        <f t="shared" ca="1" si="899"/>
        <v>-1.3066064387504163E-4</v>
      </c>
      <c r="AY434" s="223">
        <f t="shared" ca="1" si="900"/>
        <v>3.48454313980853E-5</v>
      </c>
      <c r="AZ434" s="223">
        <f t="shared" ca="1" si="901"/>
        <v>1.1539128940879815E-4</v>
      </c>
      <c r="BA434" s="223">
        <f t="shared" ca="1" si="902"/>
        <v>-8.5410180623622E-5</v>
      </c>
      <c r="BB434" s="223">
        <f t="shared" ca="1" si="903"/>
        <v>-7.7964336415483362E-5</v>
      </c>
      <c r="BC434" s="223">
        <f t="shared" ca="1" si="904"/>
        <v>1.1957434621690076E-4</v>
      </c>
      <c r="BD434" s="223">
        <f t="shared" ca="1" si="905"/>
        <v>2.5566561321342776E-5</v>
      </c>
      <c r="BE434" s="223">
        <f t="shared" ca="1" si="906"/>
        <v>-1.3077767680100673E-4</v>
      </c>
      <c r="BF434" s="223">
        <f t="shared" ca="1" si="907"/>
        <v>3.1740541022526073E-5</v>
      </c>
      <c r="BG434" s="223">
        <f t="shared" ca="1" si="908"/>
        <v>1.1686889299843557E-4</v>
      </c>
      <c r="BH434" s="223">
        <f t="shared" ca="1" si="909"/>
        <v>-8.2952779805962412E-5</v>
      </c>
      <c r="BI434" s="223">
        <f t="shared" ca="1" si="910"/>
        <v>-8.0518779138544227E-5</v>
      </c>
      <c r="BJ434" s="223">
        <f t="shared" ca="1" si="911"/>
        <v>1.182363085363058E-4</v>
      </c>
      <c r="BK434" s="223">
        <f t="shared" ca="1" si="912"/>
        <v>2.870733547479361E-5</v>
      </c>
      <c r="BL434" s="223">
        <f t="shared" ca="1" si="913"/>
        <v>-1.3081593414455918E-4</v>
      </c>
      <c r="BM434" s="223">
        <f t="shared" ca="1" si="914"/>
        <v>2.8616531331910149E-5</v>
      </c>
      <c r="BN434" s="223">
        <f t="shared" ca="1" si="915"/>
        <v>1.1827609913694009E-4</v>
      </c>
      <c r="BO434" s="223">
        <f t="shared" ca="1" si="916"/>
        <v>-8.0445411335551889E-5</v>
      </c>
      <c r="BP434" s="223">
        <f t="shared" ca="1" si="917"/>
        <v>-8.3024720359841666E-5</v>
      </c>
      <c r="BQ434" s="223">
        <f t="shared" ca="1" si="918"/>
        <v>1.1682704972458889E-4</v>
      </c>
      <c r="BR434" s="223">
        <f t="shared" ca="1" si="919"/>
        <v>3.1830817402790845E-5</v>
      </c>
      <c r="BS434" s="223">
        <f t="shared" ca="1" si="920"/>
        <v>-1.307753928609058E-4</v>
      </c>
      <c r="BT434" s="223">
        <f t="shared" ca="1" si="921"/>
        <v>2.5475284112860899E-5</v>
      </c>
      <c r="BU434" s="223">
        <f t="shared" ca="1" si="922"/>
        <v>1.1961206017595273E-4</v>
      </c>
      <c r="BV434" s="223">
        <f t="shared" ca="1" si="923"/>
        <v>-7.7889585557400513E-5</v>
      </c>
      <c r="BW434" s="223">
        <f t="shared" ca="1" si="924"/>
        <v>-8.548065059409005E-5</v>
      </c>
      <c r="BX434" s="223">
        <f t="shared" ca="1" si="925"/>
        <v>1.1534741866656265E-4</v>
      </c>
      <c r="BY434" s="223">
        <f t="shared" ca="1" si="926"/>
        <v>3.4935125636615555E-5</v>
      </c>
      <c r="BZ434" s="223">
        <f t="shared" ca="1" si="927"/>
        <v>-1.3065607737059983E-4</v>
      </c>
      <c r="CA434" s="223">
        <f t="shared" ca="1" si="928"/>
        <v>2.2318691535244286E-5</v>
      </c>
      <c r="CB434" s="223">
        <f t="shared" ca="1" si="929"/>
        <v>1.2087597138249837E-4</v>
      </c>
      <c r="CC434" s="223">
        <f t="shared" ca="1" si="930"/>
        <v>-7.5286842005388546E-5</v>
      </c>
      <c r="CD434" s="223">
        <f t="shared" ca="1" si="931"/>
        <v>-8.7885090480747951E-5</v>
      </c>
      <c r="CE434" s="223">
        <f t="shared" ca="1" si="932"/>
        <v>1.1379830663665031E-4</v>
      </c>
      <c r="CF434" s="223">
        <f t="shared" ca="1" si="933"/>
        <v>3.8018390257063462E-5</v>
      </c>
      <c r="CG434" s="223">
        <f t="shared" ca="1" si="934"/>
        <v>-1.3045805954483151E-4</v>
      </c>
      <c r="CH434" s="223">
        <f t="shared" ca="1" si="935"/>
        <v>1.9148655012396485E-5</v>
      </c>
      <c r="CI434" s="223">
        <f t="shared" ca="1" si="936"/>
        <v>1.2206707142372686E-4</v>
      </c>
      <c r="CJ434" s="223">
        <f t="shared" ca="1" si="937"/>
        <v>-7.2638748474908847E-5</v>
      </c>
      <c r="CK434" s="223">
        <f t="shared" ca="1" si="938"/>
        <v>-9.0236591675135408E-5</v>
      </c>
      <c r="CL434" s="223">
        <f t="shared" ca="1" si="939"/>
        <v>1.1218064676201197E-4</v>
      </c>
      <c r="CM434" s="223">
        <f t="shared" ca="1" si="940"/>
        <v>4.1078754020821491E-5</v>
      </c>
      <c r="CN434" s="223">
        <f t="shared" ca="1" si="941"/>
        <v>-1.3018145866213425E-4</v>
      </c>
      <c r="CO434" s="223">
        <f t="shared" ca="1" si="942"/>
        <v>1.5967084055783524E-5</v>
      </c>
      <c r="CP434" s="223">
        <f t="shared" ca="1" si="943"/>
        <v>1.2318464282551147E-4</v>
      </c>
      <c r="CQ434" s="223">
        <f t="shared" ca="1" si="944"/>
        <v>-6.9946900078485632E-5</v>
      </c>
      <c r="CR434" s="223">
        <f t="shared" ca="1" si="945"/>
        <v>-9.2533737720861263E-5</v>
      </c>
      <c r="CS434" s="223">
        <f t="shared" ca="1" si="946"/>
        <v>1.1049541346046872E-4</v>
      </c>
      <c r="CT434" s="223">
        <f t="shared" ca="1" si="947"/>
        <v>4.4114373479190911E-5</v>
      </c>
      <c r="CU434" s="223">
        <f t="shared" ca="1" si="948"/>
        <v>-1.2982644133653715E-4</v>
      </c>
      <c r="CV434" s="223">
        <f t="shared" ca="1" si="949"/>
        <v>1.2775895124786788E-5</v>
      </c>
      <c r="CW434" s="223">
        <f t="shared" ca="1" si="950"/>
        <v>1.2422801240462845E-4</v>
      </c>
      <c r="CX434" s="223">
        <f t="shared" ca="1" si="951"/>
        <v>-6.7212918284938167E-5</v>
      </c>
      <c r="CY434" s="223">
        <f t="shared" ca="1" si="952"/>
        <v>-9.4775144903043367E-5</v>
      </c>
      <c r="CZ434" s="223">
        <f t="shared" ca="1" si="953"/>
        <v>1.0874362185354652E-4</v>
      </c>
      <c r="DA434" s="223">
        <f t="shared" ca="1" si="954"/>
        <v>4.7123420088519136E-5</v>
      </c>
      <c r="DB434" s="223">
        <f t="shared" ca="1" si="955"/>
        <v>-1.2939322141720223E-4</v>
      </c>
      <c r="DC434" s="223">
        <f t="shared" ca="1" si="956"/>
        <v>9.577010472284691E-6</v>
      </c>
      <c r="DD434" s="223">
        <f t="shared" ca="1" si="957"/>
        <v>1.2519655167425744E-4</v>
      </c>
      <c r="DE434" s="223">
        <f t="shared" ca="1" si="958"/>
        <v>-6.4438449942668744E-5</v>
      </c>
      <c r="DF434" s="223">
        <f t="shared" ca="1" si="959"/>
        <v>-9.6959463081806792E-5</v>
      </c>
      <c r="DG434" s="223">
        <f t="shared" ca="1" si="960"/>
        <v>1.0692632715500563E-4</v>
      </c>
      <c r="DH434" s="223">
        <f t="shared" ca="1" si="961"/>
        <v>5.0104081311644199E-5</v>
      </c>
      <c r="DI434" s="223">
        <f t="shared" ca="1" si="962"/>
        <v>-1.2888205985960976E-4</v>
      </c>
      <c r="DJ434" s="223">
        <f t="shared" ca="1" si="963"/>
        <v>6.3723569867815656E-6</v>
      </c>
      <c r="DK434" s="223">
        <f t="shared" ca="1" si="964"/>
        <v>1.2608967722255746E-4</v>
      </c>
      <c r="DL434" s="223">
        <f t="shared" ca="1" si="965"/>
        <v>-6.162516628766267E-5</v>
      </c>
      <c r="DM434" s="223">
        <f t="shared" ca="1" si="966"/>
        <v>-9.908537650555757E-5</v>
      </c>
      <c r="DN434" s="223">
        <f t="shared" ca="1" si="967"/>
        <v>1.0504462403521945E-4</v>
      </c>
      <c r="DO434" s="223">
        <f t="shared" ca="1" si="968"/>
        <v>5.3054561709699394E-5</v>
      </c>
      <c r="DP434" s="223">
        <f t="shared" ca="1" si="969"/>
        <v>-1.2829326456836846E-4</v>
      </c>
      <c r="DQ434" s="223">
        <f t="shared" ca="1" si="970"/>
        <v>3.1638650317073803E-6</v>
      </c>
      <c r="DR434" s="223">
        <f t="shared" ca="1" si="971"/>
        <v>1.2690685106409635E-4</v>
      </c>
      <c r="DS434" s="223">
        <f t="shared" ca="1" si="972"/>
        <v>-5.8774761936798313E-5</v>
      </c>
      <c r="DT434" s="223">
        <f t="shared" ca="1" si="973"/>
        <v>-1.0115160460354223E-4</v>
      </c>
      <c r="DU434" s="223">
        <f t="shared" ca="1" si="974"/>
        <v>1.0309964596178592E-4</v>
      </c>
      <c r="DV434" s="223">
        <f t="shared" ca="1" si="975"/>
        <v>5.5973084023618495E-5</v>
      </c>
      <c r="DW434" s="223">
        <f t="shared" ca="1" si="976"/>
        <v>-1.2762719021174526E-4</v>
      </c>
      <c r="DX434" s="223">
        <f t="shared" ca="1" si="977"/>
        <v>-4.6532717357374519E-8</v>
      </c>
      <c r="DY434" s="223">
        <f t="shared" ca="1" si="978"/>
        <v>1.2764758096390705E-4</v>
      </c>
      <c r="DZ434" s="223">
        <f t="shared" ca="1" si="979"/>
        <v>-5.5888953867076475E-5</v>
      </c>
      <c r="EA434" s="223">
        <f t="shared" ca="1" si="980"/>
        <v>-1.0315690275721585E-4</v>
      </c>
      <c r="EB434" s="223">
        <f t="shared" ca="1" si="981"/>
        <v>1.0109256451676908E-4</v>
      </c>
      <c r="EC434" s="223">
        <f t="shared" ca="1" si="982"/>
        <v>5.8857890244690184E-5</v>
      </c>
      <c r="ED434" s="223">
        <f t="shared" ca="1" si="983"/>
        <v>-1.2688423800802658E-4</v>
      </c>
      <c r="EE434" s="223">
        <f t="shared" ca="1" si="984"/>
        <v>-3.2569024368531714E-6</v>
      </c>
      <c r="EF434" s="223">
        <f t="shared" ca="1" si="985"/>
        <v>1.2831142073399553E-4</v>
      </c>
      <c r="EG434" s="223">
        <f t="shared" ca="1" si="986"/>
        <v>-5.2969480381364367E-5</v>
      </c>
      <c r="EH434" s="223">
        <f t="shared" ca="1" si="987"/>
        <v>-1.0510006304995353E-4</v>
      </c>
      <c r="EI434" s="223">
        <f t="shared" ca="1" si="988"/>
        <v>9.9024588690981778E-5</v>
      </c>
      <c r="EJ434" s="223">
        <f t="shared" ca="1" si="989"/>
        <v>6.1707242673516736E-5</v>
      </c>
      <c r="EK434" s="223">
        <f t="shared" ca="1" si="990"/>
        <v>-1.2606485548383905E-4</v>
      </c>
      <c r="EL434" s="223">
        <f t="shared" ca="1" si="991"/>
        <v>-6.4653103201044247E-6</v>
      </c>
      <c r="EM434" s="223">
        <f t="shared" ca="1" si="992"/>
        <v>1.288979705021069E-4</v>
      </c>
      <c r="EN434" s="223">
        <f t="shared" ca="1" si="993"/>
        <v>-5.0018100061326962E-5</v>
      </c>
      <c r="EO434" s="223">
        <f t="shared" ca="1" si="994"/>
        <v>-1.0697991499465225E-4</v>
      </c>
      <c r="EP434" s="223">
        <f t="shared" ca="1" si="995"/>
        <v>9.6896964155734867E-5</v>
      </c>
      <c r="EQ434" s="223">
        <f t="shared" ca="1" si="996"/>
        <v>6.4519424966739164E-5</v>
      </c>
      <c r="ER434" s="223">
        <f t="shared" ca="1" si="997"/>
        <v>-1.2516953620457662E-4</v>
      </c>
      <c r="ES434" s="223">
        <f t="shared" ca="1" si="998"/>
        <v>-9.6698237421723688E-6</v>
      </c>
      <c r="ET434" s="223">
        <f t="shared" ca="1" si="999"/>
        <v>1.2940687695259386E-4</v>
      </c>
      <c r="EU434" s="223">
        <f t="shared" ca="1" si="1000"/>
        <v>-4.7036590708109836E-5</v>
      </c>
      <c r="EV434" s="223">
        <f t="shared" ca="1" si="1001"/>
        <v>-1.0879532623879912E-4</v>
      </c>
      <c r="EW434" s="223">
        <f t="shared" ca="1" si="1002"/>
        <v>9.4710972512493963E-5</v>
      </c>
      <c r="EX434" s="223">
        <f t="shared" ca="1" si="1003"/>
        <v>6.7292743170898321E-5</v>
      </c>
      <c r="EY434" s="223">
        <f t="shared" ca="1" si="1004"/>
        <v>-1.2419881947709613E-4</v>
      </c>
      <c r="EZ434" s="223">
        <f t="shared" ca="1" si="1005"/>
        <v>-1.2868512423996033E-5</v>
      </c>
      <c r="FA434" s="223">
        <f t="shared" ca="1" si="1006"/>
        <v>1.2983783353923874E-4</v>
      </c>
      <c r="FB434" s="223">
        <f t="shared" ca="1" si="1007"/>
        <v>-4.4026748271461552E-5</v>
      </c>
      <c r="FC434" s="223">
        <f t="shared" ca="1" si="1008"/>
        <v>-1.1054520324653688E-4</v>
      </c>
      <c r="FD434" s="223">
        <f t="shared" ca="1" si="1009"/>
        <v>9.2467930520880368E-5</v>
      </c>
      <c r="FE434" s="223">
        <f t="shared" ca="1" si="1010"/>
        <v>7.0025526742809047E-5</v>
      </c>
      <c r="FF434" s="223">
        <f t="shared" ca="1" si="1011"/>
        <v>-1.2315329002485453E-4</v>
      </c>
      <c r="FG434" s="223">
        <f t="shared" ca="1" si="1012"/>
        <v>-1.6059449595120146E-5</v>
      </c>
      <c r="FH434" s="223">
        <f t="shared" ca="1" si="1013"/>
        <v>1.3019058066990815E-4</v>
      </c>
      <c r="FI434" s="223">
        <f t="shared" ca="1" si="1014"/>
        <v>-4.0990385767920692E-5</v>
      </c>
      <c r="FJ434" s="223">
        <f t="shared" ca="1" si="1015"/>
        <v>-1.1222849195739027E-4</v>
      </c>
      <c r="FK434" s="223">
        <f t="shared" ca="1" si="1016"/>
        <v>9.0169189305519635E-5</v>
      </c>
      <c r="FL434" s="223">
        <f t="shared" ca="1" si="1017"/>
        <v>7.2716129555832994E-5</v>
      </c>
      <c r="FM434" s="223">
        <f t="shared" ca="1" si="1018"/>
        <v>-1.2203357763570004E-4</v>
      </c>
      <c r="FN434" s="223">
        <f t="shared" ca="1" si="1019"/>
        <v>-1.9240713154309656E-5</v>
      </c>
      <c r="FO434" s="223">
        <f t="shared" ca="1" si="1020"/>
        <v>1.3046490586292227E-4</v>
      </c>
      <c r="FP434" s="223">
        <f t="shared" ca="1" si="1021"/>
        <v>-3.7929332188722461E-5</v>
      </c>
      <c r="FQ434" s="223">
        <f t="shared" ca="1" si="1022"/>
        <v>-1.1384417842118214E-4</v>
      </c>
      <c r="FR434" s="223">
        <f t="shared" ca="1" si="1023"/>
        <v>8.7816133542164402E-5</v>
      </c>
      <c r="FS434" s="223">
        <f t="shared" ca="1" si="1024"/>
        <v>7.5362930891443723E-5</v>
      </c>
      <c r="FT434" s="223">
        <f t="shared" ca="1" si="1025"/>
        <v>-1.2084035678250719E-4</v>
      </c>
      <c r="FU434" s="223">
        <f t="shared" ca="1" si="1026"/>
        <v>-2.2410386827351615E-5</v>
      </c>
      <c r="FV434" s="223">
        <f t="shared" ca="1" si="1027"/>
        <v>1.3066064387504158E-4</v>
      </c>
      <c r="FW434" s="223">
        <f t="shared" ca="1" si="1028"/>
        <v>-3.4845431398082834E-5</v>
      </c>
      <c r="FX434" s="223">
        <f t="shared" ca="1" si="1029"/>
        <v>-1.1539128940880109E-4</v>
      </c>
      <c r="FY434" s="223">
        <f t="shared" ca="1" si="1030"/>
        <v>8.5410180623620075E-5</v>
      </c>
      <c r="FZ434" s="223">
        <f t="shared" ca="1" si="1031"/>
        <v>7.7964336415486913E-5</v>
      </c>
      <c r="GA434" s="223">
        <f t="shared" ca="1" si="1032"/>
        <v>-1.1957434621690049E-4</v>
      </c>
      <c r="GB434" s="223">
        <f t="shared" ca="1" si="1033"/>
        <v>-2.5566561321347109E-5</v>
      </c>
      <c r="GC434" s="223">
        <f t="shared" ca="1" si="1034"/>
        <v>1.307776768010067E-4</v>
      </c>
      <c r="GD434" s="223">
        <f t="shared" ca="1" si="1035"/>
        <v>-3.1740541022523579E-5</v>
      </c>
      <c r="GE434" s="223">
        <f t="shared" ca="1" si="1036"/>
        <v>-1.1686889299843839E-4</v>
      </c>
      <c r="GF434" s="223">
        <f t="shared" ca="1" si="1037"/>
        <v>8.2952779805960407E-5</v>
      </c>
      <c r="GG434" s="223">
        <f t="shared" ca="1" si="1038"/>
        <v>8.051877913854771E-5</v>
      </c>
      <c r="GH434" s="223">
        <f t="shared" ca="1" si="1039"/>
        <v>-1.1823630853630551E-4</v>
      </c>
      <c r="GI434" s="223">
        <f t="shared" ca="1" si="1040"/>
        <v>-2.8707335474797926E-5</v>
      </c>
      <c r="GJ434" s="223">
        <f t="shared" ca="1" si="1041"/>
        <v>1.3081593414455918E-4</v>
      </c>
      <c r="GK434" s="223">
        <f t="shared" ca="1" si="1042"/>
        <v>-2.8616531331907646E-5</v>
      </c>
      <c r="GL434" s="223">
        <f t="shared" ca="1" si="1043"/>
        <v>-1.182760991369396E-4</v>
      </c>
      <c r="GM434" s="223">
        <f t="shared" ca="1" si="1044"/>
        <v>8.044541133554987E-5</v>
      </c>
      <c r="GN434" s="223">
        <f t="shared" ca="1" si="1045"/>
        <v>8.3024720359846518E-5</v>
      </c>
      <c r="GO434" s="223">
        <f t="shared" ca="1" si="1046"/>
        <v>-1.1682704972458858E-4</v>
      </c>
      <c r="GP434" s="223">
        <f t="shared" ca="1" si="1047"/>
        <v>-3.1830817402795134E-5</v>
      </c>
      <c r="GQ434" s="223">
        <f t="shared" ca="1" si="1048"/>
        <v>1.307753928609058E-4</v>
      </c>
      <c r="GR434" s="223">
        <f t="shared" ca="1" si="1049"/>
        <v>-2.5475284112858385E-5</v>
      </c>
      <c r="GS434" s="223">
        <f t="shared" ca="1" si="1050"/>
        <v>-1.1961206017595227E-4</v>
      </c>
      <c r="GT434" s="223">
        <f t="shared" ca="1" si="1051"/>
        <v>7.788958555739844E-5</v>
      </c>
      <c r="GU434" s="223">
        <f t="shared" ca="1" si="1052"/>
        <v>8.5480650594094807E-5</v>
      </c>
      <c r="GV434" s="223">
        <f t="shared" ca="1" si="1053"/>
        <v>-1.1534741866656232E-4</v>
      </c>
      <c r="GW434" s="223">
        <f t="shared" ca="1" si="1054"/>
        <v>-3.4935125636619818E-5</v>
      </c>
      <c r="GX434" s="223">
        <f t="shared" ca="1" si="1055"/>
        <v>1.3065607737059988E-4</v>
      </c>
      <c r="GY434" s="223">
        <f t="shared" ca="1" si="1056"/>
        <v>-2.2318691535241768E-5</v>
      </c>
      <c r="GZ434" s="223">
        <f t="shared" ca="1" si="1057"/>
        <v>-1.2087597138249791E-4</v>
      </c>
      <c r="HA434" s="223">
        <f t="shared" ca="1" si="1058"/>
        <v>7.5286842005386432E-5</v>
      </c>
      <c r="HB434" s="223">
        <f t="shared" ca="1" si="1059"/>
        <v>8.78850904807526E-5</v>
      </c>
      <c r="HC434" s="223">
        <f t="shared" ca="1" si="1060"/>
        <v>-1.1379830663664907E-4</v>
      </c>
      <c r="HD434" s="223">
        <f t="shared" ca="1" si="1061"/>
        <v>-3.8018390257069473E-5</v>
      </c>
      <c r="HE434" s="223">
        <f t="shared" ca="1" si="1062"/>
        <v>1.3045805954483132E-4</v>
      </c>
      <c r="HF434" s="223">
        <f t="shared" ca="1" si="1063"/>
        <v>-1.9148655012393941E-5</v>
      </c>
      <c r="HG434" s="223">
        <f t="shared" ca="1" si="1064"/>
        <v>-1.2206707142372644E-4</v>
      </c>
      <c r="HH434" s="223">
        <f t="shared" ca="1" si="1065"/>
        <v>7.2638748474906733E-5</v>
      </c>
      <c r="HI434" s="223">
        <f t="shared" ca="1" si="1066"/>
        <v>9.0236591675139948E-5</v>
      </c>
      <c r="HJ434" s="223">
        <f t="shared" ca="1" si="1067"/>
        <v>-1.1218064676201066E-4</v>
      </c>
      <c r="HK434" s="223">
        <f t="shared" ca="1" si="1068"/>
        <v>-4.1078754020827454E-5</v>
      </c>
      <c r="HL434" s="223">
        <f t="shared" ca="1" si="1069"/>
        <v>1.3018145866213398E-4</v>
      </c>
      <c r="HM434" s="223">
        <f t="shared" ca="1" si="1070"/>
        <v>-1.5967084055780987E-5</v>
      </c>
      <c r="HN434" s="223">
        <f t="shared" ca="1" si="1071"/>
        <v>-1.2318464282551109E-4</v>
      </c>
      <c r="HO434" s="223">
        <f t="shared" ca="1" si="1072"/>
        <v>6.9946900078483463E-5</v>
      </c>
      <c r="HP434" s="223">
        <f t="shared" ca="1" si="1073"/>
        <v>9.2533737720860437E-5</v>
      </c>
      <c r="HQ434" s="223">
        <f t="shared" ca="1" si="1074"/>
        <v>-1.1049541346046735E-4</v>
      </c>
      <c r="HR434" s="223">
        <f t="shared" ca="1" si="1075"/>
        <v>-4.4114373479196827E-5</v>
      </c>
      <c r="HS434" s="223">
        <f t="shared" ca="1" si="1076"/>
        <v>1.2982644133653686E-4</v>
      </c>
      <c r="HT434" s="223">
        <f t="shared" ca="1" si="1077"/>
        <v>-1.2775895124780544E-5</v>
      </c>
      <c r="HU434" s="223">
        <f t="shared" ca="1" si="1078"/>
        <v>-1.242280124046281E-4</v>
      </c>
      <c r="HV434" s="223">
        <f t="shared" ca="1" si="1079"/>
        <v>6.7212918284935972E-5</v>
      </c>
      <c r="HW434" s="223">
        <f t="shared" ca="1" si="1080"/>
        <v>9.4775144903042568E-5</v>
      </c>
      <c r="HX434" s="223">
        <f t="shared" ca="1" si="1081"/>
        <v>-1.0874362185354508E-4</v>
      </c>
      <c r="HY434" s="223">
        <f t="shared" ca="1" si="1082"/>
        <v>-4.712342008852499E-5</v>
      </c>
      <c r="HZ434" s="223">
        <f t="shared" ca="1" si="1083"/>
        <v>1.2939322141720187E-4</v>
      </c>
      <c r="IA434" s="223">
        <f t="shared" ca="1" si="1084"/>
        <v>-9.5770104722784297E-6</v>
      </c>
      <c r="IB434" s="223">
        <f t="shared" ca="1" si="1085"/>
        <v>-1.2519655167425711E-4</v>
      </c>
      <c r="IC434" s="223">
        <f t="shared" ca="1" si="1086"/>
        <v>6.4438449942666508E-5</v>
      </c>
      <c r="ID434" s="223">
        <f t="shared" ca="1" si="1087"/>
        <v>9.695946308180602E-5</v>
      </c>
      <c r="IE434" s="223">
        <f t="shared" ca="1" si="1088"/>
        <v>-1.3541149189667353E-4</v>
      </c>
      <c r="IF434" s="223">
        <f t="shared" ca="1" si="1089"/>
        <v>-5.0104081311650006E-5</v>
      </c>
      <c r="IG434" s="223">
        <f t="shared" ca="1" si="1090"/>
        <v>1.288820598596093E-4</v>
      </c>
      <c r="IH434" s="223">
        <f t="shared" ca="1" si="1091"/>
        <v>-6.372356986775284E-6</v>
      </c>
      <c r="II434" s="223">
        <f t="shared" ca="1" si="1092"/>
        <v>-1.2608967722255811E-4</v>
      </c>
      <c r="IJ434" s="223">
        <f t="shared" ca="1" si="1093"/>
        <v>6.162516628766042E-5</v>
      </c>
      <c r="IK434" s="223">
        <f t="shared" ca="1" si="1094"/>
        <v>9.9085376505556798E-5</v>
      </c>
      <c r="IL434" s="223">
        <f t="shared" ca="1" si="1095"/>
        <v>-1.050446240352179E-4</v>
      </c>
      <c r="IM434" s="223">
        <f t="shared" ca="1" si="1096"/>
        <v>-5.3054561709705127E-5</v>
      </c>
      <c r="IN434" s="223">
        <f t="shared" ca="1" si="1097"/>
        <v>1.2829326456836797E-4</v>
      </c>
      <c r="IO434" s="223">
        <f t="shared" ca="1" si="1098"/>
        <v>-3.1638650317010987E-6</v>
      </c>
      <c r="IP434" s="223">
        <f t="shared" ca="1" si="1099"/>
        <v>-1.2690685106409697E-4</v>
      </c>
      <c r="IQ434" s="223">
        <f t="shared" ca="1" si="1100"/>
        <v>5.8774761936796022E-5</v>
      </c>
      <c r="IR434" s="223">
        <f t="shared" ca="1" si="1101"/>
        <v>1.011516046035415E-4</v>
      </c>
      <c r="IS434" s="223">
        <f t="shared" ca="1" si="1102"/>
        <v>-1.0309964596178433E-4</v>
      </c>
      <c r="IT434" s="223">
        <f t="shared" ca="1" si="1103"/>
        <v>-5.5973084023617451E-5</v>
      </c>
      <c r="IU434" s="223">
        <f t="shared" ca="1" si="1104"/>
        <v>1.2762719021174471E-4</v>
      </c>
      <c r="IV434" s="223">
        <f t="shared" ca="1" si="1105"/>
        <v>4.6532717363662892E-8</v>
      </c>
      <c r="IW434" s="223">
        <f t="shared" ca="1" si="1106"/>
        <v>-1.2764758096390759E-4</v>
      </c>
      <c r="IX434" s="223">
        <f t="shared" ca="1" si="1107"/>
        <v>5.5888953867070783E-5</v>
      </c>
      <c r="IY434" s="223">
        <f t="shared" ca="1" si="1108"/>
        <v>1.0315690275721513E-4</v>
      </c>
      <c r="IZ434" s="223">
        <f t="shared" ca="1" si="1109"/>
        <v>-1.0109256451676744E-4</v>
      </c>
      <c r="JA434" s="223">
        <f t="shared" ca="1" si="1110"/>
        <v>-5.8857890244689147E-5</v>
      </c>
      <c r="JB434" s="223">
        <f t="shared" ca="1" si="1111"/>
        <v>1.2688423800802595E-4</v>
      </c>
    </row>
    <row r="435" spans="2:262">
      <c r="B435" s="230">
        <v>74</v>
      </c>
      <c r="C435" s="229">
        <f t="shared" si="1112"/>
        <v>1.4453125000000009E-3</v>
      </c>
      <c r="D435" s="226">
        <f t="shared" ca="1" si="855"/>
        <v>280.00242182242795</v>
      </c>
      <c r="E435" s="225">
        <f ca="1">CB361</f>
        <v>2.4218224279303948E-3</v>
      </c>
      <c r="F435" s="224">
        <v>74</v>
      </c>
      <c r="G435" s="223">
        <f t="shared" ca="1" si="856"/>
        <v>-8.6927613305259026E-6</v>
      </c>
      <c r="H435" s="223">
        <f t="shared" ca="1" si="857"/>
        <v>3.6068648118000663E-4</v>
      </c>
      <c r="I435" s="223">
        <f t="shared" ca="1" si="858"/>
        <v>-1.6658657084106049E-4</v>
      </c>
      <c r="J435" s="223">
        <f t="shared" ca="1" si="859"/>
        <v>-2.7973201127514926E-4</v>
      </c>
      <c r="K435" s="223">
        <f t="shared" ca="1" si="860"/>
        <v>3.0252523968973556E-4</v>
      </c>
      <c r="L435" s="223">
        <f t="shared" ca="1" si="861"/>
        <v>1.3271673694496922E-4</v>
      </c>
      <c r="M435" s="223">
        <f t="shared" ca="1" si="862"/>
        <v>-3.6702031292786127E-4</v>
      </c>
      <c r="N435" s="223">
        <f t="shared" ca="1" si="863"/>
        <v>4.564058638175865E-5</v>
      </c>
      <c r="O435" s="223">
        <f t="shared" ca="1" si="864"/>
        <v>3.4484079714800099E-4</v>
      </c>
      <c r="P435" s="223">
        <f t="shared" ca="1" si="865"/>
        <v>-2.132195442397705E-4</v>
      </c>
      <c r="Q435" s="223">
        <f t="shared" ca="1" si="866"/>
        <v>-2.4122455071145767E-4</v>
      </c>
      <c r="R435" s="223">
        <f t="shared" ca="1" si="867"/>
        <v>3.304451136976791E-4</v>
      </c>
      <c r="S435" s="223">
        <f t="shared" ca="1" si="868"/>
        <v>8.0641324362625127E-5</v>
      </c>
      <c r="T435" s="223">
        <f t="shared" ca="1" si="869"/>
        <v>-3.6963360070021517E-4</v>
      </c>
      <c r="U435" s="223">
        <f t="shared" ca="1" si="870"/>
        <v>9.898595323023448E-5</v>
      </c>
      <c r="V435" s="223">
        <f t="shared" ca="1" si="871"/>
        <v>3.2153035125265846E-4</v>
      </c>
      <c r="W435" s="223">
        <f t="shared" ca="1" si="872"/>
        <v>-2.5523695841369508E-4</v>
      </c>
      <c r="X435" s="223">
        <f t="shared" ca="1" si="873"/>
        <v>-1.9749530710601586E-4</v>
      </c>
      <c r="Y435" s="223">
        <f t="shared" ca="1" si="874"/>
        <v>3.5121184891503493E-4</v>
      </c>
      <c r="Z435" s="223">
        <f t="shared" ca="1" si="875"/>
        <v>2.682027063895026E-5</v>
      </c>
      <c r="AA435" s="223">
        <f t="shared" ca="1" si="876"/>
        <v>-3.6424543728484713E-4</v>
      </c>
      <c r="AB435" s="223">
        <f t="shared" ca="1" si="877"/>
        <v>1.5018857312188208E-4</v>
      </c>
      <c r="AC435" s="223">
        <f t="shared" ca="1" si="878"/>
        <v>2.9125974425170853E-4</v>
      </c>
      <c r="AD435" s="223">
        <f t="shared" ca="1" si="879"/>
        <v>-2.9172926323559913E-4</v>
      </c>
      <c r="AE435" s="223">
        <f t="shared" ca="1" si="880"/>
        <v>-1.4949088652364405E-4</v>
      </c>
      <c r="AF435" s="223">
        <f t="shared" ca="1" si="881"/>
        <v>3.6437590823842577E-4</v>
      </c>
      <c r="AG435" s="223">
        <f t="shared" ca="1" si="882"/>
        <v>-2.7581360948731034E-5</v>
      </c>
      <c r="AH435" s="223">
        <f t="shared" ca="1" si="883"/>
        <v>-3.5097246014782589E-4</v>
      </c>
      <c r="AI435" s="223">
        <f t="shared" ca="1" si="884"/>
        <v>1.9814006396435275E-4</v>
      </c>
      <c r="AJ435" s="223">
        <f t="shared" ca="1" si="885"/>
        <v>2.5468424337162095E-4</v>
      </c>
      <c r="AK435" s="223">
        <f t="shared" ca="1" si="886"/>
        <v>-3.2190651051027853E-4</v>
      </c>
      <c r="AL435" s="223">
        <f t="shared" ca="1" si="887"/>
        <v>-9.825043969998278E-5</v>
      </c>
      <c r="AM435" s="223">
        <f t="shared" ca="1" si="888"/>
        <v>3.6965232953803151E-4</v>
      </c>
      <c r="AN435" s="223">
        <f t="shared" ca="1" si="889"/>
        <v>-8.1385939365639549E-5</v>
      </c>
      <c r="AO435" s="223">
        <f t="shared" ca="1" si="890"/>
        <v>-3.3010198916071321E-4</v>
      </c>
      <c r="AP435" s="223">
        <f t="shared" ca="1" si="891"/>
        <v>2.4180242079102971E-4</v>
      </c>
      <c r="AQ435" s="223">
        <f t="shared" ca="1" si="892"/>
        <v>2.1259559775101329E-4</v>
      </c>
      <c r="AR435" s="223">
        <f t="shared" ca="1" si="893"/>
        <v>-3.4511545396739661E-4</v>
      </c>
      <c r="AS435" s="223">
        <f t="shared" ca="1" si="894"/>
        <v>-4.4883167566224172E-5</v>
      </c>
      <c r="AT435" s="223">
        <f t="shared" ca="1" si="895"/>
        <v>3.6692689422713684E-4</v>
      </c>
      <c r="AU435" s="223">
        <f t="shared" ca="1" si="896"/>
        <v>-1.334287579750862E-4</v>
      </c>
      <c r="AV435" s="223">
        <f t="shared" ca="1" si="897"/>
        <v>-3.0208580699302417E-4</v>
      </c>
      <c r="AW435" s="223">
        <f t="shared" ca="1" si="898"/>
        <v>2.8023048543386175E-4</v>
      </c>
      <c r="AX435" s="223">
        <f t="shared" ca="1" si="899"/>
        <v>1.6590489946282646E-4</v>
      </c>
      <c r="AY435" s="223">
        <f t="shared" ca="1" si="900"/>
        <v>-3.6085369007048357E-4</v>
      </c>
      <c r="AZ435" s="223">
        <f t="shared" ca="1" si="901"/>
        <v>9.4556896013386351E-6</v>
      </c>
      <c r="BA435" s="223">
        <f t="shared" ca="1" si="902"/>
        <v>3.5625859974959946E-4</v>
      </c>
      <c r="BB435" s="223">
        <f t="shared" ca="1" si="903"/>
        <v>-1.825832469198228E-4</v>
      </c>
      <c r="BC435" s="223">
        <f t="shared" ca="1" si="904"/>
        <v>-2.6753037938179609E-4</v>
      </c>
      <c r="BD435" s="223">
        <f t="shared" ca="1" si="905"/>
        <v>3.1259240634337772E-4</v>
      </c>
      <c r="BE435" s="223">
        <f t="shared" ca="1" si="906"/>
        <v>1.156228611223798E-4</v>
      </c>
      <c r="BF435" s="223">
        <f t="shared" ca="1" si="907"/>
        <v>-3.6878053353627064E-4</v>
      </c>
      <c r="BG435" s="223">
        <f t="shared" ca="1" si="908"/>
        <v>6.3589859644549017E-5</v>
      </c>
      <c r="BH435" s="223">
        <f t="shared" ca="1" si="909"/>
        <v>3.3787838246336036E-4</v>
      </c>
      <c r="BI435" s="223">
        <f t="shared" ca="1" si="910"/>
        <v>-2.2778535995729012E-4</v>
      </c>
      <c r="BJ435" s="223">
        <f t="shared" ca="1" si="911"/>
        <v>-2.2718372697985346E-4</v>
      </c>
      <c r="BK435" s="223">
        <f t="shared" ca="1" si="912"/>
        <v>3.3818764566260828E-4</v>
      </c>
      <c r="BL435" s="223">
        <f t="shared" ca="1" si="913"/>
        <v>6.2837937011529912E-5</v>
      </c>
      <c r="BM435" s="223">
        <f t="shared" ca="1" si="914"/>
        <v>-3.6872439214223244E-4</v>
      </c>
      <c r="BN435" s="223">
        <f t="shared" ca="1" si="915"/>
        <v>1.1634750126335187E-4</v>
      </c>
      <c r="BO435" s="223">
        <f t="shared" ca="1" si="916"/>
        <v>3.1218411856570491E-4</v>
      </c>
      <c r="BP435" s="223">
        <f t="shared" ca="1" si="917"/>
        <v>-2.6805660784742433E-4</v>
      </c>
      <c r="BQ435" s="223">
        <f t="shared" ca="1" si="918"/>
        <v>-1.8191923296765461E-4</v>
      </c>
      <c r="BR435" s="223">
        <f t="shared" ca="1" si="919"/>
        <v>3.5646214375611188E-4</v>
      </c>
      <c r="BS435" s="223">
        <f t="shared" ca="1" si="920"/>
        <v>8.6927613305239646E-6</v>
      </c>
      <c r="BT435" s="223">
        <f t="shared" ca="1" si="921"/>
        <v>-3.6068648118000685E-4</v>
      </c>
      <c r="BU435" s="223">
        <f t="shared" ca="1" si="922"/>
        <v>1.6658657084106163E-4</v>
      </c>
      <c r="BV435" s="223">
        <f t="shared" ca="1" si="923"/>
        <v>2.7973201127515034E-4</v>
      </c>
      <c r="BW435" s="223">
        <f t="shared" ca="1" si="924"/>
        <v>-3.0252523968973604E-4</v>
      </c>
      <c r="BX435" s="223">
        <f t="shared" ca="1" si="925"/>
        <v>-1.3271673694497139E-4</v>
      </c>
      <c r="BY435" s="223">
        <f t="shared" ca="1" si="926"/>
        <v>3.6702031292786127E-4</v>
      </c>
      <c r="BZ435" s="223">
        <f t="shared" ca="1" si="927"/>
        <v>-4.5640586381755669E-5</v>
      </c>
      <c r="CA435" s="223">
        <f t="shared" ca="1" si="928"/>
        <v>-3.4484079714799926E-4</v>
      </c>
      <c r="CB435" s="223">
        <f t="shared" ca="1" si="929"/>
        <v>2.1321954423977234E-4</v>
      </c>
      <c r="CC435" s="223">
        <f t="shared" ca="1" si="930"/>
        <v>2.4122455071145892E-4</v>
      </c>
      <c r="CD435" s="223">
        <f t="shared" ca="1" si="931"/>
        <v>-3.3044511369767715E-4</v>
      </c>
      <c r="CE435" s="223">
        <f t="shared" ca="1" si="932"/>
        <v>-8.0641324362621644E-5</v>
      </c>
      <c r="CF435" s="223">
        <f t="shared" ca="1" si="933"/>
        <v>3.6963360070021517E-4</v>
      </c>
      <c r="CG435" s="223">
        <f t="shared" ca="1" si="934"/>
        <v>-9.898595323023158E-5</v>
      </c>
      <c r="CH435" s="223">
        <f t="shared" ca="1" si="935"/>
        <v>-3.2153035125266123E-4</v>
      </c>
      <c r="CI435" s="223">
        <f t="shared" ca="1" si="936"/>
        <v>2.5523695841369676E-4</v>
      </c>
      <c r="CJ435" s="223">
        <f t="shared" ca="1" si="937"/>
        <v>1.9749530710601619E-4</v>
      </c>
      <c r="CK435" s="223">
        <f t="shared" ca="1" si="938"/>
        <v>-3.5121184891503401E-4</v>
      </c>
      <c r="CL435" s="223">
        <f t="shared" ca="1" si="939"/>
        <v>-2.6820270638945368E-5</v>
      </c>
      <c r="CM435" s="223">
        <f t="shared" ca="1" si="940"/>
        <v>3.6424543728484719E-4</v>
      </c>
      <c r="CN435" s="223">
        <f t="shared" ca="1" si="941"/>
        <v>-1.5018857312187937E-4</v>
      </c>
      <c r="CO435" s="223">
        <f t="shared" ca="1" si="942"/>
        <v>-2.91259744251712E-4</v>
      </c>
      <c r="CP435" s="223">
        <f t="shared" ca="1" si="943"/>
        <v>2.9172926323560054E-4</v>
      </c>
      <c r="CQ435" s="223">
        <f t="shared" ca="1" si="944"/>
        <v>1.4949088652364438E-4</v>
      </c>
      <c r="CR435" s="223">
        <f t="shared" ca="1" si="945"/>
        <v>-3.6437590823842523E-4</v>
      </c>
      <c r="CS435" s="223">
        <f t="shared" ca="1" si="946"/>
        <v>2.7581360948735899E-5</v>
      </c>
      <c r="CT435" s="223">
        <f t="shared" ca="1" si="947"/>
        <v>3.50972460147826E-4</v>
      </c>
      <c r="CU435" s="223">
        <f t="shared" ca="1" si="948"/>
        <v>-1.9814006396435023E-4</v>
      </c>
      <c r="CV435" s="223">
        <f t="shared" ca="1" si="949"/>
        <v>-2.5468424337162507E-4</v>
      </c>
      <c r="CW435" s="223">
        <f t="shared" ca="1" si="950"/>
        <v>3.2190651051027962E-4</v>
      </c>
      <c r="CX435" s="223">
        <f t="shared" ca="1" si="951"/>
        <v>9.8250439699983132E-5</v>
      </c>
      <c r="CY435" s="223">
        <f t="shared" ca="1" si="952"/>
        <v>-3.6965232953803146E-4</v>
      </c>
      <c r="CZ435" s="223">
        <f t="shared" ca="1" si="953"/>
        <v>8.1385939365644346E-5</v>
      </c>
      <c r="DA435" s="223">
        <f t="shared" ca="1" si="954"/>
        <v>3.3010198916071218E-4</v>
      </c>
      <c r="DB435" s="223">
        <f t="shared" ca="1" si="955"/>
        <v>-2.4180242079102946E-4</v>
      </c>
      <c r="DC435" s="223">
        <f t="shared" ca="1" si="956"/>
        <v>-2.1259559775101787E-4</v>
      </c>
      <c r="DD435" s="223">
        <f t="shared" ca="1" si="957"/>
        <v>3.451154539673984E-4</v>
      </c>
      <c r="DE435" s="223">
        <f t="shared" ca="1" si="958"/>
        <v>4.4883167566224524E-5</v>
      </c>
      <c r="DF435" s="223">
        <f t="shared" ca="1" si="959"/>
        <v>-3.6692689422713684E-4</v>
      </c>
      <c r="DG435" s="223">
        <f t="shared" ca="1" si="960"/>
        <v>1.3342875797509078E-4</v>
      </c>
      <c r="DH435" s="223">
        <f t="shared" ca="1" si="961"/>
        <v>3.0208580699302439E-4</v>
      </c>
      <c r="DI435" s="223">
        <f t="shared" ca="1" si="962"/>
        <v>-2.8023048543386148E-4</v>
      </c>
      <c r="DJ435" s="223">
        <f t="shared" ca="1" si="963"/>
        <v>-1.659048994628315E-4</v>
      </c>
      <c r="DK435" s="223">
        <f t="shared" ca="1" si="964"/>
        <v>3.608536900704846E-4</v>
      </c>
      <c r="DL435" s="223">
        <f t="shared" ca="1" si="965"/>
        <v>-9.4556896013382692E-6</v>
      </c>
      <c r="DM435" s="223">
        <f t="shared" ca="1" si="966"/>
        <v>-3.5625859974959957E-4</v>
      </c>
      <c r="DN435" s="223">
        <f t="shared" ca="1" si="967"/>
        <v>1.8258324691982703E-4</v>
      </c>
      <c r="DO435" s="223">
        <f t="shared" ca="1" si="968"/>
        <v>2.6753037938179636E-4</v>
      </c>
      <c r="DP435" s="223">
        <f t="shared" ca="1" si="969"/>
        <v>-3.1259240634337756E-4</v>
      </c>
      <c r="DQ435" s="223">
        <f t="shared" ca="1" si="970"/>
        <v>-1.1562286112238512E-4</v>
      </c>
      <c r="DR435" s="223">
        <f t="shared" ca="1" si="971"/>
        <v>3.6878053353627097E-4</v>
      </c>
      <c r="DS435" s="223">
        <f t="shared" ca="1" si="972"/>
        <v>-6.3589859644548637E-5</v>
      </c>
      <c r="DT435" s="223">
        <f t="shared" ca="1" si="973"/>
        <v>-3.3787838246336047E-4</v>
      </c>
      <c r="DU435" s="223">
        <f t="shared" ca="1" si="974"/>
        <v>2.2778535995728567E-4</v>
      </c>
      <c r="DV435" s="223">
        <f t="shared" ca="1" si="975"/>
        <v>2.2718372697985375E-4</v>
      </c>
      <c r="DW435" s="223">
        <f t="shared" ca="1" si="976"/>
        <v>-3.3818764566260812E-4</v>
      </c>
      <c r="DX435" s="223">
        <f t="shared" ca="1" si="977"/>
        <v>-6.2837937011535428E-5</v>
      </c>
      <c r="DY435" s="223">
        <f t="shared" ca="1" si="978"/>
        <v>3.6872439214223206E-4</v>
      </c>
      <c r="DZ435" s="223">
        <f t="shared" ca="1" si="979"/>
        <v>-1.1634750126335152E-4</v>
      </c>
      <c r="EA435" s="223">
        <f t="shared" ca="1" si="980"/>
        <v>-3.1218411856570507E-4</v>
      </c>
      <c r="EB435" s="223">
        <f t="shared" ca="1" si="981"/>
        <v>2.6805660784742048E-4</v>
      </c>
      <c r="EC435" s="223">
        <f t="shared" ca="1" si="982"/>
        <v>1.8191923296765036E-4</v>
      </c>
      <c r="ED435" s="223">
        <f t="shared" ca="1" si="983"/>
        <v>-3.5646214375611177E-4</v>
      </c>
      <c r="EE435" s="223">
        <f t="shared" ca="1" si="984"/>
        <v>-8.6927613305295889E-6</v>
      </c>
      <c r="EF435" s="223">
        <f t="shared" ca="1" si="985"/>
        <v>3.6068648118000576E-4</v>
      </c>
      <c r="EG435" s="223">
        <f t="shared" ca="1" si="986"/>
        <v>-1.6658657084106133E-4</v>
      </c>
      <c r="EH435" s="223">
        <f t="shared" ca="1" si="987"/>
        <v>-2.7973201127515056E-4</v>
      </c>
      <c r="EI435" s="223">
        <f t="shared" ca="1" si="988"/>
        <v>3.025252396897329E-4</v>
      </c>
      <c r="EJ435" s="223">
        <f t="shared" ca="1" si="989"/>
        <v>1.3271673694496684E-4</v>
      </c>
      <c r="EK435" s="223">
        <f t="shared" ca="1" si="990"/>
        <v>-3.6702031292786121E-4</v>
      </c>
      <c r="EL435" s="223">
        <f t="shared" ca="1" si="991"/>
        <v>4.564058638175533E-5</v>
      </c>
      <c r="EM435" s="223">
        <f t="shared" ca="1" si="992"/>
        <v>3.4484079714799937E-4</v>
      </c>
      <c r="EN435" s="223">
        <f t="shared" ca="1" si="993"/>
        <v>-2.1321954423977202E-4</v>
      </c>
      <c r="EO435" s="223">
        <f t="shared" ca="1" si="994"/>
        <v>-2.4122455071145922E-4</v>
      </c>
      <c r="EP435" s="223">
        <f t="shared" ca="1" si="995"/>
        <v>3.3044511369767704E-4</v>
      </c>
      <c r="EQ435" s="223">
        <f t="shared" ca="1" si="996"/>
        <v>8.0641324362621997E-5</v>
      </c>
      <c r="ER435" s="223">
        <f t="shared" ca="1" si="997"/>
        <v>-3.6963360070021517E-4</v>
      </c>
      <c r="ES435" s="223">
        <f t="shared" ca="1" si="998"/>
        <v>9.8985953230231269E-5</v>
      </c>
      <c r="ET435" s="223">
        <f t="shared" ca="1" si="999"/>
        <v>3.2153035125266139E-4</v>
      </c>
      <c r="EU435" s="223">
        <f t="shared" ca="1" si="1000"/>
        <v>-2.5523695841368885E-4</v>
      </c>
      <c r="EV435" s="223">
        <f t="shared" ca="1" si="1001"/>
        <v>-1.9749530710600759E-4</v>
      </c>
      <c r="EW435" s="223">
        <f t="shared" ca="1" si="1002"/>
        <v>3.512118489150371E-4</v>
      </c>
      <c r="EX435" s="223">
        <f t="shared" ca="1" si="1003"/>
        <v>2.6820270638945734E-5</v>
      </c>
      <c r="EY435" s="223">
        <f t="shared" ca="1" si="1004"/>
        <v>-3.6424543728484719E-4</v>
      </c>
      <c r="EZ435" s="223">
        <f t="shared" ca="1" si="1005"/>
        <v>1.5018857312187905E-4</v>
      </c>
      <c r="FA435" s="223">
        <f t="shared" ca="1" si="1006"/>
        <v>2.9125974425171222E-4</v>
      </c>
      <c r="FB435" s="223">
        <f t="shared" ca="1" si="1007"/>
        <v>-2.9172926323559387E-4</v>
      </c>
      <c r="FC435" s="223">
        <f t="shared" ca="1" si="1008"/>
        <v>-1.4949088652363511E-4</v>
      </c>
      <c r="FD435" s="223">
        <f t="shared" ca="1" si="1009"/>
        <v>3.6437590823842696E-4</v>
      </c>
      <c r="FE435" s="223">
        <f t="shared" ca="1" si="1010"/>
        <v>-2.7581360948735547E-5</v>
      </c>
      <c r="FF435" s="223">
        <f t="shared" ca="1" si="1011"/>
        <v>-3.5097246014782616E-4</v>
      </c>
      <c r="FG435" s="223">
        <f t="shared" ca="1" si="1012"/>
        <v>1.9814006396434993E-4</v>
      </c>
      <c r="FH435" s="223">
        <f t="shared" ca="1" si="1013"/>
        <v>2.5468424337162529E-4</v>
      </c>
      <c r="FI435" s="223">
        <f t="shared" ca="1" si="1014"/>
        <v>-3.219065105102743E-4</v>
      </c>
      <c r="FJ435" s="223">
        <f t="shared" ca="1" si="1015"/>
        <v>-9.8250439699993608E-5</v>
      </c>
      <c r="FK435" s="223">
        <f t="shared" ca="1" si="1016"/>
        <v>3.6965232953803173E-4</v>
      </c>
      <c r="FL435" s="223">
        <f t="shared" ca="1" si="1017"/>
        <v>-8.1385939365643967E-5</v>
      </c>
      <c r="FM435" s="223">
        <f t="shared" ca="1" si="1018"/>
        <v>-3.3010198916071239E-4</v>
      </c>
      <c r="FN435" s="223">
        <f t="shared" ca="1" si="1019"/>
        <v>2.4180242079102916E-4</v>
      </c>
      <c r="FO435" s="223">
        <f t="shared" ca="1" si="1020"/>
        <v>2.1259559775101816E-4</v>
      </c>
      <c r="FP435" s="223">
        <f t="shared" ca="1" si="1021"/>
        <v>-3.451154539673945E-4</v>
      </c>
      <c r="FQ435" s="223">
        <f t="shared" ca="1" si="1022"/>
        <v>-4.4883167566235312E-5</v>
      </c>
      <c r="FR435" s="223">
        <f t="shared" ca="1" si="1023"/>
        <v>3.6692689422713559E-4</v>
      </c>
      <c r="FS435" s="223">
        <f t="shared" ca="1" si="1024"/>
        <v>-1.3342875797509046E-4</v>
      </c>
      <c r="FT435" s="223">
        <f t="shared" ca="1" si="1025"/>
        <v>-3.020858069930246E-4</v>
      </c>
      <c r="FU435" s="223">
        <f t="shared" ca="1" si="1026"/>
        <v>2.8023048543386131E-4</v>
      </c>
      <c r="FV435" s="223">
        <f t="shared" ca="1" si="1027"/>
        <v>1.6590489946283183E-4</v>
      </c>
      <c r="FW435" s="223">
        <f t="shared" ca="1" si="1028"/>
        <v>-3.6085369007048227E-4</v>
      </c>
      <c r="FX435" s="223">
        <f t="shared" ca="1" si="1029"/>
        <v>9.4556896013274001E-6</v>
      </c>
      <c r="FY435" s="223">
        <f t="shared" ca="1" si="1030"/>
        <v>3.5625859974959691E-4</v>
      </c>
      <c r="FZ435" s="223">
        <f t="shared" ca="1" si="1031"/>
        <v>-1.8258324691982676E-4</v>
      </c>
      <c r="GA435" s="223">
        <f t="shared" ca="1" si="1032"/>
        <v>-2.6753037938179663E-4</v>
      </c>
      <c r="GB435" s="223">
        <f t="shared" ca="1" si="1033"/>
        <v>3.1259240634337734E-4</v>
      </c>
      <c r="GC435" s="223">
        <f t="shared" ca="1" si="1034"/>
        <v>1.1562286112238546E-4</v>
      </c>
      <c r="GD435" s="223">
        <f t="shared" ca="1" si="1035"/>
        <v>-3.6878053353627015E-4</v>
      </c>
      <c r="GE435" s="223">
        <f t="shared" ca="1" si="1036"/>
        <v>6.3589859644537944E-5</v>
      </c>
      <c r="GF435" s="223">
        <f t="shared" ca="1" si="1037"/>
        <v>3.3787838246335635E-4</v>
      </c>
      <c r="GG435" s="223">
        <f t="shared" ca="1" si="1038"/>
        <v>-2.277853599572937E-4</v>
      </c>
      <c r="GH435" s="223">
        <f t="shared" ca="1" si="1039"/>
        <v>-2.2718372697985402E-4</v>
      </c>
      <c r="GI435" s="223">
        <f t="shared" ca="1" si="1040"/>
        <v>3.3818764566260795E-4</v>
      </c>
      <c r="GJ435" s="223">
        <f t="shared" ca="1" si="1041"/>
        <v>6.2837937011535794E-5</v>
      </c>
      <c r="GK435" s="223">
        <f t="shared" ca="1" si="1042"/>
        <v>-3.6872439214223293E-4</v>
      </c>
      <c r="GL435" s="223">
        <f t="shared" ca="1" si="1043"/>
        <v>1.1634750126334122E-4</v>
      </c>
      <c r="GM435" s="223">
        <f t="shared" ca="1" si="1044"/>
        <v>3.1218411856569965E-4</v>
      </c>
      <c r="GN435" s="223">
        <f t="shared" ca="1" si="1045"/>
        <v>-2.6805660784742747E-4</v>
      </c>
      <c r="GO435" s="223">
        <f t="shared" ca="1" si="1046"/>
        <v>-1.8191923296765068E-4</v>
      </c>
      <c r="GP435" s="223">
        <f t="shared" ca="1" si="1047"/>
        <v>3.5646214375611171E-4</v>
      </c>
      <c r="GQ435" s="223">
        <f t="shared" ca="1" si="1048"/>
        <v>8.6927613305299412E-6</v>
      </c>
      <c r="GR435" s="223">
        <f t="shared" ca="1" si="1049"/>
        <v>-3.6068648118000815E-4</v>
      </c>
      <c r="GS435" s="223">
        <f t="shared" ca="1" si="1050"/>
        <v>1.6658657084105165E-4</v>
      </c>
      <c r="GT435" s="223">
        <f t="shared" ca="1" si="1051"/>
        <v>2.7973201127514394E-4</v>
      </c>
      <c r="GU435" s="223">
        <f t="shared" ca="1" si="1052"/>
        <v>-3.0252523968973865E-4</v>
      </c>
      <c r="GV435" s="223">
        <f t="shared" ca="1" si="1053"/>
        <v>-1.3271673694496716E-4</v>
      </c>
      <c r="GW435" s="223">
        <f t="shared" ca="1" si="1054"/>
        <v>3.6702031292786111E-4</v>
      </c>
      <c r="GX435" s="223">
        <f t="shared" ca="1" si="1055"/>
        <v>-4.5640586381754964E-5</v>
      </c>
      <c r="GY435" s="223">
        <f t="shared" ca="1" si="1056"/>
        <v>-3.4484079714800333E-4</v>
      </c>
      <c r="GZ435" s="223">
        <f t="shared" ca="1" si="1057"/>
        <v>2.1321954423976313E-4</v>
      </c>
      <c r="HA435" s="223">
        <f t="shared" ca="1" si="1058"/>
        <v>2.4122455071145149E-4</v>
      </c>
      <c r="HB435" s="223">
        <f t="shared" ca="1" si="1059"/>
        <v>-3.3044511369768154E-4</v>
      </c>
      <c r="HC435" s="223">
        <f t="shared" ca="1" si="1060"/>
        <v>-8.0641324362622349E-5</v>
      </c>
      <c r="HD435" s="223">
        <f t="shared" ca="1" si="1061"/>
        <v>3.6963360070021517E-4</v>
      </c>
      <c r="HE435" s="223">
        <f t="shared" ca="1" si="1062"/>
        <v>-9.8985953230230889E-5</v>
      </c>
      <c r="HF435" s="223">
        <f t="shared" ca="1" si="1063"/>
        <v>-3.2153035125266161E-4</v>
      </c>
      <c r="HG435" s="223">
        <f t="shared" ca="1" si="1064"/>
        <v>2.5523695841368858E-4</v>
      </c>
      <c r="HH435" s="223">
        <f t="shared" ca="1" si="1065"/>
        <v>1.9749530710600792E-4</v>
      </c>
      <c r="HI435" s="223">
        <f t="shared" ca="1" si="1066"/>
        <v>-3.5121184891503704E-4</v>
      </c>
      <c r="HJ435" s="223">
        <f t="shared" ca="1" si="1067"/>
        <v>-2.6820270638946099E-5</v>
      </c>
      <c r="HK435" s="223">
        <f t="shared" ca="1" si="1068"/>
        <v>3.642454372848473E-4</v>
      </c>
      <c r="HL435" s="223">
        <f t="shared" ca="1" si="1069"/>
        <v>-1.5018857312187867E-4</v>
      </c>
      <c r="HM435" s="223">
        <f t="shared" ca="1" si="1070"/>
        <v>-2.9125974425171243E-4</v>
      </c>
      <c r="HN435" s="223">
        <f t="shared" ca="1" si="1071"/>
        <v>2.917292632355936E-4</v>
      </c>
      <c r="HO435" s="223">
        <f t="shared" ca="1" si="1072"/>
        <v>1.4949088652363543E-4</v>
      </c>
      <c r="HP435" s="223">
        <f t="shared" ca="1" si="1073"/>
        <v>-3.6437590823842686E-4</v>
      </c>
      <c r="HQ435" s="223">
        <f t="shared" ca="1" si="1074"/>
        <v>2.7581360948735181E-5</v>
      </c>
      <c r="HR435" s="223">
        <f t="shared" ca="1" si="1075"/>
        <v>3.5097246014782627E-4</v>
      </c>
      <c r="HS435" s="223">
        <f t="shared" ca="1" si="1076"/>
        <v>-1.9814006396434963E-4</v>
      </c>
      <c r="HT435" s="223">
        <f t="shared" ca="1" si="1077"/>
        <v>-2.5468424337162562E-4</v>
      </c>
      <c r="HU435" s="223">
        <f t="shared" ca="1" si="1078"/>
        <v>3.2190651051027409E-4</v>
      </c>
      <c r="HV435" s="223">
        <f t="shared" ca="1" si="1079"/>
        <v>9.82504396999737E-5</v>
      </c>
      <c r="HW435" s="223">
        <f t="shared" ca="1" si="1080"/>
        <v>-3.6965232953803173E-4</v>
      </c>
      <c r="HX435" s="223">
        <f t="shared" ca="1" si="1081"/>
        <v>8.1385939365643628E-5</v>
      </c>
      <c r="HY435" s="223">
        <f t="shared" ca="1" si="1082"/>
        <v>3.3010198916071256E-4</v>
      </c>
      <c r="HZ435" s="223">
        <f t="shared" ca="1" si="1083"/>
        <v>-2.4180242079102892E-4</v>
      </c>
      <c r="IA435" s="223">
        <f t="shared" ca="1" si="1084"/>
        <v>-2.1259559775101844E-4</v>
      </c>
      <c r="IB435" s="223">
        <f t="shared" ca="1" si="1085"/>
        <v>3.4511545396739433E-4</v>
      </c>
      <c r="IC435" s="223">
        <f t="shared" ca="1" si="1086"/>
        <v>4.4883167566235685E-5</v>
      </c>
      <c r="ID435" s="223">
        <f t="shared" ca="1" si="1087"/>
        <v>-3.6692689422713565E-4</v>
      </c>
      <c r="IE435" s="223">
        <f t="shared" ca="1" si="1088"/>
        <v>1.8847134159952165E-4</v>
      </c>
      <c r="IF435" s="223">
        <f t="shared" ca="1" si="1089"/>
        <v>3.0208580699302482E-4</v>
      </c>
      <c r="IG435" s="223">
        <f t="shared" ca="1" si="1090"/>
        <v>-2.8023048543386104E-4</v>
      </c>
      <c r="IH435" s="223">
        <f t="shared" ca="1" si="1091"/>
        <v>-1.6590489946283213E-4</v>
      </c>
      <c r="II435" s="223">
        <f t="shared" ca="1" si="1092"/>
        <v>3.6085369007048221E-4</v>
      </c>
      <c r="IJ435" s="223">
        <f t="shared" ca="1" si="1093"/>
        <v>-9.4556896013270342E-6</v>
      </c>
      <c r="IK435" s="223">
        <f t="shared" ca="1" si="1094"/>
        <v>-3.5625859974959697E-4</v>
      </c>
      <c r="IL435" s="223">
        <f t="shared" ca="1" si="1095"/>
        <v>1.8258324691982643E-4</v>
      </c>
      <c r="IM435" s="223">
        <f t="shared" ca="1" si="1096"/>
        <v>2.6753037938179685E-4</v>
      </c>
      <c r="IN435" s="223">
        <f t="shared" ca="1" si="1097"/>
        <v>-3.1259240634337712E-4</v>
      </c>
      <c r="IO435" s="223">
        <f t="shared" ca="1" si="1098"/>
        <v>-1.1562286112238581E-4</v>
      </c>
      <c r="IP435" s="223">
        <f t="shared" ca="1" si="1099"/>
        <v>3.6878053353627015E-4</v>
      </c>
      <c r="IQ435" s="223">
        <f t="shared" ca="1" si="1100"/>
        <v>-6.3589859644537578E-5</v>
      </c>
      <c r="IR435" s="223">
        <f t="shared" ca="1" si="1101"/>
        <v>-3.3787838246335651E-4</v>
      </c>
      <c r="IS435" s="223">
        <f t="shared" ca="1" si="1102"/>
        <v>2.277853599572934E-4</v>
      </c>
      <c r="IT435" s="223">
        <f t="shared" ca="1" si="1103"/>
        <v>2.2718372697985432E-4</v>
      </c>
      <c r="IU435" s="223">
        <f t="shared" ca="1" si="1104"/>
        <v>-3.3818764566260784E-4</v>
      </c>
      <c r="IV435" s="223">
        <f t="shared" ca="1" si="1105"/>
        <v>-6.2837937011536146E-5</v>
      </c>
      <c r="IW435" s="223">
        <f t="shared" ca="1" si="1106"/>
        <v>3.6872439214223293E-4</v>
      </c>
      <c r="IX435" s="223">
        <f t="shared" ca="1" si="1107"/>
        <v>-1.1634750126334084E-4</v>
      </c>
      <c r="IY435" s="223">
        <f t="shared" ca="1" si="1108"/>
        <v>-3.1218411856569987E-4</v>
      </c>
      <c r="IZ435" s="223">
        <f t="shared" ca="1" si="1109"/>
        <v>2.680566078474272E-4</v>
      </c>
      <c r="JA435" s="223">
        <f t="shared" ca="1" si="1110"/>
        <v>1.8191923296765098E-4</v>
      </c>
      <c r="JB435" s="223">
        <f t="shared" ca="1" si="1111"/>
        <v>-3.5646214375611161E-4</v>
      </c>
    </row>
    <row r="436" spans="2:262">
      <c r="B436" s="230">
        <v>75</v>
      </c>
      <c r="C436" s="229">
        <f t="shared" si="1112"/>
        <v>1.4648437500000009E-3</v>
      </c>
      <c r="D436" s="226">
        <f t="shared" ca="1" si="855"/>
        <v>279.99988417689281</v>
      </c>
      <c r="E436" s="225">
        <f ca="1">CC361</f>
        <v>-1.1582310719483397E-4</v>
      </c>
      <c r="F436" s="224">
        <v>75</v>
      </c>
      <c r="G436" s="223">
        <f t="shared" ca="1" si="856"/>
        <v>-6.4036601670329236E-6</v>
      </c>
      <c r="H436" s="223">
        <f t="shared" ca="1" si="857"/>
        <v>8.0673412891310299E-4</v>
      </c>
      <c r="I436" s="223">
        <f t="shared" ca="1" si="858"/>
        <v>-4.2392890797601464E-4</v>
      </c>
      <c r="J436" s="223">
        <f t="shared" ca="1" si="859"/>
        <v>-5.8059963287389251E-4</v>
      </c>
      <c r="K436" s="223">
        <f t="shared" ca="1" si="860"/>
        <v>7.3363556612143365E-4</v>
      </c>
      <c r="L436" s="223">
        <f t="shared" ca="1" si="861"/>
        <v>1.8925970323008126E-4</v>
      </c>
      <c r="M436" s="223">
        <f t="shared" ca="1" si="862"/>
        <v>-8.3459152077618539E-4</v>
      </c>
      <c r="N436" s="223">
        <f t="shared" ca="1" si="863"/>
        <v>2.5593270851268922E-4</v>
      </c>
      <c r="O436" s="223">
        <f t="shared" ca="1" si="864"/>
        <v>6.9807048394530708E-4</v>
      </c>
      <c r="P436" s="223">
        <f t="shared" ca="1" si="865"/>
        <v>-6.2830131588246878E-4</v>
      </c>
      <c r="Q436" s="223">
        <f t="shared" ca="1" si="866"/>
        <v>-3.6291853097706852E-4</v>
      </c>
      <c r="R436" s="223">
        <f t="shared" ca="1" si="867"/>
        <v>8.2189132015373474E-4</v>
      </c>
      <c r="S436" s="223">
        <f t="shared" ca="1" si="868"/>
        <v>-7.5499269708708306E-5</v>
      </c>
      <c r="T436" s="223">
        <f t="shared" ca="1" si="869"/>
        <v>-7.8161808333103411E-4</v>
      </c>
      <c r="U436" s="223">
        <f t="shared" ca="1" si="870"/>
        <v>4.9243429830363552E-4</v>
      </c>
      <c r="V436" s="223">
        <f t="shared" ca="1" si="871"/>
        <v>5.1894106417947486E-4</v>
      </c>
      <c r="W436" s="223">
        <f t="shared" ca="1" si="872"/>
        <v>-7.6925070269216918E-4</v>
      </c>
      <c r="X436" s="223">
        <f t="shared" ca="1" si="873"/>
        <v>-1.0860311197040909E-4</v>
      </c>
      <c r="Y436" s="223">
        <f t="shared" ca="1" si="874"/>
        <v>8.2718237362013622E-4</v>
      </c>
      <c r="Z436" s="223">
        <f t="shared" ca="1" si="875"/>
        <v>-3.3263707163530402E-4</v>
      </c>
      <c r="AA436" s="223">
        <f t="shared" ca="1" si="876"/>
        <v>-6.4974527239168068E-4</v>
      </c>
      <c r="AB436" s="223">
        <f t="shared" ca="1" si="877"/>
        <v>6.7922777814703088E-4</v>
      </c>
      <c r="AC436" s="223">
        <f t="shared" ca="1" si="878"/>
        <v>2.874278450653959E-4</v>
      </c>
      <c r="AD436" s="223">
        <f t="shared" ca="1" si="879"/>
        <v>-8.3254912441195104E-4</v>
      </c>
      <c r="AE436" s="223">
        <f t="shared" ca="1" si="880"/>
        <v>1.5667510034505418E-4</v>
      </c>
      <c r="AF436" s="223">
        <f t="shared" ca="1" si="881"/>
        <v>7.4897462833057899E-4</v>
      </c>
      <c r="AG436" s="223">
        <f t="shared" ca="1" si="882"/>
        <v>-5.5619727714662393E-4</v>
      </c>
      <c r="AH436" s="223">
        <f t="shared" ca="1" si="883"/>
        <v>-4.5228480935496712E-4</v>
      </c>
      <c r="AI436" s="223">
        <f t="shared" ca="1" si="884"/>
        <v>7.9745753448076933E-4</v>
      </c>
      <c r="AJ436" s="223">
        <f t="shared" ca="1" si="885"/>
        <v>2.6900613373970732E-5</v>
      </c>
      <c r="AK436" s="223">
        <f t="shared" ca="1" si="886"/>
        <v>-8.1180700802224335E-4</v>
      </c>
      <c r="AL436" s="223">
        <f t="shared" ca="1" si="887"/>
        <v>4.061379579201508E-4</v>
      </c>
      <c r="AM436" s="223">
        <f t="shared" ca="1" si="888"/>
        <v>5.9516265867802672E-4</v>
      </c>
      <c r="AN436" s="223">
        <f t="shared" ca="1" si="889"/>
        <v>-7.2361290560436938E-4</v>
      </c>
      <c r="AO436" s="223">
        <f t="shared" ca="1" si="890"/>
        <v>-2.0916907188170075E-4</v>
      </c>
      <c r="AP436" s="223">
        <f t="shared" ca="1" si="891"/>
        <v>8.3518902548443419E-4</v>
      </c>
      <c r="AQ436" s="223">
        <f t="shared" ca="1" si="892"/>
        <v>-2.3634206411775528E-4</v>
      </c>
      <c r="AR436" s="223">
        <f t="shared" ca="1" si="893"/>
        <v>-7.0911813822812524E-4</v>
      </c>
      <c r="AS436" s="223">
        <f t="shared" ca="1" si="894"/>
        <v>6.1460377216233475E-4</v>
      </c>
      <c r="AT436" s="223">
        <f t="shared" ca="1" si="895"/>
        <v>3.8127280457234439E-4</v>
      </c>
      <c r="AU436" s="223">
        <f t="shared" ca="1" si="896"/>
        <v>-8.1798441427768671E-4</v>
      </c>
      <c r="AV436" s="223">
        <f t="shared" ca="1" si="897"/>
        <v>5.5060952834641867E-5</v>
      </c>
      <c r="AW436" s="223">
        <f t="shared" ca="1" si="898"/>
        <v>7.8861349715824444E-4</v>
      </c>
      <c r="AX436" s="223">
        <f t="shared" ca="1" si="899"/>
        <v>-4.7572751365263031E-4</v>
      </c>
      <c r="AY436" s="223">
        <f t="shared" ca="1" si="900"/>
        <v>-5.3484830321229955E-4</v>
      </c>
      <c r="AZ436" s="223">
        <f t="shared" ca="1" si="901"/>
        <v>7.610292452136804E-4</v>
      </c>
      <c r="BA436" s="223">
        <f t="shared" ca="1" si="902"/>
        <v>1.2889588619233316E-4</v>
      </c>
      <c r="BB436" s="223">
        <f t="shared" ca="1" si="903"/>
        <v>-8.2978559968073962E-4</v>
      </c>
      <c r="BC436" s="223">
        <f t="shared" ca="1" si="904"/>
        <v>3.1373292461528261E-4</v>
      </c>
      <c r="BD436" s="223">
        <f t="shared" ca="1" si="905"/>
        <v>6.6243245281112271E-4</v>
      </c>
      <c r="BE436" s="223">
        <f t="shared" ca="1" si="906"/>
        <v>-6.6709129687551676E-4</v>
      </c>
      <c r="BF436" s="223">
        <f t="shared" ca="1" si="907"/>
        <v>-3.0658893425676841E-4</v>
      </c>
      <c r="BG436" s="223">
        <f t="shared" ca="1" si="908"/>
        <v>8.3063365700934688E-4</v>
      </c>
      <c r="BH436" s="223">
        <f t="shared" ca="1" si="909"/>
        <v>-1.3649225196806663E-4</v>
      </c>
      <c r="BI436" s="223">
        <f t="shared" ca="1" si="910"/>
        <v>-7.578252072166199E-4</v>
      </c>
      <c r="BJ436" s="223">
        <f t="shared" ca="1" si="911"/>
        <v>5.4073555336953236E-4</v>
      </c>
      <c r="BK436" s="223">
        <f t="shared" ca="1" si="912"/>
        <v>4.6938306620881943E-4</v>
      </c>
      <c r="BL436" s="223">
        <f t="shared" ca="1" si="913"/>
        <v>-7.9111645717068533E-4</v>
      </c>
      <c r="BM436" s="223">
        <f t="shared" ca="1" si="914"/>
        <v>-4.7381362657286321E-5</v>
      </c>
      <c r="BN436" s="223">
        <f t="shared" ca="1" si="915"/>
        <v>8.163908849451707E-4</v>
      </c>
      <c r="BO436" s="223">
        <f t="shared" ca="1" si="916"/>
        <v>-3.8810236554491365E-4</v>
      </c>
      <c r="BP436" s="223">
        <f t="shared" ca="1" si="917"/>
        <v>-6.0936718075114255E-4</v>
      </c>
      <c r="BQ436" s="223">
        <f t="shared" ca="1" si="918"/>
        <v>7.1315436773059762E-4</v>
      </c>
      <c r="BR436" s="223">
        <f t="shared" ca="1" si="919"/>
        <v>2.2895244490575111E-4</v>
      </c>
      <c r="BS436" s="223">
        <f t="shared" ca="1" si="920"/>
        <v>-8.3528344355346049E-4</v>
      </c>
      <c r="BT436" s="223">
        <f t="shared" ca="1" si="921"/>
        <v>2.1660905610079573E-4</v>
      </c>
      <c r="BU436" s="223">
        <f t="shared" ca="1" si="922"/>
        <v>7.1973864626010634E-4</v>
      </c>
      <c r="BV436" s="223">
        <f t="shared" ca="1" si="923"/>
        <v>-6.0053601411136338E-4</v>
      </c>
      <c r="BW436" s="223">
        <f t="shared" ca="1" si="924"/>
        <v>-3.9939741368685421E-4</v>
      </c>
      <c r="BX436" s="223">
        <f t="shared" ca="1" si="925"/>
        <v>8.1358478517688641E-4</v>
      </c>
      <c r="BY436" s="223">
        <f t="shared" ca="1" si="926"/>
        <v>-3.4589469301449553E-5</v>
      </c>
      <c r="BZ436" s="223">
        <f t="shared" ca="1" si="927"/>
        <v>-7.9513387970291994E-4</v>
      </c>
      <c r="CA436" s="223">
        <f t="shared" ca="1" si="928"/>
        <v>4.5873416853600295E-4</v>
      </c>
      <c r="CB436" s="223">
        <f t="shared" ca="1" si="929"/>
        <v>5.5043336962653524E-4</v>
      </c>
      <c r="CC436" s="223">
        <f t="shared" ca="1" si="930"/>
        <v>-7.5234937217459857E-4</v>
      </c>
      <c r="CD436" s="223">
        <f t="shared" ca="1" si="931"/>
        <v>-1.4911101835215424E-4</v>
      </c>
      <c r="CE436" s="223">
        <f t="shared" ca="1" si="932"/>
        <v>8.3188899392377729E-4</v>
      </c>
      <c r="CF436" s="223">
        <f t="shared" ca="1" si="933"/>
        <v>-2.9463979661271912E-4</v>
      </c>
      <c r="CG436" s="223">
        <f t="shared" ca="1" si="934"/>
        <v>-6.7472060869094321E-4</v>
      </c>
      <c r="CH436" s="223">
        <f t="shared" ca="1" si="935"/>
        <v>6.5455298475091501E-4</v>
      </c>
      <c r="CI436" s="223">
        <f t="shared" ca="1" si="936"/>
        <v>3.2556534573824878E-4</v>
      </c>
      <c r="CJ436" s="223">
        <f t="shared" ca="1" si="937"/>
        <v>-8.2821784695115148E-4</v>
      </c>
      <c r="CK436" s="223">
        <f t="shared" ca="1" si="938"/>
        <v>1.1622718576227326E-4</v>
      </c>
      <c r="CL436" s="223">
        <f t="shared" ca="1" si="939"/>
        <v>7.662193005347432E-4</v>
      </c>
      <c r="CM436" s="223">
        <f t="shared" ca="1" si="940"/>
        <v>-5.2494811071448621E-4</v>
      </c>
      <c r="CN436" s="223">
        <f t="shared" ca="1" si="941"/>
        <v>-4.8619858425494599E-4</v>
      </c>
      <c r="CO436" s="223">
        <f t="shared" ca="1" si="942"/>
        <v>7.8429884088855129E-4</v>
      </c>
      <c r="CP436" s="223">
        <f t="shared" ca="1" si="943"/>
        <v>6.7833571179452259E-5</v>
      </c>
      <c r="CQ436" s="223">
        <f t="shared" ca="1" si="944"/>
        <v>-8.2048299852582711E-4</v>
      </c>
      <c r="CR436" s="223">
        <f t="shared" ca="1" si="945"/>
        <v>3.6983299481675442E-4</v>
      </c>
      <c r="CS436" s="223">
        <f t="shared" ca="1" si="946"/>
        <v>6.2320464282026818E-4</v>
      </c>
      <c r="CT436" s="223">
        <f t="shared" ca="1" si="947"/>
        <v>-7.0226625233225774E-4</v>
      </c>
      <c r="CU436" s="223">
        <f t="shared" ca="1" si="948"/>
        <v>-2.4859790553807359E-4</v>
      </c>
      <c r="CV436" s="223">
        <f t="shared" ca="1" si="949"/>
        <v>8.3487471810934986E-4</v>
      </c>
      <c r="CW436" s="223">
        <f t="shared" ca="1" si="950"/>
        <v>-1.9674557088796387E-4</v>
      </c>
      <c r="CX436" s="223">
        <f t="shared" ca="1" si="951"/>
        <v>-7.2992561064434192E-4</v>
      </c>
      <c r="CY436" s="223">
        <f t="shared" ca="1" si="952"/>
        <v>5.8610651562097916E-4</v>
      </c>
      <c r="CZ436" s="223">
        <f t="shared" ca="1" si="953"/>
        <v>4.1728144073380062E-4</v>
      </c>
      <c r="DA436" s="223">
        <f t="shared" ca="1" si="954"/>
        <v>-8.0869508302338993E-4</v>
      </c>
      <c r="DB436" s="223">
        <f t="shared" ca="1" si="955"/>
        <v>1.4097150365333544E-5</v>
      </c>
      <c r="DC436" s="223">
        <f t="shared" ca="1" si="956"/>
        <v>8.0117530333044377E-4</v>
      </c>
      <c r="DD436" s="223">
        <f t="shared" ca="1" si="957"/>
        <v>-4.4146449910942493E-4</v>
      </c>
      <c r="DE436" s="223">
        <f t="shared" ca="1" si="958"/>
        <v>-5.6568687556093715E-4</v>
      </c>
      <c r="DF436" s="223">
        <f t="shared" ca="1" si="959"/>
        <v>7.4321631200586905E-4</v>
      </c>
      <c r="DG436" s="223">
        <f t="shared" ca="1" si="960"/>
        <v>1.6923633161012834E-4</v>
      </c>
      <c r="DH436" s="223">
        <f t="shared" ca="1" si="961"/>
        <v>-8.3349128934320825E-4</v>
      </c>
      <c r="DI436" s="223">
        <f t="shared" ca="1" si="962"/>
        <v>2.7536918861395673E-4</v>
      </c>
      <c r="DJ436" s="223">
        <f t="shared" ca="1" si="963"/>
        <v>6.8660233810550965E-4</v>
      </c>
      <c r="DK436" s="223">
        <f t="shared" ca="1" si="964"/>
        <v>-6.4162039438361189E-4</v>
      </c>
      <c r="DL436" s="223">
        <f t="shared" ca="1" si="965"/>
        <v>-3.443456488291289E-4</v>
      </c>
      <c r="DM436" s="223">
        <f t="shared" ca="1" si="966"/>
        <v>8.25303149431014E-4</v>
      </c>
      <c r="DN436" s="223">
        <f t="shared" ca="1" si="967"/>
        <v>-9.5892108645791158E-5</v>
      </c>
      <c r="DO436" s="223">
        <f t="shared" ca="1" si="968"/>
        <v>-7.7415185199700923E-4</v>
      </c>
      <c r="DP436" s="223">
        <f t="shared" ca="1" si="969"/>
        <v>5.0884445894662901E-4</v>
      </c>
      <c r="DQ436" s="223">
        <f t="shared" ca="1" si="970"/>
        <v>5.0272123445405331E-4</v>
      </c>
      <c r="DR436" s="223">
        <f t="shared" ca="1" si="971"/>
        <v>-7.7700879231148838E-4</v>
      </c>
      <c r="DS436" s="223">
        <f t="shared" ca="1" si="972"/>
        <v>-8.8244919294788396E-5</v>
      </c>
      <c r="DT436" s="223">
        <f t="shared" ca="1" si="973"/>
        <v>8.2408088382800702E-4</v>
      </c>
      <c r="DU436" s="223">
        <f t="shared" ca="1" si="974"/>
        <v>-3.5134085052146381E-4</v>
      </c>
      <c r="DV436" s="223">
        <f t="shared" ca="1" si="975"/>
        <v>-6.3666670971570497E-4</v>
      </c>
      <c r="DW436" s="223">
        <f t="shared" ca="1" si="976"/>
        <v>6.9095511800294578E-4</v>
      </c>
      <c r="DX436" s="223">
        <f t="shared" ca="1" si="977"/>
        <v>2.6809362008777438E-4</v>
      </c>
      <c r="DY436" s="223">
        <f t="shared" ca="1" si="978"/>
        <v>-8.3396309535302654E-4</v>
      </c>
      <c r="DZ436" s="223">
        <f t="shared" ca="1" si="979"/>
        <v>1.7676357350003121E-4</v>
      </c>
      <c r="EA436" s="223">
        <f t="shared" ca="1" si="980"/>
        <v>7.3967289513440174E-4</v>
      </c>
      <c r="EB436" s="223">
        <f t="shared" ca="1" si="981"/>
        <v>-5.7132396848151904E-4</v>
      </c>
      <c r="EC436" s="223">
        <f t="shared" ca="1" si="982"/>
        <v>-4.3491411304399664E-4</v>
      </c>
      <c r="ED436" s="223">
        <f t="shared" ca="1" si="983"/>
        <v>8.033182531909371E-4</v>
      </c>
      <c r="EE436" s="223">
        <f t="shared" ca="1" si="984"/>
        <v>6.4036601670361491E-6</v>
      </c>
      <c r="EF436" s="223">
        <f t="shared" ca="1" si="985"/>
        <v>-8.0673412891310819E-4</v>
      </c>
      <c r="EG436" s="223">
        <f t="shared" ca="1" si="986"/>
        <v>4.2392890797600418E-4</v>
      </c>
      <c r="EH436" s="223">
        <f t="shared" ca="1" si="987"/>
        <v>5.8059963287389587E-4</v>
      </c>
      <c r="EI436" s="223">
        <f t="shared" ca="1" si="988"/>
        <v>-7.3363556612142356E-4</v>
      </c>
      <c r="EJ436" s="223">
        <f t="shared" ca="1" si="989"/>
        <v>-1.8925970323009454E-4</v>
      </c>
      <c r="EK436" s="223">
        <f t="shared" ca="1" si="990"/>
        <v>8.3459152077618561E-4</v>
      </c>
      <c r="EL436" s="223">
        <f t="shared" ca="1" si="991"/>
        <v>-2.5593270851269036E-4</v>
      </c>
      <c r="EM436" s="223">
        <f t="shared" ca="1" si="992"/>
        <v>-6.9807048394531618E-4</v>
      </c>
      <c r="EN436" s="223">
        <f t="shared" ca="1" si="993"/>
        <v>6.283013158824639E-4</v>
      </c>
      <c r="EO436" s="223">
        <f t="shared" ca="1" si="994"/>
        <v>3.6291853097706738E-4</v>
      </c>
      <c r="EP436" s="223">
        <f t="shared" ca="1" si="995"/>
        <v>-8.218913201537317E-4</v>
      </c>
      <c r="EQ436" s="223">
        <f t="shared" ca="1" si="996"/>
        <v>7.5499269708697735E-5</v>
      </c>
      <c r="ER436" s="223">
        <f t="shared" ca="1" si="997"/>
        <v>7.8161808333103466E-4</v>
      </c>
      <c r="ES436" s="223">
        <f t="shared" ca="1" si="998"/>
        <v>-4.9243429830364126E-4</v>
      </c>
      <c r="ET436" s="223">
        <f t="shared" ca="1" si="999"/>
        <v>-5.1894106417946467E-4</v>
      </c>
      <c r="EU436" s="223">
        <f t="shared" ca="1" si="1000"/>
        <v>7.6925070269215801E-4</v>
      </c>
      <c r="EV436" s="223">
        <f t="shared" ca="1" si="1001"/>
        <v>1.0860311197043144E-4</v>
      </c>
      <c r="EW436" s="223">
        <f t="shared" ca="1" si="1002"/>
        <v>-8.2718237362013774E-4</v>
      </c>
      <c r="EX436" s="223">
        <f t="shared" ca="1" si="1003"/>
        <v>3.3263707163529974E-4</v>
      </c>
      <c r="EY436" s="223">
        <f t="shared" ca="1" si="1004"/>
        <v>6.4974527239167993E-4</v>
      </c>
      <c r="EZ436" s="223">
        <f t="shared" ca="1" si="1005"/>
        <v>-6.7922777814703847E-4</v>
      </c>
      <c r="FA436" s="223">
        <f t="shared" ca="1" si="1006"/>
        <v>-2.8742784506542263E-4</v>
      </c>
      <c r="FB436" s="223">
        <f t="shared" ca="1" si="1007"/>
        <v>8.325491244119493E-4</v>
      </c>
      <c r="FC436" s="223">
        <f t="shared" ca="1" si="1008"/>
        <v>-1.5667510034503789E-4</v>
      </c>
      <c r="FD436" s="223">
        <f t="shared" ca="1" si="1009"/>
        <v>-7.4897462833058365E-4</v>
      </c>
      <c r="FE436" s="223">
        <f t="shared" ca="1" si="1010"/>
        <v>5.5619727714662491E-4</v>
      </c>
      <c r="FF436" s="223">
        <f t="shared" ca="1" si="1011"/>
        <v>4.5228480935496104E-4</v>
      </c>
      <c r="FG436" s="223">
        <f t="shared" ca="1" si="1012"/>
        <v>-7.9745753448075903E-4</v>
      </c>
      <c r="FH436" s="223">
        <f t="shared" ca="1" si="1013"/>
        <v>-2.6900613373993229E-5</v>
      </c>
      <c r="FI436" s="223">
        <f t="shared" ca="1" si="1014"/>
        <v>8.1180700802224726E-4</v>
      </c>
      <c r="FJ436" s="223">
        <f t="shared" ca="1" si="1015"/>
        <v>-4.0613795792014158E-4</v>
      </c>
      <c r="FK436" s="223">
        <f t="shared" ca="1" si="1016"/>
        <v>-5.9516265867803008E-4</v>
      </c>
      <c r="FL436" s="223">
        <f t="shared" ca="1" si="1017"/>
        <v>7.2361290560436992E-4</v>
      </c>
      <c r="FM436" s="223">
        <f t="shared" ca="1" si="1018"/>
        <v>2.0916907188168804E-4</v>
      </c>
      <c r="FN436" s="223">
        <f t="shared" ca="1" si="1019"/>
        <v>-8.3518902548443484E-4</v>
      </c>
      <c r="FO436" s="223">
        <f t="shared" ca="1" si="1020"/>
        <v>2.363420641177337E-4</v>
      </c>
      <c r="FP436" s="223">
        <f t="shared" ca="1" si="1021"/>
        <v>7.0911813822813088E-4</v>
      </c>
      <c r="FQ436" s="223">
        <f t="shared" ca="1" si="1022"/>
        <v>-6.1460377216232759E-4</v>
      </c>
      <c r="FR436" s="223">
        <f t="shared" ca="1" si="1023"/>
        <v>-3.8127280457234331E-4</v>
      </c>
      <c r="FS436" s="223">
        <f t="shared" ca="1" si="1024"/>
        <v>8.1798441427768942E-4</v>
      </c>
      <c r="FT436" s="223">
        <f t="shared" ca="1" si="1025"/>
        <v>-5.5060952834607552E-5</v>
      </c>
      <c r="FU436" s="223">
        <f t="shared" ca="1" si="1026"/>
        <v>-7.8861349715825192E-4</v>
      </c>
      <c r="FV436" s="223">
        <f t="shared" ca="1" si="1027"/>
        <v>4.7572751365262153E-4</v>
      </c>
      <c r="FW436" s="223">
        <f t="shared" ca="1" si="1028"/>
        <v>5.3484830321230779E-4</v>
      </c>
      <c r="FX436" s="223">
        <f t="shared" ca="1" si="1029"/>
        <v>-7.6102924521368083E-4</v>
      </c>
      <c r="FY436" s="223">
        <f t="shared" ca="1" si="1030"/>
        <v>-1.2889588619233194E-4</v>
      </c>
      <c r="FZ436" s="223">
        <f t="shared" ca="1" si="1031"/>
        <v>8.2978559968074363E-4</v>
      </c>
      <c r="GA436" s="223">
        <f t="shared" ca="1" si="1032"/>
        <v>-3.1373292461526169E-4</v>
      </c>
      <c r="GB436" s="223">
        <f t="shared" ca="1" si="1033"/>
        <v>-6.6243245281113637E-4</v>
      </c>
      <c r="GC436" s="223">
        <f t="shared" ca="1" si="1034"/>
        <v>6.6709129687551037E-4</v>
      </c>
      <c r="GD436" s="223">
        <f t="shared" ca="1" si="1035"/>
        <v>3.0658893425677828E-4</v>
      </c>
      <c r="GE436" s="223">
        <f t="shared" ca="1" si="1036"/>
        <v>-8.3063365700934688E-4</v>
      </c>
      <c r="GF436" s="223">
        <f t="shared" ca="1" si="1037"/>
        <v>1.3649225196807948E-4</v>
      </c>
      <c r="GG436" s="223">
        <f t="shared" ca="1" si="1038"/>
        <v>7.5782520721663432E-4</v>
      </c>
      <c r="GH436" s="223">
        <f t="shared" ca="1" si="1039"/>
        <v>-5.4073555336951512E-4</v>
      </c>
      <c r="GI436" s="223">
        <f t="shared" ca="1" si="1040"/>
        <v>-4.6938306620882833E-4</v>
      </c>
      <c r="GJ436" s="223">
        <f t="shared" ca="1" si="1041"/>
        <v>7.9111645717068186E-4</v>
      </c>
      <c r="GK436" s="223">
        <f t="shared" ca="1" si="1042"/>
        <v>4.7381362657285074E-5</v>
      </c>
      <c r="GL436" s="223">
        <f t="shared" ca="1" si="1043"/>
        <v>-8.163908849451681E-4</v>
      </c>
      <c r="GM436" s="223">
        <f t="shared" ca="1" si="1044"/>
        <v>3.8810236554488319E-4</v>
      </c>
      <c r="GN436" s="223">
        <f t="shared" ca="1" si="1045"/>
        <v>6.0936718075115795E-4</v>
      </c>
      <c r="GO436" s="223">
        <f t="shared" ca="1" si="1046"/>
        <v>-7.1315436773058581E-4</v>
      </c>
      <c r="GP436" s="223">
        <f t="shared" ca="1" si="1047"/>
        <v>-2.2895244490576133E-4</v>
      </c>
      <c r="GQ436" s="223">
        <f t="shared" ca="1" si="1048"/>
        <v>8.3528344355346049E-4</v>
      </c>
      <c r="GR436" s="223">
        <f t="shared" ca="1" si="1049"/>
        <v>-2.1660905610079698E-4</v>
      </c>
      <c r="GS436" s="223">
        <f t="shared" ca="1" si="1050"/>
        <v>-7.1973864626009973E-4</v>
      </c>
      <c r="GT436" s="223">
        <f t="shared" ca="1" si="1051"/>
        <v>6.0053601411133941E-4</v>
      </c>
      <c r="GU436" s="223">
        <f t="shared" ca="1" si="1052"/>
        <v>3.9939741368687399E-4</v>
      </c>
      <c r="GV436" s="223">
        <f t="shared" ca="1" si="1053"/>
        <v>-8.1358478517688402E-4</v>
      </c>
      <c r="GW436" s="223">
        <f t="shared" ca="1" si="1054"/>
        <v>3.4589469301438873E-5</v>
      </c>
      <c r="GX436" s="223">
        <f t="shared" ca="1" si="1055"/>
        <v>7.951338797029233E-4</v>
      </c>
      <c r="GY436" s="223">
        <f t="shared" ca="1" si="1056"/>
        <v>-4.587341685360139E-4</v>
      </c>
      <c r="GZ436" s="223">
        <f t="shared" ca="1" si="1057"/>
        <v>-5.5043336962656104E-4</v>
      </c>
      <c r="HA436" s="223">
        <f t="shared" ca="1" si="1058"/>
        <v>7.5234937217458372E-4</v>
      </c>
      <c r="HB436" s="223">
        <f t="shared" ca="1" si="1059"/>
        <v>1.4911101835216471E-4</v>
      </c>
      <c r="HC436" s="223">
        <f t="shared" ca="1" si="1060"/>
        <v>-8.3188899392377827E-4</v>
      </c>
      <c r="HD436" s="223">
        <f t="shared" ca="1" si="1061"/>
        <v>2.9463979661270914E-4</v>
      </c>
      <c r="HE436" s="223">
        <f t="shared" ca="1" si="1062"/>
        <v>6.7472060869093551E-4</v>
      </c>
      <c r="HF436" s="223">
        <f t="shared" ca="1" si="1063"/>
        <v>-6.5455298475092325E-4</v>
      </c>
      <c r="HG436" s="223">
        <f t="shared" ca="1" si="1064"/>
        <v>-3.255653457382805E-4</v>
      </c>
      <c r="HH436" s="223">
        <f t="shared" ca="1" si="1065"/>
        <v>8.2821784695115007E-4</v>
      </c>
      <c r="HI436" s="223">
        <f t="shared" ca="1" si="1066"/>
        <v>-1.1622718576226275E-4</v>
      </c>
      <c r="HJ436" s="223">
        <f t="shared" ca="1" si="1067"/>
        <v>-7.6621930053474754E-4</v>
      </c>
      <c r="HK436" s="223">
        <f t="shared" ca="1" si="1068"/>
        <v>5.2494811071449651E-4</v>
      </c>
      <c r="HL436" s="223">
        <f t="shared" ca="1" si="1069"/>
        <v>4.8619858425493531E-4</v>
      </c>
      <c r="HM436" s="223">
        <f t="shared" ca="1" si="1070"/>
        <v>-7.8429884088853936E-4</v>
      </c>
      <c r="HN436" s="223">
        <f t="shared" ca="1" si="1071"/>
        <v>-6.783357117946283E-5</v>
      </c>
      <c r="HO436" s="223">
        <f t="shared" ca="1" si="1072"/>
        <v>8.2048299852582917E-4</v>
      </c>
      <c r="HP436" s="223">
        <f t="shared" ca="1" si="1073"/>
        <v>-3.6983299481674488E-4</v>
      </c>
      <c r="HQ436" s="223">
        <f t="shared" ca="1" si="1074"/>
        <v>-6.2320464282027534E-4</v>
      </c>
      <c r="HR436" s="223">
        <f t="shared" ca="1" si="1075"/>
        <v>7.0226625233226489E-4</v>
      </c>
      <c r="HS436" s="223">
        <f t="shared" ca="1" si="1076"/>
        <v>2.4859790553810639E-4</v>
      </c>
      <c r="HT436" s="223">
        <f t="shared" ca="1" si="1077"/>
        <v>-8.3487471810934878E-4</v>
      </c>
      <c r="HU436" s="223">
        <f t="shared" ca="1" si="1078"/>
        <v>1.9674557088795349E-4</v>
      </c>
      <c r="HV436" s="223">
        <f t="shared" ca="1" si="1079"/>
        <v>7.2992561064434713E-4</v>
      </c>
      <c r="HW436" s="223">
        <f t="shared" ca="1" si="1080"/>
        <v>-5.8610651562097157E-4</v>
      </c>
      <c r="HX436" s="223">
        <f t="shared" ca="1" si="1081"/>
        <v>-4.1728144073378929E-4</v>
      </c>
      <c r="HY436" s="223">
        <f t="shared" ca="1" si="1082"/>
        <v>8.0869508302339329E-4</v>
      </c>
      <c r="HZ436" s="223">
        <f t="shared" ca="1" si="1083"/>
        <v>-1.4097150365299121E-5</v>
      </c>
      <c r="IA436" s="223">
        <f t="shared" ca="1" si="1084"/>
        <v>-8.011753033304467E-4</v>
      </c>
      <c r="IB436" s="223">
        <f t="shared" ca="1" si="1085"/>
        <v>4.4146449910941588E-4</v>
      </c>
      <c r="IC436" s="223">
        <f t="shared" ca="1" si="1086"/>
        <v>5.6568687556094496E-4</v>
      </c>
      <c r="ID436" s="223">
        <f t="shared" ca="1" si="1087"/>
        <v>-7.4321631200586417E-4</v>
      </c>
      <c r="IE436" s="223">
        <f t="shared" ca="1" si="1088"/>
        <v>-1.401127871673885E-4</v>
      </c>
      <c r="IF436" s="223">
        <f t="shared" ca="1" si="1089"/>
        <v>8.3349128934321064E-4</v>
      </c>
      <c r="IG436" s="223">
        <f t="shared" ca="1" si="1090"/>
        <v>-2.7536918861392431E-4</v>
      </c>
      <c r="IH436" s="223">
        <f t="shared" ca="1" si="1091"/>
        <v>-6.8660233810551572E-4</v>
      </c>
      <c r="II436" s="223">
        <f t="shared" ca="1" si="1092"/>
        <v>6.4162039438360506E-4</v>
      </c>
      <c r="IJ436" s="223">
        <f t="shared" ca="1" si="1093"/>
        <v>3.4434564882913855E-4</v>
      </c>
      <c r="IK436" s="223">
        <f t="shared" ca="1" si="1094"/>
        <v>-8.2530314943101606E-4</v>
      </c>
      <c r="IL436" s="223">
        <f t="shared" ca="1" si="1095"/>
        <v>9.5892108645756978E-5</v>
      </c>
      <c r="IM436" s="223">
        <f t="shared" ca="1" si="1096"/>
        <v>7.7415185199702235E-4</v>
      </c>
      <c r="IN436" s="223">
        <f t="shared" ca="1" si="1097"/>
        <v>-5.0884445894662056E-4</v>
      </c>
      <c r="IO436" s="223">
        <f t="shared" ca="1" si="1098"/>
        <v>-5.0272123445406188E-4</v>
      </c>
      <c r="IP436" s="223">
        <f t="shared" ca="1" si="1099"/>
        <v>7.7700879231148458E-4</v>
      </c>
      <c r="IQ436" s="223">
        <f t="shared" ca="1" si="1100"/>
        <v>8.8244919294775385E-5</v>
      </c>
      <c r="IR436" s="223">
        <f t="shared" ca="1" si="1101"/>
        <v>-8.2408088382800474E-4</v>
      </c>
      <c r="IS436" s="223">
        <f t="shared" ca="1" si="1102"/>
        <v>3.5134085052143264E-4</v>
      </c>
      <c r="IT436" s="223">
        <f t="shared" ca="1" si="1103"/>
        <v>6.3666670971571191E-4</v>
      </c>
      <c r="IU436" s="223">
        <f t="shared" ca="1" si="1104"/>
        <v>-6.9095511800293982E-4</v>
      </c>
      <c r="IV436" s="223">
        <f t="shared" ca="1" si="1105"/>
        <v>-2.6809362008778441E-4</v>
      </c>
      <c r="IW436" s="223">
        <f t="shared" ca="1" si="1106"/>
        <v>8.3396309535302589E-4</v>
      </c>
      <c r="IX436" s="223">
        <f t="shared" ca="1" si="1107"/>
        <v>-1.7676357350004401E-4</v>
      </c>
      <c r="IY436" s="223">
        <f t="shared" ca="1" si="1108"/>
        <v>-7.3967289513441779E-4</v>
      </c>
      <c r="IZ436" s="223">
        <f t="shared" ca="1" si="1109"/>
        <v>5.7132396848149389E-4</v>
      </c>
      <c r="JA436" s="223">
        <f t="shared" ca="1" si="1110"/>
        <v>4.3491411304400569E-4</v>
      </c>
      <c r="JB436" s="223">
        <f t="shared" ca="1" si="1111"/>
        <v>-8.0331825319093417E-4</v>
      </c>
    </row>
    <row r="437" spans="2:262">
      <c r="B437" s="230">
        <v>76</v>
      </c>
      <c r="C437" s="229">
        <f t="shared" si="1112"/>
        <v>1.4843750000000009E-3</v>
      </c>
      <c r="D437" s="226">
        <f t="shared" ca="1" si="855"/>
        <v>279.99970987126386</v>
      </c>
      <c r="E437" s="225">
        <f ca="1">CD361</f>
        <v>-2.9012873612763206E-4</v>
      </c>
      <c r="F437" s="224">
        <v>76</v>
      </c>
      <c r="G437" s="223">
        <f t="shared" ca="1" si="856"/>
        <v>1.9296040568181707E-6</v>
      </c>
      <c r="H437" s="223">
        <f t="shared" ca="1" si="857"/>
        <v>3.4816902057007722E-4</v>
      </c>
      <c r="I437" s="223">
        <f t="shared" ca="1" si="858"/>
        <v>-2.040658675891924E-4</v>
      </c>
      <c r="J437" s="223">
        <f t="shared" ca="1" si="859"/>
        <v>-2.2969463154651621E-4</v>
      </c>
      <c r="K437" s="223">
        <f t="shared" ca="1" si="860"/>
        <v>3.3741953156031859E-4</v>
      </c>
      <c r="L437" s="223">
        <f t="shared" ca="1" si="861"/>
        <v>3.3799191909838464E-5</v>
      </c>
      <c r="M437" s="223">
        <f t="shared" ca="1" si="862"/>
        <v>-3.5704230659033674E-4</v>
      </c>
      <c r="N437" s="223">
        <f t="shared" ca="1" si="863"/>
        <v>1.734886295596908E-4</v>
      </c>
      <c r="O437" s="223">
        <f t="shared" ca="1" si="864"/>
        <v>2.5632012491222887E-4</v>
      </c>
      <c r="P437" s="223">
        <f t="shared" ca="1" si="865"/>
        <v>-3.2230023902763078E-4</v>
      </c>
      <c r="Q437" s="223">
        <f t="shared" ca="1" si="866"/>
        <v>-6.9202483181885947E-5</v>
      </c>
      <c r="R437" s="223">
        <f t="shared" ca="1" si="867"/>
        <v>3.6247708001895256E-4</v>
      </c>
      <c r="S437" s="223">
        <f t="shared" ca="1" si="868"/>
        <v>-1.412406011889977E-4</v>
      </c>
      <c r="T437" s="223">
        <f t="shared" ca="1" si="869"/>
        <v>-2.804771153562043E-4</v>
      </c>
      <c r="U437" s="223">
        <f t="shared" ca="1" si="870"/>
        <v>3.0407701900587363E-4</v>
      </c>
      <c r="V437" s="223">
        <f t="shared" ca="1" si="871"/>
        <v>1.0393931671096583E-4</v>
      </c>
      <c r="W437" s="223">
        <f t="shared" ca="1" si="872"/>
        <v>-3.6442100101685785E-4</v>
      </c>
      <c r="X437" s="223">
        <f t="shared" ca="1" si="873"/>
        <v>1.0763234861888806E-4</v>
      </c>
      <c r="Y437" s="223">
        <f t="shared" ca="1" si="874"/>
        <v>3.0193295785491109E-4</v>
      </c>
      <c r="Z437" s="223">
        <f t="shared" ca="1" si="875"/>
        <v>-2.829253710656841E-4</v>
      </c>
      <c r="AA437" s="223">
        <f t="shared" ca="1" si="876"/>
        <v>-1.376751578011089E-4</v>
      </c>
      <c r="AB437" s="223">
        <f t="shared" ca="1" si="877"/>
        <v>3.628553485621875E-4</v>
      </c>
      <c r="AC437" s="223">
        <f t="shared" ca="1" si="878"/>
        <v>-7.2987537693751744E-5</v>
      </c>
      <c r="AD437" s="223">
        <f t="shared" ca="1" si="879"/>
        <v>-3.2048102091613093E-4</v>
      </c>
      <c r="AE437" s="223">
        <f t="shared" ca="1" si="880"/>
        <v>2.5904899713938935E-4</v>
      </c>
      <c r="AF437" s="223">
        <f t="shared" ca="1" si="881"/>
        <v>1.7008511186073047E-4</v>
      </c>
      <c r="AG437" s="223">
        <f t="shared" ca="1" si="882"/>
        <v>-3.5779520074395276E-4</v>
      </c>
      <c r="AH437" s="223">
        <f t="shared" ca="1" si="883"/>
        <v>3.7639816881575387E-5</v>
      </c>
      <c r="AI437" s="223">
        <f t="shared" ca="1" si="884"/>
        <v>3.3594267655318163E-4</v>
      </c>
      <c r="AJ437" s="223">
        <f t="shared" ca="1" si="885"/>
        <v>-2.3267783976005729E-4</v>
      </c>
      <c r="AK437" s="223">
        <f t="shared" ca="1" si="886"/>
        <v>-2.0085705331515327E-4</v>
      </c>
      <c r="AL437" s="223">
        <f t="shared" ca="1" si="887"/>
        <v>3.492892895518014E-4</v>
      </c>
      <c r="AM437" s="223">
        <f t="shared" ca="1" si="888"/>
        <v>-1.9296040568150672E-6</v>
      </c>
      <c r="AN437" s="223">
        <f t="shared" ca="1" si="889"/>
        <v>-3.4816902057007771E-4</v>
      </c>
      <c r="AO437" s="223">
        <f t="shared" ca="1" si="890"/>
        <v>2.0406586758919246E-4</v>
      </c>
      <c r="AP437" s="223">
        <f t="shared" ca="1" si="891"/>
        <v>2.2969463154651689E-4</v>
      </c>
      <c r="AQ437" s="223">
        <f t="shared" ca="1" si="892"/>
        <v>-3.3741953156031778E-4</v>
      </c>
      <c r="AR437" s="223">
        <f t="shared" ca="1" si="893"/>
        <v>-3.3799191909841255E-5</v>
      </c>
      <c r="AS437" s="223">
        <f t="shared" ca="1" si="894"/>
        <v>3.5704230659033744E-4</v>
      </c>
      <c r="AT437" s="223">
        <f t="shared" ca="1" si="895"/>
        <v>-1.7348862955969115E-4</v>
      </c>
      <c r="AU437" s="223">
        <f t="shared" ca="1" si="896"/>
        <v>-2.5632012491222947E-4</v>
      </c>
      <c r="AV437" s="223">
        <f t="shared" ca="1" si="897"/>
        <v>3.223002390276298E-4</v>
      </c>
      <c r="AW437" s="223">
        <f t="shared" ca="1" si="898"/>
        <v>6.9202483181888034E-5</v>
      </c>
      <c r="AX437" s="223">
        <f t="shared" ca="1" si="899"/>
        <v>-3.6247708001895288E-4</v>
      </c>
      <c r="AY437" s="223">
        <f t="shared" ca="1" si="900"/>
        <v>1.4124060118899333E-4</v>
      </c>
      <c r="AZ437" s="223">
        <f t="shared" ca="1" si="901"/>
        <v>2.8047711535620403E-4</v>
      </c>
      <c r="BA437" s="223">
        <f t="shared" ca="1" si="902"/>
        <v>-3.0407701900587314E-4</v>
      </c>
      <c r="BB437" s="223">
        <f t="shared" ca="1" si="903"/>
        <v>-1.0393931671096787E-4</v>
      </c>
      <c r="BC437" s="223">
        <f t="shared" ca="1" si="904"/>
        <v>3.644210010168579E-4</v>
      </c>
      <c r="BD437" s="223">
        <f t="shared" ca="1" si="905"/>
        <v>-1.0763234861888355E-4</v>
      </c>
      <c r="BE437" s="223">
        <f t="shared" ca="1" si="906"/>
        <v>-3.0193295785491082E-4</v>
      </c>
      <c r="BF437" s="223">
        <f t="shared" ca="1" si="907"/>
        <v>2.8292537106568274E-4</v>
      </c>
      <c r="BG437" s="223">
        <f t="shared" ca="1" si="908"/>
        <v>1.3767515780111091E-4</v>
      </c>
      <c r="BH437" s="223">
        <f t="shared" ca="1" si="909"/>
        <v>-3.6285534856218734E-4</v>
      </c>
      <c r="BI437" s="223">
        <f t="shared" ca="1" si="910"/>
        <v>7.2987537693747123E-5</v>
      </c>
      <c r="BJ437" s="223">
        <f t="shared" ca="1" si="911"/>
        <v>3.2048102091613315E-4</v>
      </c>
      <c r="BK437" s="223">
        <f t="shared" ca="1" si="912"/>
        <v>-2.5904899713938962E-4</v>
      </c>
      <c r="BL437" s="223">
        <f t="shared" ca="1" si="913"/>
        <v>-1.7008511186073237E-4</v>
      </c>
      <c r="BM437" s="223">
        <f t="shared" ca="1" si="914"/>
        <v>3.5779520074395238E-4</v>
      </c>
      <c r="BN437" s="223">
        <f t="shared" ca="1" si="915"/>
        <v>-3.7639816881573259E-5</v>
      </c>
      <c r="BO437" s="223">
        <f t="shared" ca="1" si="916"/>
        <v>-3.3594267655318347E-4</v>
      </c>
      <c r="BP437" s="223">
        <f t="shared" ca="1" si="917"/>
        <v>2.3267783976005762E-4</v>
      </c>
      <c r="BQ437" s="223">
        <f t="shared" ca="1" si="918"/>
        <v>2.0085705331515503E-4</v>
      </c>
      <c r="BR437" s="223">
        <f t="shared" ca="1" si="919"/>
        <v>-3.4928928955180075E-4</v>
      </c>
      <c r="BS437" s="223">
        <f t="shared" ca="1" si="920"/>
        <v>1.9296040568129395E-6</v>
      </c>
      <c r="BT437" s="223">
        <f t="shared" ca="1" si="921"/>
        <v>3.4816902057007907E-4</v>
      </c>
      <c r="BU437" s="223">
        <f t="shared" ca="1" si="922"/>
        <v>-2.0406586758919067E-4</v>
      </c>
      <c r="BV437" s="223">
        <f t="shared" ca="1" si="923"/>
        <v>-2.2969463154651855E-4</v>
      </c>
      <c r="BW437" s="223">
        <f t="shared" ca="1" si="924"/>
        <v>3.3741953156031507E-4</v>
      </c>
      <c r="BX437" s="223">
        <f t="shared" ca="1" si="925"/>
        <v>3.379919190983822E-5</v>
      </c>
      <c r="BY437" s="223">
        <f t="shared" ca="1" si="926"/>
        <v>-3.5704230659033685E-4</v>
      </c>
      <c r="BZ437" s="223">
        <f t="shared" ca="1" si="927"/>
        <v>1.7348862955968931E-4</v>
      </c>
      <c r="CA437" s="223">
        <f t="shared" ca="1" si="928"/>
        <v>2.5632012491223104E-4</v>
      </c>
      <c r="CB437" s="223">
        <f t="shared" ca="1" si="929"/>
        <v>-3.2230023902762877E-4</v>
      </c>
      <c r="CC437" s="223">
        <f t="shared" ca="1" si="930"/>
        <v>-6.9202483181890148E-5</v>
      </c>
      <c r="CD437" s="223">
        <f t="shared" ca="1" si="931"/>
        <v>3.624770800189531E-4</v>
      </c>
      <c r="CE437" s="223">
        <f t="shared" ca="1" si="932"/>
        <v>-1.4124060118899133E-4</v>
      </c>
      <c r="CF437" s="223">
        <f t="shared" ca="1" si="933"/>
        <v>-2.8047711535620869E-4</v>
      </c>
      <c r="CG437" s="223">
        <f t="shared" ca="1" si="934"/>
        <v>3.0407701900586913E-4</v>
      </c>
      <c r="CH437" s="223">
        <f t="shared" ca="1" si="935"/>
        <v>1.0393931671096497E-4</v>
      </c>
      <c r="CI437" s="223">
        <f t="shared" ca="1" si="936"/>
        <v>-3.644210010168579E-4</v>
      </c>
      <c r="CJ437" s="223">
        <f t="shared" ca="1" si="937"/>
        <v>1.0763234861888643E-4</v>
      </c>
      <c r="CK437" s="223">
        <f t="shared" ca="1" si="938"/>
        <v>3.0193295785491201E-4</v>
      </c>
      <c r="CL437" s="223">
        <f t="shared" ca="1" si="939"/>
        <v>-2.8292537106568139E-4</v>
      </c>
      <c r="CM437" s="223">
        <f t="shared" ca="1" si="940"/>
        <v>-1.3767515780111289E-4</v>
      </c>
      <c r="CN437" s="223">
        <f t="shared" ca="1" si="941"/>
        <v>3.6285534856218712E-4</v>
      </c>
      <c r="CO437" s="223">
        <f t="shared" ca="1" si="942"/>
        <v>-7.2987537693745008E-5</v>
      </c>
      <c r="CP437" s="223">
        <f t="shared" ca="1" si="943"/>
        <v>-3.2048102091613423E-4</v>
      </c>
      <c r="CQ437" s="223">
        <f t="shared" ca="1" si="944"/>
        <v>2.5904899713938447E-4</v>
      </c>
      <c r="CR437" s="223">
        <f t="shared" ca="1" si="945"/>
        <v>1.7008511186073885E-4</v>
      </c>
      <c r="CS437" s="223">
        <f t="shared" ca="1" si="946"/>
        <v>-3.5779520074395298E-4</v>
      </c>
      <c r="CT437" s="223">
        <f t="shared" ca="1" si="947"/>
        <v>3.7639816881576295E-5</v>
      </c>
      <c r="CU437" s="223">
        <f t="shared" ca="1" si="948"/>
        <v>3.3594267655318228E-4</v>
      </c>
      <c r="CV437" s="223">
        <f t="shared" ca="1" si="949"/>
        <v>-2.3267783976005596E-4</v>
      </c>
      <c r="CW437" s="223">
        <f t="shared" ca="1" si="950"/>
        <v>-2.0085705331515685E-4</v>
      </c>
      <c r="CX437" s="223">
        <f t="shared" ca="1" si="951"/>
        <v>3.4928928955180015E-4</v>
      </c>
      <c r="CY437" s="223">
        <f t="shared" ca="1" si="952"/>
        <v>-1.9296040568107846E-6</v>
      </c>
      <c r="CZ437" s="223">
        <f t="shared" ca="1" si="953"/>
        <v>-3.4816902057007977E-4</v>
      </c>
      <c r="DA437" s="223">
        <f t="shared" ca="1" si="954"/>
        <v>2.0406586758918465E-4</v>
      </c>
      <c r="DB437" s="223">
        <f t="shared" ca="1" si="955"/>
        <v>2.2969463154652424E-4</v>
      </c>
      <c r="DC437" s="223">
        <f t="shared" ca="1" si="956"/>
        <v>-3.3741953156031426E-4</v>
      </c>
      <c r="DD437" s="223">
        <f t="shared" ca="1" si="957"/>
        <v>-3.3799191909840347E-5</v>
      </c>
      <c r="DE437" s="223">
        <f t="shared" ca="1" si="958"/>
        <v>3.5704230659033728E-4</v>
      </c>
      <c r="DF437" s="223">
        <f t="shared" ca="1" si="959"/>
        <v>-1.7348862955968741E-4</v>
      </c>
      <c r="DG437" s="223">
        <f t="shared" ca="1" si="960"/>
        <v>-2.5632012491223251E-4</v>
      </c>
      <c r="DH437" s="223">
        <f t="shared" ca="1" si="961"/>
        <v>3.223002390276278E-4</v>
      </c>
      <c r="DI437" s="223">
        <f t="shared" ca="1" si="962"/>
        <v>6.9202483181892262E-5</v>
      </c>
      <c r="DJ437" s="223">
        <f t="shared" ca="1" si="963"/>
        <v>-3.6247708001895332E-4</v>
      </c>
      <c r="DK437" s="223">
        <f t="shared" ca="1" si="964"/>
        <v>1.4124060118898932E-4</v>
      </c>
      <c r="DL437" s="223">
        <f t="shared" ca="1" si="965"/>
        <v>2.8047711535621005E-4</v>
      </c>
      <c r="DM437" s="223">
        <f t="shared" ca="1" si="966"/>
        <v>-3.0407701900586793E-4</v>
      </c>
      <c r="DN437" s="223">
        <f t="shared" ca="1" si="967"/>
        <v>-1.0393931671097695E-4</v>
      </c>
      <c r="DO437" s="223">
        <f t="shared" ca="1" si="968"/>
        <v>3.6442100101685785E-4</v>
      </c>
      <c r="DP437" s="223">
        <f t="shared" ca="1" si="969"/>
        <v>-1.076323486188844E-4</v>
      </c>
      <c r="DQ437" s="223">
        <f t="shared" ca="1" si="970"/>
        <v>-3.0193295785491321E-4</v>
      </c>
      <c r="DR437" s="223">
        <f t="shared" ca="1" si="971"/>
        <v>2.8292537106568009E-4</v>
      </c>
      <c r="DS437" s="223">
        <f t="shared" ca="1" si="972"/>
        <v>1.3767515780111487E-4</v>
      </c>
      <c r="DT437" s="223">
        <f t="shared" ca="1" si="973"/>
        <v>-3.6285534856218696E-4</v>
      </c>
      <c r="DU437" s="223">
        <f t="shared" ca="1" si="974"/>
        <v>7.2987537693742908E-5</v>
      </c>
      <c r="DV437" s="223">
        <f t="shared" ca="1" si="975"/>
        <v>3.2048102091613521E-4</v>
      </c>
      <c r="DW437" s="223">
        <f t="shared" ca="1" si="976"/>
        <v>-2.5904899713938295E-4</v>
      </c>
      <c r="DX437" s="223">
        <f t="shared" ca="1" si="977"/>
        <v>-1.7008511186074072E-4</v>
      </c>
      <c r="DY437" s="223">
        <f t="shared" ca="1" si="978"/>
        <v>3.5779520074395255E-4</v>
      </c>
      <c r="DZ437" s="223">
        <f t="shared" ca="1" si="979"/>
        <v>-3.7639816881574167E-5</v>
      </c>
      <c r="EA437" s="223">
        <f t="shared" ca="1" si="980"/>
        <v>-3.359426765531831E-4</v>
      </c>
      <c r="EB437" s="223">
        <f t="shared" ca="1" si="981"/>
        <v>2.3267783976005431E-4</v>
      </c>
      <c r="EC437" s="223">
        <f t="shared" ca="1" si="982"/>
        <v>2.0085705331515864E-4</v>
      </c>
      <c r="ED437" s="223">
        <f t="shared" ca="1" si="983"/>
        <v>-3.4928928955179955E-4</v>
      </c>
      <c r="EE437" s="223">
        <f t="shared" ca="1" si="984"/>
        <v>1.9296040568086433E-6</v>
      </c>
      <c r="EF437" s="223">
        <f t="shared" ca="1" si="985"/>
        <v>3.4816902057008031E-4</v>
      </c>
      <c r="EG437" s="223">
        <f t="shared" ca="1" si="986"/>
        <v>-2.0406586758918281E-4</v>
      </c>
      <c r="EH437" s="223">
        <f t="shared" ca="1" si="987"/>
        <v>-2.2969463154652589E-4</v>
      </c>
      <c r="EI437" s="223">
        <f t="shared" ca="1" si="988"/>
        <v>3.3741953156031339E-4</v>
      </c>
      <c r="EJ437" s="223">
        <f t="shared" ca="1" si="989"/>
        <v>3.3799191909842489E-5</v>
      </c>
      <c r="EK437" s="223">
        <f t="shared" ca="1" si="990"/>
        <v>-3.5704230659033771E-4</v>
      </c>
      <c r="EL437" s="223">
        <f t="shared" ca="1" si="991"/>
        <v>1.7348862955968554E-4</v>
      </c>
      <c r="EM437" s="223">
        <f t="shared" ca="1" si="992"/>
        <v>2.5632012491223408E-4</v>
      </c>
      <c r="EN437" s="223">
        <f t="shared" ca="1" si="993"/>
        <v>-3.2230023902762194E-4</v>
      </c>
      <c r="EO437" s="223">
        <f t="shared" ca="1" si="994"/>
        <v>-6.9202483181894376E-5</v>
      </c>
      <c r="EP437" s="223">
        <f t="shared" ca="1" si="995"/>
        <v>3.624770800189525E-4</v>
      </c>
      <c r="EQ437" s="223">
        <f t="shared" ca="1" si="996"/>
        <v>-1.4124060118898737E-4</v>
      </c>
      <c r="ER437" s="223">
        <f t="shared" ca="1" si="997"/>
        <v>-2.8047711535620485E-4</v>
      </c>
      <c r="ES437" s="223">
        <f t="shared" ca="1" si="998"/>
        <v>3.0407701900586669E-4</v>
      </c>
      <c r="ET437" s="223">
        <f t="shared" ca="1" si="999"/>
        <v>1.0393931671096908E-4</v>
      </c>
      <c r="EU437" s="223">
        <f t="shared" ca="1" si="1000"/>
        <v>-3.6442100101685796E-4</v>
      </c>
      <c r="EV437" s="223">
        <f t="shared" ca="1" si="1001"/>
        <v>1.0763234861888234E-4</v>
      </c>
      <c r="EW437" s="223">
        <f t="shared" ca="1" si="1002"/>
        <v>3.0193295785492025E-4</v>
      </c>
      <c r="EX437" s="223">
        <f t="shared" ca="1" si="1003"/>
        <v>-2.8292537106567873E-4</v>
      </c>
      <c r="EY437" s="223">
        <f t="shared" ca="1" si="1004"/>
        <v>-1.3767515780112644E-4</v>
      </c>
      <c r="EZ437" s="223">
        <f t="shared" ca="1" si="1005"/>
        <v>3.6285534856218674E-4</v>
      </c>
      <c r="FA437" s="223">
        <f t="shared" ca="1" si="1006"/>
        <v>-7.2987537693750958E-5</v>
      </c>
      <c r="FB437" s="223">
        <f t="shared" ca="1" si="1007"/>
        <v>-3.2048102091613618E-4</v>
      </c>
      <c r="FC437" s="223">
        <f t="shared" ca="1" si="1008"/>
        <v>2.590489971393888E-4</v>
      </c>
      <c r="FD437" s="223">
        <f t="shared" ca="1" si="1009"/>
        <v>1.7008511186074261E-4</v>
      </c>
      <c r="FE437" s="223">
        <f t="shared" ca="1" si="1010"/>
        <v>-3.5779520074395217E-4</v>
      </c>
      <c r="FF437" s="223">
        <f t="shared" ca="1" si="1011"/>
        <v>3.7639816881561712E-5</v>
      </c>
      <c r="FG437" s="223">
        <f t="shared" ca="1" si="1012"/>
        <v>3.3594267655318396E-4</v>
      </c>
      <c r="FH437" s="223">
        <f t="shared" ca="1" si="1013"/>
        <v>-2.3267783976004469E-4</v>
      </c>
      <c r="FI437" s="223">
        <f t="shared" ca="1" si="1014"/>
        <v>-2.008570533151604E-4</v>
      </c>
      <c r="FJ437" s="223">
        <f t="shared" ca="1" si="1015"/>
        <v>3.4928928955180188E-4</v>
      </c>
      <c r="FK437" s="223">
        <f t="shared" ca="1" si="1016"/>
        <v>-1.9296040568065156E-6</v>
      </c>
      <c r="FL437" s="223">
        <f t="shared" ca="1" si="1017"/>
        <v>-3.4816902057007787E-4</v>
      </c>
      <c r="FM437" s="223">
        <f t="shared" ca="1" si="1018"/>
        <v>2.0406586758918107E-4</v>
      </c>
      <c r="FN437" s="223">
        <f t="shared" ca="1" si="1019"/>
        <v>2.2969463154651952E-4</v>
      </c>
      <c r="FO437" s="223">
        <f t="shared" ca="1" si="1020"/>
        <v>-3.3741953156031257E-4</v>
      </c>
      <c r="FP437" s="223">
        <f t="shared" ca="1" si="1021"/>
        <v>-3.379919190984463E-5</v>
      </c>
      <c r="FQ437" s="223">
        <f t="shared" ca="1" si="1022"/>
        <v>3.5704230659034015E-4</v>
      </c>
      <c r="FR437" s="223">
        <f t="shared" ca="1" si="1023"/>
        <v>-1.7348862955968364E-4</v>
      </c>
      <c r="FS437" s="223">
        <f t="shared" ca="1" si="1024"/>
        <v>-2.5632012491224292E-4</v>
      </c>
      <c r="FT437" s="223">
        <f t="shared" ca="1" si="1025"/>
        <v>3.2230023902762579E-4</v>
      </c>
      <c r="FU437" s="223">
        <f t="shared" ca="1" si="1026"/>
        <v>6.9202483181886299E-5</v>
      </c>
      <c r="FV437" s="223">
        <f t="shared" ca="1" si="1027"/>
        <v>-3.6247708001895375E-4</v>
      </c>
      <c r="FW437" s="223">
        <f t="shared" ca="1" si="1028"/>
        <v>1.4124060118899493E-4</v>
      </c>
      <c r="FX437" s="223">
        <f t="shared" ca="1" si="1029"/>
        <v>2.8047711535621281E-4</v>
      </c>
      <c r="FY437" s="223">
        <f t="shared" ca="1" si="1030"/>
        <v>-3.0407701900587129E-4</v>
      </c>
      <c r="FZ437" s="223">
        <f t="shared" ca="1" si="1031"/>
        <v>-1.0393931671098106E-4</v>
      </c>
      <c r="GA437" s="223">
        <f t="shared" ca="1" si="1032"/>
        <v>3.6442100101685796E-4</v>
      </c>
      <c r="GB437" s="223">
        <f t="shared" ca="1" si="1033"/>
        <v>-1.076323486188704E-4</v>
      </c>
      <c r="GC437" s="223">
        <f t="shared" ca="1" si="1034"/>
        <v>-3.0193295785491559E-4</v>
      </c>
      <c r="GD437" s="223">
        <f t="shared" ca="1" si="1035"/>
        <v>2.8292537106567082E-4</v>
      </c>
      <c r="GE437" s="223">
        <f t="shared" ca="1" si="1036"/>
        <v>1.3767515780111882E-4</v>
      </c>
      <c r="GF437" s="223">
        <f t="shared" ca="1" si="1037"/>
        <v>-3.628553485621875E-4</v>
      </c>
      <c r="GG437" s="223">
        <f t="shared" ca="1" si="1038"/>
        <v>7.2987537693738707E-5</v>
      </c>
      <c r="GH437" s="223">
        <f t="shared" ca="1" si="1039"/>
        <v>3.2048102091613228E-4</v>
      </c>
      <c r="GI437" s="223">
        <f t="shared" ca="1" si="1040"/>
        <v>-2.5904899713938002E-4</v>
      </c>
      <c r="GJ437" s="223">
        <f t="shared" ca="1" si="1041"/>
        <v>-1.7008511186073535E-4</v>
      </c>
      <c r="GK437" s="223">
        <f t="shared" ca="1" si="1042"/>
        <v>3.5779520074394973E-4</v>
      </c>
      <c r="GL437" s="223">
        <f t="shared" ca="1" si="1043"/>
        <v>-3.7639816881569871E-5</v>
      </c>
      <c r="GM437" s="223">
        <f t="shared" ca="1" si="1044"/>
        <v>-3.3594267655318879E-4</v>
      </c>
      <c r="GN437" s="223">
        <f t="shared" ca="1" si="1045"/>
        <v>2.3267783976005103E-4</v>
      </c>
      <c r="GO437" s="223">
        <f t="shared" ca="1" si="1046"/>
        <v>2.0085705331517083E-4</v>
      </c>
      <c r="GP437" s="223">
        <f t="shared" ca="1" si="1047"/>
        <v>-3.4928928955179831E-4</v>
      </c>
      <c r="GQ437" s="223">
        <f t="shared" ca="1" si="1048"/>
        <v>1.9296040568147148E-6</v>
      </c>
      <c r="GR437" s="223">
        <f t="shared" ca="1" si="1049"/>
        <v>3.4816902057008167E-4</v>
      </c>
      <c r="GS437" s="223">
        <f t="shared" ca="1" si="1050"/>
        <v>-2.040658675891879E-4</v>
      </c>
      <c r="GT437" s="223">
        <f t="shared" ca="1" si="1051"/>
        <v>-2.2969463154652922E-4</v>
      </c>
      <c r="GU437" s="223">
        <f t="shared" ca="1" si="1052"/>
        <v>3.3741953156031572E-4</v>
      </c>
      <c r="GV437" s="223">
        <f t="shared" ca="1" si="1053"/>
        <v>3.3799191909857071E-5</v>
      </c>
      <c r="GW437" s="223">
        <f t="shared" ca="1" si="1054"/>
        <v>-3.5704230659033853E-4</v>
      </c>
      <c r="GX437" s="223">
        <f t="shared" ca="1" si="1055"/>
        <v>1.7348862955967264E-4</v>
      </c>
      <c r="GY437" s="223">
        <f t="shared" ca="1" si="1056"/>
        <v>2.5632012491223706E-4</v>
      </c>
      <c r="GZ437" s="223">
        <f t="shared" ca="1" si="1057"/>
        <v>-3.2230023902761994E-4</v>
      </c>
      <c r="HA437" s="223">
        <f t="shared" ca="1" si="1058"/>
        <v>-6.9202483181898564E-5</v>
      </c>
      <c r="HB437" s="223">
        <f t="shared" ca="1" si="1059"/>
        <v>3.6247708001895294E-4</v>
      </c>
      <c r="HC437" s="223">
        <f t="shared" ca="1" si="1060"/>
        <v>-1.4124060118898347E-4</v>
      </c>
      <c r="HD437" s="223">
        <f t="shared" ca="1" si="1061"/>
        <v>-2.8047711535620756E-4</v>
      </c>
      <c r="HE437" s="223">
        <f t="shared" ca="1" si="1062"/>
        <v>3.0407701900586441E-4</v>
      </c>
      <c r="HF437" s="223">
        <f t="shared" ca="1" si="1063"/>
        <v>1.0393931671097318E-4</v>
      </c>
      <c r="HG437" s="223">
        <f t="shared" ca="1" si="1064"/>
        <v>-3.6442100101685801E-4</v>
      </c>
      <c r="HH437" s="223">
        <f t="shared" ca="1" si="1065"/>
        <v>1.0763234861887825E-4</v>
      </c>
      <c r="HI437" s="223">
        <f t="shared" ca="1" si="1066"/>
        <v>3.0193295785492264E-4</v>
      </c>
      <c r="HJ437" s="223">
        <f t="shared" ca="1" si="1067"/>
        <v>-2.8292537106567602E-4</v>
      </c>
      <c r="HK437" s="223">
        <f t="shared" ca="1" si="1068"/>
        <v>-1.3767515780113042E-4</v>
      </c>
      <c r="HL437" s="223">
        <f t="shared" ca="1" si="1069"/>
        <v>3.6285534856218637E-4</v>
      </c>
      <c r="HM437" s="223">
        <f t="shared" ca="1" si="1070"/>
        <v>-7.298753769374677E-5</v>
      </c>
      <c r="HN437" s="223">
        <f t="shared" ca="1" si="1071"/>
        <v>-3.204810209161383E-4</v>
      </c>
      <c r="HO437" s="223">
        <f t="shared" ca="1" si="1072"/>
        <v>2.5904899713938577E-4</v>
      </c>
      <c r="HP437" s="223">
        <f t="shared" ca="1" si="1073"/>
        <v>1.7008511186074641E-4</v>
      </c>
      <c r="HQ437" s="223">
        <f t="shared" ca="1" si="1074"/>
        <v>-3.577952007439513E-4</v>
      </c>
      <c r="HR437" s="223">
        <f t="shared" ca="1" si="1075"/>
        <v>3.7639816881557443E-5</v>
      </c>
      <c r="HS437" s="223">
        <f t="shared" ca="1" si="1076"/>
        <v>3.3594267655318559E-4</v>
      </c>
      <c r="HT437" s="223">
        <f t="shared" ca="1" si="1077"/>
        <v>-2.3267783976004138E-4</v>
      </c>
      <c r="HU437" s="223">
        <f t="shared" ca="1" si="1078"/>
        <v>-2.0085705331516397E-4</v>
      </c>
      <c r="HV437" s="223">
        <f t="shared" ca="1" si="1079"/>
        <v>3.4928928955179478E-4</v>
      </c>
      <c r="HW437" s="223">
        <f t="shared" ca="1" si="1080"/>
        <v>-1.9296040568022194E-6</v>
      </c>
      <c r="HX437" s="223">
        <f t="shared" ca="1" si="1081"/>
        <v>-3.4816902057007923E-4</v>
      </c>
      <c r="HY437" s="223">
        <f t="shared" ca="1" si="1082"/>
        <v>2.0406586758917755E-4</v>
      </c>
      <c r="HZ437" s="223">
        <f t="shared" ca="1" si="1083"/>
        <v>2.2969463154652286E-4</v>
      </c>
      <c r="IA437" s="223">
        <f t="shared" ca="1" si="1084"/>
        <v>-3.37419531560311E-4</v>
      </c>
      <c r="IB437" s="223">
        <f t="shared" ca="1" si="1085"/>
        <v>-3.3799191909848885E-5</v>
      </c>
      <c r="IC437" s="223">
        <f t="shared" ca="1" si="1086"/>
        <v>3.5704230659034102E-4</v>
      </c>
      <c r="ID437" s="223">
        <f t="shared" ca="1" si="1087"/>
        <v>-1.7348862955967985E-4</v>
      </c>
      <c r="IE437" s="223">
        <f t="shared" ca="1" si="1088"/>
        <v>-2.6411755593217694E-4</v>
      </c>
      <c r="IF437" s="223">
        <f t="shared" ca="1" si="1089"/>
        <v>3.2230023902762384E-4</v>
      </c>
      <c r="IG437" s="223">
        <f t="shared" ca="1" si="1090"/>
        <v>6.92024831818905E-5</v>
      </c>
      <c r="IH437" s="223">
        <f t="shared" ca="1" si="1091"/>
        <v>-3.6247708001895418E-4</v>
      </c>
      <c r="II437" s="223">
        <f t="shared" ca="1" si="1092"/>
        <v>1.41240601188991E-4</v>
      </c>
      <c r="IJ437" s="223">
        <f t="shared" ca="1" si="1093"/>
        <v>2.8047711535621552E-4</v>
      </c>
      <c r="IK437" s="223">
        <f t="shared" ca="1" si="1094"/>
        <v>-3.0407701900586891E-4</v>
      </c>
      <c r="IL437" s="223">
        <f t="shared" ca="1" si="1095"/>
        <v>-1.0393931671098516E-4</v>
      </c>
      <c r="IM437" s="223">
        <f t="shared" ca="1" si="1096"/>
        <v>3.6442100101685796E-4</v>
      </c>
      <c r="IN437" s="223">
        <f t="shared" ca="1" si="1097"/>
        <v>-1.0763234861886629E-4</v>
      </c>
      <c r="IO437" s="223">
        <f t="shared" ca="1" si="1098"/>
        <v>-3.0193295785491803E-4</v>
      </c>
      <c r="IP437" s="223">
        <f t="shared" ca="1" si="1099"/>
        <v>2.8292537106566816E-4</v>
      </c>
      <c r="IQ437" s="223">
        <f t="shared" ca="1" si="1100"/>
        <v>1.3767515780112281E-4</v>
      </c>
      <c r="IR437" s="223">
        <f t="shared" ca="1" si="1101"/>
        <v>-3.6285534856218712E-4</v>
      </c>
      <c r="IS437" s="223">
        <f t="shared" ca="1" si="1102"/>
        <v>7.2987537693734532E-5</v>
      </c>
      <c r="IT437" s="223">
        <f t="shared" ca="1" si="1103"/>
        <v>3.2048102091613434E-4</v>
      </c>
      <c r="IU437" s="223">
        <f t="shared" ca="1" si="1104"/>
        <v>-2.5904899713937699E-4</v>
      </c>
      <c r="IV437" s="223">
        <f t="shared" ca="1" si="1105"/>
        <v>-1.7008511186073915E-4</v>
      </c>
      <c r="IW437" s="223">
        <f t="shared" ca="1" si="1106"/>
        <v>3.5779520074394897E-4</v>
      </c>
      <c r="IX437" s="223">
        <f t="shared" ca="1" si="1107"/>
        <v>-3.7639816881565615E-5</v>
      </c>
      <c r="IY437" s="223">
        <f t="shared" ca="1" si="1108"/>
        <v>-3.3594267655319041E-4</v>
      </c>
      <c r="IZ437" s="223">
        <f t="shared" ca="1" si="1109"/>
        <v>2.3267783976004772E-4</v>
      </c>
      <c r="JA437" s="223">
        <f t="shared" ca="1" si="1110"/>
        <v>2.0085705331517441E-4</v>
      </c>
      <c r="JB437" s="223">
        <f t="shared" ca="1" si="1111"/>
        <v>-3.4928928955179711E-4</v>
      </c>
    </row>
    <row r="438" spans="2:262">
      <c r="B438" s="230">
        <v>77</v>
      </c>
      <c r="C438" s="229">
        <f t="shared" si="1112"/>
        <v>1.5039062500000009E-3</v>
      </c>
      <c r="D438" s="226">
        <f t="shared" ca="1" si="855"/>
        <v>279.99819090342248</v>
      </c>
      <c r="E438" s="225">
        <f ca="1">CE361</f>
        <v>-1.8090965775221142E-3</v>
      </c>
      <c r="F438" s="224">
        <v>77</v>
      </c>
      <c r="G438" s="223">
        <f t="shared" ca="1" si="856"/>
        <v>-3.0065204960866216E-6</v>
      </c>
      <c r="H438" s="223">
        <f t="shared" ca="1" si="857"/>
        <v>-6.9712319901287818E-5</v>
      </c>
      <c r="I438" s="223">
        <f t="shared" ca="1" si="858"/>
        <v>4.6741484163847115E-5</v>
      </c>
      <c r="J438" s="223">
        <f t="shared" ca="1" si="859"/>
        <v>4.0388419698602261E-5</v>
      </c>
      <c r="K438" s="223">
        <f t="shared" ca="1" si="860"/>
        <v>-7.2079703729883976E-5</v>
      </c>
      <c r="L438" s="223">
        <f t="shared" ca="1" si="861"/>
        <v>4.8317541282507062E-6</v>
      </c>
      <c r="M438" s="223">
        <f t="shared" ca="1" si="862"/>
        <v>6.9048437641625556E-5</v>
      </c>
      <c r="N438" s="223">
        <f t="shared" ca="1" si="863"/>
        <v>-4.8150222310749539E-5</v>
      </c>
      <c r="O438" s="223">
        <f t="shared" ca="1" si="864"/>
        <v>-3.8840746571566572E-5</v>
      </c>
      <c r="P438" s="223">
        <f t="shared" ca="1" si="865"/>
        <v>7.2517488276672184E-5</v>
      </c>
      <c r="Q438" s="223">
        <f t="shared" ca="1" si="866"/>
        <v>-6.6540772923988718E-6</v>
      </c>
      <c r="R438" s="223">
        <f t="shared" ca="1" si="867"/>
        <v>-6.8342963185015338E-5</v>
      </c>
      <c r="S438" s="223">
        <f t="shared" ca="1" si="868"/>
        <v>4.9529956564184788E-5</v>
      </c>
      <c r="T438" s="223">
        <f t="shared" ca="1" si="869"/>
        <v>3.7269677231145395E-5</v>
      </c>
      <c r="U438" s="223">
        <f t="shared" ca="1" si="870"/>
        <v>-7.2911591000126029E-5</v>
      </c>
      <c r="V438" s="223">
        <f t="shared" ca="1" si="871"/>
        <v>8.4723922891979379E-6</v>
      </c>
      <c r="W438" s="223">
        <f t="shared" ca="1" si="872"/>
        <v>6.7596321482890406E-5</v>
      </c>
      <c r="X438" s="223">
        <f t="shared" ca="1" si="873"/>
        <v>-5.0879855823830239E-5</v>
      </c>
      <c r="Y438" s="223">
        <f t="shared" ca="1" si="874"/>
        <v>-3.5676158030762943E-5</v>
      </c>
      <c r="Z438" s="223">
        <f t="shared" ca="1" si="875"/>
        <v>7.326177450750143E-5</v>
      </c>
      <c r="AA438" s="223">
        <f t="shared" ca="1" si="876"/>
        <v>-1.0285603833685409E-5</v>
      </c>
      <c r="AB438" s="223">
        <f t="shared" ca="1" si="877"/>
        <v>-6.680896228429355E-5</v>
      </c>
      <c r="AC438" s="223">
        <f t="shared" ca="1" si="878"/>
        <v>5.2199106960847575E-5</v>
      </c>
      <c r="AD438" s="223">
        <f t="shared" ca="1" si="879"/>
        <v>3.4061148846800457E-5</v>
      </c>
      <c r="AE438" s="223">
        <f t="shared" ca="1" si="880"/>
        <v>-7.3567827861347693E-5</v>
      </c>
      <c r="AF438" s="223">
        <f t="shared" ca="1" si="881"/>
        <v>1.2092619715026703E-5</v>
      </c>
      <c r="AG438" s="223">
        <f t="shared" ca="1" si="882"/>
        <v>6.5981359864964641E-5</v>
      </c>
      <c r="AH438" s="223">
        <f t="shared" ca="1" si="883"/>
        <v>-5.3486915307682013E-5</v>
      </c>
      <c r="AI438" s="223">
        <f t="shared" ca="1" si="884"/>
        <v>-3.2425622500401055E-5</v>
      </c>
      <c r="AJ438" s="223">
        <f t="shared" ca="1" si="885"/>
        <v>7.3829566706568514E-5</v>
      </c>
      <c r="AK438" s="223">
        <f t="shared" ca="1" si="886"/>
        <v>-1.3892351454423844E-5</v>
      </c>
      <c r="AL438" s="223">
        <f t="shared" ca="1" si="887"/>
        <v>-6.5114012741655049E-5</v>
      </c>
      <c r="AM438" s="223">
        <f t="shared" ca="1" si="888"/>
        <v>5.4742505136739714E-5</v>
      </c>
      <c r="AN438" s="223">
        <f t="shared" ca="1" si="889"/>
        <v>3.077056417147905E-5</v>
      </c>
      <c r="AO438" s="223">
        <f t="shared" ca="1" si="890"/>
        <v>-7.4046833381470701E-5</v>
      </c>
      <c r="AP438" s="223">
        <f t="shared" ca="1" si="891"/>
        <v>1.5683714960773838E-5</v>
      </c>
      <c r="AQ438" s="223">
        <f t="shared" ca="1" si="892"/>
        <v>6.4207443371839368E-5</v>
      </c>
      <c r="AR438" s="223">
        <f t="shared" ca="1" si="893"/>
        <v>-5.5965120127657486E-5</v>
      </c>
      <c r="AS438" s="223">
        <f t="shared" ca="1" si="894"/>
        <v>-2.909697080528613E-5</v>
      </c>
      <c r="AT438" s="223">
        <f t="shared" ca="1" si="895"/>
        <v>7.4219497012733258E-5</v>
      </c>
      <c r="AU438" s="223">
        <f t="shared" ca="1" si="896"/>
        <v>-1.7465631183682814E-5</v>
      </c>
      <c r="AV438" s="223">
        <f t="shared" ca="1" si="897"/>
        <v>-6.3262197839007714E-5</v>
      </c>
      <c r="AW438" s="223">
        <f t="shared" ca="1" si="898"/>
        <v>5.7154023822880634E-5</v>
      </c>
      <c r="AX438" s="223">
        <f t="shared" ca="1" si="899"/>
        <v>2.7405850511885928E-5</v>
      </c>
      <c r="AY438" s="223">
        <f t="shared" ca="1" si="900"/>
        <v>-7.4347453594241091E-5</v>
      </c>
      <c r="AZ438" s="223">
        <f t="shared" ca="1" si="901"/>
        <v>1.9237026763448759E-5</v>
      </c>
      <c r="BA438" s="223">
        <f t="shared" ca="1" si="902"/>
        <v>6.2278845523723765E-5</v>
      </c>
      <c r="BB438" s="223">
        <f t="shared" ca="1" si="903"/>
        <v>-5.8308500071279495E-5</v>
      </c>
      <c r="BC438" s="223">
        <f t="shared" ca="1" si="904"/>
        <v>-2.5698221958908122E-5</v>
      </c>
      <c r="BD438" s="223">
        <f t="shared" ca="1" si="905"/>
        <v>7.4430626049734098E-5</v>
      </c>
      <c r="BE438" s="223">
        <f t="shared" ca="1" si="906"/>
        <v>-2.099683467761117E-5</v>
      </c>
      <c r="BF438" s="223">
        <f t="shared" ca="1" si="907"/>
        <v>-6.1257978760652373E-5</v>
      </c>
      <c r="BG438" s="223">
        <f t="shared" ca="1" si="908"/>
        <v>5.942785345953066E-5</v>
      </c>
      <c r="BH438" s="223">
        <f t="shared" ca="1" si="909"/>
        <v>2.3975113757940683E-5</v>
      </c>
      <c r="BI438" s="223">
        <f t="shared" ca="1" si="910"/>
        <v>-7.4468964279235134E-5</v>
      </c>
      <c r="BJ438" s="223">
        <f t="shared" ca="1" si="911"/>
        <v>2.2743994883685999E-5</v>
      </c>
      <c r="BK438" s="223">
        <f t="shared" ca="1" si="912"/>
        <v>6.0200212481758933E-5</v>
      </c>
      <c r="BL438" s="223">
        <f t="shared" ca="1" si="913"/>
        <v>-6.0511409731008389E-5</v>
      </c>
      <c r="BM438" s="223">
        <f t="shared" ca="1" si="914"/>
        <v>-2.2237563844932703E-5</v>
      </c>
      <c r="BN438" s="223">
        <f t="shared" ca="1" si="915"/>
        <v>7.4462445189228289E-5</v>
      </c>
      <c r="BO438" s="223">
        <f t="shared" ca="1" si="916"/>
        <v>-2.4477454957695649E-5</v>
      </c>
      <c r="BP438" s="223">
        <f t="shared" ca="1" si="917"/>
        <v>-5.9106183845897408E-5</v>
      </c>
      <c r="BQ438" s="223">
        <f t="shared" ca="1" si="918"/>
        <v>6.1558516191931507E-5</v>
      </c>
      <c r="BR438" s="223">
        <f t="shared" ca="1" si="919"/>
        <v>2.0486618854980611E-5</v>
      </c>
      <c r="BS438" s="223">
        <f t="shared" ca="1" si="920"/>
        <v>-7.4411072706569623E-5</v>
      </c>
      <c r="BT438" s="223">
        <f t="shared" ca="1" si="921"/>
        <v>2.6196170728109782E-5</v>
      </c>
      <c r="BU438" s="223">
        <f t="shared" ca="1" si="922"/>
        <v>5.7976551855009689E-5</v>
      </c>
      <c r="BV438" s="223">
        <f t="shared" ca="1" si="923"/>
        <v>-6.2568542104522365E-5</v>
      </c>
      <c r="BW438" s="223">
        <f t="shared" ca="1" si="924"/>
        <v>-1.87233334918743E-5</v>
      </c>
      <c r="BX438" s="223">
        <f t="shared" ca="1" si="925"/>
        <v>7.4314877776121679E-5</v>
      </c>
      <c r="BY438" s="223">
        <f t="shared" ca="1" si="926"/>
        <v>-2.7899106904815206E-5</v>
      </c>
      <c r="BZ438" s="223">
        <f t="shared" ca="1" si="927"/>
        <v>-5.6811996957166746E-5</v>
      </c>
      <c r="CA438" s="223">
        <f t="shared" ca="1" si="928"/>
        <v>6.3540879066936788E-5</v>
      </c>
      <c r="CB438" s="223">
        <f t="shared" ca="1" si="929"/>
        <v>1.6948769892781987E-5</v>
      </c>
      <c r="CC438" s="223">
        <f t="shared" ca="1" si="930"/>
        <v>-7.4173918342113803E-5</v>
      </c>
      <c r="CD438" s="223">
        <f t="shared" ca="1" si="931"/>
        <v>2.9585237702736948E-5</v>
      </c>
      <c r="CE438" s="223">
        <f t="shared" ca="1" si="932"/>
        <v>5.561322063669557E-5</v>
      </c>
      <c r="CF438" s="223">
        <f t="shared" ca="1" si="933"/>
        <v>-6.4474941379748913E-5</v>
      </c>
      <c r="CG438" s="223">
        <f t="shared" ca="1" si="934"/>
        <v>-1.5163996988463649E-5</v>
      </c>
      <c r="CH438" s="223">
        <f t="shared" ca="1" si="935"/>
        <v>7.39882793132379E-5</v>
      </c>
      <c r="CI438" s="223">
        <f t="shared" ca="1" si="936"/>
        <v>-3.1253547459727922E-5</v>
      </c>
      <c r="CJ438" s="223">
        <f t="shared" ca="1" si="937"/>
        <v>-5.4380944991623701E-5</v>
      </c>
      <c r="CK438" s="223">
        <f t="shared" ca="1" si="938"/>
        <v>6.5370166398746161E-5</v>
      </c>
      <c r="CL438" s="223">
        <f t="shared" ca="1" si="939"/>
        <v>1.337008985937576E-5</v>
      </c>
      <c r="CM438" s="223">
        <f t="shared" ca="1" si="940"/>
        <v>-7.3758072511503916E-5</v>
      </c>
      <c r="CN438" s="223">
        <f t="shared" ca="1" si="941"/>
        <v>3.2903031248376479E-5</v>
      </c>
      <c r="CO438" s="223">
        <f t="shared" ca="1" si="942"/>
        <v>5.3115912298724841E-5</v>
      </c>
      <c r="CP438" s="223">
        <f t="shared" ca="1" si="943"/>
        <v>-6.6226014873853762E-5</v>
      </c>
      <c r="CQ438" s="223">
        <f t="shared" ca="1" si="944"/>
        <v>-1.1568129088098528E-5</v>
      </c>
      <c r="CR438" s="223">
        <f t="shared" ca="1" si="945"/>
        <v>7.3483436604880682E-5</v>
      </c>
      <c r="CS438" s="223">
        <f t="shared" ca="1" si="946"/>
        <v>-3.4532695481322707E-5</v>
      </c>
      <c r="CT438" s="223">
        <f t="shared" ca="1" si="947"/>
        <v>-5.1818884566387631E-5</v>
      </c>
      <c r="CU438" s="223">
        <f t="shared" ca="1" si="948"/>
        <v>6.7041971273950615E-5</v>
      </c>
      <c r="CV438" s="223">
        <f t="shared" ca="1" si="949"/>
        <v>9.7592001084167424E-6</v>
      </c>
      <c r="CW438" s="223">
        <f t="shared" ca="1" si="950"/>
        <v>-7.3164537023769711E-5</v>
      </c>
      <c r="CX438" s="223">
        <f t="shared" ca="1" si="951"/>
        <v>3.6141558509773523E-5</v>
      </c>
      <c r="CY438" s="223">
        <f t="shared" ca="1" si="952"/>
        <v>5.049064307562205E-5</v>
      </c>
      <c r="CZ438" s="223">
        <f t="shared" ca="1" si="953"/>
        <v>-6.7817544097413722E-5</v>
      </c>
      <c r="DA438" s="223">
        <f t="shared" ca="1" si="954"/>
        <v>-7.9443925515117403E-6</v>
      </c>
      <c r="DB438" s="223">
        <f t="shared" ca="1" si="955"/>
        <v>7.2801565861353444E-5</v>
      </c>
      <c r="DC438" s="223">
        <f t="shared" ca="1" si="956"/>
        <v>-3.7728651214796106E-5</v>
      </c>
      <c r="DD438" s="223">
        <f t="shared" ca="1" si="957"/>
        <v>-4.9131987909432903E-5</v>
      </c>
      <c r="DE438" s="223">
        <f t="shared" ca="1" si="958"/>
        <v>6.8552266168173009E-5</v>
      </c>
      <c r="DF438" s="223">
        <f t="shared" ca="1" si="959"/>
        <v>6.1247995895915757E-6</v>
      </c>
      <c r="DG438" s="223">
        <f t="shared" ca="1" si="960"/>
        <v>-7.2394741757888658E-5</v>
      </c>
      <c r="DH438" s="223">
        <f t="shared" ca="1" si="961"/>
        <v>3.929301759109387E-5</v>
      </c>
      <c r="DI438" s="223">
        <f t="shared" ca="1" si="962"/>
        <v>4.7743737470892073E-5</v>
      </c>
      <c r="DJ438" s="223">
        <f t="shared" ca="1" si="963"/>
        <v>-6.9245694917127726E-5</v>
      </c>
      <c r="DK438" s="223">
        <f t="shared" ca="1" si="964"/>
        <v>-4.3015172774217582E-6</v>
      </c>
      <c r="DL438" s="223">
        <f t="shared" ca="1" si="965"/>
        <v>7.1944309769002185E-5</v>
      </c>
      <c r="DM438" s="223">
        <f t="shared" ca="1" si="966"/>
        <v>-4.0833715322853522E-5</v>
      </c>
      <c r="DN438" s="223">
        <f t="shared" ca="1" si="967"/>
        <v>-4.6326727990150492E-5</v>
      </c>
      <c r="DO438" s="223">
        <f t="shared" ca="1" si="968"/>
        <v>6.98974126487269E-5</v>
      </c>
      <c r="DP438" s="223">
        <f t="shared" ca="1" si="969"/>
        <v>2.475643892086001E-6</v>
      </c>
      <c r="DQ438" s="223">
        <f t="shared" ca="1" si="970"/>
        <v>-7.1450541218082424E-5</v>
      </c>
      <c r="DR438" s="223">
        <f t="shared" ca="1" si="971"/>
        <v>4.2349816351375419E-5</v>
      </c>
      <c r="DS438" s="223">
        <f t="shared" ca="1" si="972"/>
        <v>4.488181302073724E-5</v>
      </c>
      <c r="DT438" s="223">
        <f t="shared" ca="1" si="973"/>
        <v>-7.0507026792579841E-5</v>
      </c>
      <c r="DU438" s="223">
        <f t="shared" ca="1" si="974"/>
        <v>-6.4827927144205642E-7</v>
      </c>
      <c r="DV438" s="223">
        <f t="shared" ca="1" si="975"/>
        <v>7.0913733532840118E-5</v>
      </c>
      <c r="DW438" s="223">
        <f t="shared" ca="1" si="976"/>
        <v>-4.3840407434087147E-5</v>
      </c>
      <c r="DX438" s="223">
        <f t="shared" ca="1" si="977"/>
        <v>-4.3409862925397686E-5</v>
      </c>
      <c r="DY438" s="223">
        <f t="shared" ca="1" si="978"/>
        <v>7.107417013991979E-5</v>
      </c>
      <c r="DZ438" s="223">
        <f t="shared" ca="1" si="979"/>
        <v>-1.179475848396402E-6</v>
      </c>
      <c r="EA438" s="223">
        <f t="shared" ca="1" si="980"/>
        <v>-7.0334210066153567E-5</v>
      </c>
      <c r="EB438" s="223">
        <f t="shared" ca="1" si="981"/>
        <v>4.5304590694660718E-5</v>
      </c>
      <c r="EC438" s="223">
        <f t="shared" ca="1" si="982"/>
        <v>4.1911764351832925E-5</v>
      </c>
      <c r="ED438" s="223">
        <f t="shared" ca="1" si="983"/>
        <v>-7.1598501064802484E-5</v>
      </c>
      <c r="EE438" s="223">
        <f t="shared" ca="1" si="984"/>
        <v>3.0065204960872247E-6</v>
      </c>
      <c r="EF438" s="223">
        <f t="shared" ca="1" si="985"/>
        <v>6.9712319901287995E-5</v>
      </c>
      <c r="EG438" s="223">
        <f t="shared" ca="1" si="986"/>
        <v>-4.6741484163847555E-5</v>
      </c>
      <c r="EH438" s="223">
        <f t="shared" ca="1" si="987"/>
        <v>-4.0388419698602688E-5</v>
      </c>
      <c r="EI438" s="223">
        <f t="shared" ca="1" si="988"/>
        <v>7.2079703729884085E-5</v>
      </c>
      <c r="EJ438" s="223">
        <f t="shared" ca="1" si="989"/>
        <v>-4.831754128250137E-6</v>
      </c>
      <c r="EK438" s="223">
        <f t="shared" ca="1" si="990"/>
        <v>-6.9048437641625366E-5</v>
      </c>
      <c r="EL438" s="223">
        <f t="shared" ca="1" si="991"/>
        <v>4.8150222310750719E-5</v>
      </c>
      <c r="EM438" s="223">
        <f t="shared" ca="1" si="992"/>
        <v>3.8840746571566267E-5</v>
      </c>
      <c r="EN438" s="223">
        <f t="shared" ca="1" si="993"/>
        <v>-7.2517488276672022E-5</v>
      </c>
      <c r="EO438" s="223">
        <f t="shared" ca="1" si="994"/>
        <v>6.6540772923971134E-6</v>
      </c>
      <c r="EP438" s="223">
        <f t="shared" ca="1" si="995"/>
        <v>6.8342963185014782E-5</v>
      </c>
      <c r="EQ438" s="223">
        <f t="shared" ca="1" si="996"/>
        <v>-4.9529956564185053E-5</v>
      </c>
      <c r="ER438" s="223">
        <f t="shared" ca="1" si="997"/>
        <v>-3.7269677231145998E-5</v>
      </c>
      <c r="ES438" s="223">
        <f t="shared" ca="1" si="998"/>
        <v>7.2911591000125663E-5</v>
      </c>
      <c r="ET438" s="223">
        <f t="shared" ca="1" si="999"/>
        <v>-8.472392289199344E-6</v>
      </c>
      <c r="EU438" s="223">
        <f t="shared" ca="1" si="1000"/>
        <v>-6.7596321482890366E-5</v>
      </c>
      <c r="EV438" s="223">
        <f t="shared" ca="1" si="1001"/>
        <v>5.0879855823829541E-5</v>
      </c>
      <c r="EW438" s="223">
        <f t="shared" ca="1" si="1002"/>
        <v>3.5676158030764719E-5</v>
      </c>
      <c r="EX438" s="223">
        <f t="shared" ca="1" si="1003"/>
        <v>-7.3261774507501646E-5</v>
      </c>
      <c r="EY438" s="223">
        <f t="shared" ca="1" si="1004"/>
        <v>1.0285603833685497E-5</v>
      </c>
      <c r="EZ438" s="223">
        <f t="shared" ca="1" si="1005"/>
        <v>6.6808962284293971E-5</v>
      </c>
      <c r="FA438" s="223">
        <f t="shared" ca="1" si="1006"/>
        <v>-5.2199106960846131E-5</v>
      </c>
      <c r="FB438" s="223">
        <f t="shared" ca="1" si="1007"/>
        <v>-3.4061148846799433E-5</v>
      </c>
      <c r="FC438" s="223">
        <f t="shared" ca="1" si="1008"/>
        <v>7.3567827861347693E-5</v>
      </c>
      <c r="FD438" s="223">
        <f t="shared" ca="1" si="1009"/>
        <v>-1.2092619715025751E-5</v>
      </c>
      <c r="FE438" s="223">
        <f t="shared" ca="1" si="1010"/>
        <v>-6.5981359864965576E-5</v>
      </c>
      <c r="FF438" s="223">
        <f t="shared" ca="1" si="1011"/>
        <v>5.348691530768282E-5</v>
      </c>
      <c r="FG438" s="223">
        <f t="shared" ca="1" si="1012"/>
        <v>3.2425622500400973E-5</v>
      </c>
      <c r="FH438" s="223">
        <f t="shared" ca="1" si="1013"/>
        <v>-7.3829566706568392E-5</v>
      </c>
      <c r="FI438" s="223">
        <f t="shared" ca="1" si="1014"/>
        <v>1.3892351454421852E-5</v>
      </c>
      <c r="FJ438" s="223">
        <f t="shared" ca="1" si="1015"/>
        <v>6.5114012741654493E-5</v>
      </c>
      <c r="FK438" s="223">
        <f t="shared" ca="1" si="1016"/>
        <v>-5.4742505136739781E-5</v>
      </c>
      <c r="FL438" s="223">
        <f t="shared" ca="1" si="1017"/>
        <v>-3.0770564171480419E-5</v>
      </c>
      <c r="FM438" s="223">
        <f t="shared" ca="1" si="1018"/>
        <v>7.404683338147043E-5</v>
      </c>
      <c r="FN438" s="223">
        <f t="shared" ca="1" si="1019"/>
        <v>-1.5683714960774441E-5</v>
      </c>
      <c r="FO438" s="223">
        <f t="shared" ca="1" si="1020"/>
        <v>-6.4207443371839585E-5</v>
      </c>
      <c r="FP438" s="223">
        <f t="shared" ca="1" si="1021"/>
        <v>5.5965120127656503E-5</v>
      </c>
      <c r="FQ438" s="223">
        <f t="shared" ca="1" si="1022"/>
        <v>2.9096970805288488E-5</v>
      </c>
      <c r="FR438" s="223">
        <f t="shared" ca="1" si="1023"/>
        <v>-7.4219497012733299E-5</v>
      </c>
      <c r="FS438" s="223">
        <f t="shared" ca="1" si="1024"/>
        <v>1.746563118368239E-5</v>
      </c>
      <c r="FT438" s="223">
        <f t="shared" ca="1" si="1025"/>
        <v>6.32621978390085E-5</v>
      </c>
      <c r="FU438" s="223">
        <f t="shared" ca="1" si="1026"/>
        <v>-5.7154023822879001E-5</v>
      </c>
      <c r="FV438" s="223">
        <f t="shared" ca="1" si="1027"/>
        <v>-2.7405850511885352E-5</v>
      </c>
      <c r="FW438" s="223">
        <f t="shared" ca="1" si="1028"/>
        <v>7.434745359424105E-5</v>
      </c>
      <c r="FX438" s="223">
        <f t="shared" ca="1" si="1029"/>
        <v>-1.9237026763447316E-5</v>
      </c>
      <c r="FY438" s="223">
        <f t="shared" ca="1" si="1030"/>
        <v>-6.2278845523725175E-5</v>
      </c>
      <c r="FZ438" s="223">
        <f t="shared" ca="1" si="1031"/>
        <v>5.8308500071279882E-5</v>
      </c>
      <c r="GA438" s="223">
        <f t="shared" ca="1" si="1032"/>
        <v>2.5698221958908532E-5</v>
      </c>
      <c r="GB438" s="223">
        <f t="shared" ca="1" si="1033"/>
        <v>-7.4430626049734058E-5</v>
      </c>
      <c r="GC438" s="223">
        <f t="shared" ca="1" si="1034"/>
        <v>2.0996834677608721E-5</v>
      </c>
      <c r="GD438" s="223">
        <f t="shared" ca="1" si="1035"/>
        <v>6.1257978760652021E-5</v>
      </c>
      <c r="GE438" s="223">
        <f t="shared" ca="1" si="1036"/>
        <v>-5.9427853459530396E-5</v>
      </c>
      <c r="GF438" s="223">
        <f t="shared" ca="1" si="1037"/>
        <v>-2.3975113757942099E-5</v>
      </c>
      <c r="GG438" s="223">
        <f t="shared" ca="1" si="1038"/>
        <v>7.446896427923512E-5</v>
      </c>
      <c r="GH438" s="223">
        <f t="shared" ca="1" si="1039"/>
        <v>-2.2743994883686588E-5</v>
      </c>
      <c r="GI438" s="223">
        <f t="shared" ca="1" si="1040"/>
        <v>-6.020021248175919E-5</v>
      </c>
      <c r="GJ438" s="223">
        <f t="shared" ca="1" si="1041"/>
        <v>6.0511409731007515E-5</v>
      </c>
      <c r="GK438" s="223">
        <f t="shared" ca="1" si="1042"/>
        <v>2.2237563844935142E-5</v>
      </c>
      <c r="GL438" s="223">
        <f t="shared" ca="1" si="1043"/>
        <v>-7.4462445189228275E-5</v>
      </c>
      <c r="GM438" s="223">
        <f t="shared" ca="1" si="1044"/>
        <v>2.4477454957695242E-5</v>
      </c>
      <c r="GN438" s="223">
        <f t="shared" ca="1" si="1045"/>
        <v>5.910618384589833E-5</v>
      </c>
      <c r="GO438" s="223">
        <f t="shared" ca="1" si="1046"/>
        <v>-6.155851619193007E-5</v>
      </c>
      <c r="GP438" s="223">
        <f t="shared" ca="1" si="1047"/>
        <v>-2.0486618854980014E-5</v>
      </c>
      <c r="GQ438" s="223">
        <f t="shared" ca="1" si="1048"/>
        <v>7.441107270656965E-5</v>
      </c>
      <c r="GR438" s="223">
        <f t="shared" ca="1" si="1049"/>
        <v>-2.6196170728108369E-5</v>
      </c>
      <c r="GS438" s="223">
        <f t="shared" ca="1" si="1050"/>
        <v>-5.7976551855008646E-5</v>
      </c>
      <c r="GT438" s="223">
        <f t="shared" ca="1" si="1051"/>
        <v>6.2568542104522121E-5</v>
      </c>
      <c r="GU438" s="223">
        <f t="shared" ca="1" si="1052"/>
        <v>1.8723333491874724E-5</v>
      </c>
      <c r="GV438" s="223">
        <f t="shared" ca="1" si="1053"/>
        <v>-7.4314877776121855E-5</v>
      </c>
      <c r="GW438" s="223">
        <f t="shared" ca="1" si="1054"/>
        <v>2.7899106904816764E-5</v>
      </c>
      <c r="GX438" s="223">
        <f t="shared" ca="1" si="1055"/>
        <v>5.6811996957167031E-5</v>
      </c>
      <c r="GY438" s="223">
        <f t="shared" ca="1" si="1056"/>
        <v>-6.3540879066936558E-5</v>
      </c>
      <c r="GZ438" s="223">
        <f t="shared" ca="1" si="1057"/>
        <v>-1.6948769892784474E-5</v>
      </c>
      <c r="HA438" s="223">
        <f t="shared" ca="1" si="1058"/>
        <v>7.4173918342113654E-5</v>
      </c>
      <c r="HB438" s="223">
        <f t="shared" ca="1" si="1059"/>
        <v>-2.9585237702736548E-5</v>
      </c>
      <c r="HC438" s="223">
        <f t="shared" ca="1" si="1060"/>
        <v>-5.5613220636695855E-5</v>
      </c>
      <c r="HD438" s="223">
        <f t="shared" ca="1" si="1061"/>
        <v>6.4474941379747639E-5</v>
      </c>
      <c r="HE438" s="223">
        <f t="shared" ca="1" si="1062"/>
        <v>1.5163996988462006E-5</v>
      </c>
      <c r="HF438" s="223">
        <f t="shared" ca="1" si="1063"/>
        <v>-7.3988279313237954E-5</v>
      </c>
      <c r="HG438" s="223">
        <f t="shared" ca="1" si="1064"/>
        <v>3.1253547459727522E-5</v>
      </c>
      <c r="HH438" s="223">
        <f t="shared" ca="1" si="1065"/>
        <v>5.4380944991625449E-5</v>
      </c>
      <c r="HI438" s="223">
        <f t="shared" ca="1" si="1066"/>
        <v>-6.537016639874696E-5</v>
      </c>
      <c r="HJ438" s="223">
        <f t="shared" ca="1" si="1067"/>
        <v>-1.3370089859376192E-5</v>
      </c>
      <c r="HK438" s="223">
        <f t="shared" ca="1" si="1068"/>
        <v>7.375807251150397E-5</v>
      </c>
      <c r="HL438" s="223">
        <f t="shared" ca="1" si="1069"/>
        <v>-3.2903031248374195E-5</v>
      </c>
      <c r="HM438" s="223">
        <f t="shared" ca="1" si="1070"/>
        <v>-5.3115912298723662E-5</v>
      </c>
      <c r="HN438" s="223">
        <f t="shared" ca="1" si="1071"/>
        <v>6.6226014873853572E-5</v>
      </c>
      <c r="HO438" s="223">
        <f t="shared" ca="1" si="1072"/>
        <v>1.156812908809896E-5</v>
      </c>
      <c r="HP438" s="223">
        <f t="shared" ca="1" si="1073"/>
        <v>-7.3483436604881088E-5</v>
      </c>
      <c r="HQ438" s="223">
        <f t="shared" ca="1" si="1074"/>
        <v>3.4532695481324197E-5</v>
      </c>
      <c r="HR438" s="223">
        <f t="shared" ca="1" si="1075"/>
        <v>5.1818884566387949E-5</v>
      </c>
      <c r="HS438" s="223">
        <f t="shared" ca="1" si="1076"/>
        <v>-6.7041971273950425E-5</v>
      </c>
      <c r="HT438" s="223">
        <f t="shared" ca="1" si="1077"/>
        <v>-9.759200108419275E-6</v>
      </c>
      <c r="HU438" s="223">
        <f t="shared" ca="1" si="1078"/>
        <v>7.3164537023769386E-5</v>
      </c>
      <c r="HV438" s="223">
        <f t="shared" ca="1" si="1079"/>
        <v>-3.614155850977313E-5</v>
      </c>
      <c r="HW438" s="223">
        <f t="shared" ca="1" si="1080"/>
        <v>-5.0490643075622361E-5</v>
      </c>
      <c r="HX438" s="223">
        <f t="shared" ca="1" si="1081"/>
        <v>6.7817544097412664E-5</v>
      </c>
      <c r="HY438" s="223">
        <f t="shared" ca="1" si="1082"/>
        <v>7.94439255151007E-6</v>
      </c>
      <c r="HZ438" s="223">
        <f t="shared" ca="1" si="1083"/>
        <v>-7.2801565861353539E-5</v>
      </c>
      <c r="IA438" s="223">
        <f t="shared" ca="1" si="1084"/>
        <v>3.7728651214795727E-5</v>
      </c>
      <c r="IB438" s="223">
        <f t="shared" ca="1" si="1085"/>
        <v>4.9131987909434828E-5</v>
      </c>
      <c r="IC438" s="223">
        <f t="shared" ca="1" si="1086"/>
        <v>-6.855226616817366E-5</v>
      </c>
      <c r="ID438" s="223">
        <f t="shared" ca="1" si="1087"/>
        <v>-6.1247995895920128E-6</v>
      </c>
      <c r="IE438" s="223">
        <f t="shared" ca="1" si="1088"/>
        <v>7.1507940302883752E-5</v>
      </c>
      <c r="IF438" s="223">
        <f t="shared" ca="1" si="1089"/>
        <v>-3.9293017591091701E-5</v>
      </c>
      <c r="IG438" s="223">
        <f t="shared" ca="1" si="1090"/>
        <v>-4.7743737470890785E-5</v>
      </c>
      <c r="IH438" s="223">
        <f t="shared" ca="1" si="1091"/>
        <v>6.9245694917127577E-5</v>
      </c>
      <c r="II438" s="223">
        <f t="shared" ca="1" si="1092"/>
        <v>4.3015172774221986E-6</v>
      </c>
      <c r="IJ438" s="223">
        <f t="shared" ca="1" si="1093"/>
        <v>-7.1944309769002849E-5</v>
      </c>
      <c r="IK438" s="223">
        <f t="shared" ca="1" si="1094"/>
        <v>4.0833715322854925E-5</v>
      </c>
      <c r="IL438" s="223">
        <f t="shared" ca="1" si="1095"/>
        <v>4.6326727990150838E-5</v>
      </c>
      <c r="IM438" s="223">
        <f t="shared" ca="1" si="1096"/>
        <v>-6.9897412648726778E-5</v>
      </c>
      <c r="IN438" s="223">
        <f t="shared" ca="1" si="1097"/>
        <v>-2.4756438920885556E-6</v>
      </c>
      <c r="IO438" s="223">
        <f t="shared" ca="1" si="1098"/>
        <v>7.145054121808195E-5</v>
      </c>
      <c r="IP438" s="223">
        <f t="shared" ca="1" si="1099"/>
        <v>-4.2349816351375067E-5</v>
      </c>
      <c r="IQ438" s="223">
        <f t="shared" ca="1" si="1100"/>
        <v>-4.4881813020737586E-5</v>
      </c>
      <c r="IR438" s="223">
        <f t="shared" ca="1" si="1101"/>
        <v>7.0507026792579027E-5</v>
      </c>
      <c r="IS438" s="223">
        <f t="shared" ca="1" si="1102"/>
        <v>6.482792714403759E-7</v>
      </c>
      <c r="IT438" s="223">
        <f t="shared" ca="1" si="1103"/>
        <v>-7.091373353284024E-5</v>
      </c>
      <c r="IU438" s="223">
        <f t="shared" ca="1" si="1104"/>
        <v>4.3840407434086795E-5</v>
      </c>
      <c r="IV438" s="223">
        <f t="shared" ca="1" si="1105"/>
        <v>4.340986292539976E-5</v>
      </c>
      <c r="IW438" s="223">
        <f t="shared" ca="1" si="1106"/>
        <v>-7.1074170139920291E-5</v>
      </c>
      <c r="IX438" s="223">
        <f t="shared" ca="1" si="1107"/>
        <v>1.1794758483959616E-6</v>
      </c>
      <c r="IY438" s="223">
        <f t="shared" ca="1" si="1108"/>
        <v>7.0334210066153702E-5</v>
      </c>
      <c r="IZ438" s="223">
        <f t="shared" ca="1" si="1109"/>
        <v>-4.5304590694658685E-5</v>
      </c>
      <c r="JA438" s="223">
        <f t="shared" ca="1" si="1110"/>
        <v>-4.1911764351831542E-5</v>
      </c>
      <c r="JB438" s="223">
        <f t="shared" ca="1" si="1111"/>
        <v>7.1598501064802362E-5</v>
      </c>
    </row>
    <row r="439" spans="2:262">
      <c r="B439" s="230">
        <v>78</v>
      </c>
      <c r="C439" s="229">
        <f t="shared" si="1112"/>
        <v>1.5234375000000009E-3</v>
      </c>
      <c r="D439" s="226">
        <f t="shared" ca="1" si="855"/>
        <v>279.99907509404136</v>
      </c>
      <c r="E439" s="225">
        <f ca="1">CF361</f>
        <v>-9.2490595863476636E-4</v>
      </c>
      <c r="F439" s="224">
        <v>78</v>
      </c>
      <c r="G439" s="223">
        <f t="shared" ca="1" si="856"/>
        <v>1.2814498928605668E-5</v>
      </c>
      <c r="H439" s="223">
        <f t="shared" ca="1" si="857"/>
        <v>3.2308644729503255E-4</v>
      </c>
      <c r="I439" s="223">
        <f t="shared" ca="1" si="858"/>
        <v>-2.3050359065307917E-4</v>
      </c>
      <c r="J439" s="223">
        <f t="shared" ca="1" si="859"/>
        <v>-1.6777780557204037E-4</v>
      </c>
      <c r="K439" s="223">
        <f t="shared" ca="1" si="860"/>
        <v>3.4354887129634518E-4</v>
      </c>
      <c r="L439" s="223">
        <f t="shared" ca="1" si="861"/>
        <v>-6.3698452196136505E-5</v>
      </c>
      <c r="M439" s="223">
        <f t="shared" ca="1" si="862"/>
        <v>-3.0063014685300987E-4</v>
      </c>
      <c r="N439" s="223">
        <f t="shared" ca="1" si="863"/>
        <v>2.6625694439332042E-4</v>
      </c>
      <c r="O439" s="223">
        <f t="shared" ca="1" si="864"/>
        <v>1.2123162093035727E-4</v>
      </c>
      <c r="P439" s="223">
        <f t="shared" ca="1" si="865"/>
        <v>-3.4794035039677901E-4</v>
      </c>
      <c r="Q439" s="223">
        <f t="shared" ca="1" si="866"/>
        <v>1.1320352633845903E-4</v>
      </c>
      <c r="R439" s="223">
        <f t="shared" ca="1" si="867"/>
        <v>2.716661116134869E-4</v>
      </c>
      <c r="S439" s="223">
        <f t="shared" ca="1" si="868"/>
        <v>-2.9624663936466376E-4</v>
      </c>
      <c r="T439" s="223">
        <f t="shared" ca="1" si="869"/>
        <v>-7.2061137806488687E-5</v>
      </c>
      <c r="U439" s="223">
        <f t="shared" ca="1" si="870"/>
        <v>3.4479997166647251E-4</v>
      </c>
      <c r="V439" s="223">
        <f t="shared" ca="1" si="871"/>
        <v>-1.6025808600223082E-4</v>
      </c>
      <c r="W439" s="223">
        <f t="shared" ca="1" si="872"/>
        <v>-2.3682132547005422E-4</v>
      </c>
      <c r="X439" s="223">
        <f t="shared" ca="1" si="873"/>
        <v>3.1982348923774635E-4</v>
      </c>
      <c r="Y439" s="223">
        <f t="shared" ca="1" si="874"/>
        <v>2.1330748668670042E-5</v>
      </c>
      <c r="Z439" s="223">
        <f t="shared" ca="1" si="875"/>
        <v>-3.341957148212145E-4</v>
      </c>
      <c r="AA439" s="223">
        <f t="shared" ca="1" si="876"/>
        <v>2.0384354207218569E-4</v>
      </c>
      <c r="AB439" s="223">
        <f t="shared" ca="1" si="877"/>
        <v>1.9685007281391672E-4</v>
      </c>
      <c r="AC439" s="223">
        <f t="shared" ca="1" si="878"/>
        <v>-3.3647712641324111E-4</v>
      </c>
      <c r="AD439" s="223">
        <f t="shared" ca="1" si="879"/>
        <v>2.9861386760469277E-5</v>
      </c>
      <c r="AE439" s="223">
        <f t="shared" ca="1" si="880"/>
        <v>3.163571299975962E-4</v>
      </c>
      <c r="AF439" s="223">
        <f t="shared" ca="1" si="881"/>
        <v>-2.4301640104941558E-4</v>
      </c>
      <c r="AG439" s="223">
        <f t="shared" ca="1" si="882"/>
        <v>-1.5261761055471E-4</v>
      </c>
      <c r="AH439" s="223">
        <f t="shared" ca="1" si="883"/>
        <v>3.4584704993911034E-4</v>
      </c>
      <c r="AI439" s="223">
        <f t="shared" ca="1" si="884"/>
        <v>-8.0407113345526667E-5</v>
      </c>
      <c r="AJ439" s="223">
        <f t="shared" ca="1" si="885"/>
        <v>-2.9167036868577782E-4</v>
      </c>
      <c r="AK439" s="223">
        <f t="shared" ca="1" si="886"/>
        <v>2.7692868883633933E-4</v>
      </c>
      <c r="AL439" s="223">
        <f t="shared" ca="1" si="887"/>
        <v>1.0508143792142978E-4</v>
      </c>
      <c r="AM439" s="223">
        <f t="shared" ca="1" si="888"/>
        <v>-3.4773042926752808E-4</v>
      </c>
      <c r="AN439" s="223">
        <f t="shared" ca="1" si="889"/>
        <v>1.2921226875047199E-4</v>
      </c>
      <c r="AO439" s="223">
        <f t="shared" ca="1" si="890"/>
        <v>2.6066982471588233E-4</v>
      </c>
      <c r="AP439" s="223">
        <f t="shared" ca="1" si="891"/>
        <v>-3.0484630681509173E-4</v>
      </c>
      <c r="AQ439" s="223">
        <f t="shared" ca="1" si="892"/>
        <v>-5.5270569495689028E-5</v>
      </c>
      <c r="AR439" s="223">
        <f t="shared" ca="1" si="893"/>
        <v>3.4208649492370723E-4</v>
      </c>
      <c r="AS439" s="223">
        <f t="shared" ca="1" si="894"/>
        <v>-1.7522036874891993E-4</v>
      </c>
      <c r="AT439" s="223">
        <f t="shared" ca="1" si="895"/>
        <v>-2.2402656624539774E-4</v>
      </c>
      <c r="AU439" s="223">
        <f t="shared" ca="1" si="896"/>
        <v>3.2616492286566994E-4</v>
      </c>
      <c r="AV439" s="223">
        <f t="shared" ca="1" si="897"/>
        <v>4.2632601535957243E-6</v>
      </c>
      <c r="AW439" s="223">
        <f t="shared" ca="1" si="898"/>
        <v>-3.2903742104190546E-4</v>
      </c>
      <c r="AX439" s="223">
        <f t="shared" ca="1" si="899"/>
        <v>2.1743547691712529E-4</v>
      </c>
      <c r="AY439" s="223">
        <f t="shared" ca="1" si="900"/>
        <v>1.8253380916015058E-4</v>
      </c>
      <c r="AZ439" s="223">
        <f t="shared" ca="1" si="901"/>
        <v>-3.4042305333129925E-4</v>
      </c>
      <c r="BA439" s="223">
        <f t="shared" ca="1" si="902"/>
        <v>4.6836335896077551E-5</v>
      </c>
      <c r="BB439" s="223">
        <f t="shared" ca="1" si="903"/>
        <v>3.0886568066438241E-4</v>
      </c>
      <c r="BC439" s="223">
        <f t="shared" ca="1" si="904"/>
        <v>-2.5494376364990296E-4</v>
      </c>
      <c r="BD439" s="223">
        <f t="shared" ca="1" si="905"/>
        <v>-1.3708974634583259E-4</v>
      </c>
      <c r="BE439" s="223">
        <f t="shared" ca="1" si="906"/>
        <v>3.4731205274594857E-4</v>
      </c>
      <c r="BF439" s="223">
        <f t="shared" ca="1" si="907"/>
        <v>-9.6922066716036116E-5</v>
      </c>
      <c r="BG439" s="223">
        <f t="shared" ca="1" si="908"/>
        <v>-2.8200793105307537E-4</v>
      </c>
      <c r="BH439" s="223">
        <f t="shared" ca="1" si="909"/>
        <v>2.8693328781186512E-4</v>
      </c>
      <c r="BI439" s="223">
        <f t="shared" ca="1" si="910"/>
        <v>8.8678104524500309E-5</v>
      </c>
      <c r="BJ439" s="223">
        <f t="shared" ca="1" si="911"/>
        <v>-3.4668279507658368E-4</v>
      </c>
      <c r="BK439" s="223">
        <f t="shared" ca="1" si="912"/>
        <v>1.449097274894071E-4</v>
      </c>
      <c r="BL439" s="223">
        <f t="shared" ca="1" si="913"/>
        <v>2.4904556137855718E-4</v>
      </c>
      <c r="BM439" s="223">
        <f t="shared" ca="1" si="914"/>
        <v>-3.1271157281101869E-4</v>
      </c>
      <c r="BN439" s="223">
        <f t="shared" ca="1" si="915"/>
        <v>-3.834684954184654E-5</v>
      </c>
      <c r="BO439" s="223">
        <f t="shared" ca="1" si="916"/>
        <v>3.3854890185143125E-4</v>
      </c>
      <c r="BP439" s="223">
        <f t="shared" ca="1" si="917"/>
        <v>-1.8976053027980235E-4</v>
      </c>
      <c r="BQ439" s="223">
        <f t="shared" ca="1" si="918"/>
        <v>-2.1069210740024653E-4</v>
      </c>
      <c r="BR439" s="223">
        <f t="shared" ca="1" si="919"/>
        <v>3.3172059662573713E-4</v>
      </c>
      <c r="BS439" s="223">
        <f t="shared" ca="1" si="920"/>
        <v>-1.2814498928603621E-5</v>
      </c>
      <c r="BT439" s="223">
        <f t="shared" ca="1" si="921"/>
        <v>-3.2308644729503298E-4</v>
      </c>
      <c r="BU439" s="223">
        <f t="shared" ca="1" si="922"/>
        <v>2.3050359065307513E-4</v>
      </c>
      <c r="BV439" s="223">
        <f t="shared" ca="1" si="923"/>
        <v>1.6777780557204427E-4</v>
      </c>
      <c r="BW439" s="223">
        <f t="shared" ca="1" si="924"/>
        <v>-3.4354887129634464E-4</v>
      </c>
      <c r="BX439" s="223">
        <f t="shared" ca="1" si="925"/>
        <v>6.3698452196133646E-5</v>
      </c>
      <c r="BY439" s="223">
        <f t="shared" ca="1" si="926"/>
        <v>3.0063014685301074E-4</v>
      </c>
      <c r="BZ439" s="223">
        <f t="shared" ca="1" si="927"/>
        <v>-2.6625694439331971E-4</v>
      </c>
      <c r="CA439" s="223">
        <f t="shared" ca="1" si="928"/>
        <v>-1.2123162093035766E-4</v>
      </c>
      <c r="CB439" s="223">
        <f t="shared" ca="1" si="929"/>
        <v>3.4794035039677901E-4</v>
      </c>
      <c r="CC439" s="223">
        <f t="shared" ca="1" si="930"/>
        <v>-1.1320352633846097E-4</v>
      </c>
      <c r="CD439" s="223">
        <f t="shared" ca="1" si="931"/>
        <v>-2.7166611161349183E-4</v>
      </c>
      <c r="CE439" s="223">
        <f t="shared" ca="1" si="932"/>
        <v>2.9624663936466029E-4</v>
      </c>
      <c r="CF439" s="223">
        <f t="shared" ca="1" si="933"/>
        <v>7.2061137806493945E-5</v>
      </c>
      <c r="CG439" s="223">
        <f t="shared" ca="1" si="934"/>
        <v>-3.4479997166647326E-4</v>
      </c>
      <c r="CH439" s="223">
        <f t="shared" ca="1" si="935"/>
        <v>1.6025808600222713E-4</v>
      </c>
      <c r="CI439" s="223">
        <f t="shared" ca="1" si="936"/>
        <v>2.3682132547005636E-4</v>
      </c>
      <c r="CJ439" s="223">
        <f t="shared" ca="1" si="937"/>
        <v>-3.1982348923774521E-4</v>
      </c>
      <c r="CK439" s="223">
        <f t="shared" ca="1" si="938"/>
        <v>-2.1330748668670462E-5</v>
      </c>
      <c r="CL439" s="223">
        <f t="shared" ca="1" si="939"/>
        <v>3.3419571482121467E-4</v>
      </c>
      <c r="CM439" s="223">
        <f t="shared" ca="1" si="940"/>
        <v>-2.0384354207218536E-4</v>
      </c>
      <c r="CN439" s="223">
        <f t="shared" ca="1" si="941"/>
        <v>-1.9685007281391504E-4</v>
      </c>
      <c r="CO439" s="223">
        <f t="shared" ca="1" si="942"/>
        <v>3.3647712641324159E-4</v>
      </c>
      <c r="CP439" s="223">
        <f t="shared" ca="1" si="943"/>
        <v>-2.9861386760461457E-5</v>
      </c>
      <c r="CQ439" s="223">
        <f t="shared" ca="1" si="944"/>
        <v>-3.1635712999759843E-4</v>
      </c>
      <c r="CR439" s="223">
        <f t="shared" ca="1" si="945"/>
        <v>2.430164010494117E-4</v>
      </c>
      <c r="CS439" s="223">
        <f t="shared" ca="1" si="946"/>
        <v>1.5261761055471482E-4</v>
      </c>
      <c r="CT439" s="223">
        <f t="shared" ca="1" si="947"/>
        <v>-3.4584704993911001E-4</v>
      </c>
      <c r="CU439" s="223">
        <f t="shared" ca="1" si="948"/>
        <v>8.0407113345523821E-5</v>
      </c>
      <c r="CV439" s="223">
        <f t="shared" ca="1" si="949"/>
        <v>2.9167036868577939E-4</v>
      </c>
      <c r="CW439" s="223">
        <f t="shared" ca="1" si="950"/>
        <v>-2.7692868883633906E-4</v>
      </c>
      <c r="CX439" s="223">
        <f t="shared" ca="1" si="951"/>
        <v>-1.0508143792143019E-4</v>
      </c>
      <c r="CY439" s="223">
        <f t="shared" ca="1" si="952"/>
        <v>3.4773042926752813E-4</v>
      </c>
      <c r="CZ439" s="223">
        <f t="shared" ca="1" si="953"/>
        <v>-1.2921226875047391E-4</v>
      </c>
      <c r="DA439" s="223">
        <f t="shared" ca="1" si="954"/>
        <v>-2.6066982471588754E-4</v>
      </c>
      <c r="DB439" s="223">
        <f t="shared" ca="1" si="955"/>
        <v>3.0484630681508793E-4</v>
      </c>
      <c r="DC439" s="223">
        <f t="shared" ca="1" si="956"/>
        <v>5.5270569495696773E-5</v>
      </c>
      <c r="DD439" s="223">
        <f t="shared" ca="1" si="957"/>
        <v>-3.4208649492370777E-4</v>
      </c>
      <c r="DE439" s="223">
        <f t="shared" ca="1" si="958"/>
        <v>1.7522036874891738E-4</v>
      </c>
      <c r="DF439" s="223">
        <f t="shared" ca="1" si="959"/>
        <v>2.2402656624539999E-4</v>
      </c>
      <c r="DG439" s="223">
        <f t="shared" ca="1" si="960"/>
        <v>-3.2616492286566891E-4</v>
      </c>
      <c r="DH439" s="223">
        <f t="shared" ca="1" si="961"/>
        <v>-4.2632601535986245E-6</v>
      </c>
      <c r="DI439" s="223">
        <f t="shared" ca="1" si="962"/>
        <v>3.2903742104190643E-4</v>
      </c>
      <c r="DJ439" s="223">
        <f t="shared" ca="1" si="963"/>
        <v>-2.1743547691712686E-4</v>
      </c>
      <c r="DK439" s="223">
        <f t="shared" ca="1" si="964"/>
        <v>-1.8253380916014885E-4</v>
      </c>
      <c r="DL439" s="223">
        <f t="shared" ca="1" si="965"/>
        <v>3.4042305333129973E-4</v>
      </c>
      <c r="DM439" s="223">
        <f t="shared" ca="1" si="966"/>
        <v>-4.6836335896069785E-5</v>
      </c>
      <c r="DN439" s="223">
        <f t="shared" ca="1" si="967"/>
        <v>-3.0886568066438604E-4</v>
      </c>
      <c r="DO439" s="223">
        <f t="shared" ca="1" si="968"/>
        <v>2.5494376364989765E-4</v>
      </c>
      <c r="DP439" s="223">
        <f t="shared" ca="1" si="969"/>
        <v>1.3708974634583525E-4</v>
      </c>
      <c r="DQ439" s="223">
        <f t="shared" ca="1" si="970"/>
        <v>-3.4731205274594835E-4</v>
      </c>
      <c r="DR439" s="223">
        <f t="shared" ca="1" si="971"/>
        <v>9.6922066716033351E-5</v>
      </c>
      <c r="DS439" s="223">
        <f t="shared" ca="1" si="972"/>
        <v>2.8200793105307711E-4</v>
      </c>
      <c r="DT439" s="223">
        <f t="shared" ca="1" si="973"/>
        <v>-2.8693328781186344E-4</v>
      </c>
      <c r="DU439" s="223">
        <f t="shared" ca="1" si="974"/>
        <v>-8.8678104524503114E-5</v>
      </c>
      <c r="DV439" s="223">
        <f t="shared" ca="1" si="975"/>
        <v>3.4668279507658347E-4</v>
      </c>
      <c r="DW439" s="223">
        <f t="shared" ca="1" si="976"/>
        <v>-1.4490972748940894E-4</v>
      </c>
      <c r="DX439" s="223">
        <f t="shared" ca="1" si="977"/>
        <v>-2.4904556137855577E-4</v>
      </c>
      <c r="DY439" s="223">
        <f t="shared" ca="1" si="978"/>
        <v>3.1271157281101528E-4</v>
      </c>
      <c r="DZ439" s="223">
        <f t="shared" ca="1" si="979"/>
        <v>3.834684954185436E-5</v>
      </c>
      <c r="EA439" s="223">
        <f t="shared" ca="1" si="980"/>
        <v>-3.3854890185143309E-4</v>
      </c>
      <c r="EB439" s="223">
        <f t="shared" ca="1" si="981"/>
        <v>1.8976053027979989E-4</v>
      </c>
      <c r="EC439" s="223">
        <f t="shared" ca="1" si="982"/>
        <v>2.1069210740024883E-4</v>
      </c>
      <c r="ED439" s="223">
        <f t="shared" ca="1" si="983"/>
        <v>-3.3172059662573626E-4</v>
      </c>
      <c r="EE439" s="223">
        <f t="shared" ca="1" si="984"/>
        <v>1.2814498928600721E-5</v>
      </c>
      <c r="EF439" s="223">
        <f t="shared" ca="1" si="985"/>
        <v>3.2308644729503401E-4</v>
      </c>
      <c r="EG439" s="223">
        <f t="shared" ca="1" si="986"/>
        <v>-2.3050359065307667E-4</v>
      </c>
      <c r="EH439" s="223">
        <f t="shared" ca="1" si="987"/>
        <v>-1.6777780557204248E-4</v>
      </c>
      <c r="EI439" s="223">
        <f t="shared" ca="1" si="988"/>
        <v>3.4354887129634491E-4</v>
      </c>
      <c r="EJ439" s="223">
        <f t="shared" ca="1" si="989"/>
        <v>-6.3698452196125948E-5</v>
      </c>
      <c r="EK439" s="223">
        <f t="shared" ca="1" si="990"/>
        <v>-3.0063014685301464E-4</v>
      </c>
      <c r="EL439" s="223">
        <f t="shared" ca="1" si="991"/>
        <v>2.6625694439331467E-4</v>
      </c>
      <c r="EM439" s="223">
        <f t="shared" ca="1" si="992"/>
        <v>1.2123162093036501E-4</v>
      </c>
      <c r="EN439" s="223">
        <f t="shared" ca="1" si="993"/>
        <v>-3.479403503967789E-4</v>
      </c>
      <c r="EO439" s="223">
        <f t="shared" ca="1" si="994"/>
        <v>1.1320352633845357E-4</v>
      </c>
      <c r="EP439" s="223">
        <f t="shared" ca="1" si="995"/>
        <v>2.7166611161349053E-4</v>
      </c>
      <c r="EQ439" s="223">
        <f t="shared" ca="1" si="996"/>
        <v>-2.9624663936466138E-4</v>
      </c>
      <c r="ER439" s="223">
        <f t="shared" ca="1" si="997"/>
        <v>-7.2061137806491953E-5</v>
      </c>
      <c r="ES439" s="223">
        <f t="shared" ca="1" si="998"/>
        <v>3.4479997166647294E-4</v>
      </c>
      <c r="ET439" s="223">
        <f t="shared" ca="1" si="999"/>
        <v>-1.6025808600222898E-4</v>
      </c>
      <c r="EU439" s="223">
        <f t="shared" ca="1" si="1000"/>
        <v>-2.3682132547005484E-4</v>
      </c>
      <c r="EV439" s="223">
        <f t="shared" ca="1" si="1001"/>
        <v>3.1982348923774602E-4</v>
      </c>
      <c r="EW439" s="223">
        <f t="shared" ca="1" si="1002"/>
        <v>2.1330748668668415E-5</v>
      </c>
      <c r="EX439" s="223">
        <f t="shared" ca="1" si="1003"/>
        <v>-3.3419571482121407E-4</v>
      </c>
      <c r="EY439" s="223">
        <f t="shared" ca="1" si="1004"/>
        <v>2.0384354207218699E-4</v>
      </c>
      <c r="EZ439" s="223">
        <f t="shared" ca="1" si="1005"/>
        <v>1.9685007281391336E-4</v>
      </c>
      <c r="FA439" s="223">
        <f t="shared" ca="1" si="1006"/>
        <v>-3.3647712641324214E-4</v>
      </c>
      <c r="FB439" s="223">
        <f t="shared" ca="1" si="1007"/>
        <v>2.9861386760453678E-5</v>
      </c>
      <c r="FC439" s="223">
        <f t="shared" ca="1" si="1008"/>
        <v>3.1635712999760168E-4</v>
      </c>
      <c r="FD439" s="223">
        <f t="shared" ca="1" si="1009"/>
        <v>-2.4301640104940609E-4</v>
      </c>
      <c r="FE439" s="223">
        <f t="shared" ca="1" si="1010"/>
        <v>-1.5261761055472187E-4</v>
      </c>
      <c r="FF439" s="223">
        <f t="shared" ca="1" si="1011"/>
        <v>3.4584704993910915E-4</v>
      </c>
      <c r="FG439" s="223">
        <f t="shared" ca="1" si="1012"/>
        <v>-8.0407113345516191E-5</v>
      </c>
      <c r="FH439" s="223">
        <f t="shared" ca="1" si="1013"/>
        <v>-2.9167036868578368E-4</v>
      </c>
      <c r="FI439" s="223">
        <f t="shared" ca="1" si="1014"/>
        <v>2.7692868883633434E-4</v>
      </c>
      <c r="FJ439" s="223">
        <f t="shared" ca="1" si="1015"/>
        <v>1.0508143792143767E-4</v>
      </c>
      <c r="FK439" s="223">
        <f t="shared" ca="1" si="1016"/>
        <v>-3.477304292675284E-4</v>
      </c>
      <c r="FL439" s="223">
        <f t="shared" ca="1" si="1017"/>
        <v>1.2921226875046662E-4</v>
      </c>
      <c r="FM439" s="223">
        <f t="shared" ca="1" si="1018"/>
        <v>2.6066982471588618E-4</v>
      </c>
      <c r="FN439" s="223">
        <f t="shared" ca="1" si="1019"/>
        <v>-3.0484630681508891E-4</v>
      </c>
      <c r="FO439" s="223">
        <f t="shared" ca="1" si="1020"/>
        <v>-5.527056949569474E-5</v>
      </c>
      <c r="FP439" s="223">
        <f t="shared" ca="1" si="1021"/>
        <v>3.4208649492370745E-4</v>
      </c>
      <c r="FQ439" s="223">
        <f t="shared" ca="1" si="1022"/>
        <v>-1.752203687489192E-4</v>
      </c>
      <c r="FR439" s="223">
        <f t="shared" ca="1" si="1023"/>
        <v>-2.2402656624539842E-4</v>
      </c>
      <c r="FS439" s="223">
        <f t="shared" ca="1" si="1024"/>
        <v>3.2616492286566962E-4</v>
      </c>
      <c r="FT439" s="223">
        <f t="shared" ca="1" si="1025"/>
        <v>4.2632601535965781E-6</v>
      </c>
      <c r="FU439" s="223">
        <f t="shared" ca="1" si="1026"/>
        <v>-3.2903742104190578E-4</v>
      </c>
      <c r="FV439" s="223">
        <f t="shared" ca="1" si="1027"/>
        <v>2.1743547691712846E-4</v>
      </c>
      <c r="FW439" s="223">
        <f t="shared" ca="1" si="1028"/>
        <v>1.8253380916014708E-4</v>
      </c>
      <c r="FX439" s="223">
        <f t="shared" ca="1" si="1029"/>
        <v>-3.4042305333130011E-4</v>
      </c>
      <c r="FY439" s="223">
        <f t="shared" ca="1" si="1030"/>
        <v>4.6836335896061992E-5</v>
      </c>
      <c r="FZ439" s="223">
        <f t="shared" ca="1" si="1031"/>
        <v>3.0886568066438962E-4</v>
      </c>
      <c r="GA439" s="223">
        <f t="shared" ca="1" si="1032"/>
        <v>-2.5494376364989228E-4</v>
      </c>
      <c r="GB439" s="223">
        <f t="shared" ca="1" si="1033"/>
        <v>-1.3708974634584248E-4</v>
      </c>
      <c r="GC439" s="223">
        <f t="shared" ca="1" si="1034"/>
        <v>3.4731205274594792E-4</v>
      </c>
      <c r="GD439" s="223">
        <f t="shared" ca="1" si="1035"/>
        <v>-9.6922066716025802E-5</v>
      </c>
      <c r="GE439" s="223">
        <f t="shared" ca="1" si="1036"/>
        <v>-2.8200793105308166E-4</v>
      </c>
      <c r="GF439" s="223">
        <f t="shared" ca="1" si="1037"/>
        <v>2.8693328781185899E-4</v>
      </c>
      <c r="GG439" s="223">
        <f t="shared" ca="1" si="1038"/>
        <v>8.8678104524510704E-5</v>
      </c>
      <c r="GH439" s="223">
        <f t="shared" ca="1" si="1039"/>
        <v>-3.4668279507658417E-4</v>
      </c>
      <c r="GI439" s="223">
        <f t="shared" ca="1" si="1040"/>
        <v>1.4490972748940181E-4</v>
      </c>
      <c r="GJ439" s="223">
        <f t="shared" ca="1" si="1041"/>
        <v>2.4904556137856124E-4</v>
      </c>
      <c r="GK439" s="223">
        <f t="shared" ca="1" si="1042"/>
        <v>-3.1271157281101614E-4</v>
      </c>
      <c r="GL439" s="223">
        <f t="shared" ca="1" si="1043"/>
        <v>-3.8346849541852314E-5</v>
      </c>
      <c r="GM439" s="223">
        <f t="shared" ca="1" si="1044"/>
        <v>3.3854890185143266E-4</v>
      </c>
      <c r="GN439" s="223">
        <f t="shared" ca="1" si="1045"/>
        <v>-1.8976053027980162E-4</v>
      </c>
      <c r="GO439" s="223">
        <f t="shared" ca="1" si="1046"/>
        <v>-2.1069210740024718E-4</v>
      </c>
      <c r="GP439" s="223">
        <f t="shared" ca="1" si="1047"/>
        <v>3.3172059662573685E-4</v>
      </c>
      <c r="GQ439" s="223">
        <f t="shared" ca="1" si="1048"/>
        <v>-1.2814498928602768E-5</v>
      </c>
      <c r="GR439" s="223">
        <f t="shared" ca="1" si="1049"/>
        <v>-3.230864472950333E-4</v>
      </c>
      <c r="GS439" s="223">
        <f t="shared" ca="1" si="1050"/>
        <v>2.3050359065307819E-4</v>
      </c>
      <c r="GT439" s="223">
        <f t="shared" ca="1" si="1051"/>
        <v>1.6777780557204069E-4</v>
      </c>
      <c r="GU439" s="223">
        <f t="shared" ca="1" si="1052"/>
        <v>-3.4354887129634529E-4</v>
      </c>
      <c r="GV439" s="223">
        <f t="shared" ca="1" si="1053"/>
        <v>6.3698452196118236E-5</v>
      </c>
      <c r="GW439" s="223">
        <f t="shared" ca="1" si="1054"/>
        <v>3.0063014685301865E-4</v>
      </c>
      <c r="GX439" s="223">
        <f t="shared" ca="1" si="1055"/>
        <v>-2.6625694439330963E-4</v>
      </c>
      <c r="GY439" s="223">
        <f t="shared" ca="1" si="1056"/>
        <v>-1.2123162093037236E-4</v>
      </c>
      <c r="GZ439" s="223">
        <f t="shared" ca="1" si="1057"/>
        <v>3.4794035039677879E-4</v>
      </c>
      <c r="HA439" s="223">
        <f t="shared" ca="1" si="1058"/>
        <v>-1.1320352633844614E-4</v>
      </c>
      <c r="HB439" s="223">
        <f t="shared" ca="1" si="1059"/>
        <v>-2.7166611161349546E-4</v>
      </c>
      <c r="HC439" s="223">
        <f t="shared" ca="1" si="1060"/>
        <v>2.9624663936465726E-4</v>
      </c>
      <c r="HD439" s="223">
        <f t="shared" ca="1" si="1061"/>
        <v>7.206113780649961E-5</v>
      </c>
      <c r="HE439" s="223">
        <f t="shared" ca="1" si="1062"/>
        <v>-3.4479997166647408E-4</v>
      </c>
      <c r="HF439" s="223">
        <f t="shared" ca="1" si="1063"/>
        <v>1.6025808600222198E-4</v>
      </c>
      <c r="HG439" s="223">
        <f t="shared" ca="1" si="1064"/>
        <v>2.3682132547006059E-4</v>
      </c>
      <c r="HH439" s="223">
        <f t="shared" ca="1" si="1065"/>
        <v>-3.1982348923774288E-4</v>
      </c>
      <c r="HI439" s="223">
        <f t="shared" ca="1" si="1066"/>
        <v>-2.1330748668676235E-5</v>
      </c>
      <c r="HJ439" s="223">
        <f t="shared" ca="1" si="1067"/>
        <v>3.3419571482121624E-4</v>
      </c>
      <c r="HK439" s="223">
        <f t="shared" ca="1" si="1068"/>
        <v>-2.0384354207218065E-4</v>
      </c>
      <c r="HL439" s="223">
        <f t="shared" ca="1" si="1069"/>
        <v>-1.9685007281391981E-4</v>
      </c>
      <c r="HM439" s="223">
        <f t="shared" ca="1" si="1070"/>
        <v>3.3647712641324008E-4</v>
      </c>
      <c r="HN439" s="223">
        <f t="shared" ca="1" si="1071"/>
        <v>-2.986138676046555E-5</v>
      </c>
      <c r="HO439" s="223">
        <f t="shared" ca="1" si="1072"/>
        <v>-3.1635712999759675E-4</v>
      </c>
      <c r="HP439" s="223">
        <f t="shared" ca="1" si="1073"/>
        <v>2.4301640104941466E-4</v>
      </c>
      <c r="HQ439" s="223">
        <f t="shared" ca="1" si="1074"/>
        <v>1.5261761055471117E-4</v>
      </c>
      <c r="HR439" s="223">
        <f t="shared" ca="1" si="1075"/>
        <v>-3.458470499391105E-4</v>
      </c>
      <c r="HS439" s="223">
        <f t="shared" ca="1" si="1076"/>
        <v>8.0407113345527806E-5</v>
      </c>
      <c r="HT439" s="223">
        <f t="shared" ca="1" si="1077"/>
        <v>2.9167036868578796E-4</v>
      </c>
      <c r="HU439" s="223">
        <f t="shared" ca="1" si="1078"/>
        <v>-2.7692868883632963E-4</v>
      </c>
      <c r="HV439" s="223">
        <f t="shared" ca="1" si="1079"/>
        <v>-1.0508143792144514E-4</v>
      </c>
      <c r="HW439" s="223">
        <f t="shared" ca="1" si="1080"/>
        <v>3.4773042926752873E-4</v>
      </c>
      <c r="HX439" s="223">
        <f t="shared" ca="1" si="1081"/>
        <v>-1.2921226875045933E-4</v>
      </c>
      <c r="HY439" s="223">
        <f t="shared" ca="1" si="1082"/>
        <v>-2.6066982471589138E-4</v>
      </c>
      <c r="HZ439" s="223">
        <f t="shared" ca="1" si="1083"/>
        <v>3.0484630681508517E-4</v>
      </c>
      <c r="IA439" s="223">
        <f t="shared" ca="1" si="1084"/>
        <v>5.5270569495702499E-5</v>
      </c>
      <c r="IB439" s="223">
        <f t="shared" ca="1" si="1085"/>
        <v>-3.420864949237088E-4</v>
      </c>
      <c r="IC439" s="223">
        <f t="shared" ca="1" si="1086"/>
        <v>1.7522036874891239E-4</v>
      </c>
      <c r="ID439" s="223">
        <f t="shared" ca="1" si="1087"/>
        <v>2.2402656624540441E-4</v>
      </c>
      <c r="IE439" s="223">
        <f t="shared" ca="1" si="1088"/>
        <v>-2.959201544238566E-4</v>
      </c>
      <c r="IF439" s="223">
        <f t="shared" ca="1" si="1089"/>
        <v>-4.263260153604425E-6</v>
      </c>
      <c r="IG439" s="223">
        <f t="shared" ca="1" si="1090"/>
        <v>3.2903742104190828E-4</v>
      </c>
      <c r="IH439" s="223">
        <f t="shared" ca="1" si="1091"/>
        <v>-2.1743547691712231E-4</v>
      </c>
      <c r="II439" s="223">
        <f t="shared" ca="1" si="1092"/>
        <v>-1.8253380916015378E-4</v>
      </c>
      <c r="IJ439" s="223">
        <f t="shared" ca="1" si="1093"/>
        <v>3.4042305333129849E-4</v>
      </c>
      <c r="IK439" s="223">
        <f t="shared" ca="1" si="1094"/>
        <v>-4.6836335896073837E-5</v>
      </c>
      <c r="IL439" s="223">
        <f t="shared" ca="1" si="1095"/>
        <v>-3.0886568066438409E-4</v>
      </c>
      <c r="IM439" s="223">
        <f t="shared" ca="1" si="1096"/>
        <v>2.5494376364990041E-4</v>
      </c>
      <c r="IN439" s="223">
        <f t="shared" ca="1" si="1097"/>
        <v>1.3708974634583151E-4</v>
      </c>
      <c r="IO439" s="223">
        <f t="shared" ca="1" si="1098"/>
        <v>-3.4731205274594862E-4</v>
      </c>
      <c r="IP439" s="223">
        <f t="shared" ca="1" si="1099"/>
        <v>9.6922066716037295E-5</v>
      </c>
      <c r="IQ439" s="223">
        <f t="shared" ca="1" si="1100"/>
        <v>2.8200793105308627E-4</v>
      </c>
      <c r="IR439" s="223">
        <f t="shared" ca="1" si="1101"/>
        <v>-2.8693328781185455E-4</v>
      </c>
      <c r="IS439" s="223">
        <f t="shared" ca="1" si="1102"/>
        <v>-8.8678104524518293E-5</v>
      </c>
      <c r="IT439" s="223">
        <f t="shared" ca="1" si="1103"/>
        <v>3.4668279507658482E-4</v>
      </c>
      <c r="IU439" s="223">
        <f t="shared" ca="1" si="1104"/>
        <v>-1.4490972748939468E-4</v>
      </c>
      <c r="IV439" s="223">
        <f t="shared" ca="1" si="1105"/>
        <v>-2.4904556137856672E-4</v>
      </c>
      <c r="IW439" s="223">
        <f t="shared" ca="1" si="1106"/>
        <v>3.1271157281101273E-4</v>
      </c>
      <c r="IX439" s="223">
        <f t="shared" ca="1" si="1107"/>
        <v>3.834684954186012E-5</v>
      </c>
      <c r="IY439" s="223">
        <f t="shared" ca="1" si="1108"/>
        <v>-3.3854890185143445E-4</v>
      </c>
      <c r="IZ439" s="223">
        <f t="shared" ca="1" si="1109"/>
        <v>1.8976053027979509E-4</v>
      </c>
      <c r="JA439" s="223">
        <f t="shared" ca="1" si="1110"/>
        <v>2.1069210740025344E-4</v>
      </c>
      <c r="JB439" s="223">
        <f t="shared" ca="1" si="1111"/>
        <v>-3.3172059662573447E-4</v>
      </c>
    </row>
    <row r="440" spans="2:262">
      <c r="B440" s="230">
        <v>79</v>
      </c>
      <c r="C440" s="229">
        <f t="shared" si="1112"/>
        <v>1.5429687500000009E-3</v>
      </c>
      <c r="D440" s="226">
        <f t="shared" ca="1" si="855"/>
        <v>279.99893958556385</v>
      </c>
      <c r="E440" s="225">
        <f ca="1">CG361</f>
        <v>-1.0604144361578232E-3</v>
      </c>
      <c r="F440" s="224">
        <v>79</v>
      </c>
      <c r="G440" s="223">
        <f t="shared" ca="1" si="856"/>
        <v>4.1088256578795208E-5</v>
      </c>
      <c r="H440" s="223">
        <f t="shared" ca="1" si="857"/>
        <v>6.7624161724190706E-4</v>
      </c>
      <c r="I440" s="223">
        <f t="shared" ca="1" si="858"/>
        <v>-5.278402596663067E-4</v>
      </c>
      <c r="J440" s="223">
        <f t="shared" ca="1" si="859"/>
        <v>-2.9630743816742107E-4</v>
      </c>
      <c r="K440" s="223">
        <f t="shared" ca="1" si="860"/>
        <v>7.4111941223601186E-4</v>
      </c>
      <c r="L440" s="223">
        <f t="shared" ca="1" si="861"/>
        <v>-2.3714295771951649E-4</v>
      </c>
      <c r="M440" s="223">
        <f t="shared" ca="1" si="862"/>
        <v>-5.7042626537105105E-4</v>
      </c>
      <c r="N440" s="223">
        <f t="shared" ca="1" si="863"/>
        <v>6.4773012095197847E-4</v>
      </c>
      <c r="O440" s="223">
        <f t="shared" ca="1" si="864"/>
        <v>1.0419655428140109E-4</v>
      </c>
      <c r="P440" s="223">
        <f t="shared" ca="1" si="865"/>
        <v>-7.2272976637182882E-4</v>
      </c>
      <c r="Q440" s="223">
        <f t="shared" ca="1" si="866"/>
        <v>4.160171570652237E-4</v>
      </c>
      <c r="R440" s="223">
        <f t="shared" ca="1" si="867"/>
        <v>4.2328474648948661E-4</v>
      </c>
      <c r="S440" s="223">
        <f t="shared" ca="1" si="868"/>
        <v>-7.2069331567029807E-4</v>
      </c>
      <c r="T440" s="223">
        <f t="shared" ca="1" si="869"/>
        <v>9.5463147857880349E-5</v>
      </c>
      <c r="U440" s="223">
        <f t="shared" ca="1" si="870"/>
        <v>6.5197988949818541E-4</v>
      </c>
      <c r="V440" s="223">
        <f t="shared" ca="1" si="871"/>
        <v>-5.6475180015993338E-4</v>
      </c>
      <c r="W440" s="223">
        <f t="shared" ca="1" si="872"/>
        <v>-2.4547714999466742E-4</v>
      </c>
      <c r="X440" s="223">
        <f t="shared" ca="1" si="873"/>
        <v>7.4144381589160335E-4</v>
      </c>
      <c r="Y440" s="223">
        <f t="shared" ca="1" si="874"/>
        <v>-2.882067484232337E-4</v>
      </c>
      <c r="Z440" s="223">
        <f t="shared" ca="1" si="875"/>
        <v>-5.3399545938478499E-4</v>
      </c>
      <c r="AA440" s="223">
        <f t="shared" ca="1" si="876"/>
        <v>6.7257137915284373E-4</v>
      </c>
      <c r="AB440" s="223">
        <f t="shared" ca="1" si="877"/>
        <v>4.9885257239583964E-5</v>
      </c>
      <c r="AC440" s="223">
        <f t="shared" ca="1" si="878"/>
        <v>-7.0847829210643812E-4</v>
      </c>
      <c r="AD440" s="223">
        <f t="shared" ca="1" si="879"/>
        <v>4.600703844042024E-4</v>
      </c>
      <c r="AE440" s="223">
        <f t="shared" ca="1" si="880"/>
        <v>3.7732419649880557E-4</v>
      </c>
      <c r="AF440" s="223">
        <f t="shared" ca="1" si="881"/>
        <v>-7.3166459537314622E-4</v>
      </c>
      <c r="AG440" s="223">
        <f t="shared" ca="1" si="882"/>
        <v>1.4932071606754289E-4</v>
      </c>
      <c r="AH440" s="223">
        <f t="shared" ca="1" si="883"/>
        <v>6.2418502624402602E-4</v>
      </c>
      <c r="AI440" s="223">
        <f t="shared" ca="1" si="884"/>
        <v>-5.9860290171691798E-4</v>
      </c>
      <c r="AJ440" s="223">
        <f t="shared" ca="1" si="885"/>
        <v>-1.9331659987730819E-4</v>
      </c>
      <c r="AK440" s="223">
        <f t="shared" ca="1" si="886"/>
        <v>7.3775027126824378E-4</v>
      </c>
      <c r="AL440" s="223">
        <f t="shared" ca="1" si="887"/>
        <v>-3.3770872178625781E-4</v>
      </c>
      <c r="AM440" s="223">
        <f t="shared" ca="1" si="888"/>
        <v>-4.9467088573734632E-4</v>
      </c>
      <c r="AN440" s="223">
        <f t="shared" ca="1" si="889"/>
        <v>6.9376791477673014E-4</v>
      </c>
      <c r="AO440" s="223">
        <f t="shared" ca="1" si="890"/>
        <v>-4.6963723334038246E-6</v>
      </c>
      <c r="AP440" s="223">
        <f t="shared" ca="1" si="891"/>
        <v>-6.9038751259170562E-4</v>
      </c>
      <c r="AQ440" s="223">
        <f t="shared" ca="1" si="892"/>
        <v>5.0163045046838534E-4</v>
      </c>
      <c r="AR440" s="223">
        <f t="shared" ca="1" si="893"/>
        <v>3.2931889399494068E-4</v>
      </c>
      <c r="AS440" s="223">
        <f t="shared" ca="1" si="894"/>
        <v>-7.3867092124033052E-4</v>
      </c>
      <c r="AT440" s="223">
        <f t="shared" ca="1" si="895"/>
        <v>2.0236910237930009E-4</v>
      </c>
      <c r="AU440" s="223">
        <f t="shared" ca="1" si="896"/>
        <v>5.9300765025162576E-4</v>
      </c>
      <c r="AV440" s="223">
        <f t="shared" ca="1" si="897"/>
        <v>-6.292101222849781E-4</v>
      </c>
      <c r="AW440" s="223">
        <f t="shared" ca="1" si="898"/>
        <v>-1.401084503557572E-4</v>
      </c>
      <c r="AX440" s="223">
        <f t="shared" ca="1" si="899"/>
        <v>7.3005879400426556E-4</v>
      </c>
      <c r="AY440" s="223">
        <f t="shared" ca="1" si="900"/>
        <v>-3.8538062232595851E-4</v>
      </c>
      <c r="AZ440" s="223">
        <f t="shared" ca="1" si="901"/>
        <v>-4.5266564770051572E-4</v>
      </c>
      <c r="BA440" s="223">
        <f t="shared" ca="1" si="902"/>
        <v>7.1120486196057594E-4</v>
      </c>
      <c r="BB440" s="223">
        <f t="shared" ca="1" si="903"/>
        <v>-5.9252551857816153E-5</v>
      </c>
      <c r="BC440" s="223">
        <f t="shared" ca="1" si="904"/>
        <v>-6.6855546332925998E-4</v>
      </c>
      <c r="BD440" s="223">
        <f t="shared" ca="1" si="905"/>
        <v>5.4047213765891168E-4</v>
      </c>
      <c r="BE440" s="223">
        <f t="shared" ca="1" si="906"/>
        <v>2.7952898387147048E-4</v>
      </c>
      <c r="BF440" s="223">
        <f t="shared" ca="1" si="907"/>
        <v>-7.4167432538492896E-4</v>
      </c>
      <c r="BG440" s="223">
        <f t="shared" ca="1" si="908"/>
        <v>2.543208329914796E-4</v>
      </c>
      <c r="BH440" s="223">
        <f t="shared" ca="1" si="909"/>
        <v>5.5861671442277913E-4</v>
      </c>
      <c r="BI440" s="223">
        <f t="shared" ca="1" si="910"/>
        <v>-6.5640759868395714E-4</v>
      </c>
      <c r="BJ440" s="223">
        <f t="shared" ca="1" si="911"/>
        <v>-8.6141041002359982E-5</v>
      </c>
      <c r="BK440" s="223">
        <f t="shared" ca="1" si="912"/>
        <v>7.1841106488137302E-4</v>
      </c>
      <c r="BL440" s="223">
        <f t="shared" ca="1" si="913"/>
        <v>-4.3096411188287909E-4</v>
      </c>
      <c r="BM440" s="223">
        <f t="shared" ca="1" si="914"/>
        <v>-4.0820737529865414E-4</v>
      </c>
      <c r="BN440" s="223">
        <f t="shared" ca="1" si="915"/>
        <v>7.2478772837680208E-4</v>
      </c>
      <c r="BO440" s="223">
        <f t="shared" ca="1" si="916"/>
        <v>-1.1348763666990414E-4</v>
      </c>
      <c r="BP440" s="223">
        <f t="shared" ca="1" si="917"/>
        <v>-6.431004540856318E-4</v>
      </c>
      <c r="BQ440" s="223">
        <f t="shared" ca="1" si="918"/>
        <v>5.7638495950753526E-4</v>
      </c>
      <c r="BR440" s="223">
        <f t="shared" ca="1" si="919"/>
        <v>2.2822428196526764E-4</v>
      </c>
      <c r="BS440" s="223">
        <f t="shared" ca="1" si="920"/>
        <v>-7.4065853209966017E-4</v>
      </c>
      <c r="BT440" s="223">
        <f t="shared" ca="1" si="921"/>
        <v>3.0489437697464529E-4</v>
      </c>
      <c r="BU440" s="223">
        <f t="shared" ca="1" si="922"/>
        <v>5.2119858621845318E-4</v>
      </c>
      <c r="BV440" s="223">
        <f t="shared" ca="1" si="923"/>
        <v>-6.8004794543279458E-4</v>
      </c>
      <c r="BW440" s="223">
        <f t="shared" ca="1" si="924"/>
        <v>-3.170682588428541E-5</v>
      </c>
      <c r="BX440" s="223">
        <f t="shared" ca="1" si="925"/>
        <v>7.0287020395286932E-4</v>
      </c>
      <c r="BY440" s="223">
        <f t="shared" ca="1" si="926"/>
        <v>-4.7421216957764734E-4</v>
      </c>
      <c r="BZ440" s="223">
        <f t="shared" ca="1" si="927"/>
        <v>-3.6153699176189242E-4</v>
      </c>
      <c r="CA440" s="223">
        <f t="shared" ca="1" si="928"/>
        <v>7.3444290729544914E-4</v>
      </c>
      <c r="CB440" s="223">
        <f t="shared" ca="1" si="929"/>
        <v>-1.6710772214601199E-4</v>
      </c>
      <c r="CC440" s="223">
        <f t="shared" ca="1" si="930"/>
        <v>-6.1416042776140495E-4</v>
      </c>
      <c r="CD440" s="223">
        <f t="shared" ca="1" si="931"/>
        <v>6.0917430132109143E-4</v>
      </c>
      <c r="CE440" s="223">
        <f t="shared" ca="1" si="932"/>
        <v>1.7568281290115541E-4</v>
      </c>
      <c r="CF440" s="223">
        <f t="shared" ca="1" si="933"/>
        <v>-7.3562904605634723E-4</v>
      </c>
      <c r="CG440" s="223">
        <f t="shared" ca="1" si="934"/>
        <v>3.538156719121475E-4</v>
      </c>
      <c r="CH440" s="223">
        <f t="shared" ca="1" si="935"/>
        <v>4.8095603771740607E-4</v>
      </c>
      <c r="CI440" s="223">
        <f t="shared" ca="1" si="936"/>
        <v>-7.0000305344420418E-4</v>
      </c>
      <c r="CJ440" s="223">
        <f t="shared" ca="1" si="937"/>
        <v>2.2899211270408014E-5</v>
      </c>
      <c r="CK440" s="223">
        <f t="shared" ca="1" si="938"/>
        <v>6.8352042849063269E-4</v>
      </c>
      <c r="CL440" s="223">
        <f t="shared" ca="1" si="939"/>
        <v>-5.1489043043850531E-4</v>
      </c>
      <c r="CM440" s="223">
        <f t="shared" ca="1" si="940"/>
        <v>-3.1290740794227015E-4</v>
      </c>
      <c r="CN440" s="223">
        <f t="shared" ca="1" si="941"/>
        <v>7.4011807646540335E-4</v>
      </c>
      <c r="CO440" s="223">
        <f t="shared" ca="1" si="942"/>
        <v>-2.1982223639718007E-4</v>
      </c>
      <c r="CP440" s="223">
        <f t="shared" ca="1" si="943"/>
        <v>-5.8189221286667674E-4</v>
      </c>
      <c r="CQ440" s="223">
        <f t="shared" ca="1" si="944"/>
        <v>6.3866247481532542E-4</v>
      </c>
      <c r="CR440" s="223">
        <f t="shared" ca="1" si="945"/>
        <v>1.2218930345229208E-4</v>
      </c>
      <c r="CS440" s="223">
        <f t="shared" ca="1" si="946"/>
        <v>-7.2661312247562879E-4</v>
      </c>
      <c r="CT440" s="223">
        <f t="shared" ca="1" si="947"/>
        <v>4.0081960906803186E-4</v>
      </c>
      <c r="CU440" s="223">
        <f t="shared" ca="1" si="948"/>
        <v>4.3810714677666089E-4</v>
      </c>
      <c r="CV440" s="223">
        <f t="shared" ca="1" si="949"/>
        <v>-7.1616478425889354E-4</v>
      </c>
      <c r="CW440" s="223">
        <f t="shared" ca="1" si="950"/>
        <v>7.7381155615179471E-5</v>
      </c>
      <c r="CX440" s="223">
        <f t="shared" ca="1" si="951"/>
        <v>6.6046659660439595E-4</v>
      </c>
      <c r="CY440" s="223">
        <f t="shared" ca="1" si="952"/>
        <v>-5.5277845544534569E-4</v>
      </c>
      <c r="CZ440" s="223">
        <f t="shared" ca="1" si="953"/>
        <v>-2.6258215176789158E-4</v>
      </c>
      <c r="DA440" s="223">
        <f t="shared" ca="1" si="954"/>
        <v>7.4178248165322346E-4</v>
      </c>
      <c r="DB440" s="223">
        <f t="shared" ca="1" si="955"/>
        <v>-2.7134551490331723E-4</v>
      </c>
      <c r="DC440" s="223">
        <f t="shared" ca="1" si="956"/>
        <v>-5.4647067365375904E-4</v>
      </c>
      <c r="DD440" s="223">
        <f t="shared" ca="1" si="957"/>
        <v>6.6468968102314607E-4</v>
      </c>
      <c r="DE440" s="223">
        <f t="shared" ca="1" si="958"/>
        <v>6.8033639581240051E-5</v>
      </c>
      <c r="DF440" s="223">
        <f t="shared" ca="1" si="959"/>
        <v>-7.1365961942855148E-4</v>
      </c>
      <c r="DG440" s="223">
        <f t="shared" ca="1" si="960"/>
        <v>4.4565147003431597E-4</v>
      </c>
      <c r="DH440" s="223">
        <f t="shared" ca="1" si="961"/>
        <v>3.928841152487986E-4</v>
      </c>
      <c r="DI440" s="223">
        <f t="shared" ca="1" si="962"/>
        <v>-7.2844555605729177E-4</v>
      </c>
      <c r="DJ440" s="223">
        <f t="shared" ca="1" si="963"/>
        <v>1.3144376477316637E-4</v>
      </c>
      <c r="DK440" s="223">
        <f t="shared" ca="1" si="964"/>
        <v>6.3383363900661291E-4</v>
      </c>
      <c r="DL440" s="223">
        <f t="shared" ca="1" si="965"/>
        <v>-5.8767092610795496E-4</v>
      </c>
      <c r="DM440" s="223">
        <f t="shared" ca="1" si="966"/>
        <v>-2.108339401622776E-4</v>
      </c>
      <c r="DN440" s="223">
        <f t="shared" ca="1" si="967"/>
        <v>7.3942710330298647E-4</v>
      </c>
      <c r="DO440" s="223">
        <f t="shared" ca="1" si="968"/>
        <v>-3.2139834855410732E-4</v>
      </c>
      <c r="DP440" s="223">
        <f t="shared" ca="1" si="969"/>
        <v>-5.0808776251266147E-4</v>
      </c>
      <c r="DQ440" s="223">
        <f t="shared" ca="1" si="970"/>
        <v>6.8711487625905572E-4</v>
      </c>
      <c r="DR440" s="223">
        <f t="shared" ca="1" si="971"/>
        <v>1.350929552268462E-5</v>
      </c>
      <c r="DS440" s="223">
        <f t="shared" ca="1" si="972"/>
        <v>-6.9683873307045262E-4</v>
      </c>
      <c r="DT440" s="223">
        <f t="shared" ca="1" si="973"/>
        <v>4.880683070720899E-4</v>
      </c>
      <c r="DU440" s="223">
        <f t="shared" ca="1" si="974"/>
        <v>3.4553201065989458E-4</v>
      </c>
      <c r="DV440" s="223">
        <f t="shared" ca="1" si="975"/>
        <v>-7.3677881827298528E-4</v>
      </c>
      <c r="DW440" s="223">
        <f t="shared" ca="1" si="976"/>
        <v>1.8479406878123592E-4</v>
      </c>
      <c r="DX440" s="223">
        <f t="shared" ca="1" si="977"/>
        <v>6.0376588200204695E-4</v>
      </c>
      <c r="DY440" s="223">
        <f t="shared" ca="1" si="978"/>
        <v>-6.1937875710463752E-4</v>
      </c>
      <c r="DZ440" s="223">
        <f t="shared" ca="1" si="979"/>
        <v>-1.5794320116769902E-4</v>
      </c>
      <c r="EA440" s="223">
        <f t="shared" ca="1" si="980"/>
        <v>7.3306470541405037E-4</v>
      </c>
      <c r="EB440" s="223">
        <f t="shared" ca="1" si="981"/>
        <v>-3.6970949670728822E-4</v>
      </c>
      <c r="EC440" s="223">
        <f t="shared" ca="1" si="982"/>
        <v>-4.6695147976443728E-4</v>
      </c>
      <c r="ED440" s="223">
        <f t="shared" ca="1" si="983"/>
        <v>7.0581653644707617E-4</v>
      </c>
      <c r="EE440" s="223">
        <f t="shared" ca="1" si="984"/>
        <v>-4.1088256578789055E-5</v>
      </c>
      <c r="EF440" s="223">
        <f t="shared" ca="1" si="985"/>
        <v>-6.762416172419037E-4</v>
      </c>
      <c r="EG440" s="223">
        <f t="shared" ca="1" si="986"/>
        <v>5.2784025966630713E-4</v>
      </c>
      <c r="EH440" s="223">
        <f t="shared" ca="1" si="987"/>
        <v>2.9630743816742644E-4</v>
      </c>
      <c r="EI440" s="223">
        <f t="shared" ca="1" si="988"/>
        <v>-7.4111941223601143E-4</v>
      </c>
      <c r="EJ440" s="223">
        <f t="shared" ca="1" si="989"/>
        <v>2.3714295771951719E-4</v>
      </c>
      <c r="EK440" s="223">
        <f t="shared" ca="1" si="990"/>
        <v>5.704262653710414E-4</v>
      </c>
      <c r="EL440" s="223">
        <f t="shared" ca="1" si="991"/>
        <v>-6.477301209519724E-4</v>
      </c>
      <c r="EM440" s="223">
        <f t="shared" ca="1" si="992"/>
        <v>-1.0419655428140038E-4</v>
      </c>
      <c r="EN440" s="223">
        <f t="shared" ca="1" si="993"/>
        <v>7.2272976637182513E-4</v>
      </c>
      <c r="EO440" s="223">
        <f t="shared" ca="1" si="994"/>
        <v>-4.160171570652134E-4</v>
      </c>
      <c r="EP440" s="223">
        <f t="shared" ca="1" si="995"/>
        <v>-4.2328474648948601E-4</v>
      </c>
      <c r="EQ440" s="223">
        <f t="shared" ca="1" si="996"/>
        <v>7.2069331567030208E-4</v>
      </c>
      <c r="ER440" s="223">
        <f t="shared" ca="1" si="997"/>
        <v>-9.5463147857868016E-5</v>
      </c>
      <c r="ES440" s="223">
        <f t="shared" ca="1" si="998"/>
        <v>-6.5197988949818389E-4</v>
      </c>
      <c r="ET440" s="223">
        <f t="shared" ca="1" si="999"/>
        <v>5.6475180015994411E-4</v>
      </c>
      <c r="EU440" s="223">
        <f t="shared" ca="1" si="1000"/>
        <v>2.4547714999467669E-4</v>
      </c>
      <c r="EV440" s="223">
        <f t="shared" ca="1" si="1001"/>
        <v>-7.4144381589160335E-4</v>
      </c>
      <c r="EW440" s="223">
        <f t="shared" ca="1" si="1002"/>
        <v>2.8820674842324899E-4</v>
      </c>
      <c r="EX440" s="223">
        <f t="shared" ca="1" si="1003"/>
        <v>5.3399545938479171E-4</v>
      </c>
      <c r="EY440" s="223">
        <f t="shared" ca="1" si="1004"/>
        <v>-6.7257137915284395E-4</v>
      </c>
      <c r="EZ440" s="223">
        <f t="shared" ca="1" si="1005"/>
        <v>-4.9885257239567457E-5</v>
      </c>
      <c r="FA440" s="223">
        <f t="shared" ca="1" si="1006"/>
        <v>7.0847829210644094E-4</v>
      </c>
      <c r="FB440" s="223">
        <f t="shared" ca="1" si="1007"/>
        <v>-4.60070384404203E-4</v>
      </c>
      <c r="FC440" s="223">
        <f t="shared" ca="1" si="1008"/>
        <v>-3.7732419649879137E-4</v>
      </c>
      <c r="FD440" s="223">
        <f t="shared" ca="1" si="1009"/>
        <v>7.3166459537314459E-4</v>
      </c>
      <c r="FE440" s="223">
        <f t="shared" ca="1" si="1010"/>
        <v>-1.493207160675488E-4</v>
      </c>
      <c r="FF440" s="223">
        <f t="shared" ca="1" si="1011"/>
        <v>-6.2418502624401713E-4</v>
      </c>
      <c r="FG440" s="223">
        <f t="shared" ca="1" si="1012"/>
        <v>5.9860290171691235E-4</v>
      </c>
      <c r="FH440" s="223">
        <f t="shared" ca="1" si="1013"/>
        <v>1.9331659987730242E-4</v>
      </c>
      <c r="FI440" s="223">
        <f t="shared" ca="1" si="1014"/>
        <v>-7.3775027126824204E-4</v>
      </c>
      <c r="FJ440" s="223">
        <f t="shared" ca="1" si="1015"/>
        <v>3.3770872178624919E-4</v>
      </c>
      <c r="FK440" s="223">
        <f t="shared" ca="1" si="1016"/>
        <v>4.9467088573734177E-4</v>
      </c>
      <c r="FL440" s="223">
        <f t="shared" ca="1" si="1017"/>
        <v>-6.9376791477673795E-4</v>
      </c>
      <c r="FM440" s="223">
        <f t="shared" ca="1" si="1018"/>
        <v>4.6963723333940126E-6</v>
      </c>
      <c r="FN440" s="223">
        <f t="shared" ca="1" si="1019"/>
        <v>6.903875125917054E-4</v>
      </c>
      <c r="FO440" s="223">
        <f t="shared" ca="1" si="1020"/>
        <v>-5.0163045046840138E-4</v>
      </c>
      <c r="FP440" s="223">
        <f t="shared" ca="1" si="1021"/>
        <v>-3.2931889399494951E-4</v>
      </c>
      <c r="FQ440" s="223">
        <f t="shared" ca="1" si="1022"/>
        <v>7.3867092124033052E-4</v>
      </c>
      <c r="FR440" s="223">
        <f t="shared" ca="1" si="1023"/>
        <v>-2.0236910237932107E-4</v>
      </c>
      <c r="FS440" s="223">
        <f t="shared" ca="1" si="1024"/>
        <v>-5.9300765025163162E-4</v>
      </c>
      <c r="FT440" s="223">
        <f t="shared" ca="1" si="1025"/>
        <v>6.2921012228497853E-4</v>
      </c>
      <c r="FU440" s="223">
        <f t="shared" ca="1" si="1026"/>
        <v>1.4010845035573578E-4</v>
      </c>
      <c r="FV440" s="223">
        <f t="shared" ca="1" si="1027"/>
        <v>-7.3005879400426718E-4</v>
      </c>
      <c r="FW440" s="223">
        <f t="shared" ca="1" si="1028"/>
        <v>3.853806223259591E-4</v>
      </c>
      <c r="FX440" s="223">
        <f t="shared" ca="1" si="1029"/>
        <v>4.5266564770049848E-4</v>
      </c>
      <c r="FY440" s="223">
        <f t="shared" ca="1" si="1030"/>
        <v>-7.1120486196057312E-4</v>
      </c>
      <c r="FZ440" s="223">
        <f t="shared" ca="1" si="1031"/>
        <v>5.925255185781683E-5</v>
      </c>
      <c r="GA440" s="223">
        <f t="shared" ca="1" si="1032"/>
        <v>6.6855546332925055E-4</v>
      </c>
      <c r="GB440" s="223">
        <f t="shared" ca="1" si="1033"/>
        <v>-5.4047213765890485E-4</v>
      </c>
      <c r="GC440" s="223">
        <f t="shared" ca="1" si="1034"/>
        <v>-2.7952898387146008E-4</v>
      </c>
      <c r="GD440" s="223">
        <f t="shared" ca="1" si="1035"/>
        <v>7.4167432538492929E-4</v>
      </c>
      <c r="GE440" s="223">
        <f t="shared" ca="1" si="1036"/>
        <v>-2.5432083299147039E-4</v>
      </c>
      <c r="GF440" s="223">
        <f t="shared" ca="1" si="1037"/>
        <v>-5.5861671442277165E-4</v>
      </c>
      <c r="GG440" s="223">
        <f t="shared" ca="1" si="1038"/>
        <v>6.5640759868396722E-4</v>
      </c>
      <c r="GH440" s="223">
        <f t="shared" ca="1" si="1039"/>
        <v>8.6141041002369713E-5</v>
      </c>
      <c r="GI440" s="223">
        <f t="shared" ca="1" si="1040"/>
        <v>-7.184110648813702E-4</v>
      </c>
      <c r="GJ440" s="223">
        <f t="shared" ca="1" si="1041"/>
        <v>4.3096411188289687E-4</v>
      </c>
      <c r="GK440" s="223">
        <f t="shared" ca="1" si="1042"/>
        <v>4.0820737529866232E-4</v>
      </c>
      <c r="GL440" s="223">
        <f t="shared" ca="1" si="1043"/>
        <v>-7.2478772837680447E-4</v>
      </c>
      <c r="GM440" s="223">
        <f t="shared" ca="1" si="1044"/>
        <v>1.1348763666992577E-4</v>
      </c>
      <c r="GN440" s="223">
        <f t="shared" ca="1" si="1045"/>
        <v>6.4310045408563668E-4</v>
      </c>
      <c r="GO440" s="223">
        <f t="shared" ca="1" si="1046"/>
        <v>-5.7638495950754231E-4</v>
      </c>
      <c r="GP440" s="223">
        <f t="shared" ca="1" si="1047"/>
        <v>-2.282242819652469E-4</v>
      </c>
      <c r="GQ440" s="223">
        <f t="shared" ca="1" si="1048"/>
        <v>7.4065853209966072E-4</v>
      </c>
      <c r="GR440" s="223">
        <f t="shared" ca="1" si="1049"/>
        <v>-3.0489437697465559E-4</v>
      </c>
      <c r="GS440" s="223">
        <f t="shared" ca="1" si="1050"/>
        <v>-5.2119858621846771E-4</v>
      </c>
      <c r="GT440" s="223">
        <f t="shared" ca="1" si="1051"/>
        <v>6.8004794543279491E-4</v>
      </c>
      <c r="GU440" s="223">
        <f t="shared" ca="1" si="1052"/>
        <v>3.1706825884284705E-5</v>
      </c>
      <c r="GV440" s="223">
        <f t="shared" ca="1" si="1053"/>
        <v>-7.0287020395287572E-4</v>
      </c>
      <c r="GW440" s="223">
        <f t="shared" ca="1" si="1054"/>
        <v>4.7421216957764788E-4</v>
      </c>
      <c r="GX440" s="223">
        <f t="shared" ca="1" si="1055"/>
        <v>3.6153699176189177E-4</v>
      </c>
      <c r="GY440" s="223">
        <f t="shared" ca="1" si="1056"/>
        <v>-7.3444290729544632E-4</v>
      </c>
      <c r="GZ440" s="223">
        <f t="shared" ca="1" si="1057"/>
        <v>1.6710772214601277E-4</v>
      </c>
      <c r="HA440" s="223">
        <f t="shared" ca="1" si="1058"/>
        <v>6.1416042776140452E-4</v>
      </c>
      <c r="HB440" s="223">
        <f t="shared" ca="1" si="1059"/>
        <v>-6.0917430132107983E-4</v>
      </c>
      <c r="HC440" s="223">
        <f t="shared" ca="1" si="1060"/>
        <v>-1.7568281290115468E-4</v>
      </c>
      <c r="HD440" s="223">
        <f t="shared" ca="1" si="1061"/>
        <v>7.3562904605634712E-4</v>
      </c>
      <c r="HE440" s="223">
        <f t="shared" ca="1" si="1062"/>
        <v>-3.5381567191212961E-4</v>
      </c>
      <c r="HF440" s="223">
        <f t="shared" ca="1" si="1063"/>
        <v>-4.8095603771740553E-4</v>
      </c>
      <c r="HG440" s="223">
        <f t="shared" ca="1" si="1064"/>
        <v>7.000030534442044E-4</v>
      </c>
      <c r="HH440" s="223">
        <f t="shared" ca="1" si="1065"/>
        <v>-2.2899211270387631E-5</v>
      </c>
      <c r="HI440" s="223">
        <f t="shared" ca="1" si="1066"/>
        <v>-6.8352042849063248E-4</v>
      </c>
      <c r="HJ440" s="223">
        <f t="shared" ca="1" si="1067"/>
        <v>5.1489043043850585E-4</v>
      </c>
      <c r="HK440" s="223">
        <f t="shared" ca="1" si="1068"/>
        <v>3.1290740794228864E-4</v>
      </c>
      <c r="HL440" s="223">
        <f t="shared" ca="1" si="1069"/>
        <v>-7.4011807646540335E-4</v>
      </c>
      <c r="HM440" s="223">
        <f t="shared" ca="1" si="1070"/>
        <v>2.198222363971808E-4</v>
      </c>
      <c r="HN440" s="223">
        <f t="shared" ca="1" si="1071"/>
        <v>5.8189221286668931E-4</v>
      </c>
      <c r="HO440" s="223">
        <f t="shared" ca="1" si="1072"/>
        <v>-6.3866247481532586E-4</v>
      </c>
      <c r="HP440" s="223">
        <f t="shared" ca="1" si="1073"/>
        <v>-1.2218930345229135E-4</v>
      </c>
      <c r="HQ440" s="223">
        <f t="shared" ca="1" si="1074"/>
        <v>7.2661312247563302E-4</v>
      </c>
      <c r="HR440" s="223">
        <f t="shared" ca="1" si="1075"/>
        <v>-4.008196090680324E-4</v>
      </c>
      <c r="HS440" s="223">
        <f t="shared" ca="1" si="1076"/>
        <v>-4.3810714677666024E-4</v>
      </c>
      <c r="HT440" s="223">
        <f t="shared" ca="1" si="1077"/>
        <v>7.1616478425888823E-4</v>
      </c>
      <c r="HU440" s="223">
        <f t="shared" ca="1" si="1078"/>
        <v>-7.738115561518023E-5</v>
      </c>
      <c r="HV440" s="223">
        <f t="shared" ca="1" si="1079"/>
        <v>-6.6046659660439562E-4</v>
      </c>
      <c r="HW440" s="223">
        <f t="shared" ca="1" si="1080"/>
        <v>5.5277845544533214E-4</v>
      </c>
      <c r="HX440" s="223">
        <f t="shared" ca="1" si="1081"/>
        <v>2.6258215176789093E-4</v>
      </c>
      <c r="HY440" s="223">
        <f t="shared" ca="1" si="1082"/>
        <v>-7.4178248165322335E-4</v>
      </c>
      <c r="HZ440" s="223">
        <f t="shared" ca="1" si="1083"/>
        <v>2.7134551490329821E-4</v>
      </c>
      <c r="IA440" s="223">
        <f t="shared" ca="1" si="1084"/>
        <v>5.464706736537585E-4</v>
      </c>
      <c r="IB440" s="223">
        <f t="shared" ca="1" si="1085"/>
        <v>-6.6468968102315572E-4</v>
      </c>
      <c r="IC440" s="223">
        <f t="shared" ca="1" si="1086"/>
        <v>-6.8033639581260299E-5</v>
      </c>
      <c r="ID440" s="223">
        <f t="shared" ca="1" si="1087"/>
        <v>7.1365961942855126E-4</v>
      </c>
      <c r="IE440" s="223">
        <f t="shared" ca="1" si="1088"/>
        <v>-3.6842001600930602E-4</v>
      </c>
      <c r="IF440" s="223">
        <f t="shared" ca="1" si="1089"/>
        <v>-3.9288411524881584E-4</v>
      </c>
      <c r="IG440" s="223">
        <f t="shared" ca="1" si="1090"/>
        <v>7.2844555605729199E-4</v>
      </c>
      <c r="IH440" s="223">
        <f t="shared" ca="1" si="1091"/>
        <v>-1.3144376477318781E-4</v>
      </c>
      <c r="II440" s="223">
        <f t="shared" ca="1" si="1092"/>
        <v>-6.3383363900662354E-4</v>
      </c>
      <c r="IJ440" s="223">
        <f t="shared" ca="1" si="1093"/>
        <v>5.876709261079554E-4</v>
      </c>
      <c r="IK440" s="223">
        <f t="shared" ca="1" si="1094"/>
        <v>2.1083394016225673E-4</v>
      </c>
      <c r="IL440" s="223">
        <f t="shared" ca="1" si="1095"/>
        <v>-7.3942710330298809E-4</v>
      </c>
      <c r="IM440" s="223">
        <f t="shared" ca="1" si="1096"/>
        <v>3.2139834855410786E-4</v>
      </c>
      <c r="IN440" s="223">
        <f t="shared" ca="1" si="1097"/>
        <v>5.0808776251264553E-4</v>
      </c>
      <c r="IO440" s="223">
        <f t="shared" ca="1" si="1098"/>
        <v>-6.8711487625904802E-4</v>
      </c>
      <c r="IP440" s="223">
        <f t="shared" ca="1" si="1099"/>
        <v>-1.3509295522683889E-5</v>
      </c>
      <c r="IQ440" s="223">
        <f t="shared" ca="1" si="1100"/>
        <v>6.9683873307044503E-4</v>
      </c>
      <c r="IR440" s="223">
        <f t="shared" ca="1" si="1101"/>
        <v>-4.8806830707207456E-4</v>
      </c>
      <c r="IS440" s="223">
        <f t="shared" ca="1" si="1102"/>
        <v>-3.4553201065989393E-4</v>
      </c>
      <c r="IT440" s="223">
        <f t="shared" ca="1" si="1103"/>
        <v>7.3677881827298789E-4</v>
      </c>
      <c r="IU440" s="223">
        <f t="shared" ca="1" si="1104"/>
        <v>-1.8479406878121616E-4</v>
      </c>
      <c r="IV440" s="223">
        <f t="shared" ca="1" si="1105"/>
        <v>-6.0376588200204652E-4</v>
      </c>
      <c r="IW440" s="223">
        <f t="shared" ca="1" si="1106"/>
        <v>6.1937875710464945E-4</v>
      </c>
      <c r="IX440" s="223">
        <f t="shared" ca="1" si="1107"/>
        <v>1.5794320116771892E-4</v>
      </c>
      <c r="IY440" s="223">
        <f t="shared" ca="1" si="1108"/>
        <v>-7.3306470541405027E-4</v>
      </c>
      <c r="IZ440" s="223">
        <f t="shared" ca="1" si="1109"/>
        <v>3.6970949670730709E-4</v>
      </c>
      <c r="JA440" s="223">
        <f t="shared" ca="1" si="1110"/>
        <v>4.6695147976445305E-4</v>
      </c>
      <c r="JB440" s="223">
        <f t="shared" ca="1" si="1111"/>
        <v>-7.0581653644707638E-4</v>
      </c>
    </row>
    <row r="441" spans="2:262">
      <c r="B441" s="230">
        <v>80</v>
      </c>
      <c r="C441" s="229">
        <f t="shared" si="1112"/>
        <v>1.562500000000001E-3</v>
      </c>
      <c r="D441" s="226">
        <f t="shared" ca="1" si="855"/>
        <v>280.00029034105023</v>
      </c>
      <c r="E441" s="225">
        <f ca="1">CH361</f>
        <v>2.90341050257354E-4</v>
      </c>
      <c r="F441" s="224">
        <v>80</v>
      </c>
      <c r="G441" s="223">
        <f t="shared" ca="1" si="856"/>
        <v>2.4292602820509863E-5</v>
      </c>
      <c r="H441" s="223">
        <f t="shared" ca="1" si="857"/>
        <v>3.0749298172508092E-4</v>
      </c>
      <c r="I441" s="223">
        <f t="shared" ca="1" si="858"/>
        <v>-2.5963754216996925E-4</v>
      </c>
      <c r="J441" s="223">
        <f t="shared" ca="1" si="859"/>
        <v>-1.087750101082017E-4</v>
      </c>
      <c r="K441" s="223">
        <f t="shared" ca="1" si="860"/>
        <v>3.4289033061747723E-4</v>
      </c>
      <c r="L441" s="223">
        <f t="shared" ca="1" si="861"/>
        <v>-1.5366188718279124E-4</v>
      </c>
      <c r="M441" s="223">
        <f t="shared" ca="1" si="862"/>
        <v>-2.252826137958617E-4</v>
      </c>
      <c r="N441" s="223">
        <f t="shared" ca="1" si="863"/>
        <v>3.2608573498194997E-4</v>
      </c>
      <c r="O441" s="223">
        <f t="shared" ca="1" si="864"/>
        <v>-2.4292602820509795E-5</v>
      </c>
      <c r="P441" s="223">
        <f t="shared" ca="1" si="865"/>
        <v>-3.0749298172508087E-4</v>
      </c>
      <c r="Q441" s="223">
        <f t="shared" ca="1" si="866"/>
        <v>2.5963754216996952E-4</v>
      </c>
      <c r="R441" s="223">
        <f t="shared" ca="1" si="867"/>
        <v>1.0877501010820248E-4</v>
      </c>
      <c r="S441" s="223">
        <f t="shared" ca="1" si="868"/>
        <v>-3.4289033061747729E-4</v>
      </c>
      <c r="T441" s="223">
        <f t="shared" ca="1" si="869"/>
        <v>1.5366188718279105E-4</v>
      </c>
      <c r="U441" s="223">
        <f t="shared" ca="1" si="870"/>
        <v>2.2528261379586186E-4</v>
      </c>
      <c r="V441" s="223">
        <f t="shared" ca="1" si="871"/>
        <v>-3.2608573498194991E-4</v>
      </c>
      <c r="W441" s="223">
        <f t="shared" ca="1" si="872"/>
        <v>2.4292602820509592E-5</v>
      </c>
      <c r="X441" s="223">
        <f t="shared" ca="1" si="873"/>
        <v>3.0749298172508092E-4</v>
      </c>
      <c r="Y441" s="223">
        <f t="shared" ca="1" si="874"/>
        <v>-2.5963754216996936E-4</v>
      </c>
      <c r="Z441" s="223">
        <f t="shared" ca="1" si="875"/>
        <v>-1.0877501010820152E-4</v>
      </c>
      <c r="AA441" s="223">
        <f t="shared" ca="1" si="876"/>
        <v>3.4289033061747723E-4</v>
      </c>
      <c r="AB441" s="223">
        <f t="shared" ca="1" si="877"/>
        <v>-1.5366188718279194E-4</v>
      </c>
      <c r="AC441" s="223">
        <f t="shared" ca="1" si="878"/>
        <v>-2.2528261379586108E-4</v>
      </c>
      <c r="AD441" s="223">
        <f t="shared" ca="1" si="879"/>
        <v>3.2608573498194943E-4</v>
      </c>
      <c r="AE441" s="223">
        <f t="shared" ca="1" si="880"/>
        <v>-2.4292602820508142E-5</v>
      </c>
      <c r="AF441" s="223">
        <f t="shared" ca="1" si="881"/>
        <v>-3.0749298172508157E-4</v>
      </c>
      <c r="AG441" s="223">
        <f t="shared" ca="1" si="882"/>
        <v>2.5963754216996843E-4</v>
      </c>
      <c r="AH441" s="223">
        <f t="shared" ca="1" si="883"/>
        <v>1.0877501010820288E-4</v>
      </c>
      <c r="AI441" s="223">
        <f t="shared" ca="1" si="884"/>
        <v>-3.4289033061747734E-4</v>
      </c>
      <c r="AJ441" s="223">
        <f t="shared" ca="1" si="885"/>
        <v>1.5366188718279064E-4</v>
      </c>
      <c r="AK441" s="223">
        <f t="shared" ca="1" si="886"/>
        <v>2.2528261379586219E-4</v>
      </c>
      <c r="AL441" s="223">
        <f t="shared" ca="1" si="887"/>
        <v>-3.2608573498194975E-4</v>
      </c>
      <c r="AM441" s="223">
        <f t="shared" ca="1" si="888"/>
        <v>2.4292602820506719E-5</v>
      </c>
      <c r="AN441" s="223">
        <f t="shared" ca="1" si="889"/>
        <v>3.0749298172508114E-4</v>
      </c>
      <c r="AO441" s="223">
        <f t="shared" ca="1" si="890"/>
        <v>-2.5963754216996751E-4</v>
      </c>
      <c r="AP441" s="223">
        <f t="shared" ca="1" si="891"/>
        <v>-1.0877501010820193E-4</v>
      </c>
      <c r="AQ441" s="223">
        <f t="shared" ca="1" si="892"/>
        <v>3.4289033061747745E-4</v>
      </c>
      <c r="AR441" s="223">
        <f t="shared" ca="1" si="893"/>
        <v>-1.5366188718279156E-4</v>
      </c>
      <c r="AS441" s="223">
        <f t="shared" ca="1" si="894"/>
        <v>-2.2528261379586325E-4</v>
      </c>
      <c r="AT441" s="223">
        <f t="shared" ca="1" si="895"/>
        <v>3.2608573498195008E-4</v>
      </c>
      <c r="AU441" s="223">
        <f t="shared" ca="1" si="896"/>
        <v>-2.4292602820507735E-5</v>
      </c>
      <c r="AV441" s="223">
        <f t="shared" ca="1" si="897"/>
        <v>-3.0749298172508065E-4</v>
      </c>
      <c r="AW441" s="223">
        <f t="shared" ca="1" si="898"/>
        <v>2.5963754216996816E-4</v>
      </c>
      <c r="AX441" s="223">
        <f t="shared" ca="1" si="899"/>
        <v>1.0877501010820097E-4</v>
      </c>
      <c r="AY441" s="223">
        <f t="shared" ca="1" si="900"/>
        <v>-3.4289033061747734E-4</v>
      </c>
      <c r="AZ441" s="223">
        <f t="shared" ca="1" si="901"/>
        <v>1.5366188718279249E-4</v>
      </c>
      <c r="BA441" s="223">
        <f t="shared" ca="1" si="902"/>
        <v>2.2528261379586249E-4</v>
      </c>
      <c r="BB441" s="223">
        <f t="shared" ca="1" si="903"/>
        <v>-3.2608573498194883E-4</v>
      </c>
      <c r="BC441" s="223">
        <f t="shared" ca="1" si="904"/>
        <v>2.4292602820508751E-5</v>
      </c>
      <c r="BD441" s="223">
        <f t="shared" ca="1" si="905"/>
        <v>3.0749298172508244E-4</v>
      </c>
      <c r="BE441" s="223">
        <f t="shared" ca="1" si="906"/>
        <v>-2.5963754216996881E-4</v>
      </c>
      <c r="BF441" s="223">
        <f t="shared" ca="1" si="907"/>
        <v>-1.0877501010820464E-4</v>
      </c>
      <c r="BG441" s="223">
        <f t="shared" ca="1" si="908"/>
        <v>3.4289033061747729E-4</v>
      </c>
      <c r="BH441" s="223">
        <f t="shared" ca="1" si="909"/>
        <v>-1.5366188718278902E-4</v>
      </c>
      <c r="BI441" s="223">
        <f t="shared" ca="1" si="910"/>
        <v>-2.2528261379586173E-4</v>
      </c>
      <c r="BJ441" s="223">
        <f t="shared" ca="1" si="911"/>
        <v>3.2608573498194916E-4</v>
      </c>
      <c r="BK441" s="223">
        <f t="shared" ca="1" si="912"/>
        <v>-2.4292602820509741E-5</v>
      </c>
      <c r="BL441" s="223">
        <f t="shared" ca="1" si="913"/>
        <v>-3.0749298172508195E-4</v>
      </c>
      <c r="BM441" s="223">
        <f t="shared" ca="1" si="914"/>
        <v>2.5963754216996946E-4</v>
      </c>
      <c r="BN441" s="223">
        <f t="shared" ca="1" si="915"/>
        <v>1.0877501010820368E-4</v>
      </c>
      <c r="BO441" s="223">
        <f t="shared" ca="1" si="916"/>
        <v>-3.4289033061747718E-4</v>
      </c>
      <c r="BP441" s="223">
        <f t="shared" ca="1" si="917"/>
        <v>1.5366188718278994E-4</v>
      </c>
      <c r="BQ441" s="223">
        <f t="shared" ca="1" si="918"/>
        <v>2.2528261379586097E-4</v>
      </c>
      <c r="BR441" s="223">
        <f t="shared" ca="1" si="919"/>
        <v>-3.2608573498194948E-4</v>
      </c>
      <c r="BS441" s="223">
        <f t="shared" ca="1" si="920"/>
        <v>2.4292602820505892E-5</v>
      </c>
      <c r="BT441" s="223">
        <f t="shared" ca="1" si="921"/>
        <v>3.0749298172508369E-4</v>
      </c>
      <c r="BU441" s="223">
        <f t="shared" ca="1" si="922"/>
        <v>-2.5963754216996697E-4</v>
      </c>
      <c r="BV441" s="223">
        <f t="shared" ca="1" si="923"/>
        <v>-1.0877501010820273E-4</v>
      </c>
      <c r="BW441" s="223">
        <f t="shared" ca="1" si="924"/>
        <v>3.4289033061747718E-4</v>
      </c>
      <c r="BX441" s="223">
        <f t="shared" ca="1" si="925"/>
        <v>-1.5366188718278647E-4</v>
      </c>
      <c r="BY441" s="223">
        <f t="shared" ca="1" si="926"/>
        <v>-2.252826137958639E-4</v>
      </c>
      <c r="BZ441" s="223">
        <f t="shared" ca="1" si="927"/>
        <v>3.2608573498194981E-4</v>
      </c>
      <c r="CA441" s="223">
        <f t="shared" ca="1" si="928"/>
        <v>-2.4292602820511774E-5</v>
      </c>
      <c r="CB441" s="223">
        <f t="shared" ca="1" si="929"/>
        <v>-3.0749298172508326E-4</v>
      </c>
      <c r="CC441" s="223">
        <f t="shared" ca="1" si="930"/>
        <v>2.5963754216996762E-4</v>
      </c>
      <c r="CD441" s="223">
        <f t="shared" ca="1" si="931"/>
        <v>1.0877501010820177E-4</v>
      </c>
      <c r="CE441" s="223">
        <f t="shared" ca="1" si="932"/>
        <v>-3.4289033061747707E-4</v>
      </c>
      <c r="CF441" s="223">
        <f t="shared" ca="1" si="933"/>
        <v>1.5366188718278736E-4</v>
      </c>
      <c r="CG441" s="223">
        <f t="shared" ca="1" si="934"/>
        <v>2.2528261379586314E-4</v>
      </c>
      <c r="CH441" s="223">
        <f t="shared" ca="1" si="935"/>
        <v>-3.2608573498195013E-4</v>
      </c>
      <c r="CI441" s="223">
        <f t="shared" ca="1" si="936"/>
        <v>2.4292602820503019E-5</v>
      </c>
      <c r="CJ441" s="223">
        <f t="shared" ca="1" si="937"/>
        <v>3.0749298172508277E-4</v>
      </c>
      <c r="CK441" s="223">
        <f t="shared" ca="1" si="938"/>
        <v>-2.5963754216996827E-4</v>
      </c>
      <c r="CL441" s="223">
        <f t="shared" ca="1" si="939"/>
        <v>-1.087750101082008E-4</v>
      </c>
      <c r="CM441" s="223">
        <f t="shared" ca="1" si="940"/>
        <v>3.4289033061747772E-4</v>
      </c>
      <c r="CN441" s="223">
        <f t="shared" ca="1" si="941"/>
        <v>-1.5366188718278826E-4</v>
      </c>
      <c r="CO441" s="223">
        <f t="shared" ca="1" si="942"/>
        <v>-2.2528261379586238E-4</v>
      </c>
      <c r="CP441" s="223">
        <f t="shared" ca="1" si="943"/>
        <v>3.2608573498195046E-4</v>
      </c>
      <c r="CQ441" s="223">
        <f t="shared" ca="1" si="944"/>
        <v>-2.4292602820504035E-5</v>
      </c>
      <c r="CR441" s="223">
        <f t="shared" ca="1" si="945"/>
        <v>-3.0749298172508233E-4</v>
      </c>
      <c r="CS441" s="223">
        <f t="shared" ca="1" si="946"/>
        <v>2.5963754216996892E-4</v>
      </c>
      <c r="CT441" s="223">
        <f t="shared" ca="1" si="947"/>
        <v>1.0877501010819984E-4</v>
      </c>
      <c r="CU441" s="223">
        <f t="shared" ca="1" si="948"/>
        <v>-3.4289033061747761E-4</v>
      </c>
      <c r="CV441" s="223">
        <f t="shared" ca="1" si="949"/>
        <v>1.5366188718278918E-4</v>
      </c>
      <c r="CW441" s="223">
        <f t="shared" ca="1" si="950"/>
        <v>2.2528261379586162E-4</v>
      </c>
      <c r="CX441" s="223">
        <f t="shared" ca="1" si="951"/>
        <v>-3.2608573498194769E-4</v>
      </c>
      <c r="CY441" s="223">
        <f t="shared" ca="1" si="952"/>
        <v>2.4292602820505025E-5</v>
      </c>
      <c r="CZ441" s="223">
        <f t="shared" ca="1" si="953"/>
        <v>3.074929817250819E-4</v>
      </c>
      <c r="DA441" s="223">
        <f t="shared" ca="1" si="954"/>
        <v>-2.5963754216996957E-4</v>
      </c>
      <c r="DB441" s="223">
        <f t="shared" ca="1" si="955"/>
        <v>-1.0877501010820815E-4</v>
      </c>
      <c r="DC441" s="223">
        <f t="shared" ca="1" si="956"/>
        <v>3.4289033061747756E-4</v>
      </c>
      <c r="DD441" s="223">
        <f t="shared" ca="1" si="957"/>
        <v>-1.536618871827901E-4</v>
      </c>
      <c r="DE441" s="223">
        <f t="shared" ca="1" si="958"/>
        <v>-2.2528261379586083E-4</v>
      </c>
      <c r="DF441" s="223">
        <f t="shared" ca="1" si="959"/>
        <v>3.2608573498194802E-4</v>
      </c>
      <c r="DG441" s="223">
        <f t="shared" ca="1" si="960"/>
        <v>-2.4292602820506027E-5</v>
      </c>
      <c r="DH441" s="223">
        <f t="shared" ca="1" si="961"/>
        <v>-3.0749298172508147E-4</v>
      </c>
      <c r="DI441" s="223">
        <f t="shared" ca="1" si="962"/>
        <v>2.5963754216997028E-4</v>
      </c>
      <c r="DJ441" s="223">
        <f t="shared" ca="1" si="963"/>
        <v>1.087750101082072E-4</v>
      </c>
      <c r="DK441" s="223">
        <f t="shared" ca="1" si="964"/>
        <v>-3.4289033061747751E-4</v>
      </c>
      <c r="DL441" s="223">
        <f t="shared" ca="1" si="965"/>
        <v>1.5366188718279097E-4</v>
      </c>
      <c r="DM441" s="223">
        <f t="shared" ca="1" si="966"/>
        <v>2.252826137958601E-4</v>
      </c>
      <c r="DN441" s="223">
        <f t="shared" ca="1" si="967"/>
        <v>-3.2608573498194834E-4</v>
      </c>
      <c r="DO441" s="223">
        <f t="shared" ca="1" si="968"/>
        <v>2.4292602820507057E-5</v>
      </c>
      <c r="DP441" s="223">
        <f t="shared" ca="1" si="969"/>
        <v>3.0749298172508098E-4</v>
      </c>
      <c r="DQ441" s="223">
        <f t="shared" ca="1" si="970"/>
        <v>-2.5963754216996448E-4</v>
      </c>
      <c r="DR441" s="223">
        <f t="shared" ca="1" si="971"/>
        <v>-1.0877501010820624E-4</v>
      </c>
      <c r="DS441" s="223">
        <f t="shared" ca="1" si="972"/>
        <v>3.428903306174774E-4</v>
      </c>
      <c r="DT441" s="223">
        <f t="shared" ca="1" si="973"/>
        <v>-1.5366188718279189E-4</v>
      </c>
      <c r="DU441" s="223">
        <f t="shared" ca="1" si="974"/>
        <v>-2.2528261379586669E-4</v>
      </c>
      <c r="DV441" s="223">
        <f t="shared" ca="1" si="975"/>
        <v>3.2608573498194861E-4</v>
      </c>
      <c r="DW441" s="223">
        <f t="shared" ca="1" si="976"/>
        <v>-2.4292602820508074E-5</v>
      </c>
      <c r="DX441" s="223">
        <f t="shared" ca="1" si="977"/>
        <v>-3.0749298172508054E-4</v>
      </c>
      <c r="DY441" s="223">
        <f t="shared" ca="1" si="978"/>
        <v>2.5963754216996518E-4</v>
      </c>
      <c r="DZ441" s="223">
        <f t="shared" ca="1" si="979"/>
        <v>1.0877501010820528E-4</v>
      </c>
      <c r="EA441" s="223">
        <f t="shared" ca="1" si="980"/>
        <v>-3.4289033061747734E-4</v>
      </c>
      <c r="EB441" s="223">
        <f t="shared" ca="1" si="981"/>
        <v>1.5366188718279278E-4</v>
      </c>
      <c r="EC441" s="223">
        <f t="shared" ca="1" si="982"/>
        <v>2.2528261379586593E-4</v>
      </c>
      <c r="ED441" s="223">
        <f t="shared" ca="1" si="983"/>
        <v>-3.2608573498194894E-4</v>
      </c>
      <c r="EE441" s="223">
        <f t="shared" ca="1" si="984"/>
        <v>2.4292602820509063E-5</v>
      </c>
      <c r="EF441" s="223">
        <f t="shared" ca="1" si="985"/>
        <v>3.0749298172508445E-4</v>
      </c>
      <c r="EG441" s="223">
        <f t="shared" ca="1" si="986"/>
        <v>-2.5963754216996589E-4</v>
      </c>
      <c r="EH441" s="223">
        <f t="shared" ca="1" si="987"/>
        <v>-1.0877501010821358E-4</v>
      </c>
      <c r="EI441" s="223">
        <f t="shared" ca="1" si="988"/>
        <v>3.4289033061747729E-4</v>
      </c>
      <c r="EJ441" s="223">
        <f t="shared" ca="1" si="989"/>
        <v>-1.5366188718278498E-4</v>
      </c>
      <c r="EK441" s="223">
        <f t="shared" ca="1" si="990"/>
        <v>-2.2528261379585777E-4</v>
      </c>
      <c r="EL441" s="223">
        <f t="shared" ca="1" si="991"/>
        <v>3.2608573498194926E-4</v>
      </c>
      <c r="EM441" s="223">
        <f t="shared" ca="1" si="992"/>
        <v>-2.4292602820500335E-5</v>
      </c>
      <c r="EN441" s="223">
        <f t="shared" ca="1" si="993"/>
        <v>-3.0749298172507962E-4</v>
      </c>
      <c r="EO441" s="223">
        <f t="shared" ca="1" si="994"/>
        <v>2.5963754216996654E-4</v>
      </c>
      <c r="EP441" s="223">
        <f t="shared" ca="1" si="995"/>
        <v>1.0877501010821264E-4</v>
      </c>
      <c r="EQ441" s="223">
        <f t="shared" ca="1" si="996"/>
        <v>-3.4289033061747718E-4</v>
      </c>
      <c r="ER441" s="223">
        <f t="shared" ca="1" si="997"/>
        <v>1.5366188718278585E-4</v>
      </c>
      <c r="ES441" s="223">
        <f t="shared" ca="1" si="998"/>
        <v>2.2528261379585701E-4</v>
      </c>
      <c r="ET441" s="223">
        <f t="shared" ca="1" si="999"/>
        <v>-3.2608573498194959E-4</v>
      </c>
      <c r="EU441" s="223">
        <f t="shared" ca="1" si="1000"/>
        <v>2.4292602820501352E-5</v>
      </c>
      <c r="EV441" s="223">
        <f t="shared" ca="1" si="1001"/>
        <v>3.0749298172507914E-4</v>
      </c>
      <c r="EW441" s="223">
        <f t="shared" ca="1" si="1002"/>
        <v>-2.5963754216996713E-4</v>
      </c>
      <c r="EX441" s="223">
        <f t="shared" ca="1" si="1003"/>
        <v>-1.0877501010821167E-4</v>
      </c>
      <c r="EY441" s="223">
        <f t="shared" ca="1" si="1004"/>
        <v>3.4289033061747718E-4</v>
      </c>
      <c r="EZ441" s="223">
        <f t="shared" ca="1" si="1005"/>
        <v>-1.5366188718278674E-4</v>
      </c>
      <c r="FA441" s="223">
        <f t="shared" ca="1" si="1006"/>
        <v>-2.2528261379587102E-4</v>
      </c>
      <c r="FB441" s="223">
        <f t="shared" ca="1" si="1007"/>
        <v>3.2608573498194991E-4</v>
      </c>
      <c r="FC441" s="223">
        <f t="shared" ca="1" si="1008"/>
        <v>-2.4292602820502368E-5</v>
      </c>
      <c r="FD441" s="223">
        <f t="shared" ca="1" si="1009"/>
        <v>-3.0749298172507876E-4</v>
      </c>
      <c r="FE441" s="223">
        <f t="shared" ca="1" si="1010"/>
        <v>2.5963754216996784E-4</v>
      </c>
      <c r="FF441" s="223">
        <f t="shared" ca="1" si="1011"/>
        <v>1.0877501010821071E-4</v>
      </c>
      <c r="FG441" s="223">
        <f t="shared" ca="1" si="1012"/>
        <v>-3.4289033061747707E-4</v>
      </c>
      <c r="FH441" s="223">
        <f t="shared" ca="1" si="1013"/>
        <v>1.5366188718278766E-4</v>
      </c>
      <c r="FI441" s="223">
        <f t="shared" ca="1" si="1014"/>
        <v>2.2528261379587027E-4</v>
      </c>
      <c r="FJ441" s="223">
        <f t="shared" ca="1" si="1015"/>
        <v>-3.2608573498195024E-4</v>
      </c>
      <c r="FK441" s="223">
        <f t="shared" ca="1" si="1016"/>
        <v>2.4292602820503344E-5</v>
      </c>
      <c r="FL441" s="223">
        <f t="shared" ca="1" si="1017"/>
        <v>3.07492981725087E-4</v>
      </c>
      <c r="FM441" s="223">
        <f t="shared" ca="1" si="1018"/>
        <v>-2.5963754216996849E-4</v>
      </c>
      <c r="FN441" s="223">
        <f t="shared" ca="1" si="1019"/>
        <v>-1.0877501010820975E-4</v>
      </c>
      <c r="FO441" s="223">
        <f t="shared" ca="1" si="1020"/>
        <v>3.4289033061747696E-4</v>
      </c>
      <c r="FP441" s="223">
        <f t="shared" ca="1" si="1021"/>
        <v>-1.5366188718278858E-4</v>
      </c>
      <c r="FQ441" s="223">
        <f t="shared" ca="1" si="1022"/>
        <v>-2.2528261379586948E-4</v>
      </c>
      <c r="FR441" s="223">
        <f t="shared" ca="1" si="1023"/>
        <v>3.2608573498195056E-4</v>
      </c>
      <c r="FS441" s="223">
        <f t="shared" ca="1" si="1024"/>
        <v>-2.4292602820504374E-5</v>
      </c>
      <c r="FT441" s="223">
        <f t="shared" ca="1" si="1025"/>
        <v>-3.0749298172508656E-4</v>
      </c>
      <c r="FU441" s="223">
        <f t="shared" ca="1" si="1026"/>
        <v>2.5963754216996914E-4</v>
      </c>
      <c r="FV441" s="223">
        <f t="shared" ca="1" si="1027"/>
        <v>1.087750101082088E-4</v>
      </c>
      <c r="FW441" s="223">
        <f t="shared" ca="1" si="1028"/>
        <v>-3.4289033061747691E-4</v>
      </c>
      <c r="FX441" s="223">
        <f t="shared" ca="1" si="1029"/>
        <v>1.5366188718278945E-4</v>
      </c>
      <c r="FY441" s="223">
        <f t="shared" ca="1" si="1030"/>
        <v>2.2528261379586872E-4</v>
      </c>
      <c r="FZ441" s="223">
        <f t="shared" ca="1" si="1031"/>
        <v>-3.2608573498195089E-4</v>
      </c>
      <c r="GA441" s="223">
        <f t="shared" ca="1" si="1032"/>
        <v>2.429260282050539E-5</v>
      </c>
      <c r="GB441" s="223">
        <f t="shared" ca="1" si="1033"/>
        <v>3.0749298172508613E-4</v>
      </c>
      <c r="GC441" s="223">
        <f t="shared" ca="1" si="1034"/>
        <v>-2.5963754216996979E-4</v>
      </c>
      <c r="GD441" s="223">
        <f t="shared" ca="1" si="1035"/>
        <v>-1.0877501010820784E-4</v>
      </c>
      <c r="GE441" s="223">
        <f t="shared" ca="1" si="1036"/>
        <v>3.4289033061747821E-4</v>
      </c>
      <c r="GF441" s="223">
        <f t="shared" ca="1" si="1037"/>
        <v>-1.5366188718279037E-4</v>
      </c>
      <c r="GG441" s="223">
        <f t="shared" ca="1" si="1038"/>
        <v>-2.2528261379586799E-4</v>
      </c>
      <c r="GH441" s="223">
        <f t="shared" ca="1" si="1039"/>
        <v>3.2608573498195122E-4</v>
      </c>
      <c r="GI441" s="223">
        <f t="shared" ca="1" si="1040"/>
        <v>-2.429260282050638E-5</v>
      </c>
      <c r="GJ441" s="223">
        <f t="shared" ca="1" si="1041"/>
        <v>-3.0749298172508569E-4</v>
      </c>
      <c r="GK441" s="223">
        <f t="shared" ca="1" si="1042"/>
        <v>2.5963754216997049E-4</v>
      </c>
      <c r="GL441" s="223">
        <f t="shared" ca="1" si="1043"/>
        <v>1.0877501010820688E-4</v>
      </c>
      <c r="GM441" s="223">
        <f t="shared" ca="1" si="1044"/>
        <v>-3.4289033061747816E-4</v>
      </c>
      <c r="GN441" s="223">
        <f t="shared" ca="1" si="1045"/>
        <v>1.5366188718279129E-4</v>
      </c>
      <c r="GO441" s="223">
        <f t="shared" ca="1" si="1046"/>
        <v>2.252826137958672E-4</v>
      </c>
      <c r="GP441" s="223">
        <f t="shared" ca="1" si="1047"/>
        <v>-3.2608573498194531E-4</v>
      </c>
      <c r="GQ441" s="223">
        <f t="shared" ca="1" si="1048"/>
        <v>2.4292602820507396E-5</v>
      </c>
      <c r="GR441" s="223">
        <f t="shared" ca="1" si="1049"/>
        <v>3.0749298172508521E-4</v>
      </c>
      <c r="GS441" s="223">
        <f t="shared" ca="1" si="1050"/>
        <v>-2.5963754216997114E-4</v>
      </c>
      <c r="GT441" s="223">
        <f t="shared" ca="1" si="1051"/>
        <v>-1.0877501010820591E-4</v>
      </c>
      <c r="GU441" s="223">
        <f t="shared" ca="1" si="1052"/>
        <v>3.428903306174781E-4</v>
      </c>
      <c r="GV441" s="223">
        <f t="shared" ca="1" si="1053"/>
        <v>-1.5366188718279216E-4</v>
      </c>
      <c r="GW441" s="223">
        <f t="shared" ca="1" si="1054"/>
        <v>-2.2528261379586644E-4</v>
      </c>
      <c r="GX441" s="223">
        <f t="shared" ca="1" si="1055"/>
        <v>3.2608573498194563E-4</v>
      </c>
      <c r="GY441" s="223">
        <f t="shared" ca="1" si="1056"/>
        <v>-2.4292602820508386E-5</v>
      </c>
      <c r="GZ441" s="223">
        <f t="shared" ca="1" si="1057"/>
        <v>-3.0749298172508472E-4</v>
      </c>
      <c r="HA441" s="223">
        <f t="shared" ca="1" si="1058"/>
        <v>2.5963754216997185E-4</v>
      </c>
      <c r="HB441" s="223">
        <f t="shared" ca="1" si="1059"/>
        <v>1.0877501010820496E-4</v>
      </c>
      <c r="HC441" s="223">
        <f t="shared" ca="1" si="1060"/>
        <v>-3.4289033061747799E-4</v>
      </c>
      <c r="HD441" s="223">
        <f t="shared" ca="1" si="1061"/>
        <v>1.5366188718279308E-4</v>
      </c>
      <c r="HE441" s="223">
        <f t="shared" ca="1" si="1062"/>
        <v>2.2528261379586569E-4</v>
      </c>
      <c r="HF441" s="223">
        <f t="shared" ca="1" si="1063"/>
        <v>-3.2608573498194596E-4</v>
      </c>
      <c r="HG441" s="223">
        <f t="shared" ca="1" si="1064"/>
        <v>2.4292602820509402E-5</v>
      </c>
      <c r="HH441" s="223">
        <f t="shared" ca="1" si="1065"/>
        <v>3.0749298172508429E-4</v>
      </c>
      <c r="HI441" s="223">
        <f t="shared" ca="1" si="1066"/>
        <v>-2.5963754216995971E-4</v>
      </c>
      <c r="HJ441" s="223">
        <f t="shared" ca="1" si="1067"/>
        <v>-1.08775010108204E-4</v>
      </c>
      <c r="HK441" s="223">
        <f t="shared" ca="1" si="1068"/>
        <v>3.4289033061747799E-4</v>
      </c>
      <c r="HL441" s="223">
        <f t="shared" ca="1" si="1069"/>
        <v>-1.53661887182794E-4</v>
      </c>
      <c r="HM441" s="223">
        <f t="shared" ca="1" si="1070"/>
        <v>-2.2528261379586493E-4</v>
      </c>
      <c r="HN441" s="223">
        <f t="shared" ca="1" si="1071"/>
        <v>3.2608573498194628E-4</v>
      </c>
      <c r="HO441" s="223">
        <f t="shared" ca="1" si="1072"/>
        <v>-2.4292602820510418E-5</v>
      </c>
      <c r="HP441" s="223">
        <f t="shared" ca="1" si="1073"/>
        <v>-3.0749298172508385E-4</v>
      </c>
      <c r="HQ441" s="223">
        <f t="shared" ca="1" si="1074"/>
        <v>2.596375421699603E-4</v>
      </c>
      <c r="HR441" s="223">
        <f t="shared" ca="1" si="1075"/>
        <v>1.0877501010820304E-4</v>
      </c>
      <c r="HS441" s="223">
        <f t="shared" ca="1" si="1076"/>
        <v>-3.4289033061747789E-4</v>
      </c>
      <c r="HT441" s="223">
        <f t="shared" ca="1" si="1077"/>
        <v>1.5366188718279493E-4</v>
      </c>
      <c r="HU441" s="223">
        <f t="shared" ca="1" si="1078"/>
        <v>2.2528261379586417E-4</v>
      </c>
      <c r="HV441" s="223">
        <f t="shared" ca="1" si="1079"/>
        <v>-3.2608573498194661E-4</v>
      </c>
      <c r="HW441" s="223">
        <f t="shared" ca="1" si="1080"/>
        <v>2.4292602820511408E-5</v>
      </c>
      <c r="HX441" s="223">
        <f t="shared" ca="1" si="1081"/>
        <v>3.0749298172508336E-4</v>
      </c>
      <c r="HY441" s="223">
        <f t="shared" ca="1" si="1082"/>
        <v>-2.5963754216996101E-4</v>
      </c>
      <c r="HZ441" s="223">
        <f t="shared" ca="1" si="1083"/>
        <v>-1.0877501010820208E-4</v>
      </c>
      <c r="IA441" s="223">
        <f t="shared" ca="1" si="1084"/>
        <v>3.4289033061747783E-4</v>
      </c>
      <c r="IB441" s="223">
        <f t="shared" ca="1" si="1085"/>
        <v>-1.5366188718277828E-4</v>
      </c>
      <c r="IC441" s="223">
        <f t="shared" ca="1" si="1086"/>
        <v>-2.2528261379586338E-4</v>
      </c>
      <c r="ID441" s="223">
        <f t="shared" ca="1" si="1087"/>
        <v>3.2608573498194693E-4</v>
      </c>
      <c r="IE441" s="223">
        <f t="shared" ca="1" si="1088"/>
        <v>-2.4292602820512546E-5</v>
      </c>
      <c r="IF441" s="223">
        <f t="shared" ca="1" si="1089"/>
        <v>-3.0749298172508293E-4</v>
      </c>
      <c r="IG441" s="223">
        <f t="shared" ca="1" si="1090"/>
        <v>2.5963754216996166E-4</v>
      </c>
      <c r="IH441" s="223">
        <f t="shared" ca="1" si="1091"/>
        <v>1.0877501010820113E-4</v>
      </c>
      <c r="II441" s="223">
        <f t="shared" ca="1" si="1092"/>
        <v>-3.4289033061747772E-4</v>
      </c>
      <c r="IJ441" s="223">
        <f t="shared" ca="1" si="1093"/>
        <v>1.5366188718277923E-4</v>
      </c>
      <c r="IK441" s="223">
        <f t="shared" ca="1" si="1094"/>
        <v>2.252826137958626E-4</v>
      </c>
      <c r="IL441" s="223">
        <f t="shared" ca="1" si="1095"/>
        <v>-3.2608573498194726E-4</v>
      </c>
      <c r="IM441" s="223">
        <f t="shared" ca="1" si="1096"/>
        <v>2.4292602820493952E-5</v>
      </c>
      <c r="IN441" s="223">
        <f t="shared" ca="1" si="1097"/>
        <v>3.074929817250825E-4</v>
      </c>
      <c r="IO441" s="223">
        <f t="shared" ca="1" si="1098"/>
        <v>-2.5963754216996231E-4</v>
      </c>
      <c r="IP441" s="223">
        <f t="shared" ca="1" si="1099"/>
        <v>-1.0877501010820017E-4</v>
      </c>
      <c r="IQ441" s="223">
        <f t="shared" ca="1" si="1100"/>
        <v>3.4289033061747767E-4</v>
      </c>
      <c r="IR441" s="223">
        <f t="shared" ca="1" si="1101"/>
        <v>-1.5366188718278013E-4</v>
      </c>
      <c r="IS441" s="223">
        <f t="shared" ca="1" si="1102"/>
        <v>-2.2528261379586186E-4</v>
      </c>
      <c r="IT441" s="223">
        <f t="shared" ca="1" si="1103"/>
        <v>3.2608573498194758E-4</v>
      </c>
      <c r="IU441" s="223">
        <f t="shared" ca="1" si="1104"/>
        <v>-2.4292602820494969E-5</v>
      </c>
      <c r="IV441" s="223">
        <f t="shared" ca="1" si="1105"/>
        <v>-3.0749298172508201E-4</v>
      </c>
      <c r="IW441" s="223">
        <f t="shared" ca="1" si="1106"/>
        <v>2.5963754216996301E-4</v>
      </c>
      <c r="IX441" s="223">
        <f t="shared" ca="1" si="1107"/>
        <v>1.087750101081992E-4</v>
      </c>
      <c r="IY441" s="223">
        <f t="shared" ca="1" si="1108"/>
        <v>-3.4289033061747756E-4</v>
      </c>
      <c r="IZ441" s="223">
        <f t="shared" ca="1" si="1109"/>
        <v>1.5366188718278105E-4</v>
      </c>
      <c r="JA441" s="223">
        <f t="shared" ca="1" si="1110"/>
        <v>2.2528261379586108E-4</v>
      </c>
      <c r="JB441" s="223">
        <f t="shared" ca="1" si="1111"/>
        <v>-3.2608573498194791E-4</v>
      </c>
    </row>
    <row r="442" spans="2:262">
      <c r="B442" s="230">
        <v>81</v>
      </c>
      <c r="C442" s="229">
        <f t="shared" si="1112"/>
        <v>1.582031250000001E-3</v>
      </c>
      <c r="D442" s="226">
        <f t="shared" ca="1" si="855"/>
        <v>280.00079630274081</v>
      </c>
      <c r="E442" s="225">
        <f ca="1">CI361</f>
        <v>7.9630274080112523E-4</v>
      </c>
      <c r="F442" s="224">
        <v>81</v>
      </c>
      <c r="G442" s="223">
        <f t="shared" ca="1" si="856"/>
        <v>-3.8554494544319703E-6</v>
      </c>
      <c r="H442" s="223">
        <f t="shared" ca="1" si="857"/>
        <v>-2.388406300744094E-5</v>
      </c>
      <c r="I442" s="223">
        <f t="shared" ca="1" si="858"/>
        <v>2.3213067608258641E-5</v>
      </c>
      <c r="J442" s="223">
        <f t="shared" ca="1" si="859"/>
        <v>5.0702749681261522E-6</v>
      </c>
      <c r="K442" s="223">
        <f t="shared" ca="1" si="860"/>
        <v>-2.7322437389158736E-5</v>
      </c>
      <c r="L442" s="223">
        <f t="shared" ca="1" si="861"/>
        <v>1.7074085890677359E-5</v>
      </c>
      <c r="M442" s="223">
        <f t="shared" ca="1" si="862"/>
        <v>1.3484187385614443E-5</v>
      </c>
      <c r="N442" s="223">
        <f t="shared" ca="1" si="863"/>
        <v>-2.800278551954915E-5</v>
      </c>
      <c r="O442" s="223">
        <f t="shared" ca="1" si="864"/>
        <v>9.2115838138695323E-6</v>
      </c>
      <c r="P442" s="223">
        <f t="shared" ca="1" si="865"/>
        <v>2.0536956861949993E-5</v>
      </c>
      <c r="Q442" s="223">
        <f t="shared" ca="1" si="866"/>
        <v>-2.585643058267033E-5</v>
      </c>
      <c r="R442" s="223">
        <f t="shared" ca="1" si="867"/>
        <v>4.1923094765033397E-7</v>
      </c>
      <c r="S442" s="223">
        <f t="shared" ca="1" si="868"/>
        <v>2.5516651182475608E-5</v>
      </c>
      <c r="T442" s="223">
        <f t="shared" ca="1" si="869"/>
        <v>-2.1100033456037096E-5</v>
      </c>
      <c r="U442" s="223">
        <f t="shared" ca="1" si="870"/>
        <v>-8.4154406159281918E-6</v>
      </c>
      <c r="V442" s="223">
        <f t="shared" ca="1" si="871"/>
        <v>2.7920601882296492E-5</v>
      </c>
      <c r="W442" s="223">
        <f t="shared" ca="1" si="872"/>
        <v>-1.4213722173255913E-5</v>
      </c>
      <c r="X442" s="223">
        <f t="shared" ca="1" si="873"/>
        <v>-1.6400626981512405E-5</v>
      </c>
      <c r="Y442" s="223">
        <f t="shared" ca="1" si="874"/>
        <v>2.7506145430243379E-5</v>
      </c>
      <c r="Z442" s="223">
        <f t="shared" ca="1" si="875"/>
        <v>-5.892626053215899E-6</v>
      </c>
      <c r="AA442" s="223">
        <f t="shared" ca="1" si="876"/>
        <v>-2.2730274380752813E-5</v>
      </c>
      <c r="AB442" s="223">
        <f t="shared" ca="1" si="877"/>
        <v>2.4315118568716376E-5</v>
      </c>
      <c r="AC442" s="223">
        <f t="shared" ca="1" si="878"/>
        <v>3.0232931828052932E-6</v>
      </c>
      <c r="AD442" s="223">
        <f t="shared" ca="1" si="879"/>
        <v>-2.6765445172761083E-5</v>
      </c>
      <c r="AE442" s="223">
        <f t="shared" ca="1" si="880"/>
        <v>1.8669635160671129E-5</v>
      </c>
      <c r="AF442" s="223">
        <f t="shared" ca="1" si="881"/>
        <v>1.1634030203752786E-5</v>
      </c>
      <c r="AG442" s="223">
        <f t="shared" ca="1" si="882"/>
        <v>-2.8098814534556229E-5</v>
      </c>
      <c r="AH442" s="223">
        <f t="shared" ca="1" si="883"/>
        <v>1.1139570844179329E-5</v>
      </c>
      <c r="AI442" s="223">
        <f t="shared" ca="1" si="884"/>
        <v>1.90703858818625E-5</v>
      </c>
      <c r="AJ442" s="223">
        <f t="shared" ca="1" si="885"/>
        <v>-2.6595787310875588E-5</v>
      </c>
      <c r="AK442" s="223">
        <f t="shared" ca="1" si="886"/>
        <v>2.485037711850361E-6</v>
      </c>
      <c r="AL442" s="223">
        <f t="shared" ca="1" si="887"/>
        <v>2.4581707415471119E-5</v>
      </c>
      <c r="AM442" s="223">
        <f t="shared" ca="1" si="888"/>
        <v>-2.2408084538913812E-5</v>
      </c>
      <c r="AN442" s="223">
        <f t="shared" ca="1" si="889"/>
        <v>-6.4203441697022409E-6</v>
      </c>
      <c r="AO442" s="223">
        <f t="shared" ca="1" si="890"/>
        <v>2.7611661954302828E-5</v>
      </c>
      <c r="AP442" s="223">
        <f t="shared" ca="1" si="891"/>
        <v>-1.5958428174744079E-5</v>
      </c>
      <c r="AQ442" s="223">
        <f t="shared" ca="1" si="892"/>
        <v>-1.4677633148327863E-5</v>
      </c>
      <c r="AR442" s="223">
        <f t="shared" ca="1" si="893"/>
        <v>2.7854394861767183E-5</v>
      </c>
      <c r="AS442" s="223">
        <f t="shared" ca="1" si="894"/>
        <v>-7.897870000865006E-6</v>
      </c>
      <c r="AT442" s="223">
        <f t="shared" ca="1" si="895"/>
        <v>-2.1453308427784986E-5</v>
      </c>
      <c r="AU442" s="223">
        <f t="shared" ca="1" si="896"/>
        <v>2.5285403794924841E-5</v>
      </c>
      <c r="AV442" s="223">
        <f t="shared" ca="1" si="897"/>
        <v>9.5992790978072322E-7</v>
      </c>
      <c r="AW442" s="223">
        <f t="shared" ca="1" si="898"/>
        <v>-2.606340868994404E-5</v>
      </c>
      <c r="AX442" s="223">
        <f t="shared" ca="1" si="899"/>
        <v>2.0164012060143068E-5</v>
      </c>
      <c r="AY442" s="223">
        <f t="shared" ca="1" si="900"/>
        <v>9.7208272042141403E-6</v>
      </c>
      <c r="AZ442" s="223">
        <f t="shared" ca="1" si="901"/>
        <v>-2.8042573639045655E-5</v>
      </c>
      <c r="BA442" s="223">
        <f t="shared" ca="1" si="902"/>
        <v>1.3007191574922749E-5</v>
      </c>
      <c r="BB442" s="223">
        <f t="shared" ca="1" si="903"/>
        <v>1.7500470828372782E-5</v>
      </c>
      <c r="BC442" s="223">
        <f t="shared" ca="1" si="904"/>
        <v>-2.7191019163314532E-5</v>
      </c>
      <c r="BD442" s="223">
        <f t="shared" ca="1" si="905"/>
        <v>4.5373778413798913E-6</v>
      </c>
      <c r="BE442" s="223">
        <f t="shared" ca="1" si="906"/>
        <v>2.3513553246158741E-5</v>
      </c>
      <c r="BF442" s="223">
        <f t="shared" ca="1" si="907"/>
        <v>-2.3594704270179255E-5</v>
      </c>
      <c r="BG442" s="223">
        <f t="shared" ca="1" si="908"/>
        <v>-4.3904553221455263E-6</v>
      </c>
      <c r="BH442" s="223">
        <f t="shared" ca="1" si="909"/>
        <v>2.7153092037832131E-5</v>
      </c>
      <c r="BI442" s="223">
        <f t="shared" ca="1" si="910"/>
        <v>-1.7616654071273307E-5</v>
      </c>
      <c r="BJ442" s="223">
        <f t="shared" ca="1" si="911"/>
        <v>-1.287509994940361E-5</v>
      </c>
      <c r="BK442" s="223">
        <f t="shared" ca="1" si="912"/>
        <v>2.8051698914157316E-5</v>
      </c>
      <c r="BL442" s="223">
        <f t="shared" ca="1" si="913"/>
        <v>-9.8603147066870937E-6</v>
      </c>
      <c r="BM442" s="223">
        <f t="shared" ca="1" si="914"/>
        <v>-2.0060085137675902E-5</v>
      </c>
      <c r="BN442" s="223">
        <f t="shared" ca="1" si="915"/>
        <v>2.6118665227174818E-5</v>
      </c>
      <c r="BO442" s="223">
        <f t="shared" ca="1" si="916"/>
        <v>-1.1086392957574183E-6</v>
      </c>
      <c r="BP442" s="223">
        <f t="shared" ca="1" si="917"/>
        <v>-2.5220132337234222E-5</v>
      </c>
      <c r="BQ442" s="223">
        <f t="shared" ca="1" si="918"/>
        <v>2.1549118431198547E-5</v>
      </c>
      <c r="BR442" s="223">
        <f t="shared" ca="1" si="919"/>
        <v>7.7549461998181183E-6</v>
      </c>
      <c r="BS442" s="223">
        <f t="shared" ca="1" si="920"/>
        <v>-2.7834367607303083E-5</v>
      </c>
      <c r="BT442" s="223">
        <f t="shared" ca="1" si="921"/>
        <v>1.4804325207544524E-5</v>
      </c>
      <c r="BU442" s="223">
        <f t="shared" ca="1" si="922"/>
        <v>1.583571920717812E-5</v>
      </c>
      <c r="BV442" s="223">
        <f t="shared" ca="1" si="923"/>
        <v>-2.7638900527006384E-5</v>
      </c>
      <c r="BW442" s="223">
        <f t="shared" ca="1" si="924"/>
        <v>6.5651295272568781E-6</v>
      </c>
      <c r="BX442" s="223">
        <f t="shared" ca="1" si="925"/>
        <v>2.2317977094529364E-5</v>
      </c>
      <c r="BY442" s="223">
        <f t="shared" ca="1" si="926"/>
        <v>-2.46534622546974E-5</v>
      </c>
      <c r="BZ442" s="223">
        <f t="shared" ca="1" si="927"/>
        <v>-2.3367742167975635E-6</v>
      </c>
      <c r="CA442" s="223">
        <f t="shared" ca="1" si="928"/>
        <v>2.6547377162993432E-5</v>
      </c>
      <c r="CB442" s="223">
        <f t="shared" ca="1" si="929"/>
        <v>-1.917941379303727E-5</v>
      </c>
      <c r="CC442" s="223">
        <f t="shared" ca="1" si="930"/>
        <v>-1.1002795468321141E-5</v>
      </c>
      <c r="CD442" s="223">
        <f t="shared" ca="1" si="931"/>
        <v>2.8096988379658987E-5</v>
      </c>
      <c r="CE442" s="223">
        <f t="shared" ca="1" si="932"/>
        <v>-1.1769325512790523E-5</v>
      </c>
      <c r="CF442" s="223">
        <f t="shared" ca="1" si="933"/>
        <v>-1.8558154508147712E-5</v>
      </c>
      <c r="CG442" s="223">
        <f t="shared" ca="1" si="934"/>
        <v>2.6810387349569191E-5</v>
      </c>
      <c r="CH442" s="223">
        <f t="shared" ca="1" si="935"/>
        <v>-3.1711986888964392E-6</v>
      </c>
      <c r="CI442" s="223">
        <f t="shared" ca="1" si="936"/>
        <v>-2.4240185902250626E-5</v>
      </c>
      <c r="CJ442" s="223">
        <f t="shared" ca="1" si="937"/>
        <v>2.2817448262403273E-5</v>
      </c>
      <c r="CK442" s="223">
        <f t="shared" ca="1" si="938"/>
        <v>5.7470404700560463E-6</v>
      </c>
      <c r="CL442" s="223">
        <f t="shared" ca="1" si="939"/>
        <v>-2.7475324725853964E-5</v>
      </c>
      <c r="CM442" s="223">
        <f t="shared" ca="1" si="940"/>
        <v>1.652123291918144E-5</v>
      </c>
      <c r="CN442" s="223">
        <f t="shared" ca="1" si="941"/>
        <v>1.4085152451550925E-5</v>
      </c>
      <c r="CO442" s="223">
        <f t="shared" ca="1" si="942"/>
        <v>-2.7937004294035536E-5</v>
      </c>
      <c r="CP442" s="223">
        <f t="shared" ca="1" si="943"/>
        <v>8.5573042074048715E-6</v>
      </c>
      <c r="CQ442" s="223">
        <f t="shared" ca="1" si="944"/>
        <v>2.1001457891336712E-5</v>
      </c>
      <c r="CR442" s="223">
        <f t="shared" ca="1" si="945"/>
        <v>-2.557862099121698E-5</v>
      </c>
      <c r="CS442" s="223">
        <f t="shared" ca="1" si="946"/>
        <v>-2.7042992950413667E-7</v>
      </c>
      <c r="CT442" s="223">
        <f t="shared" ca="1" si="947"/>
        <v>2.5797799751174045E-5</v>
      </c>
      <c r="CU442" s="223">
        <f t="shared" ca="1" si="948"/>
        <v>-2.0638238609702409E-5</v>
      </c>
      <c r="CV442" s="223">
        <f t="shared" ca="1" si="949"/>
        <v>-9.0708658852855624E-6</v>
      </c>
      <c r="CW442" s="223">
        <f t="shared" ca="1" si="950"/>
        <v>2.7990017830734652E-5</v>
      </c>
      <c r="CX442" s="223">
        <f t="shared" ca="1" si="951"/>
        <v>-1.361455732421494E-5</v>
      </c>
      <c r="CY442" s="223">
        <f t="shared" ca="1" si="952"/>
        <v>-1.6955655631412445E-5</v>
      </c>
      <c r="CZ442" s="223">
        <f t="shared" ca="1" si="953"/>
        <v>2.7356821659994181E-5</v>
      </c>
      <c r="DA442" s="223">
        <f t="shared" ca="1" si="954"/>
        <v>-5.2165730815797663E-6</v>
      </c>
      <c r="DB442" s="223">
        <f t="shared" ca="1" si="955"/>
        <v>-2.3128879799629332E-5</v>
      </c>
      <c r="DC442" s="223">
        <f t="shared" ca="1" si="956"/>
        <v>2.3962128364510104E-5</v>
      </c>
      <c r="DD442" s="223">
        <f t="shared" ca="1" si="957"/>
        <v>3.707991030048888E-6</v>
      </c>
      <c r="DE442" s="223">
        <f t="shared" ca="1" si="958"/>
        <v>-2.6967390679181532E-5</v>
      </c>
      <c r="DF442" s="223">
        <f t="shared" ca="1" si="959"/>
        <v>1.8148610638186398E-5</v>
      </c>
      <c r="DG442" s="223">
        <f t="shared" ca="1" si="960"/>
        <v>1.2258257034414257E-5</v>
      </c>
      <c r="DH442" s="223">
        <f t="shared" ca="1" si="961"/>
        <v>-2.8083715014260191E-5</v>
      </c>
      <c r="DI442" s="223">
        <f t="shared" ca="1" si="962"/>
        <v>1.0503106114626456E-5</v>
      </c>
      <c r="DJ442" s="223">
        <f t="shared" ca="1" si="963"/>
        <v>1.9571129968210134E-5</v>
      </c>
      <c r="DK442" s="223">
        <f t="shared" ca="1" si="964"/>
        <v>-2.6365166964386126E-5</v>
      </c>
      <c r="DL442" s="223">
        <f t="shared" ca="1" si="965"/>
        <v>1.7973798410072336E-6</v>
      </c>
      <c r="DM442" s="223">
        <f t="shared" ca="1" si="966"/>
        <v>2.4908421827314069E-5</v>
      </c>
      <c r="DN442" s="223">
        <f t="shared" ca="1" si="967"/>
        <v>-2.1985223023190492E-5</v>
      </c>
      <c r="DO442" s="223">
        <f t="shared" ca="1" si="968"/>
        <v>-7.0897804940932965E-6</v>
      </c>
      <c r="DP442" s="223">
        <f t="shared" ca="1" si="969"/>
        <v>2.7731366950057064E-5</v>
      </c>
      <c r="DQ442" s="223">
        <f t="shared" ca="1" si="970"/>
        <v>-1.5386010669897838E-5</v>
      </c>
      <c r="DR442" s="223">
        <f t="shared" ca="1" si="971"/>
        <v>-1.5261272587728792E-5</v>
      </c>
      <c r="DS442" s="223">
        <f t="shared" ca="1" si="972"/>
        <v>2.7755006983576814E-5</v>
      </c>
      <c r="DT442" s="223">
        <f t="shared" ca="1" si="973"/>
        <v>-7.2336784127564486E-6</v>
      </c>
      <c r="DU442" s="223">
        <f t="shared" ca="1" si="974"/>
        <v>-2.1892236293427092E-5</v>
      </c>
      <c r="DV442" s="223">
        <f t="shared" ca="1" si="975"/>
        <v>2.497695561686853E-5</v>
      </c>
      <c r="DW442" s="223">
        <f t="shared" ca="1" si="976"/>
        <v>1.6488476653790513E-6</v>
      </c>
      <c r="DX442" s="223">
        <f t="shared" ca="1" si="977"/>
        <v>-2.6313318005893052E-5</v>
      </c>
      <c r="DY442" s="223">
        <f t="shared" ca="1" si="978"/>
        <v>1.9677639463699265E-5</v>
      </c>
      <c r="DZ442" s="223">
        <f t="shared" ca="1" si="979"/>
        <v>1.0364933060321329E-5</v>
      </c>
      <c r="EA442" s="223">
        <f t="shared" ca="1" si="980"/>
        <v>-2.8078237649575913E-5</v>
      </c>
      <c r="EB442" s="223">
        <f t="shared" ca="1" si="981"/>
        <v>1.2391990779796243E-5</v>
      </c>
      <c r="EC442" s="223">
        <f t="shared" ca="1" si="982"/>
        <v>1.8034744396091308E-5</v>
      </c>
      <c r="ED442" s="223">
        <f t="shared" ca="1" si="983"/>
        <v>-2.7008837813428442E-5</v>
      </c>
      <c r="EE442" s="223">
        <f t="shared" ca="1" si="984"/>
        <v>3.8554494544312842E-6</v>
      </c>
      <c r="EF442" s="223">
        <f t="shared" ca="1" si="985"/>
        <v>2.388406300744136E-5</v>
      </c>
      <c r="EG442" s="223">
        <f t="shared" ca="1" si="986"/>
        <v>-2.321306760825812E-5</v>
      </c>
      <c r="EH442" s="223">
        <f t="shared" ca="1" si="987"/>
        <v>-5.0702749681271644E-6</v>
      </c>
      <c r="EI442" s="223">
        <f t="shared" ca="1" si="988"/>
        <v>2.7322437389158997E-5</v>
      </c>
      <c r="EJ442" s="223">
        <f t="shared" ca="1" si="989"/>
        <v>-1.7074085890676342E-5</v>
      </c>
      <c r="EK442" s="223">
        <f t="shared" ca="1" si="990"/>
        <v>-1.3484187385615651E-5</v>
      </c>
      <c r="EL442" s="223">
        <f t="shared" ca="1" si="991"/>
        <v>2.8002785519549164E-5</v>
      </c>
      <c r="EM442" s="223">
        <f t="shared" ca="1" si="992"/>
        <v>-9.2115838138695493E-6</v>
      </c>
      <c r="EN442" s="223">
        <f t="shared" ca="1" si="993"/>
        <v>-2.0536956861950051E-5</v>
      </c>
      <c r="EO442" s="223">
        <f t="shared" ca="1" si="994"/>
        <v>2.5856430582670259E-5</v>
      </c>
      <c r="EP442" s="223">
        <f t="shared" ca="1" si="995"/>
        <v>-4.192309476499562E-7</v>
      </c>
      <c r="EQ442" s="223">
        <f t="shared" ca="1" si="996"/>
        <v>-2.5516651182475808E-5</v>
      </c>
      <c r="ER442" s="223">
        <f t="shared" ca="1" si="997"/>
        <v>2.1100033456036713E-5</v>
      </c>
      <c r="ES442" s="223">
        <f t="shared" ca="1" si="998"/>
        <v>8.4154406159288389E-6</v>
      </c>
      <c r="ET442" s="223">
        <f t="shared" ca="1" si="999"/>
        <v>-2.7920601882296577E-5</v>
      </c>
      <c r="EU442" s="223">
        <f t="shared" ca="1" si="1000"/>
        <v>1.4213722173255066E-5</v>
      </c>
      <c r="EV442" s="223">
        <f t="shared" ca="1" si="1001"/>
        <v>1.6400626981513198E-5</v>
      </c>
      <c r="EW442" s="223">
        <f t="shared" ca="1" si="1002"/>
        <v>-2.7506145430243139E-5</v>
      </c>
      <c r="EX442" s="223">
        <f t="shared" ca="1" si="1003"/>
        <v>5.8926260532147462E-6</v>
      </c>
      <c r="EY442" s="223">
        <f t="shared" ca="1" si="1004"/>
        <v>2.2730274380753623E-5</v>
      </c>
      <c r="EZ442" s="223">
        <f t="shared" ca="1" si="1005"/>
        <v>-2.4315118568716484E-5</v>
      </c>
      <c r="FA442" s="223">
        <f t="shared" ca="1" si="1006"/>
        <v>-3.0232931828052738E-6</v>
      </c>
      <c r="FB442" s="223">
        <f t="shared" ca="1" si="1007"/>
        <v>2.6765445172761137E-5</v>
      </c>
      <c r="FC442" s="223">
        <f t="shared" ca="1" si="1008"/>
        <v>-1.8669635160670994E-5</v>
      </c>
      <c r="FD442" s="223">
        <f t="shared" ca="1" si="1009"/>
        <v>-1.1634030203753129E-5</v>
      </c>
      <c r="FE442" s="223">
        <f t="shared" ca="1" si="1010"/>
        <v>2.8098814534556223E-5</v>
      </c>
      <c r="FF442" s="223">
        <f t="shared" ca="1" si="1011"/>
        <v>-1.1139570844178801E-5</v>
      </c>
      <c r="FG442" s="223">
        <f t="shared" ca="1" si="1012"/>
        <v>-1.9070385881862927E-5</v>
      </c>
      <c r="FH442" s="223">
        <f t="shared" ca="1" si="1013"/>
        <v>2.6595787310875333E-5</v>
      </c>
      <c r="FI442" s="223">
        <f t="shared" ca="1" si="1014"/>
        <v>-2.4850377118495851E-6</v>
      </c>
      <c r="FJ442" s="223">
        <f t="shared" ca="1" si="1015"/>
        <v>-2.4581707415471593E-5</v>
      </c>
      <c r="FK442" s="223">
        <f t="shared" ca="1" si="1016"/>
        <v>2.2408084538913223E-5</v>
      </c>
      <c r="FL442" s="223">
        <f t="shared" ca="1" si="1017"/>
        <v>6.4203441697035801E-6</v>
      </c>
      <c r="FM442" s="223">
        <f t="shared" ca="1" si="1018"/>
        <v>-2.7611661954303082E-5</v>
      </c>
      <c r="FN442" s="223">
        <f t="shared" ca="1" si="1019"/>
        <v>1.5958428174744262E-5</v>
      </c>
      <c r="FO442" s="223">
        <f t="shared" ca="1" si="1020"/>
        <v>1.4677633148327677E-5</v>
      </c>
      <c r="FP442" s="223">
        <f t="shared" ca="1" si="1021"/>
        <v>-2.7854394861767156E-5</v>
      </c>
      <c r="FQ442" s="223">
        <f t="shared" ca="1" si="1022"/>
        <v>7.8978700008648366E-6</v>
      </c>
      <c r="FR442" s="223">
        <f t="shared" ca="1" si="1023"/>
        <v>2.1453308427785105E-5</v>
      </c>
      <c r="FS442" s="223">
        <f t="shared" ca="1" si="1024"/>
        <v>-2.5285403794924593E-5</v>
      </c>
      <c r="FT442" s="223">
        <f t="shared" ca="1" si="1025"/>
        <v>-9.5992790978130174E-7</v>
      </c>
      <c r="FU442" s="223">
        <f t="shared" ca="1" si="1026"/>
        <v>2.6063408689944257E-5</v>
      </c>
      <c r="FV442" s="223">
        <f t="shared" ca="1" si="1027"/>
        <v>-2.0164012060142665E-5</v>
      </c>
      <c r="FW442" s="223">
        <f t="shared" ca="1" si="1028"/>
        <v>-9.7208272042150568E-6</v>
      </c>
      <c r="FX442" s="223">
        <f t="shared" ca="1" si="1029"/>
        <v>2.8042573639045716E-5</v>
      </c>
      <c r="FY442" s="223">
        <f t="shared" ca="1" si="1030"/>
        <v>-1.3007191574921882E-5</v>
      </c>
      <c r="FZ442" s="223">
        <f t="shared" ca="1" si="1031"/>
        <v>-1.7500470828373863E-5</v>
      </c>
      <c r="GA442" s="223">
        <f t="shared" ca="1" si="1032"/>
        <v>2.7191019163314183E-5</v>
      </c>
      <c r="GB442" s="223">
        <f t="shared" ca="1" si="1033"/>
        <v>-4.5373778413801089E-6</v>
      </c>
      <c r="GC442" s="223">
        <f t="shared" ca="1" si="1034"/>
        <v>-2.3513553246158619E-5</v>
      </c>
      <c r="GD442" s="223">
        <f t="shared" ca="1" si="1035"/>
        <v>2.359470427017916E-5</v>
      </c>
      <c r="GE442" s="223">
        <f t="shared" ca="1" si="1036"/>
        <v>4.3904553221457041E-6</v>
      </c>
      <c r="GF442" s="223">
        <f t="shared" ca="1" si="1037"/>
        <v>-2.7153092037832178E-5</v>
      </c>
      <c r="GG442" s="223">
        <f t="shared" ca="1" si="1038"/>
        <v>1.7616654071273165E-5</v>
      </c>
      <c r="GH442" s="223">
        <f t="shared" ca="1" si="1039"/>
        <v>1.2875099949404125E-5</v>
      </c>
      <c r="GI442" s="223">
        <f t="shared" ca="1" si="1040"/>
        <v>-2.8051698914157285E-5</v>
      </c>
      <c r="GJ442" s="223">
        <f t="shared" ca="1" si="1041"/>
        <v>9.8603147066865516E-6</v>
      </c>
      <c r="GK442" s="223">
        <f t="shared" ca="1" si="1042"/>
        <v>2.006008513767659E-5</v>
      </c>
      <c r="GL442" s="223">
        <f t="shared" ca="1" si="1043"/>
        <v>-2.6118665227174459E-5</v>
      </c>
      <c r="GM442" s="223">
        <f t="shared" ca="1" si="1044"/>
        <v>1.1086392957564417E-6</v>
      </c>
      <c r="GN442" s="223">
        <f t="shared" ca="1" si="1045"/>
        <v>2.5220132337234652E-5</v>
      </c>
      <c r="GO442" s="223">
        <f t="shared" ca="1" si="1046"/>
        <v>-2.1549118431197662E-5</v>
      </c>
      <c r="GP442" s="223">
        <f t="shared" ca="1" si="1047"/>
        <v>-7.7549461998179065E-6</v>
      </c>
      <c r="GQ442" s="223">
        <f t="shared" ca="1" si="1048"/>
        <v>2.7834367607303052E-5</v>
      </c>
      <c r="GR442" s="223">
        <f t="shared" ca="1" si="1049"/>
        <v>-1.4804325207544714E-5</v>
      </c>
      <c r="GS442" s="223">
        <f t="shared" ca="1" si="1050"/>
        <v>-1.5835719207177937E-5</v>
      </c>
      <c r="GT442" s="223">
        <f t="shared" ca="1" si="1051"/>
        <v>2.7638900527006279E-5</v>
      </c>
      <c r="GU442" s="223">
        <f t="shared" ca="1" si="1052"/>
        <v>-6.5651295272563157E-6</v>
      </c>
      <c r="GV442" s="223">
        <f t="shared" ca="1" si="1053"/>
        <v>-2.2317977094529713E-5</v>
      </c>
      <c r="GW442" s="223">
        <f t="shared" ca="1" si="1054"/>
        <v>2.4653462254697122E-5</v>
      </c>
      <c r="GX442" s="223">
        <f t="shared" ca="1" si="1055"/>
        <v>2.3367742167981395E-6</v>
      </c>
      <c r="GY442" s="223">
        <f t="shared" ca="1" si="1056"/>
        <v>-2.6547377162993625E-5</v>
      </c>
      <c r="GZ442" s="223">
        <f t="shared" ca="1" si="1057"/>
        <v>1.917941379303685E-5</v>
      </c>
      <c r="HA442" s="223">
        <f t="shared" ca="1" si="1058"/>
        <v>1.1002795468322408E-5</v>
      </c>
      <c r="HB442" s="223">
        <f t="shared" ca="1" si="1059"/>
        <v>-2.8096988379659004E-5</v>
      </c>
      <c r="HC442" s="223">
        <f t="shared" ca="1" si="1060"/>
        <v>1.1769325512789272E-5</v>
      </c>
      <c r="HD442" s="223">
        <f t="shared" ca="1" si="1061"/>
        <v>1.8558154508148742E-5</v>
      </c>
      <c r="HE442" s="223">
        <f t="shared" ca="1" si="1062"/>
        <v>-2.6810387349569258E-5</v>
      </c>
      <c r="HF442" s="223">
        <f t="shared" ca="1" si="1063"/>
        <v>3.1711986888966595E-6</v>
      </c>
      <c r="HG442" s="223">
        <f t="shared" ca="1" si="1064"/>
        <v>2.4240185902250515E-5</v>
      </c>
      <c r="HH442" s="223">
        <f t="shared" ca="1" si="1065"/>
        <v>-2.2817448262402934E-5</v>
      </c>
      <c r="HI442" s="223">
        <f t="shared" ca="1" si="1066"/>
        <v>-5.747040470056613E-6</v>
      </c>
      <c r="HJ442" s="223">
        <f t="shared" ca="1" si="1067"/>
        <v>2.7475324725854083E-5</v>
      </c>
      <c r="HK442" s="223">
        <f t="shared" ca="1" si="1068"/>
        <v>-1.6521232919180972E-5</v>
      </c>
      <c r="HL442" s="223">
        <f t="shared" ca="1" si="1069"/>
        <v>-1.4085152451551425E-5</v>
      </c>
      <c r="HM442" s="223">
        <f t="shared" ca="1" si="1070"/>
        <v>2.7937004294035475E-5</v>
      </c>
      <c r="HN442" s="223">
        <f t="shared" ca="1" si="1071"/>
        <v>-8.5573042074043192E-6</v>
      </c>
      <c r="HO442" s="223">
        <f t="shared" ca="1" si="1072"/>
        <v>-2.100145789133763E-5</v>
      </c>
      <c r="HP442" s="223">
        <f t="shared" ca="1" si="1073"/>
        <v>2.5578620991216411E-5</v>
      </c>
      <c r="HQ442" s="223">
        <f t="shared" ca="1" si="1074"/>
        <v>2.704299295055131E-7</v>
      </c>
      <c r="HR442" s="223">
        <f t="shared" ca="1" si="1075"/>
        <v>-2.5797799751174587E-5</v>
      </c>
      <c r="HS442" s="223">
        <f t="shared" ca="1" si="1076"/>
        <v>2.0638238609702558E-5</v>
      </c>
      <c r="HT442" s="223">
        <f t="shared" ca="1" si="1077"/>
        <v>9.070865885285354E-6</v>
      </c>
      <c r="HU442" s="223">
        <f t="shared" ca="1" si="1078"/>
        <v>-2.7990017830734635E-5</v>
      </c>
      <c r="HV442" s="223">
        <f t="shared" ca="1" si="1079"/>
        <v>1.3614557324214433E-5</v>
      </c>
      <c r="HW442" s="223">
        <f t="shared" ca="1" si="1080"/>
        <v>1.6955655631412905E-5</v>
      </c>
      <c r="HX442" s="223">
        <f t="shared" ca="1" si="1081"/>
        <v>-2.7356821659994049E-5</v>
      </c>
      <c r="HY442" s="223">
        <f t="shared" ca="1" si="1082"/>
        <v>5.2165730815791954E-6</v>
      </c>
      <c r="HZ442" s="223">
        <f t="shared" ca="1" si="1083"/>
        <v>2.312887979962966E-5</v>
      </c>
      <c r="IA442" s="223">
        <f t="shared" ca="1" si="1084"/>
        <v>-2.3962128364509803E-5</v>
      </c>
      <c r="IB442" s="223">
        <f t="shared" ca="1" si="1085"/>
        <v>-3.7079910300494597E-6</v>
      </c>
      <c r="IC442" s="223">
        <f t="shared" ca="1" si="1086"/>
        <v>2.6967390679181691E-5</v>
      </c>
      <c r="ID442" s="223">
        <f t="shared" ca="1" si="1087"/>
        <v>-1.8148610638185344E-5</v>
      </c>
      <c r="IE442" s="223">
        <f t="shared" ca="1" si="1088"/>
        <v>-7.4084485717161564E-6</v>
      </c>
      <c r="IF442" s="223">
        <f t="shared" ca="1" si="1089"/>
        <v>2.8083715014260146E-5</v>
      </c>
      <c r="IG442" s="223">
        <f t="shared" ca="1" si="1090"/>
        <v>-1.0503106114626659E-5</v>
      </c>
      <c r="IH442" s="223">
        <f t="shared" ca="1" si="1091"/>
        <v>-1.9571129968209978E-5</v>
      </c>
      <c r="II442" s="223">
        <f t="shared" ca="1" si="1092"/>
        <v>2.6365166964386201E-5</v>
      </c>
      <c r="IJ442" s="223">
        <f t="shared" ca="1" si="1093"/>
        <v>-1.7973798410074522E-6</v>
      </c>
      <c r="IK442" s="223">
        <f t="shared" ca="1" si="1094"/>
        <v>-2.4908421827314336E-5</v>
      </c>
      <c r="IL442" s="223">
        <f t="shared" ca="1" si="1095"/>
        <v>2.1985223023190129E-5</v>
      </c>
      <c r="IM442" s="223">
        <f t="shared" ca="1" si="1096"/>
        <v>7.0897804940938572E-6</v>
      </c>
      <c r="IN442" s="223">
        <f t="shared" ca="1" si="1097"/>
        <v>-2.7731366950057155E-5</v>
      </c>
      <c r="IO442" s="223">
        <f t="shared" ca="1" si="1098"/>
        <v>1.5386010669897354E-5</v>
      </c>
      <c r="IP442" s="223">
        <f t="shared" ca="1" si="1099"/>
        <v>1.526127258772928E-5</v>
      </c>
      <c r="IQ442" s="223">
        <f t="shared" ca="1" si="1100"/>
        <v>-2.7755006983576729E-5</v>
      </c>
      <c r="IR442" s="223">
        <f t="shared" ca="1" si="1101"/>
        <v>7.2336784127551179E-6</v>
      </c>
      <c r="IS442" s="223">
        <f t="shared" ca="1" si="1102"/>
        <v>2.1892236293427956E-5</v>
      </c>
      <c r="IT442" s="223">
        <f t="shared" ca="1" si="1103"/>
        <v>-2.4976955616867897E-5</v>
      </c>
      <c r="IU442" s="223">
        <f t="shared" ca="1" si="1104"/>
        <v>-1.6488476653788319E-6</v>
      </c>
      <c r="IV442" s="223">
        <f t="shared" ca="1" si="1105"/>
        <v>2.6313318005892974E-5</v>
      </c>
      <c r="IW442" s="223">
        <f t="shared" ca="1" si="1106"/>
        <v>-1.9677639463699425E-5</v>
      </c>
      <c r="IX442" s="223">
        <f t="shared" ca="1" si="1107"/>
        <v>-1.0364933060321124E-5</v>
      </c>
      <c r="IY442" s="223">
        <f t="shared" ca="1" si="1108"/>
        <v>2.8078237649575933E-5</v>
      </c>
      <c r="IZ442" s="223">
        <f t="shared" ca="1" si="1109"/>
        <v>-1.2391990779795718E-5</v>
      </c>
      <c r="JA442" s="223">
        <f t="shared" ca="1" si="1110"/>
        <v>-1.8034744396091755E-5</v>
      </c>
      <c r="JB442" s="223">
        <f t="shared" ca="1" si="1111"/>
        <v>2.7008837813428283E-5</v>
      </c>
    </row>
    <row r="443" spans="2:262">
      <c r="B443" s="230">
        <v>82</v>
      </c>
      <c r="C443" s="229">
        <f t="shared" si="1112"/>
        <v>1.601562500000001E-3</v>
      </c>
      <c r="D443" s="226">
        <f t="shared" ca="1" si="855"/>
        <v>280.00131188371358</v>
      </c>
      <c r="E443" s="225">
        <f ca="1">CJ361</f>
        <v>1.3118837135944238E-3</v>
      </c>
      <c r="F443" s="224">
        <v>82</v>
      </c>
      <c r="G443" s="223">
        <f t="shared" ca="1" si="856"/>
        <v>3.5044432626132562E-5</v>
      </c>
      <c r="H443" s="223">
        <f t="shared" ca="1" si="857"/>
        <v>2.8073350078917339E-4</v>
      </c>
      <c r="I443" s="223">
        <f t="shared" ca="1" si="858"/>
        <v>-2.7510250894398271E-4</v>
      </c>
      <c r="J443" s="223">
        <f t="shared" ca="1" si="859"/>
        <v>-4.5490542960274316E-5</v>
      </c>
      <c r="K443" s="223">
        <f t="shared" ca="1" si="860"/>
        <v>3.1400193563513144E-4</v>
      </c>
      <c r="L443" s="223">
        <f t="shared" ca="1" si="861"/>
        <v>-2.2301571089526146E-4</v>
      </c>
      <c r="M443" s="223">
        <f t="shared" ca="1" si="862"/>
        <v>-1.2329892941864294E-4</v>
      </c>
      <c r="N443" s="223">
        <f t="shared" ca="1" si="863"/>
        <v>3.2844988147014479E-4</v>
      </c>
      <c r="O443" s="223">
        <f t="shared" ca="1" si="864"/>
        <v>-1.5756191009962231E-4</v>
      </c>
      <c r="P443" s="223">
        <f t="shared" ca="1" si="865"/>
        <v>-1.9371708708274882E-4</v>
      </c>
      <c r="Q443" s="223">
        <f t="shared" ca="1" si="866"/>
        <v>3.2321136463303634E-4</v>
      </c>
      <c r="R443" s="223">
        <f t="shared" ca="1" si="867"/>
        <v>-8.2664243324063907E-5</v>
      </c>
      <c r="S443" s="223">
        <f t="shared" ca="1" si="868"/>
        <v>-2.5252432807750842E-4</v>
      </c>
      <c r="T443" s="223">
        <f t="shared" ca="1" si="869"/>
        <v>2.9860036869326097E-4</v>
      </c>
      <c r="U443" s="223">
        <f t="shared" ca="1" si="870"/>
        <v>-2.8118889924196337E-6</v>
      </c>
      <c r="V443" s="223">
        <f t="shared" ca="1" si="871"/>
        <v>-2.9619589377152236E-4</v>
      </c>
      <c r="W443" s="223">
        <f t="shared" ca="1" si="872"/>
        <v>2.5609201506271705E-4</v>
      </c>
      <c r="X443" s="223">
        <f t="shared" ca="1" si="873"/>
        <v>7.7209002917744644E-5</v>
      </c>
      <c r="Y443" s="223">
        <f t="shared" ca="1" si="874"/>
        <v>-3.2211421997502683E-4</v>
      </c>
      <c r="Z443" s="223">
        <f t="shared" ca="1" si="875"/>
        <v>1.9823414791554677E-4</v>
      </c>
      <c r="AA443" s="223">
        <f t="shared" ca="1" si="876"/>
        <v>1.5260218070881946E-4</v>
      </c>
      <c r="AB443" s="223">
        <f t="shared" ca="1" si="877"/>
        <v>-3.2872582717679454E-4</v>
      </c>
      <c r="AC443" s="223">
        <f t="shared" ca="1" si="878"/>
        <v>1.2849462279422189E-4</v>
      </c>
      <c r="AD443" s="223">
        <f t="shared" ca="1" si="879"/>
        <v>2.188487662686501E-4</v>
      </c>
      <c r="AE443" s="223">
        <f t="shared" ca="1" si="880"/>
        <v>-3.1563443221241128E-4</v>
      </c>
      <c r="AF443" s="223">
        <f t="shared" ca="1" si="881"/>
        <v>5.1053452040133828E-5</v>
      </c>
      <c r="AG443" s="223">
        <f t="shared" ca="1" si="882"/>
        <v>2.719781052984957E-4</v>
      </c>
      <c r="AH443" s="223">
        <f t="shared" ca="1" si="883"/>
        <v>-2.8362470048391193E-4</v>
      </c>
      <c r="AI443" s="223">
        <f t="shared" ca="1" si="884"/>
        <v>-2.9447734669427051E-5</v>
      </c>
      <c r="AJ443" s="223">
        <f t="shared" ca="1" si="885"/>
        <v>3.0880575837970511E-4</v>
      </c>
      <c r="AK443" s="223">
        <f t="shared" ca="1" si="886"/>
        <v>-2.3461521508226231E-4</v>
      </c>
      <c r="AL443" s="223">
        <f t="shared" ca="1" si="887"/>
        <v>-1.0818389797038104E-4</v>
      </c>
      <c r="AM443" s="223">
        <f t="shared" ca="1" si="888"/>
        <v>3.271243682910187E-4</v>
      </c>
      <c r="AN443" s="223">
        <f t="shared" ca="1" si="889"/>
        <v>-1.7154348172559506E-4</v>
      </c>
      <c r="AO443" s="223">
        <f t="shared" ca="1" si="890"/>
        <v>-1.8043578957793385E-4</v>
      </c>
      <c r="AP443" s="223">
        <f t="shared" ca="1" si="891"/>
        <v>3.25835963467915E-4</v>
      </c>
      <c r="AQ443" s="223">
        <f t="shared" ca="1" si="892"/>
        <v>-9.8189862029005975E-5</v>
      </c>
      <c r="AR443" s="223">
        <f t="shared" ca="1" si="893"/>
        <v>-2.4187281220047576E-4</v>
      </c>
      <c r="AS443" s="223">
        <f t="shared" ca="1" si="894"/>
        <v>3.0501776766624875E-4</v>
      </c>
      <c r="AT443" s="223">
        <f t="shared" ca="1" si="895"/>
        <v>-1.8950988104401482E-5</v>
      </c>
      <c r="AU443" s="223">
        <f t="shared" ca="1" si="896"/>
        <v>-2.8881258468710174E-4</v>
      </c>
      <c r="AV443" s="223">
        <f t="shared" ca="1" si="897"/>
        <v>2.6591757136387072E-4</v>
      </c>
      <c r="AW443" s="223">
        <f t="shared" ca="1" si="898"/>
        <v>6.142376054863557E-5</v>
      </c>
      <c r="AX443" s="223">
        <f t="shared" ca="1" si="899"/>
        <v>-3.1844165472429288E-4</v>
      </c>
      <c r="AY443" s="223">
        <f t="shared" ca="1" si="900"/>
        <v>2.1087894232684086E-4</v>
      </c>
      <c r="AZ443" s="223">
        <f t="shared" ca="1" si="901"/>
        <v>1.3811692294623046E-4</v>
      </c>
      <c r="BA443" s="223">
        <f t="shared" ca="1" si="902"/>
        <v>-3.2898413011599767E-4</v>
      </c>
      <c r="BB443" s="223">
        <f t="shared" ca="1" si="903"/>
        <v>1.4320075803141957E-4</v>
      </c>
      <c r="BC443" s="223">
        <f t="shared" ca="1" si="904"/>
        <v>2.0653170315717285E-4</v>
      </c>
      <c r="BD443" s="223">
        <f t="shared" ca="1" si="905"/>
        <v>-3.1980812131078389E-4</v>
      </c>
      <c r="BE443" s="223">
        <f t="shared" ca="1" si="906"/>
        <v>6.6939479216416607E-5</v>
      </c>
      <c r="BF443" s="223">
        <f t="shared" ca="1" si="907"/>
        <v>2.6256749072968519E-4</v>
      </c>
      <c r="BG443" s="223">
        <f t="shared" ca="1" si="908"/>
        <v>-2.9146361527778645E-4</v>
      </c>
      <c r="BH443" s="223">
        <f t="shared" ca="1" si="909"/>
        <v>-1.3333984206442476E-5</v>
      </c>
      <c r="BI443" s="223">
        <f t="shared" ca="1" si="910"/>
        <v>3.0286564100415322E-4</v>
      </c>
      <c r="BJ443" s="223">
        <f t="shared" ca="1" si="911"/>
        <v>-2.4564951066626266E-4</v>
      </c>
      <c r="BK443" s="223">
        <f t="shared" ca="1" si="912"/>
        <v>-9.2808242036119889E-5</v>
      </c>
      <c r="BL443" s="223">
        <f t="shared" ca="1" si="913"/>
        <v>3.2501078385596937E-4</v>
      </c>
      <c r="BM443" s="223">
        <f t="shared" ca="1" si="914"/>
        <v>-1.8511179007865946E-4</v>
      </c>
      <c r="BN443" s="223">
        <f t="shared" ca="1" si="915"/>
        <v>-1.6671980645171315E-4</v>
      </c>
      <c r="BO443" s="223">
        <f t="shared" ca="1" si="916"/>
        <v>3.2767559492694048E-4</v>
      </c>
      <c r="BP443" s="223">
        <f t="shared" ca="1" si="917"/>
        <v>-1.1347893275590854E-4</v>
      </c>
      <c r="BQ443" s="223">
        <f t="shared" ca="1" si="918"/>
        <v>-2.3063860353329848E-4</v>
      </c>
      <c r="BR443" s="223">
        <f t="shared" ca="1" si="919"/>
        <v>3.1070035212052633E-4</v>
      </c>
      <c r="BS443" s="223">
        <f t="shared" ca="1" si="920"/>
        <v>-3.5044432626131641E-5</v>
      </c>
      <c r="BT443" s="223">
        <f t="shared" ca="1" si="921"/>
        <v>-2.8073350078917648E-4</v>
      </c>
      <c r="BU443" s="223">
        <f t="shared" ca="1" si="922"/>
        <v>2.7510250894398184E-4</v>
      </c>
      <c r="BV443" s="223">
        <f t="shared" ca="1" si="923"/>
        <v>4.549054296028116E-5</v>
      </c>
      <c r="BW443" s="223">
        <f t="shared" ca="1" si="924"/>
        <v>-3.1400193563513226E-4</v>
      </c>
      <c r="BX443" s="223">
        <f t="shared" ca="1" si="925"/>
        <v>2.2301571089525598E-4</v>
      </c>
      <c r="BY443" s="223">
        <f t="shared" ca="1" si="926"/>
        <v>1.2329892941864609E-4</v>
      </c>
      <c r="BZ443" s="223">
        <f t="shared" ca="1" si="927"/>
        <v>-3.2844988147014533E-4</v>
      </c>
      <c r="CA443" s="223">
        <f t="shared" ca="1" si="928"/>
        <v>1.5756191009961881E-4</v>
      </c>
      <c r="CB443" s="223">
        <f t="shared" ca="1" si="929"/>
        <v>1.9371708708275679E-4</v>
      </c>
      <c r="CC443" s="223">
        <f t="shared" ca="1" si="930"/>
        <v>-3.2321136463303536E-4</v>
      </c>
      <c r="CD443" s="223">
        <f t="shared" ca="1" si="931"/>
        <v>8.2664243324063447E-5</v>
      </c>
      <c r="CE443" s="223">
        <f t="shared" ca="1" si="932"/>
        <v>2.5252432807751243E-4</v>
      </c>
      <c r="CF443" s="223">
        <f t="shared" ca="1" si="933"/>
        <v>-2.9860036869326021E-4</v>
      </c>
      <c r="CG443" s="223">
        <f t="shared" ca="1" si="934"/>
        <v>2.8118889924121391E-6</v>
      </c>
      <c r="CH443" s="223">
        <f t="shared" ca="1" si="935"/>
        <v>2.9619589377152355E-4</v>
      </c>
      <c r="CI443" s="223">
        <f t="shared" ca="1" si="936"/>
        <v>-2.5609201506271239E-4</v>
      </c>
      <c r="CJ443" s="223">
        <f t="shared" ca="1" si="937"/>
        <v>-7.7209002917747369E-5</v>
      </c>
      <c r="CK443" s="223">
        <f t="shared" ca="1" si="938"/>
        <v>3.2211421997502883E-4</v>
      </c>
      <c r="CL443" s="223">
        <f t="shared" ca="1" si="939"/>
        <v>-1.9823414791554267E-4</v>
      </c>
      <c r="CM443" s="223">
        <f t="shared" ca="1" si="940"/>
        <v>-1.5260218070882819E-4</v>
      </c>
      <c r="CN443" s="223">
        <f t="shared" ca="1" si="941"/>
        <v>3.2872582717679433E-4</v>
      </c>
      <c r="CO443" s="223">
        <f t="shared" ca="1" si="942"/>
        <v>-1.2849462279422146E-4</v>
      </c>
      <c r="CP443" s="223">
        <f t="shared" ca="1" si="943"/>
        <v>-2.1884876626865395E-4</v>
      </c>
      <c r="CQ443" s="223">
        <f t="shared" ca="1" si="944"/>
        <v>3.1563443221241047E-4</v>
      </c>
      <c r="CR443" s="223">
        <f t="shared" ca="1" si="945"/>
        <v>-5.1053452040126428E-5</v>
      </c>
      <c r="CS443" s="223">
        <f t="shared" ca="1" si="946"/>
        <v>-2.7197810529849733E-4</v>
      </c>
      <c r="CT443" s="223">
        <f t="shared" ca="1" si="947"/>
        <v>2.8362470048390814E-4</v>
      </c>
      <c r="CU443" s="223">
        <f t="shared" ca="1" si="948"/>
        <v>2.9447734669429856E-5</v>
      </c>
      <c r="CV443" s="223">
        <f t="shared" ca="1" si="949"/>
        <v>-3.0880575837970853E-4</v>
      </c>
      <c r="CW443" s="223">
        <f t="shared" ca="1" si="950"/>
        <v>2.3461521508225865E-4</v>
      </c>
      <c r="CX443" s="223">
        <f t="shared" ca="1" si="951"/>
        <v>1.0818389797039032E-4</v>
      </c>
      <c r="CY443" s="223">
        <f t="shared" ca="1" si="952"/>
        <v>-3.271243682910193E-4</v>
      </c>
      <c r="CZ443" s="223">
        <f t="shared" ca="1" si="953"/>
        <v>1.7154348172559466E-4</v>
      </c>
      <c r="DA443" s="223">
        <f t="shared" ca="1" si="954"/>
        <v>1.8043578957793814E-4</v>
      </c>
      <c r="DB443" s="223">
        <f t="shared" ca="1" si="955"/>
        <v>-3.2583596346791495E-4</v>
      </c>
      <c r="DC443" s="223">
        <f t="shared" ca="1" si="956"/>
        <v>9.8189862029001069E-5</v>
      </c>
      <c r="DD443" s="223">
        <f t="shared" ca="1" si="957"/>
        <v>2.4187281220047925E-4</v>
      </c>
      <c r="DE443" s="223">
        <f t="shared" ca="1" si="958"/>
        <v>-3.0501776766624506E-4</v>
      </c>
      <c r="DF443" s="223">
        <f t="shared" ca="1" si="959"/>
        <v>1.8950988104396319E-5</v>
      </c>
      <c r="DG443" s="223">
        <f t="shared" ca="1" si="960"/>
        <v>2.888125846871064E-4</v>
      </c>
      <c r="DH443" s="223">
        <f t="shared" ca="1" si="961"/>
        <v>-2.6591757136386769E-4</v>
      </c>
      <c r="DI443" s="223">
        <f t="shared" ca="1" si="962"/>
        <v>-6.1423760548636044E-5</v>
      </c>
      <c r="DJ443" s="223">
        <f t="shared" ca="1" si="963"/>
        <v>3.1844165472429419E-4</v>
      </c>
      <c r="DK443" s="223">
        <f t="shared" ca="1" si="964"/>
        <v>-2.1087894232684046E-4</v>
      </c>
      <c r="DL443" s="223">
        <f t="shared" ca="1" si="965"/>
        <v>-1.3811692294623512E-4</v>
      </c>
      <c r="DM443" s="223">
        <f t="shared" ca="1" si="966"/>
        <v>3.2898413011599778E-4</v>
      </c>
      <c r="DN443" s="223">
        <f t="shared" ca="1" si="967"/>
        <v>-1.4320075803141494E-4</v>
      </c>
      <c r="DO443" s="223">
        <f t="shared" ca="1" si="968"/>
        <v>-2.0653170315717686E-4</v>
      </c>
      <c r="DP443" s="223">
        <f t="shared" ca="1" si="969"/>
        <v>3.1980812131078155E-4</v>
      </c>
      <c r="DQ443" s="223">
        <f t="shared" ca="1" si="970"/>
        <v>-6.6939479216411552E-5</v>
      </c>
      <c r="DR443" s="223">
        <f t="shared" ca="1" si="971"/>
        <v>-2.625674907296911E-4</v>
      </c>
      <c r="DS443" s="223">
        <f t="shared" ca="1" si="972"/>
        <v>2.9146361527778401E-4</v>
      </c>
      <c r="DT443" s="223">
        <f t="shared" ca="1" si="973"/>
        <v>1.3333984206442964E-5</v>
      </c>
      <c r="DU443" s="223">
        <f t="shared" ca="1" si="974"/>
        <v>-3.0286564100415528E-4</v>
      </c>
      <c r="DV443" s="223">
        <f t="shared" ca="1" si="975"/>
        <v>2.4564951066626239E-4</v>
      </c>
      <c r="DW443" s="223">
        <f t="shared" ca="1" si="976"/>
        <v>9.2808242036124849E-5</v>
      </c>
      <c r="DX443" s="223">
        <f t="shared" ca="1" si="977"/>
        <v>-3.2501078385596942E-4</v>
      </c>
      <c r="DY443" s="223">
        <f t="shared" ca="1" si="978"/>
        <v>1.8511179007865128E-4</v>
      </c>
      <c r="DZ443" s="223">
        <f t="shared" ca="1" si="979"/>
        <v>1.6671980645171759E-4</v>
      </c>
      <c r="EA443" s="223">
        <f t="shared" ca="1" si="980"/>
        <v>-3.2767559492693962E-4</v>
      </c>
      <c r="EB443" s="223">
        <f t="shared" ca="1" si="981"/>
        <v>1.134789327559037E-4</v>
      </c>
      <c r="EC443" s="223">
        <f t="shared" ca="1" si="982"/>
        <v>2.306386035333055E-4</v>
      </c>
      <c r="ED443" s="223">
        <f t="shared" ca="1" si="983"/>
        <v>-3.107003521205246E-4</v>
      </c>
      <c r="EE443" s="223">
        <f t="shared" ca="1" si="984"/>
        <v>3.5044432626126504E-5</v>
      </c>
      <c r="EF443" s="223">
        <f t="shared" ca="1" si="985"/>
        <v>2.8073350078917437E-4</v>
      </c>
      <c r="EG443" s="223">
        <f t="shared" ca="1" si="986"/>
        <v>-2.7510250894397388E-4</v>
      </c>
      <c r="EH443" s="223">
        <f t="shared" ca="1" si="987"/>
        <v>-4.5490542960286269E-5</v>
      </c>
      <c r="EI443" s="223">
        <f t="shared" ca="1" si="988"/>
        <v>3.1400193563513388E-4</v>
      </c>
      <c r="EJ443" s="223">
        <f t="shared" ca="1" si="989"/>
        <v>-2.2301571089525902E-4</v>
      </c>
      <c r="EK443" s="223">
        <f t="shared" ca="1" si="990"/>
        <v>-1.2329892941865956E-4</v>
      </c>
      <c r="EL443" s="223">
        <f t="shared" ca="1" si="991"/>
        <v>3.284498814701456E-4</v>
      </c>
      <c r="EM443" s="223">
        <f t="shared" ca="1" si="992"/>
        <v>-1.5756191009961429E-4</v>
      </c>
      <c r="EN443" s="223">
        <f t="shared" ca="1" si="993"/>
        <v>-1.9371708708275338E-4</v>
      </c>
      <c r="EO443" s="223">
        <f t="shared" ca="1" si="994"/>
        <v>3.2321136463303612E-4</v>
      </c>
      <c r="EP443" s="223">
        <f t="shared" ca="1" si="995"/>
        <v>-8.2664243324049406E-5</v>
      </c>
      <c r="EQ443" s="223">
        <f t="shared" ca="1" si="996"/>
        <v>-2.5252432807751574E-4</v>
      </c>
      <c r="ER443" s="223">
        <f t="shared" ca="1" si="997"/>
        <v>2.986003686932581E-4</v>
      </c>
      <c r="ES443" s="223">
        <f t="shared" ca="1" si="998"/>
        <v>-2.8118889924163404E-6</v>
      </c>
      <c r="ET443" s="223">
        <f t="shared" ca="1" si="999"/>
        <v>-2.9619589377152984E-4</v>
      </c>
      <c r="EU443" s="223">
        <f t="shared" ca="1" si="1000"/>
        <v>2.5609201506270908E-4</v>
      </c>
      <c r="EV443" s="223">
        <f t="shared" ca="1" si="1001"/>
        <v>7.7209002917752397E-5</v>
      </c>
      <c r="EW443" s="223">
        <f t="shared" ca="1" si="1002"/>
        <v>-3.2211421997502797E-4</v>
      </c>
      <c r="EX443" s="223">
        <f t="shared" ca="1" si="1003"/>
        <v>1.9823414791553105E-4</v>
      </c>
      <c r="EY443" s="223">
        <f t="shared" ca="1" si="1004"/>
        <v>1.5260218070883274E-4</v>
      </c>
      <c r="EZ443" s="223">
        <f t="shared" ca="1" si="1005"/>
        <v>-3.2872582717679411E-4</v>
      </c>
      <c r="FA443" s="223">
        <f t="shared" ca="1" si="1006"/>
        <v>1.2849462279421674E-4</v>
      </c>
      <c r="FB443" s="223">
        <f t="shared" ca="1" si="1007"/>
        <v>2.1884876626865083E-4</v>
      </c>
      <c r="FC443" s="223">
        <f t="shared" ca="1" si="1008"/>
        <v>-3.1563443221240635E-4</v>
      </c>
      <c r="FD443" s="223">
        <f t="shared" ca="1" si="1009"/>
        <v>5.1053452040121332E-5</v>
      </c>
      <c r="FE443" s="223">
        <f t="shared" ca="1" si="1010"/>
        <v>2.719781052985002E-4</v>
      </c>
      <c r="FF443" s="223">
        <f t="shared" ca="1" si="1011"/>
        <v>-2.8362470048391025E-4</v>
      </c>
      <c r="FG443" s="223">
        <f t="shared" ca="1" si="1012"/>
        <v>-2.9447734669444317E-5</v>
      </c>
      <c r="FH443" s="223">
        <f t="shared" ca="1" si="1013"/>
        <v>3.0880575837971026E-4</v>
      </c>
      <c r="FI443" s="223">
        <f t="shared" ca="1" si="1014"/>
        <v>-2.3461521508225504E-4</v>
      </c>
      <c r="FJ443" s="223">
        <f t="shared" ca="1" si="1015"/>
        <v>-1.0818389797038637E-4</v>
      </c>
      <c r="FK443" s="223">
        <f t="shared" ca="1" si="1016"/>
        <v>3.2712436829101886E-4</v>
      </c>
      <c r="FL443" s="223">
        <f t="shared" ca="1" si="1017"/>
        <v>-1.7154348172558224E-4</v>
      </c>
      <c r="FM443" s="223">
        <f t="shared" ca="1" si="1018"/>
        <v>-1.8043578957794245E-4</v>
      </c>
      <c r="FN443" s="223">
        <f t="shared" ca="1" si="1019"/>
        <v>3.2583596346791419E-4</v>
      </c>
      <c r="FO443" s="223">
        <f t="shared" ca="1" si="1020"/>
        <v>-9.8189862029005081E-5</v>
      </c>
      <c r="FP443" s="223">
        <f t="shared" ca="1" si="1021"/>
        <v>-2.4187281220048912E-4</v>
      </c>
      <c r="FQ443" s="223">
        <f t="shared" ca="1" si="1022"/>
        <v>3.0501776766624317E-4</v>
      </c>
      <c r="FR443" s="223">
        <f t="shared" ca="1" si="1023"/>
        <v>-1.8950988104391169E-5</v>
      </c>
      <c r="FS443" s="223">
        <f t="shared" ca="1" si="1024"/>
        <v>-2.8881258468710445E-4</v>
      </c>
      <c r="FT443" s="223">
        <f t="shared" ca="1" si="1025"/>
        <v>2.6591757136385912E-4</v>
      </c>
      <c r="FU443" s="223">
        <f t="shared" ca="1" si="1026"/>
        <v>6.1423760548650301E-5</v>
      </c>
      <c r="FV443" s="223">
        <f t="shared" ca="1" si="1027"/>
        <v>-3.1844165472429549E-4</v>
      </c>
      <c r="FW443" s="223">
        <f t="shared" ca="1" si="1028"/>
        <v>2.1087894232683653E-4</v>
      </c>
      <c r="FX443" s="223">
        <f t="shared" ca="1" si="1029"/>
        <v>1.3811692294623133E-4</v>
      </c>
      <c r="FY443" s="223">
        <f t="shared" ca="1" si="1030"/>
        <v>-3.2898413011599788E-4</v>
      </c>
      <c r="FZ443" s="223">
        <f t="shared" ca="1" si="1031"/>
        <v>1.4320075803141033E-4</v>
      </c>
      <c r="GA443" s="223">
        <f t="shared" ca="1" si="1032"/>
        <v>2.065317031571809E-4</v>
      </c>
      <c r="GB443" s="223">
        <f t="shared" ca="1" si="1033"/>
        <v>-3.1980812131078253E-4</v>
      </c>
      <c r="GC443" s="223">
        <f t="shared" ca="1" si="1034"/>
        <v>6.6939479216397336E-5</v>
      </c>
      <c r="GD443" s="223">
        <f t="shared" ca="1" si="1035"/>
        <v>2.6256749072969425E-4</v>
      </c>
      <c r="GE443" s="223">
        <f t="shared" ca="1" si="1036"/>
        <v>-2.9146361527778163E-4</v>
      </c>
      <c r="GF443" s="223">
        <f t="shared" ca="1" si="1037"/>
        <v>-1.3333984206448114E-5</v>
      </c>
      <c r="GG443" s="223">
        <f t="shared" ca="1" si="1038"/>
        <v>3.028656410041536E-4</v>
      </c>
      <c r="GH443" s="223">
        <f t="shared" ca="1" si="1039"/>
        <v>-2.4564951066625268E-4</v>
      </c>
      <c r="GI443" s="223">
        <f t="shared" ca="1" si="1040"/>
        <v>-9.2808242036129796E-5</v>
      </c>
      <c r="GJ443" s="223">
        <f t="shared" ca="1" si="1041"/>
        <v>3.2501078385597024E-4</v>
      </c>
      <c r="GK443" s="223">
        <f t="shared" ca="1" si="1042"/>
        <v>-1.851117900786548E-4</v>
      </c>
      <c r="GL443" s="223">
        <f t="shared" ca="1" si="1043"/>
        <v>-1.6671980645173012E-4</v>
      </c>
      <c r="GM443" s="223">
        <f t="shared" ca="1" si="1044"/>
        <v>3.2767559492693918E-4</v>
      </c>
      <c r="GN443" s="223">
        <f t="shared" ca="1" si="1045"/>
        <v>-1.1347893275589889E-4</v>
      </c>
      <c r="GO443" s="223">
        <f t="shared" ca="1" si="1046"/>
        <v>-2.3063860353330251E-4</v>
      </c>
      <c r="GP443" s="223">
        <f t="shared" ca="1" si="1047"/>
        <v>3.1070035212051982E-4</v>
      </c>
      <c r="GQ443" s="223">
        <f t="shared" ca="1" si="1048"/>
        <v>-3.5044432626112071E-5</v>
      </c>
      <c r="GR443" s="223">
        <f t="shared" ca="1" si="1049"/>
        <v>-2.807335007891819E-4</v>
      </c>
      <c r="GS443" s="223">
        <f t="shared" ca="1" si="1050"/>
        <v>2.7510250894397615E-4</v>
      </c>
      <c r="GT443" s="223">
        <f t="shared" ca="1" si="1051"/>
        <v>4.5490542960282115E-5</v>
      </c>
      <c r="GU443" s="223">
        <f t="shared" ca="1" si="1052"/>
        <v>-3.1400193563513816E-4</v>
      </c>
      <c r="GV443" s="223">
        <f t="shared" ca="1" si="1053"/>
        <v>2.2301571089524837E-4</v>
      </c>
      <c r="GW443" s="223">
        <f t="shared" ca="1" si="1054"/>
        <v>1.2329892941865568E-4</v>
      </c>
      <c r="GX443" s="223">
        <f t="shared" ca="1" si="1055"/>
        <v>-3.2844988147014533E-4</v>
      </c>
      <c r="GY443" s="223">
        <f t="shared" ca="1" si="1056"/>
        <v>1.5756191009960155E-4</v>
      </c>
      <c r="GZ443" s="223">
        <f t="shared" ca="1" si="1057"/>
        <v>1.9371708708276514E-4</v>
      </c>
      <c r="HA443" s="223">
        <f t="shared" ca="1" si="1058"/>
        <v>-3.2321136463303341E-4</v>
      </c>
      <c r="HB443" s="223">
        <f t="shared" ca="1" si="1059"/>
        <v>8.2664243324053418E-5</v>
      </c>
      <c r="HC443" s="223">
        <f t="shared" ca="1" si="1060"/>
        <v>2.5252432807751303E-4</v>
      </c>
      <c r="HD443" s="223">
        <f t="shared" ca="1" si="1061"/>
        <v>-2.9860036869325198E-4</v>
      </c>
      <c r="HE443" s="223">
        <f t="shared" ca="1" si="1062"/>
        <v>2.8118889924018257E-6</v>
      </c>
      <c r="HF443" s="223">
        <f t="shared" ca="1" si="1063"/>
        <v>2.96195893771528E-4</v>
      </c>
      <c r="HG443" s="223">
        <f t="shared" ca="1" si="1064"/>
        <v>-2.5609201506271174E-4</v>
      </c>
      <c r="HH443" s="223">
        <f t="shared" ca="1" si="1065"/>
        <v>-7.7209002917766491E-5</v>
      </c>
      <c r="HI443" s="223">
        <f t="shared" ca="1" si="1066"/>
        <v>3.2211421997503089E-4</v>
      </c>
      <c r="HJ443" s="223">
        <f t="shared" ca="1" si="1067"/>
        <v>-1.9823414791553441E-4</v>
      </c>
      <c r="HK443" s="223">
        <f t="shared" ca="1" si="1068"/>
        <v>-1.5260218070882903E-4</v>
      </c>
      <c r="HL443" s="223">
        <f t="shared" ca="1" si="1069"/>
        <v>3.2872582717679427E-4</v>
      </c>
      <c r="HM443" s="223">
        <f t="shared" ca="1" si="1070"/>
        <v>-1.2849462279420335E-4</v>
      </c>
      <c r="HN443" s="223">
        <f t="shared" ca="1" si="1071"/>
        <v>-2.1884876626866164E-4</v>
      </c>
      <c r="HO443" s="223">
        <f t="shared" ca="1" si="1072"/>
        <v>3.1563443221240759E-4</v>
      </c>
      <c r="HP443" s="223">
        <f t="shared" ca="1" si="1073"/>
        <v>-5.1053452040125479E-5</v>
      </c>
      <c r="HQ443" s="223">
        <f t="shared" ca="1" si="1074"/>
        <v>-2.7197810529850839E-4</v>
      </c>
      <c r="HR443" s="223">
        <f t="shared" ca="1" si="1075"/>
        <v>2.8362470048390293E-4</v>
      </c>
      <c r="HS443" s="223">
        <f t="shared" ca="1" si="1076"/>
        <v>2.9447734669440142E-5</v>
      </c>
      <c r="HT443" s="223">
        <f t="shared" ca="1" si="1077"/>
        <v>-3.0880575837970885E-4</v>
      </c>
      <c r="HU443" s="223">
        <f t="shared" ca="1" si="1078"/>
        <v>2.3461521508224488E-4</v>
      </c>
      <c r="HV443" s="223">
        <f t="shared" ca="1" si="1079"/>
        <v>1.0818389797040007E-4</v>
      </c>
      <c r="HW443" s="223">
        <f t="shared" ca="1" si="1080"/>
        <v>-3.2712436829102033E-4</v>
      </c>
      <c r="HX443" s="223">
        <f t="shared" ca="1" si="1081"/>
        <v>1.7154348172558585E-4</v>
      </c>
      <c r="HY443" s="223">
        <f t="shared" ca="1" si="1082"/>
        <v>1.8043578957793895E-4</v>
      </c>
      <c r="HZ443" s="223">
        <f t="shared" ca="1" si="1083"/>
        <v>-3.2583596346791224E-4</v>
      </c>
      <c r="IA443" s="223">
        <f t="shared" ca="1" si="1084"/>
        <v>9.818986202899123E-5</v>
      </c>
      <c r="IB443" s="223">
        <f t="shared" ca="1" si="1085"/>
        <v>2.4187281220048625E-4</v>
      </c>
      <c r="IC443" s="223">
        <f t="shared" ca="1" si="1086"/>
        <v>-3.0501776766624468E-4</v>
      </c>
      <c r="ID443" s="223">
        <f t="shared" ca="1" si="1087"/>
        <v>1.8950988104376695E-5</v>
      </c>
      <c r="IE443" s="223">
        <f t="shared" ca="1" si="1088"/>
        <v>1.6239902713629297E-4</v>
      </c>
      <c r="IF443" s="223">
        <f t="shared" ca="1" si="1089"/>
        <v>-2.6591757136386161E-4</v>
      </c>
      <c r="IG443" s="223">
        <f t="shared" ca="1" si="1090"/>
        <v>-6.1423760548646181E-5</v>
      </c>
      <c r="IH443" s="223">
        <f t="shared" ca="1" si="1091"/>
        <v>3.184416547242944E-4</v>
      </c>
      <c r="II443" s="223">
        <f t="shared" ca="1" si="1092"/>
        <v>-2.1087894232682536E-4</v>
      </c>
      <c r="IJ443" s="223">
        <f t="shared" ca="1" si="1093"/>
        <v>-1.3811692294624447E-4</v>
      </c>
      <c r="IK443" s="223">
        <f t="shared" ca="1" si="1094"/>
        <v>3.2898413011599783E-4</v>
      </c>
      <c r="IL443" s="223">
        <f t="shared" ca="1" si="1095"/>
        <v>-1.4320075803141407E-4</v>
      </c>
      <c r="IM443" s="223">
        <f t="shared" ca="1" si="1096"/>
        <v>-2.0653170315719217E-4</v>
      </c>
      <c r="IN443" s="223">
        <f t="shared" ca="1" si="1097"/>
        <v>3.1980812131077912E-4</v>
      </c>
      <c r="IO443" s="223">
        <f t="shared" ca="1" si="1098"/>
        <v>-6.6939479216401469E-5</v>
      </c>
      <c r="IP443" s="223">
        <f t="shared" ca="1" si="1099"/>
        <v>-2.625674907296917E-4</v>
      </c>
      <c r="IQ443" s="223">
        <f t="shared" ca="1" si="1100"/>
        <v>2.9146361527777491E-4</v>
      </c>
      <c r="IR443" s="223">
        <f t="shared" ca="1" si="1101"/>
        <v>1.3333984206462615E-5</v>
      </c>
      <c r="IS443" s="223">
        <f t="shared" ca="1" si="1102"/>
        <v>-3.0286564100415929E-4</v>
      </c>
      <c r="IT443" s="223">
        <f t="shared" ca="1" si="1103"/>
        <v>2.4564951066625545E-4</v>
      </c>
      <c r="IU443" s="223">
        <f t="shared" ca="1" si="1104"/>
        <v>9.2808242036125771E-5</v>
      </c>
      <c r="IV443" s="223">
        <f t="shared" ca="1" si="1105"/>
        <v>-3.2501078385597246E-4</v>
      </c>
      <c r="IW443" s="223">
        <f t="shared" ca="1" si="1106"/>
        <v>1.8511179007864277E-4</v>
      </c>
      <c r="IX443" s="223">
        <f t="shared" ca="1" si="1107"/>
        <v>1.6671980645172651E-4</v>
      </c>
      <c r="IY443" s="223">
        <f t="shared" ca="1" si="1108"/>
        <v>-3.2767559492693956E-4</v>
      </c>
      <c r="IZ443" s="223">
        <f t="shared" ca="1" si="1109"/>
        <v>1.1347893275588523E-4</v>
      </c>
      <c r="JA443" s="223">
        <f t="shared" ca="1" si="1110"/>
        <v>2.3063860353331284E-4</v>
      </c>
      <c r="JB443" s="223">
        <f t="shared" ca="1" si="1111"/>
        <v>-3.1070035212052123E-4</v>
      </c>
    </row>
    <row r="444" spans="2:262">
      <c r="B444" s="230">
        <v>83</v>
      </c>
      <c r="C444" s="229">
        <f t="shared" si="1112"/>
        <v>1.621093750000001E-3</v>
      </c>
      <c r="D444" s="226">
        <f t="shared" ca="1" si="855"/>
        <v>280.00118991969987</v>
      </c>
      <c r="E444" s="225">
        <f ca="1">CK361</f>
        <v>1.1899196998538966E-3</v>
      </c>
      <c r="F444" s="224">
        <v>83</v>
      </c>
      <c r="G444" s="223">
        <f t="shared" ca="1" si="856"/>
        <v>8.4206847413567757E-5</v>
      </c>
      <c r="H444" s="223">
        <f t="shared" ca="1" si="857"/>
        <v>5.4915979174577053E-4</v>
      </c>
      <c r="I444" s="223">
        <f t="shared" ca="1" si="858"/>
        <v>-5.7802377573289328E-4</v>
      </c>
      <c r="J444" s="223">
        <f t="shared" ca="1" si="859"/>
        <v>-2.9387714987285789E-5</v>
      </c>
      <c r="K444" s="223">
        <f t="shared" ca="1" si="860"/>
        <v>6.0444987495478133E-4</v>
      </c>
      <c r="L444" s="223">
        <f t="shared" ca="1" si="861"/>
        <v>-5.1414730898867455E-4</v>
      </c>
      <c r="M444" s="223">
        <f t="shared" ca="1" si="862"/>
        <v>-1.4211696448931054E-4</v>
      </c>
      <c r="N444" s="223">
        <f t="shared" ca="1" si="863"/>
        <v>6.4194210372970479E-4</v>
      </c>
      <c r="O444" s="223">
        <f t="shared" ca="1" si="864"/>
        <v>-4.3513192114906659E-4</v>
      </c>
      <c r="P444" s="223">
        <f t="shared" ca="1" si="865"/>
        <v>-2.506616204437135E-4</v>
      </c>
      <c r="Q444" s="223">
        <f t="shared" ca="1" si="866"/>
        <v>6.6053253007121991E-4</v>
      </c>
      <c r="R444" s="223">
        <f t="shared" ca="1" si="867"/>
        <v>-3.4330419780717071E-4</v>
      </c>
      <c r="S444" s="223">
        <f t="shared" ca="1" si="868"/>
        <v>-3.5182561636703911E-4</v>
      </c>
      <c r="T444" s="223">
        <f t="shared" ca="1" si="869"/>
        <v>6.5967376416984312E-4</v>
      </c>
      <c r="U444" s="223">
        <f t="shared" ca="1" si="870"/>
        <v>-2.4136798012628513E-4</v>
      </c>
      <c r="V444" s="223">
        <f t="shared" ca="1" si="871"/>
        <v>-4.4263020720859117E-4</v>
      </c>
      <c r="W444" s="223">
        <f t="shared" ca="1" si="872"/>
        <v>6.3939109214298335E-4</v>
      </c>
      <c r="X444" s="223">
        <f t="shared" ca="1" si="873"/>
        <v>-1.3232475100684559E-4</v>
      </c>
      <c r="Y444" s="223">
        <f t="shared" ca="1" si="874"/>
        <v>-5.2040167765017792E-4</v>
      </c>
      <c r="Z444" s="223">
        <f t="shared" ca="1" si="875"/>
        <v>6.002817314924155E-4</v>
      </c>
      <c r="AA444" s="223">
        <f t="shared" ca="1" si="876"/>
        <v>-1.9385257277167362E-5</v>
      </c>
      <c r="AB444" s="223">
        <f t="shared" ca="1" si="877"/>
        <v>-5.8285006889224574E-4</v>
      </c>
      <c r="AC444" s="223">
        <f t="shared" ca="1" si="878"/>
        <v>5.4349724620501177E-4</v>
      </c>
      <c r="AD444" s="223">
        <f t="shared" ca="1" si="879"/>
        <v>9.4125029832539933E-5</v>
      </c>
      <c r="AE444" s="223">
        <f t="shared" ca="1" si="880"/>
        <v>-6.2813660583858747E-4</v>
      </c>
      <c r="AF444" s="223">
        <f t="shared" ca="1" si="881"/>
        <v>4.7070963927909893E-4</v>
      </c>
      <c r="AG444" s="223">
        <f t="shared" ca="1" si="882"/>
        <v>2.0486383224355484E-4</v>
      </c>
      <c r="AH444" s="223">
        <f t="shared" ca="1" si="883"/>
        <v>-6.5492783930542597E-4</v>
      </c>
      <c r="AI444" s="223">
        <f t="shared" ca="1" si="884"/>
        <v>3.8406212107230394E-4</v>
      </c>
      <c r="AJ444" s="223">
        <f t="shared" ca="1" si="885"/>
        <v>3.0957047745485105E-4</v>
      </c>
      <c r="AK444" s="223">
        <f t="shared" ca="1" si="886"/>
        <v>-6.6243490905287849E-4</v>
      </c>
      <c r="AL444" s="223">
        <f t="shared" ca="1" si="887"/>
        <v>2.8610600308293641E-4</v>
      </c>
      <c r="AM444" s="223">
        <f t="shared" ca="1" si="888"/>
        <v>4.0516190811631003E-4</v>
      </c>
      <c r="AN444" s="223">
        <f t="shared" ca="1" si="889"/>
        <v>-6.5043677155008045E-4</v>
      </c>
      <c r="AO444" s="223">
        <f t="shared" ca="1" si="890"/>
        <v>1.7972557530945371E-4</v>
      </c>
      <c r="AP444" s="223">
        <f t="shared" ca="1" si="891"/>
        <v>4.8882346177443498E-4</v>
      </c>
      <c r="AQ444" s="223">
        <f t="shared" ca="1" si="892"/>
        <v>-6.1928670853899747E-4</v>
      </c>
      <c r="AR444" s="223">
        <f t="shared" ca="1" si="893"/>
        <v>6.8053179152853082E-5</v>
      </c>
      <c r="AS444" s="223">
        <f t="shared" ca="1" si="894"/>
        <v>5.580917478067225E-4</v>
      </c>
      <c r="AT444" s="223">
        <f t="shared" ca="1" si="895"/>
        <v>-5.699019247541418E-4</v>
      </c>
      <c r="AU444" s="223">
        <f t="shared" ca="1" si="896"/>
        <v>-4.5623023483872297E-5</v>
      </c>
      <c r="AV444" s="223">
        <f t="shared" ca="1" si="897"/>
        <v>6.1092718125703145E-4</v>
      </c>
      <c r="AW444" s="223">
        <f t="shared" ca="1" si="898"/>
        <v>-5.0373654109035835E-4</v>
      </c>
      <c r="AX444" s="223">
        <f t="shared" ca="1" si="899"/>
        <v>-1.5795586918653377E-4</v>
      </c>
      <c r="AY444" s="223">
        <f t="shared" ca="1" si="900"/>
        <v>6.4577403783377171E-4</v>
      </c>
      <c r="AZ444" s="223">
        <f t="shared" ca="1" si="901"/>
        <v>-4.2273877842720001E-4</v>
      </c>
      <c r="BA444" s="223">
        <f t="shared" ca="1" si="902"/>
        <v>-2.656377493033359E-4</v>
      </c>
      <c r="BB444" s="223">
        <f t="shared" ca="1" si="903"/>
        <v>6.6160626176866026E-4</v>
      </c>
      <c r="BC444" s="223">
        <f t="shared" ca="1" si="904"/>
        <v>-3.2929359281990745E-4</v>
      </c>
      <c r="BD444" s="223">
        <f t="shared" ca="1" si="905"/>
        <v>-3.6549800153965731E-4</v>
      </c>
      <c r="BE444" s="223">
        <f t="shared" ca="1" si="906"/>
        <v>6.5795767773660168E-4</v>
      </c>
      <c r="BF444" s="223">
        <f t="shared" ca="1" si="907"/>
        <v>-2.2615245114756508E-4</v>
      </c>
      <c r="BG444" s="223">
        <f t="shared" ca="1" si="908"/>
        <v>-4.5459626920639083E-4</v>
      </c>
      <c r="BH444" s="223">
        <f t="shared" ca="1" si="909"/>
        <v>6.3493571725538377E-4</v>
      </c>
      <c r="BI444" s="223">
        <f t="shared" ca="1" si="910"/>
        <v>-1.1635231495439908E-4</v>
      </c>
      <c r="BJ444" s="223">
        <f t="shared" ca="1" si="911"/>
        <v>-5.3030907918531116E-4</v>
      </c>
      <c r="BK444" s="223">
        <f t="shared" ca="1" si="912"/>
        <v>5.9321825539522641E-4</v>
      </c>
      <c r="BL444" s="223">
        <f t="shared" ca="1" si="913"/>
        <v>-3.1262179819574053E-6</v>
      </c>
      <c r="BM444" s="223">
        <f t="shared" ca="1" si="914"/>
        <v>-5.904070893479104E-4</v>
      </c>
      <c r="BN444" s="223">
        <f t="shared" ca="1" si="915"/>
        <v>5.3403365094039875E-4</v>
      </c>
      <c r="BO444" s="223">
        <f t="shared" ca="1" si="916"/>
        <v>1.1019192958867606E-4</v>
      </c>
      <c r="BP444" s="223">
        <f t="shared" ca="1" si="917"/>
        <v>-6.3312073089954177E-4</v>
      </c>
      <c r="BQ444" s="223">
        <f t="shared" ca="1" si="918"/>
        <v>4.5912457771460379E-4</v>
      </c>
      <c r="BR444" s="223">
        <f t="shared" ca="1" si="919"/>
        <v>2.2026550717279541E-4</v>
      </c>
      <c r="BS444" s="223">
        <f t="shared" ca="1" si="920"/>
        <v>-6.5719231282861774E-4</v>
      </c>
      <c r="BT444" s="223">
        <f t="shared" ca="1" si="921"/>
        <v>3.7069671204652786E-4</v>
      </c>
      <c r="BU444" s="223">
        <f t="shared" ca="1" si="922"/>
        <v>3.2385342962495674E-4</v>
      </c>
      <c r="BV444" s="223">
        <f t="shared" ca="1" si="923"/>
        <v>-6.6191305426029122E-4</v>
      </c>
      <c r="BW444" s="223">
        <f t="shared" ca="1" si="924"/>
        <v>2.7135378725846708E-4</v>
      </c>
      <c r="BX444" s="223">
        <f t="shared" ca="1" si="925"/>
        <v>4.1790558006810546E-4</v>
      </c>
      <c r="BY444" s="223">
        <f t="shared" ca="1" si="926"/>
        <v>-6.4714395430746886E-4</v>
      </c>
      <c r="BZ444" s="223">
        <f t="shared" ca="1" si="927"/>
        <v>1.6402092748013785E-4</v>
      </c>
      <c r="CA444" s="223">
        <f t="shared" ca="1" si="928"/>
        <v>4.9965261971641551E-4</v>
      </c>
      <c r="CB444" s="223">
        <f t="shared" ca="1" si="929"/>
        <v>-6.1331988491234888E-4</v>
      </c>
      <c r="CC444" s="223">
        <f t="shared" ca="1" si="930"/>
        <v>5.1858518201688513E-5</v>
      </c>
      <c r="CD444" s="223">
        <f t="shared" ca="1" si="931"/>
        <v>5.6668753026719112E-4</v>
      </c>
      <c r="CE444" s="223">
        <f t="shared" ca="1" si="932"/>
        <v>-5.6143678616592349E-4</v>
      </c>
      <c r="CF444" s="223">
        <f t="shared" ca="1" si="933"/>
        <v>-6.1830850377050402E-5</v>
      </c>
      <c r="CG444" s="223">
        <f t="shared" ca="1" si="934"/>
        <v>6.1703648786932486E-4</v>
      </c>
      <c r="CH444" s="223">
        <f t="shared" ca="1" si="935"/>
        <v>-4.93022341135622E-4</v>
      </c>
      <c r="CI444" s="223">
        <f t="shared" ca="1" si="936"/>
        <v>-1.7369962717451399E-4</v>
      </c>
      <c r="CJ444" s="223">
        <f t="shared" ca="1" si="937"/>
        <v>6.4921698180449511E-4</v>
      </c>
      <c r="CK444" s="223">
        <f t="shared" ca="1" si="938"/>
        <v>-4.100909936724264E-4</v>
      </c>
      <c r="CL444" s="223">
        <f t="shared" ca="1" si="939"/>
        <v>-2.8045386791561742E-4</v>
      </c>
      <c r="CM444" s="223">
        <f t="shared" ca="1" si="940"/>
        <v>6.6228146659306315E-4</v>
      </c>
      <c r="CN444" s="223">
        <f t="shared" ca="1" si="941"/>
        <v>-3.1508463368540394E-4</v>
      </c>
      <c r="CO444" s="223">
        <f t="shared" ca="1" si="942"/>
        <v>-3.7895022438300444E-4</v>
      </c>
      <c r="CP444" s="223">
        <f t="shared" ca="1" si="943"/>
        <v>6.5584526220091295E-4</v>
      </c>
      <c r="CQ444" s="223">
        <f t="shared" ca="1" si="944"/>
        <v>-2.1080069638864984E-4</v>
      </c>
      <c r="CR444" s="223">
        <f t="shared" ca="1" si="945"/>
        <v>-4.6628849941007675E-4</v>
      </c>
      <c r="CS444" s="223">
        <f t="shared" ca="1" si="946"/>
        <v>6.3009788083348236E-4</v>
      </c>
      <c r="CT444" s="223">
        <f t="shared" ca="1" si="947"/>
        <v>-1.0030979261810809E-4</v>
      </c>
      <c r="CU444" s="223">
        <f t="shared" ca="1" si="948"/>
        <v>-5.3989704236067141E-4</v>
      </c>
      <c r="CV444" s="223">
        <f t="shared" ca="1" si="949"/>
        <v>5.8579744680285089E-4</v>
      </c>
      <c r="CW444" s="223">
        <f t="shared" ca="1" si="950"/>
        <v>1.3134704430063367E-5</v>
      </c>
      <c r="CX444" s="223">
        <f t="shared" ca="1" si="951"/>
        <v>-5.9760847064969295E-4</v>
      </c>
      <c r="CY444" s="223">
        <f t="shared" ca="1" si="952"/>
        <v>5.2424837377326651E-4</v>
      </c>
      <c r="CZ444" s="223">
        <f t="shared" ca="1" si="953"/>
        <v>1.2619245384676495E-4</v>
      </c>
      <c r="DA444" s="223">
        <f t="shared" ca="1" si="954"/>
        <v>-6.3772348770610985E-4</v>
      </c>
      <c r="DB444" s="223">
        <f t="shared" ca="1" si="955"/>
        <v>4.4726295667227067E-4</v>
      </c>
      <c r="DC444" s="223">
        <f t="shared" ca="1" si="956"/>
        <v>2.3553450239676847E-4</v>
      </c>
      <c r="DD444" s="223">
        <f t="shared" ca="1" si="957"/>
        <v>-6.5906091827656551E-4</v>
      </c>
      <c r="DE444" s="223">
        <f t="shared" ca="1" si="958"/>
        <v>3.5710800918265791E-4</v>
      </c>
      <c r="DF444" s="223">
        <f t="shared" ca="1" si="959"/>
        <v>3.3794130459871628E-4</v>
      </c>
      <c r="DG444" s="223">
        <f t="shared" ca="1" si="960"/>
        <v>-6.6099248779434095E-4</v>
      </c>
      <c r="DH444" s="223">
        <f t="shared" ca="1" si="961"/>
        <v>2.5643811805912487E-4</v>
      </c>
      <c r="DI444" s="223">
        <f t="shared" ca="1" si="962"/>
        <v>4.3039752132496427E-4</v>
      </c>
      <c r="DJ444" s="223">
        <f t="shared" ca="1" si="963"/>
        <v>-6.4346132174505379E-4</v>
      </c>
      <c r="DK444" s="223">
        <f t="shared" ca="1" si="964"/>
        <v>1.4821747957724545E-4</v>
      </c>
      <c r="DL444" s="223">
        <f t="shared" ca="1" si="965"/>
        <v>5.1018080560349391E-4</v>
      </c>
      <c r="DM444" s="223">
        <f t="shared" ca="1" si="966"/>
        <v>-6.0698362032053687E-4</v>
      </c>
      <c r="DN444" s="223">
        <f t="shared" ca="1" si="967"/>
        <v>3.5632619618255318E-5</v>
      </c>
      <c r="DO444" s="223">
        <f t="shared" ca="1" si="968"/>
        <v>5.7494196134924807E-4</v>
      </c>
      <c r="DP444" s="223">
        <f t="shared" ca="1" si="969"/>
        <v>-5.5263345905118212E-4</v>
      </c>
      <c r="DQ444" s="223">
        <f t="shared" ca="1" si="970"/>
        <v>-7.8001432677993925E-5</v>
      </c>
      <c r="DR444" s="223">
        <f t="shared" ca="1" si="971"/>
        <v>6.2277411477381652E-4</v>
      </c>
      <c r="DS444" s="223">
        <f t="shared" ca="1" si="972"/>
        <v>-4.8201116295785968E-4</v>
      </c>
      <c r="DT444" s="223">
        <f t="shared" ca="1" si="973"/>
        <v>-1.8933875500212258E-4</v>
      </c>
      <c r="DU444" s="223">
        <f t="shared" ca="1" si="974"/>
        <v>6.5226886174116422E-4</v>
      </c>
      <c r="DV444" s="223">
        <f t="shared" ca="1" si="975"/>
        <v>-3.9719618543736181E-4</v>
      </c>
      <c r="DW444" s="223">
        <f t="shared" ca="1" si="976"/>
        <v>-2.9510105160470367E-4</v>
      </c>
      <c r="DX444" s="223">
        <f t="shared" ca="1" si="977"/>
        <v>6.6255773782628925E-4</v>
      </c>
      <c r="DY444" s="223">
        <f t="shared" ca="1" si="978"/>
        <v>-3.0068587934934982E-4</v>
      </c>
      <c r="DZ444" s="223">
        <f t="shared" ca="1" si="979"/>
        <v>-3.9217418178103713E-4</v>
      </c>
      <c r="EA444" s="223">
        <f t="shared" ca="1" si="980"/>
        <v>6.5333779000290959E-4</v>
      </c>
      <c r="EB444" s="223">
        <f t="shared" ca="1" si="981"/>
        <v>-1.9532196317258469E-4</v>
      </c>
      <c r="EC444" s="223">
        <f t="shared" ca="1" si="982"/>
        <v>-4.7769985485734842E-4</v>
      </c>
      <c r="ED444" s="223">
        <f t="shared" ca="1" si="983"/>
        <v>6.2488049700904727E-4</v>
      </c>
      <c r="EE444" s="223">
        <f t="shared" ca="1" si="984"/>
        <v>-8.4206847413559273E-5</v>
      </c>
      <c r="EF444" s="223">
        <f t="shared" ca="1" si="985"/>
        <v>-5.4915979174576435E-4</v>
      </c>
      <c r="EG444" s="223">
        <f t="shared" ca="1" si="986"/>
        <v>5.780237757328897E-4</v>
      </c>
      <c r="EH444" s="223">
        <f t="shared" ca="1" si="987"/>
        <v>2.9387714987273727E-5</v>
      </c>
      <c r="EI444" s="223">
        <f t="shared" ca="1" si="988"/>
        <v>-6.0444987495478415E-4</v>
      </c>
      <c r="EJ444" s="223">
        <f t="shared" ca="1" si="989"/>
        <v>5.141473089886829E-4</v>
      </c>
      <c r="EK444" s="223">
        <f t="shared" ca="1" si="990"/>
        <v>1.4211696448931482E-4</v>
      </c>
      <c r="EL444" s="223">
        <f t="shared" ca="1" si="991"/>
        <v>-6.4194210372970132E-4</v>
      </c>
      <c r="EM444" s="223">
        <f t="shared" ca="1" si="992"/>
        <v>4.3513192114906323E-4</v>
      </c>
      <c r="EN444" s="223">
        <f t="shared" ca="1" si="993"/>
        <v>2.5066162044370016E-4</v>
      </c>
      <c r="EO444" s="223">
        <f t="shared" ca="1" si="994"/>
        <v>-6.6053253007122001E-4</v>
      </c>
      <c r="EP444" s="223">
        <f t="shared" ca="1" si="995"/>
        <v>3.4330419780718502E-4</v>
      </c>
      <c r="EQ444" s="223">
        <f t="shared" ca="1" si="996"/>
        <v>3.5182561636704079E-4</v>
      </c>
      <c r="ER444" s="223">
        <f t="shared" ca="1" si="997"/>
        <v>-6.5967376416984486E-4</v>
      </c>
      <c r="ES444" s="223">
        <f t="shared" ca="1" si="998"/>
        <v>2.413679801262854E-4</v>
      </c>
      <c r="ET444" s="223">
        <f t="shared" ca="1" si="999"/>
        <v>4.4263020720857697E-4</v>
      </c>
      <c r="EU444" s="223">
        <f t="shared" ca="1" si="1000"/>
        <v>-6.3939109214298346E-4</v>
      </c>
      <c r="EV444" s="223">
        <f t="shared" ca="1" si="1001"/>
        <v>1.3232475100686441E-4</v>
      </c>
      <c r="EW444" s="223">
        <f t="shared" ca="1" si="1002"/>
        <v>5.2040167765017771E-4</v>
      </c>
      <c r="EX444" s="223">
        <f t="shared" ca="1" si="1003"/>
        <v>-6.0028173149242363E-4</v>
      </c>
      <c r="EY444" s="223">
        <f t="shared" ca="1" si="1004"/>
        <v>1.9385257277172377E-5</v>
      </c>
      <c r="EZ444" s="223">
        <f t="shared" ca="1" si="1005"/>
        <v>5.8285006889223436E-4</v>
      </c>
      <c r="FA444" s="223">
        <f t="shared" ca="1" si="1006"/>
        <v>-5.434972462050147E-4</v>
      </c>
      <c r="FB444" s="223">
        <f t="shared" ca="1" si="1007"/>
        <v>-9.412502983251631E-5</v>
      </c>
      <c r="FC444" s="223">
        <f t="shared" ca="1" si="1008"/>
        <v>6.2813660583858595E-4</v>
      </c>
      <c r="FD444" s="223">
        <f t="shared" ca="1" si="1009"/>
        <v>-4.7070963927911563E-4</v>
      </c>
      <c r="FE444" s="223">
        <f t="shared" ca="1" si="1010"/>
        <v>-2.0486383224355007E-4</v>
      </c>
      <c r="FF444" s="223">
        <f t="shared" ca="1" si="1011"/>
        <v>6.5492783930542152E-4</v>
      </c>
      <c r="FG444" s="223">
        <f t="shared" ca="1" si="1012"/>
        <v>-3.8406212107231191E-4</v>
      </c>
      <c r="FH444" s="223">
        <f t="shared" ca="1" si="1013"/>
        <v>-3.0957047745482579E-4</v>
      </c>
      <c r="FI444" s="223">
        <f t="shared" ca="1" si="1014"/>
        <v>6.624349090528787E-4</v>
      </c>
      <c r="FJ444" s="223">
        <f t="shared" ca="1" si="1015"/>
        <v>-2.8610600308296216E-4</v>
      </c>
      <c r="FK444" s="223">
        <f t="shared" ca="1" si="1016"/>
        <v>-4.0516190811630234E-4</v>
      </c>
      <c r="FL444" s="223">
        <f t="shared" ca="1" si="1017"/>
        <v>6.5043677155007882E-4</v>
      </c>
      <c r="FM444" s="223">
        <f t="shared" ca="1" si="1018"/>
        <v>-1.7972557530946304E-4</v>
      </c>
      <c r="FN444" s="223">
        <f t="shared" ca="1" si="1019"/>
        <v>-4.8882346177444105E-4</v>
      </c>
      <c r="FO444" s="223">
        <f t="shared" ca="1" si="1020"/>
        <v>6.1928670853900094E-4</v>
      </c>
      <c r="FP444" s="223">
        <f t="shared" ca="1" si="1021"/>
        <v>-6.8053179152844111E-5</v>
      </c>
      <c r="FQ444" s="223">
        <f t="shared" ca="1" si="1022"/>
        <v>-5.5809174780671719E-4</v>
      </c>
      <c r="FR444" s="223">
        <f t="shared" ca="1" si="1023"/>
        <v>5.6990192475413724E-4</v>
      </c>
      <c r="FS444" s="223">
        <f t="shared" ca="1" si="1024"/>
        <v>4.5623023483853161E-5</v>
      </c>
      <c r="FT444" s="223">
        <f t="shared" ca="1" si="1025"/>
        <v>-6.1092718125703134E-4</v>
      </c>
      <c r="FU444" s="223">
        <f t="shared" ca="1" si="1026"/>
        <v>5.0373654109037082E-4</v>
      </c>
      <c r="FV444" s="223">
        <f t="shared" ca="1" si="1027"/>
        <v>1.5795586918653344E-4</v>
      </c>
      <c r="FW444" s="223">
        <f t="shared" ca="1" si="1028"/>
        <v>-6.4577403783376748E-4</v>
      </c>
      <c r="FX444" s="223">
        <f t="shared" ca="1" si="1029"/>
        <v>4.2273877842720028E-4</v>
      </c>
      <c r="FY444" s="223">
        <f t="shared" ca="1" si="1030"/>
        <v>2.6563774930331833E-4</v>
      </c>
      <c r="FZ444" s="223">
        <f t="shared" ca="1" si="1031"/>
        <v>-6.6160626176866026E-4</v>
      </c>
      <c r="GA444" s="223">
        <f t="shared" ca="1" si="1032"/>
        <v>3.292935928199241E-4</v>
      </c>
      <c r="GB444" s="223">
        <f t="shared" ca="1" si="1033"/>
        <v>3.6549800153965709E-4</v>
      </c>
      <c r="GC444" s="223">
        <f t="shared" ca="1" si="1034"/>
        <v>-6.5795767773660396E-4</v>
      </c>
      <c r="GD444" s="223">
        <f t="shared" ca="1" si="1035"/>
        <v>2.2615245114756543E-4</v>
      </c>
      <c r="GE444" s="223">
        <f t="shared" ca="1" si="1036"/>
        <v>4.5459626920637695E-4</v>
      </c>
      <c r="GF444" s="223">
        <f t="shared" ca="1" si="1037"/>
        <v>-6.3493571725538388E-4</v>
      </c>
      <c r="GG444" s="223">
        <f t="shared" ca="1" si="1038"/>
        <v>1.16352314954418E-4</v>
      </c>
      <c r="GH444" s="223">
        <f t="shared" ca="1" si="1039"/>
        <v>5.3030907918530531E-4</v>
      </c>
      <c r="GI444" s="223">
        <f t="shared" ca="1" si="1040"/>
        <v>-5.932182553952392E-4</v>
      </c>
      <c r="GJ444" s="223">
        <f t="shared" ca="1" si="1041"/>
        <v>3.126217981967136E-6</v>
      </c>
      <c r="GK444" s="223">
        <f t="shared" ca="1" si="1042"/>
        <v>5.9040708934789739E-4</v>
      </c>
      <c r="GL444" s="223">
        <f t="shared" ca="1" si="1043"/>
        <v>-5.3403365094040461E-4</v>
      </c>
      <c r="GM444" s="223">
        <f t="shared" ca="1" si="1044"/>
        <v>-1.1019192958864787E-4</v>
      </c>
      <c r="GN444" s="223">
        <f t="shared" ca="1" si="1045"/>
        <v>6.3312073089953895E-4</v>
      </c>
      <c r="GO444" s="223">
        <f t="shared" ca="1" si="1046"/>
        <v>-4.5912457771462434E-4</v>
      </c>
      <c r="GP444" s="223">
        <f t="shared" ca="1" si="1047"/>
        <v>-2.2026550717278622E-4</v>
      </c>
      <c r="GQ444" s="223">
        <f t="shared" ca="1" si="1048"/>
        <v>6.5719231282861893E-4</v>
      </c>
      <c r="GR444" s="223">
        <f t="shared" ca="1" si="1049"/>
        <v>-3.7069671204653589E-4</v>
      </c>
      <c r="GS444" s="223">
        <f t="shared" ca="1" si="1050"/>
        <v>-3.2385342962496465E-4</v>
      </c>
      <c r="GT444" s="223">
        <f t="shared" ca="1" si="1051"/>
        <v>6.6191305426029155E-4</v>
      </c>
      <c r="GU444" s="223">
        <f t="shared" ca="1" si="1052"/>
        <v>-2.7135378725845873E-4</v>
      </c>
      <c r="GV444" s="223">
        <f t="shared" ca="1" si="1053"/>
        <v>-4.1790558006809793E-4</v>
      </c>
      <c r="GW444" s="223">
        <f t="shared" ca="1" si="1054"/>
        <v>6.4714395430746701E-4</v>
      </c>
      <c r="GX444" s="223">
        <f t="shared" ca="1" si="1055"/>
        <v>-1.6402092748014725E-4</v>
      </c>
      <c r="GY444" s="223">
        <f t="shared" ca="1" si="1056"/>
        <v>-4.9965261971642147E-4</v>
      </c>
      <c r="GZ444" s="223">
        <f t="shared" ca="1" si="1057"/>
        <v>6.1331988491235257E-4</v>
      </c>
      <c r="HA444" s="223">
        <f t="shared" ca="1" si="1058"/>
        <v>-5.1858518201679433E-5</v>
      </c>
      <c r="HB444" s="223">
        <f t="shared" ca="1" si="1059"/>
        <v>-5.6668753026718603E-4</v>
      </c>
      <c r="HC444" s="223">
        <f t="shared" ca="1" si="1060"/>
        <v>5.6143678616591851E-4</v>
      </c>
      <c r="HD444" s="223">
        <f t="shared" ca="1" si="1061"/>
        <v>6.1830850377040698E-5</v>
      </c>
      <c r="HE444" s="223">
        <f t="shared" ca="1" si="1062"/>
        <v>-6.1703648786932811E-4</v>
      </c>
      <c r="HF444" s="223">
        <f t="shared" ca="1" si="1063"/>
        <v>4.930223411356285E-4</v>
      </c>
      <c r="HG444" s="223">
        <f t="shared" ca="1" si="1064"/>
        <v>1.7369962717450458E-4</v>
      </c>
      <c r="HH444" s="223">
        <f t="shared" ca="1" si="1065"/>
        <v>-6.4921698180448937E-4</v>
      </c>
      <c r="HI444" s="223">
        <f t="shared" ca="1" si="1066"/>
        <v>4.1009099367243405E-4</v>
      </c>
      <c r="HJ444" s="223">
        <f t="shared" ca="1" si="1067"/>
        <v>2.8045386791559156E-4</v>
      </c>
      <c r="HK444" s="223">
        <f t="shared" ca="1" si="1068"/>
        <v>-6.6228146659306293E-4</v>
      </c>
      <c r="HL444" s="223">
        <f t="shared" ca="1" si="1069"/>
        <v>3.1508463368542909E-4</v>
      </c>
      <c r="HM444" s="223">
        <f t="shared" ca="1" si="1070"/>
        <v>3.7895022438299642E-4</v>
      </c>
      <c r="HN444" s="223">
        <f t="shared" ca="1" si="1071"/>
        <v>-6.5584526220091696E-4</v>
      </c>
      <c r="HO444" s="223">
        <f t="shared" ca="1" si="1072"/>
        <v>2.1080069638865906E-4</v>
      </c>
      <c r="HP444" s="223">
        <f t="shared" ca="1" si="1073"/>
        <v>4.6628849941005647E-4</v>
      </c>
      <c r="HQ444" s="223">
        <f t="shared" ca="1" si="1074"/>
        <v>-6.3009788083348529E-4</v>
      </c>
      <c r="HR444" s="223">
        <f t="shared" ca="1" si="1075"/>
        <v>1.0030979261813636E-4</v>
      </c>
      <c r="HS444" s="223">
        <f t="shared" ca="1" si="1076"/>
        <v>5.3989704236066566E-4</v>
      </c>
      <c r="HT444" s="223">
        <f t="shared" ca="1" si="1077"/>
        <v>-5.8579744680286423E-4</v>
      </c>
      <c r="HU444" s="223">
        <f t="shared" ca="1" si="1078"/>
        <v>-1.3134704430053663E-5</v>
      </c>
      <c r="HV444" s="223">
        <f t="shared" ca="1" si="1079"/>
        <v>5.9760847064969696E-4</v>
      </c>
      <c r="HW444" s="223">
        <f t="shared" ca="1" si="1080"/>
        <v>-5.2424837377327248E-4</v>
      </c>
      <c r="HX444" s="223">
        <f t="shared" ca="1" si="1081"/>
        <v>-1.2619245384677387E-4</v>
      </c>
      <c r="HY444" s="223">
        <f t="shared" ca="1" si="1082"/>
        <v>6.3772348770610725E-4</v>
      </c>
      <c r="HZ444" s="223">
        <f t="shared" ca="1" si="1083"/>
        <v>-4.472629566722639E-4</v>
      </c>
      <c r="IA444" s="223">
        <f t="shared" ca="1" si="1084"/>
        <v>-2.3553450239675937E-4</v>
      </c>
      <c r="IB444" s="223">
        <f t="shared" ca="1" si="1085"/>
        <v>6.5906091827656638E-4</v>
      </c>
      <c r="IC444" s="223">
        <f t="shared" ca="1" si="1086"/>
        <v>-3.571080091826661E-4</v>
      </c>
      <c r="ID444" s="223">
        <f t="shared" ca="1" si="1087"/>
        <v>-3.3794130459872403E-4</v>
      </c>
      <c r="IE444" s="223">
        <f t="shared" ca="1" si="1088"/>
        <v>3.9309656072648023E-4</v>
      </c>
      <c r="IF444" s="223">
        <f t="shared" ca="1" si="1089"/>
        <v>-2.5643811805911652E-4</v>
      </c>
      <c r="IG444" s="223">
        <f t="shared" ca="1" si="1090"/>
        <v>-4.3039752132495684E-4</v>
      </c>
      <c r="IH444" s="223">
        <f t="shared" ca="1" si="1091"/>
        <v>6.4346132174505162E-4</v>
      </c>
      <c r="II444" s="223">
        <f t="shared" ca="1" si="1092"/>
        <v>-1.4821747957725499E-4</v>
      </c>
      <c r="IJ444" s="223">
        <f t="shared" ca="1" si="1093"/>
        <v>-5.1018080560349976E-4</v>
      </c>
      <c r="IK444" s="223">
        <f t="shared" ca="1" si="1094"/>
        <v>6.0698362032054077E-4</v>
      </c>
      <c r="IL444" s="223">
        <f t="shared" ca="1" si="1095"/>
        <v>-3.5632619618265076E-5</v>
      </c>
      <c r="IM444" s="223">
        <f t="shared" ca="1" si="1096"/>
        <v>-5.7494196134923387E-4</v>
      </c>
      <c r="IN444" s="223">
        <f t="shared" ca="1" si="1097"/>
        <v>5.5263345905118754E-4</v>
      </c>
      <c r="IO444" s="223">
        <f t="shared" ca="1" si="1098"/>
        <v>7.8001432677965546E-5</v>
      </c>
      <c r="IP444" s="223">
        <f t="shared" ca="1" si="1099"/>
        <v>-6.2277411477381316E-4</v>
      </c>
      <c r="IQ444" s="223">
        <f t="shared" ca="1" si="1100"/>
        <v>4.820111629578792E-4</v>
      </c>
      <c r="IR444" s="223">
        <f t="shared" ca="1" si="1101"/>
        <v>1.8933875500211326E-4</v>
      </c>
      <c r="IS444" s="223">
        <f t="shared" ca="1" si="1102"/>
        <v>-6.5226886174115923E-4</v>
      </c>
      <c r="IT444" s="223">
        <f t="shared" ca="1" si="1103"/>
        <v>3.9719618543736961E-4</v>
      </c>
      <c r="IU444" s="223">
        <f t="shared" ca="1" si="1104"/>
        <v>2.9510105160467808E-4</v>
      </c>
      <c r="IV444" s="223">
        <f t="shared" ca="1" si="1105"/>
        <v>-6.6255773782628925E-4</v>
      </c>
      <c r="IW444" s="223">
        <f t="shared" ca="1" si="1106"/>
        <v>3.0068587934937535E-4</v>
      </c>
      <c r="IX444" s="223">
        <f t="shared" ca="1" si="1107"/>
        <v>3.9217418178102926E-4</v>
      </c>
      <c r="IY444" s="223">
        <f t="shared" ca="1" si="1108"/>
        <v>-6.5333779000290796E-4</v>
      </c>
      <c r="IZ444" s="223">
        <f t="shared" ca="1" si="1109"/>
        <v>1.9532196317262996E-4</v>
      </c>
      <c r="JA444" s="223">
        <f t="shared" ca="1" si="1110"/>
        <v>4.7769985485734165E-4</v>
      </c>
      <c r="JB444" s="223">
        <f t="shared" ca="1" si="1111"/>
        <v>-6.2488049700905053E-4</v>
      </c>
    </row>
    <row r="445" spans="2:262">
      <c r="B445" s="230">
        <v>84</v>
      </c>
      <c r="C445" s="229">
        <f t="shared" si="1112"/>
        <v>1.640625000000001E-3</v>
      </c>
      <c r="D445" s="226">
        <f t="shared" ca="1" si="855"/>
        <v>280.00012442918518</v>
      </c>
      <c r="E445" s="225">
        <f ca="1">CL361</f>
        <v>1.2442918516981859E-4</v>
      </c>
      <c r="F445" s="224">
        <v>84</v>
      </c>
      <c r="G445" s="223">
        <f t="shared" ca="1" si="856"/>
        <v>4.6917082773651551E-5</v>
      </c>
      <c r="H445" s="223">
        <f t="shared" ca="1" si="857"/>
        <v>2.6219023776881883E-4</v>
      </c>
      <c r="I445" s="223">
        <f t="shared" ca="1" si="858"/>
        <v>-2.9410832779735887E-4</v>
      </c>
      <c r="J445" s="223">
        <f t="shared" ca="1" si="859"/>
        <v>1.5093174225232819E-5</v>
      </c>
      <c r="K445" s="223">
        <f t="shared" ca="1" si="860"/>
        <v>2.7987858164111684E-4</v>
      </c>
      <c r="L445" s="223">
        <f t="shared" ca="1" si="861"/>
        <v>-2.7896087441145489E-4</v>
      </c>
      <c r="M445" s="223">
        <f t="shared" ca="1" si="862"/>
        <v>-1.6876089841743236E-5</v>
      </c>
      <c r="N445" s="223">
        <f t="shared" ca="1" si="863"/>
        <v>2.9487154177501519E-4</v>
      </c>
      <c r="O445" s="223">
        <f t="shared" ca="1" si="864"/>
        <v>-2.611268753094428E-4</v>
      </c>
      <c r="P445" s="223">
        <f t="shared" ca="1" si="865"/>
        <v>-4.8682827938134141E-5</v>
      </c>
      <c r="Q445" s="223">
        <f t="shared" ca="1" si="866"/>
        <v>3.070247277684387E-4</v>
      </c>
      <c r="R445" s="223">
        <f t="shared" ca="1" si="867"/>
        <v>-2.4077808165173038E-4</v>
      </c>
      <c r="S445" s="223">
        <f t="shared" ca="1" si="868"/>
        <v>-8.0020723788740012E-5</v>
      </c>
      <c r="T445" s="223">
        <f t="shared" ca="1" si="869"/>
        <v>3.162210977966635E-4</v>
      </c>
      <c r="U445" s="223">
        <f t="shared" ca="1" si="870"/>
        <v>-2.1811046344502366E-4</v>
      </c>
      <c r="V445" s="223">
        <f t="shared" ca="1" si="871"/>
        <v>-1.1058797632548306E-4</v>
      </c>
      <c r="W445" s="223">
        <f t="shared" ca="1" si="872"/>
        <v>3.2237208578907032E-4</v>
      </c>
      <c r="X445" s="223">
        <f t="shared" ca="1" si="873"/>
        <v>-1.9334232224403375E-4</v>
      </c>
      <c r="Y445" s="223">
        <f t="shared" ca="1" si="874"/>
        <v>-1.4009020619667551E-4</v>
      </c>
      <c r="Z445" s="223">
        <f t="shared" ca="1" si="875"/>
        <v>3.2541845436882073E-4</v>
      </c>
      <c r="AA445" s="223">
        <f t="shared" ca="1" si="876"/>
        <v>-1.6671218878817038E-4</v>
      </c>
      <c r="AB445" s="223">
        <f t="shared" ca="1" si="877"/>
        <v>-1.6824329080109528E-4</v>
      </c>
      <c r="AC445" s="223">
        <f t="shared" ca="1" si="878"/>
        <v>3.2533086534117678E-4</v>
      </c>
      <c r="AD445" s="223">
        <f t="shared" ca="1" si="879"/>
        <v>-1.3847652582012234E-4</v>
      </c>
      <c r="AE445" s="223">
        <f t="shared" ca="1" si="880"/>
        <v>-1.947761005439625E-4</v>
      </c>
      <c r="AF445" s="223">
        <f t="shared" ca="1" si="881"/>
        <v>3.2211016223635599E-4</v>
      </c>
      <c r="AG445" s="223">
        <f t="shared" ca="1" si="882"/>
        <v>-1.0890725820945727E-4</v>
      </c>
      <c r="AH445" s="223">
        <f t="shared" ca="1" si="883"/>
        <v>-2.1943310996314593E-4</v>
      </c>
      <c r="AI445" s="223">
        <f t="shared" ca="1" si="884"/>
        <v>3.1578736218587324E-4</v>
      </c>
      <c r="AJ445" s="223">
        <f t="shared" ca="1" si="885"/>
        <v>-7.8289154167474002E-5</v>
      </c>
      <c r="AK445" s="223">
        <f t="shared" ca="1" si="886"/>
        <v>-2.4197685857904432E-4</v>
      </c>
      <c r="AL445" s="223">
        <f t="shared" ca="1" si="887"/>
        <v>3.064233572106081E-4</v>
      </c>
      <c r="AM445" s="223">
        <f t="shared" ca="1" si="888"/>
        <v>-4.6917082773653015E-5</v>
      </c>
      <c r="AN445" s="223">
        <f t="shared" ca="1" si="889"/>
        <v>-2.6219023776881726E-4</v>
      </c>
      <c r="AO445" s="223">
        <f t="shared" ca="1" si="890"/>
        <v>2.9410832779735849E-4</v>
      </c>
      <c r="AP445" s="223">
        <f t="shared" ca="1" si="891"/>
        <v>-1.5093174225233144E-5</v>
      </c>
      <c r="AQ445" s="223">
        <f t="shared" ca="1" si="892"/>
        <v>-2.7987858164111608E-4</v>
      </c>
      <c r="AR445" s="223">
        <f t="shared" ca="1" si="893"/>
        <v>2.7896087441145391E-4</v>
      </c>
      <c r="AS445" s="223">
        <f t="shared" ca="1" si="894"/>
        <v>1.6876089841744063E-5</v>
      </c>
      <c r="AT445" s="223">
        <f t="shared" ca="1" si="895"/>
        <v>-2.9487154177501509E-4</v>
      </c>
      <c r="AU445" s="223">
        <f t="shared" ca="1" si="896"/>
        <v>2.6112687530944372E-4</v>
      </c>
      <c r="AV445" s="223">
        <f t="shared" ca="1" si="897"/>
        <v>4.8682827938131539E-5</v>
      </c>
      <c r="AW445" s="223">
        <f t="shared" ca="1" si="898"/>
        <v>-3.0702472776843897E-4</v>
      </c>
      <c r="AX445" s="223">
        <f t="shared" ca="1" si="899"/>
        <v>2.4077808165173066E-4</v>
      </c>
      <c r="AY445" s="223">
        <f t="shared" ca="1" si="900"/>
        <v>8.0020723788738589E-5</v>
      </c>
      <c r="AZ445" s="223">
        <f t="shared" ca="1" si="901"/>
        <v>-3.1622109779666399E-4</v>
      </c>
      <c r="BA445" s="223">
        <f t="shared" ca="1" si="902"/>
        <v>2.1811046344502304E-4</v>
      </c>
      <c r="BB445" s="223">
        <f t="shared" ca="1" si="903"/>
        <v>1.1058797632548276E-4</v>
      </c>
      <c r="BC445" s="223">
        <f t="shared" ca="1" si="904"/>
        <v>-3.2237208578907026E-4</v>
      </c>
      <c r="BD445" s="223">
        <f t="shared" ca="1" si="905"/>
        <v>1.9334232224403584E-4</v>
      </c>
      <c r="BE445" s="223">
        <f t="shared" ca="1" si="906"/>
        <v>1.4009020619667521E-4</v>
      </c>
      <c r="BF445" s="223">
        <f t="shared" ca="1" si="907"/>
        <v>-3.2541845436882073E-4</v>
      </c>
      <c r="BG445" s="223">
        <f t="shared" ca="1" si="908"/>
        <v>1.6671218878817066E-4</v>
      </c>
      <c r="BH445" s="223">
        <f t="shared" ca="1" si="909"/>
        <v>1.6824329080109698E-4</v>
      </c>
      <c r="BI445" s="223">
        <f t="shared" ca="1" si="910"/>
        <v>-3.2533086534117678E-4</v>
      </c>
      <c r="BJ445" s="223">
        <f t="shared" ca="1" si="911"/>
        <v>1.3847652582012258E-4</v>
      </c>
      <c r="BK445" s="223">
        <f t="shared" ca="1" si="912"/>
        <v>1.9477610054396223E-4</v>
      </c>
      <c r="BL445" s="223">
        <f t="shared" ca="1" si="913"/>
        <v>-3.2211016223635637E-4</v>
      </c>
      <c r="BM445" s="223">
        <f t="shared" ca="1" si="914"/>
        <v>1.0890725820945756E-4</v>
      </c>
      <c r="BN445" s="223">
        <f t="shared" ca="1" si="915"/>
        <v>2.1943310996314566E-4</v>
      </c>
      <c r="BO445" s="223">
        <f t="shared" ca="1" si="916"/>
        <v>-3.157873621858733E-4</v>
      </c>
      <c r="BP445" s="223">
        <f t="shared" ca="1" si="917"/>
        <v>7.8289154167472051E-5</v>
      </c>
      <c r="BQ445" s="223">
        <f t="shared" ca="1" si="918"/>
        <v>2.4197685857904101E-4</v>
      </c>
      <c r="BR445" s="223">
        <f t="shared" ca="1" si="919"/>
        <v>-3.0642335721060821E-4</v>
      </c>
      <c r="BS445" s="223">
        <f t="shared" ca="1" si="920"/>
        <v>4.6917082773648746E-5</v>
      </c>
      <c r="BT445" s="223">
        <f t="shared" ca="1" si="921"/>
        <v>2.621902377688171E-4</v>
      </c>
      <c r="BU445" s="223">
        <f t="shared" ca="1" si="922"/>
        <v>-2.9410832779735866E-4</v>
      </c>
      <c r="BV445" s="223">
        <f t="shared" ca="1" si="923"/>
        <v>1.5093174225238077E-5</v>
      </c>
      <c r="BW445" s="223">
        <f t="shared" ca="1" si="924"/>
        <v>2.7987858164111597E-4</v>
      </c>
      <c r="BX445" s="223">
        <f t="shared" ca="1" si="925"/>
        <v>-2.7896087441145408E-4</v>
      </c>
      <c r="BY445" s="223">
        <f t="shared" ca="1" si="926"/>
        <v>-1.6876089841739116E-5</v>
      </c>
      <c r="BZ445" s="223">
        <f t="shared" ca="1" si="927"/>
        <v>2.9487154177501492E-4</v>
      </c>
      <c r="CA445" s="223">
        <f t="shared" ca="1" si="928"/>
        <v>-2.6112687530944112E-4</v>
      </c>
      <c r="CB445" s="223">
        <f t="shared" ca="1" si="929"/>
        <v>-4.8682827938131227E-5</v>
      </c>
      <c r="CC445" s="223">
        <f t="shared" ca="1" si="930"/>
        <v>3.0702472776843886E-4</v>
      </c>
      <c r="CD445" s="223">
        <f t="shared" ca="1" si="931"/>
        <v>-2.4077808165172773E-4</v>
      </c>
      <c r="CE445" s="223">
        <f t="shared" ca="1" si="932"/>
        <v>-8.0020723788738277E-5</v>
      </c>
      <c r="CF445" s="223">
        <f t="shared" ca="1" si="933"/>
        <v>3.1622109779666388E-4</v>
      </c>
      <c r="CG445" s="223">
        <f t="shared" ca="1" si="934"/>
        <v>-2.181104634450267E-4</v>
      </c>
      <c r="CH445" s="223">
        <f t="shared" ca="1" si="935"/>
        <v>-1.1058797632548246E-4</v>
      </c>
      <c r="CI445" s="223">
        <f t="shared" ca="1" si="936"/>
        <v>3.2237208578907091E-4</v>
      </c>
      <c r="CJ445" s="223">
        <f t="shared" ca="1" si="937"/>
        <v>-1.9334232224403611E-4</v>
      </c>
      <c r="CK445" s="223">
        <f t="shared" ca="1" si="938"/>
        <v>-1.4009020619667491E-4</v>
      </c>
      <c r="CL445" s="223">
        <f t="shared" ca="1" si="939"/>
        <v>3.2541845436882046E-4</v>
      </c>
      <c r="CM445" s="223">
        <f t="shared" ca="1" si="940"/>
        <v>-1.6671218878817093E-4</v>
      </c>
      <c r="CN445" s="223">
        <f t="shared" ca="1" si="941"/>
        <v>-1.6824329080109671E-4</v>
      </c>
      <c r="CO445" s="223">
        <f t="shared" ca="1" si="942"/>
        <v>3.25330865341177E-4</v>
      </c>
      <c r="CP445" s="223">
        <f t="shared" ca="1" si="943"/>
        <v>-1.3847652582012294E-4</v>
      </c>
      <c r="CQ445" s="223">
        <f t="shared" ca="1" si="944"/>
        <v>-1.947761005439657E-4</v>
      </c>
      <c r="CR445" s="223">
        <f t="shared" ca="1" si="945"/>
        <v>3.2211016223635642E-4</v>
      </c>
      <c r="CS445" s="223">
        <f t="shared" ca="1" si="946"/>
        <v>-1.0890725820945786E-4</v>
      </c>
      <c r="CT445" s="223">
        <f t="shared" ca="1" si="947"/>
        <v>-2.1943310996314885E-4</v>
      </c>
      <c r="CU445" s="223">
        <f t="shared" ca="1" si="948"/>
        <v>3.1578736218587335E-4</v>
      </c>
      <c r="CV445" s="223">
        <f t="shared" ca="1" si="949"/>
        <v>-7.8289154167472376E-5</v>
      </c>
      <c r="CW445" s="223">
        <f t="shared" ca="1" si="950"/>
        <v>-2.4197685857904079E-4</v>
      </c>
      <c r="CX445" s="223">
        <f t="shared" ca="1" si="951"/>
        <v>3.0642335721060832E-4</v>
      </c>
      <c r="CY445" s="223">
        <f t="shared" ca="1" si="952"/>
        <v>-4.6917082773649071E-5</v>
      </c>
      <c r="CZ445" s="223">
        <f t="shared" ca="1" si="953"/>
        <v>-2.6219023776881693E-4</v>
      </c>
      <c r="DA445" s="223">
        <f t="shared" ca="1" si="954"/>
        <v>2.9410832779735882E-4</v>
      </c>
      <c r="DB445" s="223">
        <f t="shared" ca="1" si="955"/>
        <v>-1.5093174225238389E-5</v>
      </c>
      <c r="DC445" s="223">
        <f t="shared" ca="1" si="956"/>
        <v>-2.7987858164111581E-4</v>
      </c>
      <c r="DD445" s="223">
        <f t="shared" ca="1" si="957"/>
        <v>2.7896087441145424E-4</v>
      </c>
      <c r="DE445" s="223">
        <f t="shared" ca="1" si="958"/>
        <v>1.6876089841738791E-5</v>
      </c>
      <c r="DF445" s="223">
        <f t="shared" ca="1" si="959"/>
        <v>-2.9487154177501476E-4</v>
      </c>
      <c r="DG445" s="223">
        <f t="shared" ca="1" si="960"/>
        <v>2.6112687530944134E-4</v>
      </c>
      <c r="DH445" s="223">
        <f t="shared" ca="1" si="961"/>
        <v>4.8682827938130915E-5</v>
      </c>
      <c r="DI445" s="223">
        <f t="shared" ca="1" si="962"/>
        <v>-3.0702472776843875E-4</v>
      </c>
      <c r="DJ445" s="223">
        <f t="shared" ca="1" si="963"/>
        <v>2.4077808165172795E-4</v>
      </c>
      <c r="DK445" s="223">
        <f t="shared" ca="1" si="964"/>
        <v>8.0020723788737979E-5</v>
      </c>
      <c r="DL445" s="223">
        <f t="shared" ca="1" si="965"/>
        <v>-3.1622109779666377E-4</v>
      </c>
      <c r="DM445" s="223">
        <f t="shared" ca="1" si="966"/>
        <v>2.1811046344502702E-4</v>
      </c>
      <c r="DN445" s="223">
        <f t="shared" ca="1" si="967"/>
        <v>1.1058797632548215E-4</v>
      </c>
      <c r="DO445" s="223">
        <f t="shared" ca="1" si="968"/>
        <v>-3.2237208578907086E-4</v>
      </c>
      <c r="DP445" s="223">
        <f t="shared" ca="1" si="969"/>
        <v>1.9334232224403635E-4</v>
      </c>
      <c r="DQ445" s="223">
        <f t="shared" ca="1" si="970"/>
        <v>1.4009020619667464E-4</v>
      </c>
      <c r="DR445" s="223">
        <f t="shared" ca="1" si="971"/>
        <v>-3.2541845436882046E-4</v>
      </c>
      <c r="DS445" s="223">
        <f t="shared" ca="1" si="972"/>
        <v>1.667121887881712E-4</v>
      </c>
      <c r="DT445" s="223">
        <f t="shared" ca="1" si="973"/>
        <v>1.6824329080109644E-4</v>
      </c>
      <c r="DU445" s="223">
        <f t="shared" ca="1" si="974"/>
        <v>-3.25330865341177E-4</v>
      </c>
      <c r="DV445" s="223">
        <f t="shared" ca="1" si="975"/>
        <v>1.3847652582012324E-4</v>
      </c>
      <c r="DW445" s="223">
        <f t="shared" ca="1" si="976"/>
        <v>1.9477610054396545E-4</v>
      </c>
      <c r="DX445" s="223">
        <f t="shared" ca="1" si="977"/>
        <v>-3.2211016223635642E-4</v>
      </c>
      <c r="DY445" s="223">
        <f t="shared" ca="1" si="978"/>
        <v>1.0890725820945817E-4</v>
      </c>
      <c r="DZ445" s="223">
        <f t="shared" ca="1" si="979"/>
        <v>2.1943310996314861E-4</v>
      </c>
      <c r="EA445" s="223">
        <f t="shared" ca="1" si="980"/>
        <v>-3.1578736218587118E-4</v>
      </c>
      <c r="EB445" s="223">
        <f t="shared" ca="1" si="981"/>
        <v>7.82891541674817E-5</v>
      </c>
      <c r="EC445" s="223">
        <f t="shared" ca="1" si="982"/>
        <v>2.4197685857904058E-4</v>
      </c>
      <c r="ED445" s="223">
        <f t="shared" ca="1" si="983"/>
        <v>-3.0642335721060843E-4</v>
      </c>
      <c r="EE445" s="223">
        <f t="shared" ca="1" si="984"/>
        <v>4.6917082773649397E-5</v>
      </c>
      <c r="EF445" s="223">
        <f t="shared" ca="1" si="985"/>
        <v>2.6219023776882225E-4</v>
      </c>
      <c r="EG445" s="223">
        <f t="shared" ca="1" si="986"/>
        <v>-2.9410832779736289E-4</v>
      </c>
      <c r="EH445" s="223">
        <f t="shared" ca="1" si="987"/>
        <v>1.5093174225238728E-5</v>
      </c>
      <c r="EI445" s="223">
        <f t="shared" ca="1" si="988"/>
        <v>2.7987858164111559E-4</v>
      </c>
      <c r="EJ445" s="223">
        <f t="shared" ca="1" si="989"/>
        <v>-2.789608744114544E-4</v>
      </c>
      <c r="EK445" s="223">
        <f t="shared" ca="1" si="990"/>
        <v>-1.6876089841747708E-5</v>
      </c>
      <c r="EL445" s="223">
        <f t="shared" ca="1" si="991"/>
        <v>2.9487154177501075E-4</v>
      </c>
      <c r="EM445" s="223">
        <f t="shared" ca="1" si="992"/>
        <v>-2.6112687530944703E-4</v>
      </c>
      <c r="EN445" s="223">
        <f t="shared" ca="1" si="993"/>
        <v>-4.868282793813059E-5</v>
      </c>
      <c r="EO445" s="223">
        <f t="shared" ca="1" si="994"/>
        <v>3.070247277684387E-4</v>
      </c>
      <c r="EP445" s="223">
        <f t="shared" ca="1" si="995"/>
        <v>-2.4077808165172816E-4</v>
      </c>
      <c r="EQ445" s="223">
        <f t="shared" ca="1" si="996"/>
        <v>-8.0020723788746639E-5</v>
      </c>
      <c r="ER445" s="223">
        <f t="shared" ca="1" si="997"/>
        <v>3.1622109779666155E-4</v>
      </c>
      <c r="ES445" s="223">
        <f t="shared" ca="1" si="998"/>
        <v>-2.1811046344502721E-4</v>
      </c>
      <c r="ET445" s="223">
        <f t="shared" ca="1" si="999"/>
        <v>-1.1058797632548185E-4</v>
      </c>
      <c r="EU445" s="223">
        <f t="shared" ca="1" si="1000"/>
        <v>3.2237208578907075E-4</v>
      </c>
      <c r="EV445" s="223">
        <f t="shared" ca="1" si="1001"/>
        <v>-1.933423222440292E-4</v>
      </c>
      <c r="EW445" s="223">
        <f t="shared" ca="1" si="1002"/>
        <v>-1.4009020619666599E-4</v>
      </c>
      <c r="EX445" s="223">
        <f t="shared" ca="1" si="1003"/>
        <v>3.2541845436882046E-4</v>
      </c>
      <c r="EY445" s="223">
        <f t="shared" ca="1" si="1004"/>
        <v>-1.6671218878817147E-4</v>
      </c>
      <c r="EZ445" s="223">
        <f t="shared" ca="1" si="1005"/>
        <v>-1.6824329080109617E-4</v>
      </c>
      <c r="FA445" s="223">
        <f t="shared" ca="1" si="1006"/>
        <v>3.2533086534117657E-4</v>
      </c>
      <c r="FB445" s="223">
        <f t="shared" ca="1" si="1007"/>
        <v>-1.384765258201151E-4</v>
      </c>
      <c r="FC445" s="223">
        <f t="shared" ca="1" si="1008"/>
        <v>-1.9477610054395778E-4</v>
      </c>
      <c r="FD445" s="223">
        <f t="shared" ca="1" si="1009"/>
        <v>3.2211016223635642E-4</v>
      </c>
      <c r="FE445" s="223">
        <f t="shared" ca="1" si="1010"/>
        <v>-1.0890725820945846E-4</v>
      </c>
      <c r="FF445" s="223">
        <f t="shared" ca="1" si="1011"/>
        <v>-2.1943310996314839E-4</v>
      </c>
      <c r="FG445" s="223">
        <f t="shared" ca="1" si="1012"/>
        <v>3.1578736218587129E-4</v>
      </c>
      <c r="FH445" s="223">
        <f t="shared" ca="1" si="1013"/>
        <v>-7.8289154167481971E-5</v>
      </c>
      <c r="FI445" s="223">
        <f t="shared" ca="1" si="1014"/>
        <v>-2.4197685857904036E-4</v>
      </c>
      <c r="FJ445" s="223">
        <f t="shared" ca="1" si="1015"/>
        <v>3.0642335721060854E-4</v>
      </c>
      <c r="FK445" s="223">
        <f t="shared" ca="1" si="1016"/>
        <v>-4.6917082773649681E-5</v>
      </c>
      <c r="FL445" s="223">
        <f t="shared" ca="1" si="1017"/>
        <v>-2.6219023776882203E-4</v>
      </c>
      <c r="FM445" s="223">
        <f t="shared" ca="1" si="1018"/>
        <v>2.9410832779736305E-4</v>
      </c>
      <c r="FN445" s="223">
        <f t="shared" ca="1" si="1019"/>
        <v>-1.5093174225239039E-5</v>
      </c>
      <c r="FO445" s="223">
        <f t="shared" ca="1" si="1020"/>
        <v>-2.7987858164111543E-4</v>
      </c>
      <c r="FP445" s="223">
        <f t="shared" ca="1" si="1021"/>
        <v>2.7896087441145457E-4</v>
      </c>
      <c r="FQ445" s="223">
        <f t="shared" ca="1" si="1022"/>
        <v>1.6876089841747396E-5</v>
      </c>
      <c r="FR445" s="223">
        <f t="shared" ca="1" si="1023"/>
        <v>-2.9487154177501059E-4</v>
      </c>
      <c r="FS445" s="223">
        <f t="shared" ca="1" si="1024"/>
        <v>2.6112687530944719E-4</v>
      </c>
      <c r="FT445" s="223">
        <f t="shared" ca="1" si="1025"/>
        <v>4.8682827938130278E-5</v>
      </c>
      <c r="FU445" s="223">
        <f t="shared" ca="1" si="1026"/>
        <v>-3.0702472776843854E-4</v>
      </c>
      <c r="FV445" s="223">
        <f t="shared" ca="1" si="1027"/>
        <v>2.4077808165172835E-4</v>
      </c>
      <c r="FW445" s="223">
        <f t="shared" ca="1" si="1028"/>
        <v>8.0020723788746341E-5</v>
      </c>
      <c r="FX445" s="223">
        <f t="shared" ca="1" si="1029"/>
        <v>-3.1622109779666144E-4</v>
      </c>
      <c r="FY445" s="223">
        <f t="shared" ca="1" si="1030"/>
        <v>2.1811046344502746E-4</v>
      </c>
      <c r="FZ445" s="223">
        <f t="shared" ca="1" si="1031"/>
        <v>1.1058797632548155E-4</v>
      </c>
      <c r="GA445" s="223">
        <f t="shared" ca="1" si="1032"/>
        <v>-3.2237208578907075E-4</v>
      </c>
      <c r="GB445" s="223">
        <f t="shared" ca="1" si="1033"/>
        <v>1.9334232224402947E-4</v>
      </c>
      <c r="GC445" s="223">
        <f t="shared" ca="1" si="1034"/>
        <v>1.4009020619666569E-4</v>
      </c>
      <c r="GD445" s="223">
        <f t="shared" ca="1" si="1035"/>
        <v>-3.2541845436882046E-4</v>
      </c>
      <c r="GE445" s="223">
        <f t="shared" ca="1" si="1036"/>
        <v>1.6671218878817177E-4</v>
      </c>
      <c r="GF445" s="223">
        <f t="shared" ca="1" si="1037"/>
        <v>1.6824329080109587E-4</v>
      </c>
      <c r="GG445" s="223">
        <f t="shared" ca="1" si="1038"/>
        <v>-3.2533086534117662E-4</v>
      </c>
      <c r="GH445" s="223">
        <f t="shared" ca="1" si="1039"/>
        <v>1.3847652582011537E-4</v>
      </c>
      <c r="GI445" s="223">
        <f t="shared" ca="1" si="1040"/>
        <v>1.9477610054395751E-4</v>
      </c>
      <c r="GJ445" s="223">
        <f t="shared" ca="1" si="1041"/>
        <v>-3.2211016223635653E-4</v>
      </c>
      <c r="GK445" s="223">
        <f t="shared" ca="1" si="1042"/>
        <v>1.0890725820945874E-4</v>
      </c>
      <c r="GL445" s="223">
        <f t="shared" ca="1" si="1043"/>
        <v>2.1943310996314818E-4</v>
      </c>
      <c r="GM445" s="223">
        <f t="shared" ca="1" si="1044"/>
        <v>-3.1578736218587135E-4</v>
      </c>
      <c r="GN445" s="223">
        <f t="shared" ca="1" si="1045"/>
        <v>7.828915416748231E-5</v>
      </c>
      <c r="GO445" s="223">
        <f t="shared" ca="1" si="1046"/>
        <v>2.4197685857904014E-4</v>
      </c>
      <c r="GP445" s="223">
        <f t="shared" ca="1" si="1047"/>
        <v>-3.0642335721060864E-4</v>
      </c>
      <c r="GQ445" s="223">
        <f t="shared" ca="1" si="1048"/>
        <v>4.6917082773650007E-5</v>
      </c>
      <c r="GR445" s="223">
        <f t="shared" ca="1" si="1049"/>
        <v>2.6219023776882187E-4</v>
      </c>
      <c r="GS445" s="223">
        <f t="shared" ca="1" si="1050"/>
        <v>-2.9410832779736316E-4</v>
      </c>
      <c r="GT445" s="223">
        <f t="shared" ca="1" si="1051"/>
        <v>1.5093174225239351E-5</v>
      </c>
      <c r="GU445" s="223">
        <f t="shared" ca="1" si="1052"/>
        <v>2.7987858164111527E-4</v>
      </c>
      <c r="GV445" s="223">
        <f t="shared" ca="1" si="1053"/>
        <v>-2.7896087441145473E-4</v>
      </c>
      <c r="GW445" s="223">
        <f t="shared" ca="1" si="1054"/>
        <v>-1.6876089841747098E-5</v>
      </c>
      <c r="GX445" s="223">
        <f t="shared" ca="1" si="1055"/>
        <v>2.9487154177501048E-4</v>
      </c>
      <c r="GY445" s="223">
        <f t="shared" ca="1" si="1056"/>
        <v>-2.6112687530944741E-4</v>
      </c>
      <c r="GZ445" s="223">
        <f t="shared" ca="1" si="1057"/>
        <v>-4.868282793812996E-5</v>
      </c>
      <c r="HA445" s="223">
        <f t="shared" ca="1" si="1058"/>
        <v>3.0702472776843843E-4</v>
      </c>
      <c r="HB445" s="223">
        <f t="shared" ca="1" si="1059"/>
        <v>-2.4077808165172862E-4</v>
      </c>
      <c r="HC445" s="223">
        <f t="shared" ca="1" si="1060"/>
        <v>-8.0020723788746016E-5</v>
      </c>
      <c r="HD445" s="223">
        <f t="shared" ca="1" si="1061"/>
        <v>3.1622109779666139E-4</v>
      </c>
      <c r="HE445" s="223">
        <f t="shared" ca="1" si="1062"/>
        <v>-2.1811046344502767E-4</v>
      </c>
      <c r="HF445" s="223">
        <f t="shared" ca="1" si="1063"/>
        <v>-1.1058797632548125E-4</v>
      </c>
      <c r="HG445" s="223">
        <f t="shared" ca="1" si="1064"/>
        <v>3.2237208578907069E-4</v>
      </c>
      <c r="HH445" s="223">
        <f t="shared" ca="1" si="1065"/>
        <v>-1.9334232224402974E-4</v>
      </c>
      <c r="HI445" s="223">
        <f t="shared" ca="1" si="1066"/>
        <v>-1.4009020619666542E-4</v>
      </c>
      <c r="HJ445" s="223">
        <f t="shared" ca="1" si="1067"/>
        <v>3.2541845436882041E-4</v>
      </c>
      <c r="HK445" s="223">
        <f t="shared" ca="1" si="1068"/>
        <v>-1.6671218878817201E-4</v>
      </c>
      <c r="HL445" s="223">
        <f t="shared" ca="1" si="1069"/>
        <v>-1.682432908010956E-4</v>
      </c>
      <c r="HM445" s="223">
        <f t="shared" ca="1" si="1070"/>
        <v>3.2533086534117662E-4</v>
      </c>
      <c r="HN445" s="223">
        <f t="shared" ca="1" si="1071"/>
        <v>-1.384765258201157E-4</v>
      </c>
      <c r="HO445" s="223">
        <f t="shared" ca="1" si="1072"/>
        <v>-1.9477610054395727E-4</v>
      </c>
      <c r="HP445" s="223">
        <f t="shared" ca="1" si="1073"/>
        <v>3.2211016223635653E-4</v>
      </c>
      <c r="HQ445" s="223">
        <f t="shared" ca="1" si="1074"/>
        <v>-1.0890725820945906E-4</v>
      </c>
      <c r="HR445" s="223">
        <f t="shared" ca="1" si="1075"/>
        <v>-2.1943310996314791E-4</v>
      </c>
      <c r="HS445" s="223">
        <f t="shared" ca="1" si="1076"/>
        <v>3.1578736218587145E-4</v>
      </c>
      <c r="HT445" s="223">
        <f t="shared" ca="1" si="1077"/>
        <v>-7.8289154167482608E-5</v>
      </c>
      <c r="HU445" s="223">
        <f t="shared" ca="1" si="1078"/>
        <v>-2.4197685857903992E-4</v>
      </c>
      <c r="HV445" s="223">
        <f t="shared" ca="1" si="1079"/>
        <v>3.0642335721060875E-4</v>
      </c>
      <c r="HW445" s="223">
        <f t="shared" ca="1" si="1080"/>
        <v>-4.6917082773650332E-5</v>
      </c>
      <c r="HX445" s="223">
        <f t="shared" ca="1" si="1081"/>
        <v>-2.6219023776882165E-4</v>
      </c>
      <c r="HY445" s="223">
        <f t="shared" ca="1" si="1082"/>
        <v>2.9410832779736332E-4</v>
      </c>
      <c r="HZ445" s="223">
        <f t="shared" ca="1" si="1083"/>
        <v>-1.5093174225239676E-5</v>
      </c>
      <c r="IA445" s="223">
        <f t="shared" ca="1" si="1084"/>
        <v>-2.7987858164111516E-4</v>
      </c>
      <c r="IB445" s="223">
        <f t="shared" ca="1" si="1085"/>
        <v>2.7896087441145489E-4</v>
      </c>
      <c r="IC445" s="223">
        <f t="shared" ca="1" si="1086"/>
        <v>1.6876089841746773E-5</v>
      </c>
      <c r="ID445" s="223">
        <f t="shared" ca="1" si="1087"/>
        <v>-2.9487154177501031E-4</v>
      </c>
      <c r="IE445" s="223">
        <f t="shared" ca="1" si="1088"/>
        <v>1.9569898242261495E-4</v>
      </c>
      <c r="IF445" s="223">
        <f t="shared" ca="1" si="1089"/>
        <v>4.8682827938129648E-5</v>
      </c>
      <c r="IG445" s="223">
        <f t="shared" ca="1" si="1090"/>
        <v>-3.0702472776843832E-4</v>
      </c>
      <c r="IH445" s="223">
        <f t="shared" ca="1" si="1091"/>
        <v>2.4077808165172884E-4</v>
      </c>
      <c r="II445" s="223">
        <f t="shared" ca="1" si="1092"/>
        <v>8.0020723788745704E-5</v>
      </c>
      <c r="IJ445" s="223">
        <f t="shared" ca="1" si="1093"/>
        <v>-3.1622109779666128E-4</v>
      </c>
      <c r="IK445" s="223">
        <f t="shared" ca="1" si="1094"/>
        <v>2.1811046344502794E-4</v>
      </c>
      <c r="IL445" s="223">
        <f t="shared" ca="1" si="1095"/>
        <v>1.1058797632548095E-4</v>
      </c>
      <c r="IM445" s="223">
        <f t="shared" ca="1" si="1096"/>
        <v>-3.2237208578907069E-4</v>
      </c>
      <c r="IN445" s="223">
        <f t="shared" ca="1" si="1097"/>
        <v>1.933423222440299E-4</v>
      </c>
      <c r="IO445" s="223">
        <f t="shared" ca="1" si="1098"/>
        <v>1.400902061966651E-4</v>
      </c>
      <c r="IP445" s="223">
        <f t="shared" ca="1" si="1099"/>
        <v>-3.2541845436882041E-4</v>
      </c>
      <c r="IQ445" s="223">
        <f t="shared" ca="1" si="1100"/>
        <v>1.6671218878817234E-4</v>
      </c>
      <c r="IR445" s="223">
        <f t="shared" ca="1" si="1101"/>
        <v>1.6824329080109536E-4</v>
      </c>
      <c r="IS445" s="223">
        <f t="shared" ca="1" si="1102"/>
        <v>-3.2533086534117662E-4</v>
      </c>
      <c r="IT445" s="223">
        <f t="shared" ca="1" si="1103"/>
        <v>1.38476525820116E-4</v>
      </c>
      <c r="IU445" s="223">
        <f t="shared" ca="1" si="1104"/>
        <v>1.9477610054395702E-4</v>
      </c>
      <c r="IV445" s="223">
        <f t="shared" ca="1" si="1105"/>
        <v>-3.2211016223635387E-4</v>
      </c>
      <c r="IW445" s="223">
        <f t="shared" ca="1" si="1106"/>
        <v>1.0890725820945937E-4</v>
      </c>
      <c r="IX445" s="223">
        <f t="shared" ca="1" si="1107"/>
        <v>2.19433109963134E-4</v>
      </c>
      <c r="IY445" s="223">
        <f t="shared" ca="1" si="1108"/>
        <v>-3.1578736218587156E-4</v>
      </c>
      <c r="IZ445" s="223">
        <f t="shared" ca="1" si="1109"/>
        <v>7.828915416748292E-5</v>
      </c>
      <c r="JA445" s="223">
        <f t="shared" ca="1" si="1110"/>
        <v>2.4197685857905212E-4</v>
      </c>
      <c r="JB445" s="223">
        <f t="shared" ca="1" si="1111"/>
        <v>-3.0642335721060886E-4</v>
      </c>
    </row>
    <row r="446" spans="2:262">
      <c r="B446" s="230">
        <v>85</v>
      </c>
      <c r="C446" s="229">
        <f t="shared" si="1112"/>
        <v>1.660156250000001E-3</v>
      </c>
      <c r="D446" s="226">
        <f t="shared" ca="1" si="855"/>
        <v>279.99968102335441</v>
      </c>
      <c r="E446" s="225">
        <f ca="1">CM361</f>
        <v>-3.1897664556337164E-4</v>
      </c>
      <c r="F446" s="224">
        <v>85</v>
      </c>
      <c r="G446" s="223">
        <f t="shared" ca="1" si="856"/>
        <v>4.4223565865073152E-7</v>
      </c>
      <c r="H446" s="223">
        <f t="shared" ca="1" si="857"/>
        <v>9.0860068679042529E-6</v>
      </c>
      <c r="I446" s="223">
        <f t="shared" ca="1" si="858"/>
        <v>-9.3991883782055475E-6</v>
      </c>
      <c r="J446" s="223">
        <f t="shared" ca="1" si="859"/>
        <v>1.7967905218516731E-7</v>
      </c>
      <c r="K446" s="223">
        <f t="shared" ca="1" si="860"/>
        <v>9.2220614181982936E-6</v>
      </c>
      <c r="L446" s="223">
        <f t="shared" ca="1" si="861"/>
        <v>-9.270753855509117E-6</v>
      </c>
      <c r="M446" s="223">
        <f t="shared" ca="1" si="862"/>
        <v>-8.2985786222793161E-8</v>
      </c>
      <c r="N446" s="223">
        <f t="shared" ca="1" si="863"/>
        <v>9.3525609435290885E-6</v>
      </c>
      <c r="O446" s="223">
        <f t="shared" ca="1" si="864"/>
        <v>-9.1367349773459336E-6</v>
      </c>
      <c r="P446" s="223">
        <f t="shared" ca="1" si="865"/>
        <v>-3.4560063709620791E-7</v>
      </c>
      <c r="Q446" s="223">
        <f t="shared" ca="1" si="866"/>
        <v>9.4774268358622797E-6</v>
      </c>
      <c r="R446" s="223">
        <f t="shared" ca="1" si="867"/>
        <v>-8.9972124716769361E-6</v>
      </c>
      <c r="S446" s="223">
        <f t="shared" ca="1" si="868"/>
        <v>-6.0800731106863835E-7</v>
      </c>
      <c r="T446" s="223">
        <f t="shared" ca="1" si="869"/>
        <v>9.5965838806533645E-6</v>
      </c>
      <c r="U446" s="223">
        <f t="shared" ca="1" si="870"/>
        <v>-8.8522703816424423E-6</v>
      </c>
      <c r="V446" s="223">
        <f t="shared" ca="1" si="871"/>
        <v>-8.7004774417173901E-7</v>
      </c>
      <c r="W446" s="223">
        <f t="shared" ca="1" si="872"/>
        <v>9.709960302154146E-6</v>
      </c>
      <c r="X446" s="223">
        <f t="shared" ca="1" si="873"/>
        <v>-8.7019960149377358E-6</v>
      </c>
      <c r="Y446" s="223">
        <f t="shared" ca="1" si="874"/>
        <v>-1.1315640930469692E-6</v>
      </c>
      <c r="Z446" s="223">
        <f t="shared" ca="1" si="875"/>
        <v>9.8174878066477071E-6</v>
      </c>
      <c r="AA446" s="223">
        <f t="shared" ca="1" si="876"/>
        <v>-8.5464798912222659E-6</v>
      </c>
      <c r="AB446" s="223">
        <f t="shared" ca="1" si="877"/>
        <v>-1.3923988300243795E-6</v>
      </c>
      <c r="AC446" s="223">
        <f t="shared" ca="1" si="878"/>
        <v>9.9191016235860292E-6</v>
      </c>
      <c r="AD446" s="223">
        <f t="shared" ca="1" si="879"/>
        <v>-8.3858156875937431E-6</v>
      </c>
      <c r="AE446" s="223">
        <f t="shared" ca="1" si="880"/>
        <v>-1.6523948380118036E-6</v>
      </c>
      <c r="AF446" s="223">
        <f t="shared" ca="1" si="881"/>
        <v>1.0014740544605431E-5</v>
      </c>
      <c r="AG446" s="223">
        <f t="shared" ca="1" si="882"/>
        <v>-8.2201001821608586E-6</v>
      </c>
      <c r="AH446" s="223">
        <f t="shared" ca="1" si="883"/>
        <v>-1.9113955051357575E-6</v>
      </c>
      <c r="AI446" s="223">
        <f t="shared" ca="1" si="884"/>
        <v>1.0104346960396005E-5</v>
      </c>
      <c r="AJ446" s="223">
        <f t="shared" ca="1" si="885"/>
        <v>-8.0494331957476334E-6</v>
      </c>
      <c r="AK446" s="223">
        <f t="shared" ca="1" si="886"/>
        <v>-2.169244819079248E-6</v>
      </c>
      <c r="AL446" s="223">
        <f t="shared" ca="1" si="887"/>
        <v>1.0187866895403529E-5</v>
      </c>
      <c r="AM446" s="223">
        <f t="shared" ca="1" si="888"/>
        <v>-7.8739175317649828E-6</v>
      </c>
      <c r="AN446" s="223">
        <f t="shared" ca="1" si="889"/>
        <v>-2.4257874610568654E-6</v>
      </c>
      <c r="AO446" s="223">
        <f t="shared" ca="1" si="890"/>
        <v>1.0265250040342121E-5</v>
      </c>
      <c r="AP446" s="223">
        <f t="shared" ca="1" si="891"/>
        <v>-7.6936589142858376E-6</v>
      </c>
      <c r="AQ446" s="223">
        <f t="shared" ca="1" si="892"/>
        <v>-2.680868899373976E-6</v>
      </c>
      <c r="AR446" s="223">
        <f t="shared" ca="1" si="893"/>
        <v>1.0336449782498871E-5</v>
      </c>
      <c r="AS446" s="223">
        <f t="shared" ca="1" si="894"/>
        <v>-7.5087659243612651E-6</v>
      </c>
      <c r="AT446" s="223">
        <f t="shared" ca="1" si="895"/>
        <v>-2.9343354825103973E-6</v>
      </c>
      <c r="AU446" s="223">
        <f t="shared" ca="1" si="896"/>
        <v>1.0401423233811359E-5</v>
      </c>
      <c r="AV446" s="223">
        <f t="shared" ca="1" si="897"/>
        <v>-7.3193499346147007E-6</v>
      </c>
      <c r="AW446" s="223">
        <f t="shared" ca="1" si="898"/>
        <v>-3.1860345316738783E-6</v>
      </c>
      <c r="AX446" s="223">
        <f t="shared" ca="1" si="899"/>
        <v>1.0460131256702066E-5</v>
      </c>
      <c r="AY446" s="223">
        <f t="shared" ca="1" si="900"/>
        <v>-7.1255250421555354E-6</v>
      </c>
      <c r="AZ446" s="223">
        <f t="shared" ca="1" si="901"/>
        <v>-3.435814432768984E-6</v>
      </c>
      <c r="BA446" s="223">
        <f t="shared" ca="1" si="902"/>
        <v>1.0512538487653267E-5</v>
      </c>
      <c r="BB446" s="223">
        <f t="shared" ca="1" si="903"/>
        <v>-6.9274079998516305E-6</v>
      </c>
      <c r="BC446" s="223">
        <f t="shared" ca="1" si="904"/>
        <v>-3.6835247277231662E-6</v>
      </c>
      <c r="BD446" s="223">
        <f t="shared" ca="1" si="905"/>
        <v>1.0558613358508609E-5</v>
      </c>
      <c r="BE446" s="223">
        <f t="shared" ca="1" si="906"/>
        <v>-6.7251181460010865E-6</v>
      </c>
      <c r="BF446" s="223">
        <f t="shared" ca="1" si="907"/>
        <v>-3.9290162051173719E-6</v>
      </c>
      <c r="BG446" s="223">
        <f t="shared" ca="1" si="908"/>
        <v>1.059832811548877E-5</v>
      </c>
      <c r="BH446" s="223">
        <f t="shared" ca="1" si="909"/>
        <v>-6.5187773324476371E-6</v>
      </c>
      <c r="BI446" s="223">
        <f t="shared" ca="1" si="910"/>
        <v>-4.1721409900648515E-6</v>
      </c>
      <c r="BJ446" s="223">
        <f t="shared" ca="1" si="911"/>
        <v>1.0631658835909174E-5</v>
      </c>
      <c r="BK446" s="223">
        <f t="shared" ca="1" si="912"/>
        <v>-6.3085098511820249E-6</v>
      </c>
      <c r="BL446" s="223">
        <f t="shared" ca="1" si="913"/>
        <v>-4.4127526332863174E-6</v>
      </c>
      <c r="BM446" s="223">
        <f t="shared" ca="1" si="914"/>
        <v>1.0658585442590176E-5</v>
      </c>
      <c r="BN446" s="223">
        <f t="shared" ca="1" si="915"/>
        <v>-6.0944423594724382E-6</v>
      </c>
      <c r="BO446" s="223">
        <f t="shared" ca="1" si="916"/>
        <v>-4.6507061993250772E-6</v>
      </c>
      <c r="BP446" s="223">
        <f t="shared" ca="1" si="917"/>
        <v>1.0679091715950734E-5</v>
      </c>
      <c r="BQ446" s="223">
        <f t="shared" ca="1" si="918"/>
        <v>-5.8767038035712588E-6</v>
      </c>
      <c r="BR446" s="223">
        <f t="shared" ca="1" si="919"/>
        <v>-4.8858583538503331E-6</v>
      </c>
      <c r="BS446" s="223">
        <f t="shared" ca="1" si="920"/>
        <v>1.0693165303778547E-5</v>
      </c>
      <c r="BT446" s="223">
        <f t="shared" ca="1" si="921"/>
        <v>-5.6554253410431729E-6</v>
      </c>
      <c r="BU446" s="223">
        <f t="shared" ca="1" si="922"/>
        <v>-5.1180674499973738E-6</v>
      </c>
      <c r="BV446" s="223">
        <f t="shared" ca="1" si="923"/>
        <v>1.070079772867058E-5</v>
      </c>
      <c r="BW446" s="223">
        <f t="shared" ca="1" si="924"/>
        <v>-5.4307402617593572E-6</v>
      </c>
      <c r="BX446" s="223">
        <f t="shared" ca="1" si="925"/>
        <v>-5.3471936136891391E-6</v>
      </c>
      <c r="BY446" s="223">
        <f t="shared" ca="1" si="926"/>
        <v>1.070198439313946E-5</v>
      </c>
      <c r="BZ446" s="223">
        <f t="shared" ca="1" si="927"/>
        <v>-5.2027839076103141E-6</v>
      </c>
      <c r="CA446" s="223">
        <f t="shared" ca="1" si="928"/>
        <v>-5.5730988278927322E-6</v>
      </c>
      <c r="CB446" s="223">
        <f t="shared" ca="1" si="929"/>
        <v>1.0696724582382888E-5</v>
      </c>
      <c r="CC446" s="223">
        <f t="shared" ca="1" si="930"/>
        <v>-4.9716935909802153E-6</v>
      </c>
      <c r="CD446" s="223">
        <f t="shared" ca="1" si="931"/>
        <v>-5.7956470157539855E-6</v>
      </c>
      <c r="CE446" s="223">
        <f t="shared" ca="1" si="932"/>
        <v>1.0685021464714172E-5</v>
      </c>
      <c r="CF446" s="223">
        <f t="shared" ca="1" si="933"/>
        <v>-4.7376085120342376E-6</v>
      </c>
      <c r="CG446" s="223">
        <f t="shared" ca="1" si="934"/>
        <v>-6.0147041225658948E-6</v>
      </c>
      <c r="CH446" s="223">
        <f t="shared" ca="1" si="935"/>
        <v>1.0666882089653798E-5</v>
      </c>
      <c r="CI446" s="223">
        <f t="shared" ca="1" si="936"/>
        <v>-4.5006696748712029E-6</v>
      </c>
      <c r="CJ446" s="223">
        <f t="shared" ca="1" si="937"/>
        <v>-6.2301381965188965E-6</v>
      </c>
      <c r="CK446" s="223">
        <f t="shared" ca="1" si="938"/>
        <v>1.0642317383683053E-5</v>
      </c>
      <c r="CL446" s="223">
        <f t="shared" ca="1" si="939"/>
        <v>-4.261019802587181E-6</v>
      </c>
      <c r="CM446" s="223">
        <f t="shared" ca="1" si="940"/>
        <v>-6.4418194681821847E-6</v>
      </c>
      <c r="CN446" s="223">
        <f t="shared" ca="1" si="941"/>
        <v>1.0611342143662225E-5</v>
      </c>
      <c r="CO446" s="223">
        <f t="shared" ca="1" si="942"/>
        <v>-4.018803251303594E-6</v>
      </c>
      <c r="CP446" s="223">
        <f t="shared" ca="1" si="943"/>
        <v>-6.6496204286727422E-6</v>
      </c>
      <c r="CQ446" s="223">
        <f t="shared" ca="1" si="944"/>
        <v>1.0573975027917739E-5</v>
      </c>
      <c r="CR446" s="223">
        <f t="shared" ca="1" si="945"/>
        <v>-3.7741659232141528E-6</v>
      </c>
      <c r="CS446" s="223">
        <f t="shared" ca="1" si="946"/>
        <v>-6.853415906462631E-6</v>
      </c>
      <c r="CT446" s="223">
        <f t="shared" ca="1" si="947"/>
        <v>1.0530238545002781E-5</v>
      </c>
      <c r="CU446" s="223">
        <f t="shared" ca="1" si="948"/>
        <v>-3.5272551786980055E-6</v>
      </c>
      <c r="CV446" s="223">
        <f t="shared" ca="1" si="949"/>
        <v>-7.05308314277619E-6</v>
      </c>
      <c r="CW446" s="223">
        <f t="shared" ca="1" si="950"/>
        <v>1.0480159040139288E-5</v>
      </c>
      <c r="CX446" s="223">
        <f t="shared" ca="1" si="951"/>
        <v>-3.2782197475544923E-6</v>
      </c>
      <c r="CY446" s="223">
        <f t="shared" ca="1" si="952"/>
        <v>-7.2485018655360791E-6</v>
      </c>
      <c r="CZ446" s="223">
        <f t="shared" ca="1" si="953"/>
        <v>1.0423766679348471E-5</v>
      </c>
      <c r="DA446" s="223">
        <f t="shared" ca="1" si="954"/>
        <v>-3.0272096394155822E-6</v>
      </c>
      <c r="DB446" s="223">
        <f t="shared" ca="1" si="955"/>
        <v>-7.4395543618113363E-6</v>
      </c>
      <c r="DC446" s="223">
        <f t="shared" ca="1" si="956"/>
        <v>1.0361095431279684E-5</v>
      </c>
      <c r="DD446" s="223">
        <f t="shared" ca="1" si="957"/>
        <v>-2.7743760533848375E-6</v>
      </c>
      <c r="DE446" s="223">
        <f t="shared" ca="1" si="958"/>
        <v>-7.6261255487218902E-6</v>
      </c>
      <c r="DF446" s="223">
        <f t="shared" ca="1" si="959"/>
        <v>1.0292183046749405E-5</v>
      </c>
      <c r="DG446" s="223">
        <f t="shared" ca="1" si="960"/>
        <v>-2.5198712869598463E-6</v>
      </c>
      <c r="DH446" s="223">
        <f t="shared" ca="1" si="961"/>
        <v>-7.8081030427608851E-6</v>
      </c>
      <c r="DI446" s="223">
        <f t="shared" ca="1" si="962"/>
        <v>1.021707103600136E-5</v>
      </c>
      <c r="DJ446" s="223">
        <f t="shared" ca="1" si="963"/>
        <v>-2.2638486442956438E-6</v>
      </c>
      <c r="DK446" s="223">
        <f t="shared" ca="1" si="964"/>
        <v>-7.985377227490905E-6</v>
      </c>
      <c r="DL446" s="223">
        <f t="shared" ca="1" si="965"/>
        <v>1.0135804643702034E-5</v>
      </c>
      <c r="DM446" s="223">
        <f t="shared" ca="1" si="966"/>
        <v>-2.006462343859168E-6</v>
      </c>
      <c r="DN446" s="223">
        <f t="shared" ca="1" si="967"/>
        <v>-8.1578413195713726E-6</v>
      </c>
      <c r="DO446" s="223">
        <f t="shared" ca="1" si="968"/>
        <v>1.0048432821687483E-5</v>
      </c>
      <c r="DP446" s="223">
        <f t="shared" ca="1" si="969"/>
        <v>-1.7478674255329139E-6</v>
      </c>
      <c r="DQ446" s="223">
        <f t="shared" ca="1" si="970"/>
        <v>-8.3253914330824643E-6</v>
      </c>
      <c r="DR446" s="223">
        <f t="shared" ca="1" si="971"/>
        <v>9.9550081994763597E-6</v>
      </c>
      <c r="DS446" s="223">
        <f t="shared" ca="1" si="972"/>
        <v>-1.4882196572264899E-6</v>
      </c>
      <c r="DT446" s="223">
        <f t="shared" ca="1" si="973"/>
        <v>-8.4879266421006999E-6</v>
      </c>
      <c r="DU446" s="223">
        <f t="shared" ca="1" si="974"/>
        <v>9.8555870525674919E-6</v>
      </c>
      <c r="DV446" s="223">
        <f t="shared" ca="1" si="975"/>
        <v>-1.2276754410469717E-6</v>
      </c>
      <c r="DW446" s="223">
        <f t="shared" ca="1" si="976"/>
        <v>-8.6453490414935699E-6</v>
      </c>
      <c r="DX446" s="223">
        <f t="shared" ca="1" si="977"/>
        <v>9.7502292685422918E-6</v>
      </c>
      <c r="DY446" s="223">
        <f t="shared" ca="1" si="978"/>
        <v>-9.6639171908750941E-7</v>
      </c>
      <c r="DZ446" s="223">
        <f t="shared" ca="1" si="979"/>
        <v>-8.7975638058946194E-6</v>
      </c>
      <c r="EA446" s="223">
        <f t="shared" ca="1" si="980"/>
        <v>9.6389983109902708E-6</v>
      </c>
      <c r="EB446" s="223">
        <f t="shared" ca="1" si="981"/>
        <v>-7.0452587889157656E-7</v>
      </c>
      <c r="EC446" s="223">
        <f t="shared" ca="1" si="982"/>
        <v>-8.9444792468207469E-6</v>
      </c>
      <c r="ED446" s="223">
        <f t="shared" ca="1" si="983"/>
        <v>9.5219611812812066E-6</v>
      </c>
      <c r="EE446" s="223">
        <f t="shared" ca="1" si="984"/>
        <v>-4.4223565865072559E-7</v>
      </c>
      <c r="EF446" s="223">
        <f t="shared" ca="1" si="985"/>
        <v>-9.0860068679042207E-6</v>
      </c>
      <c r="EG446" s="223">
        <f t="shared" ca="1" si="986"/>
        <v>9.3991883782056068E-6</v>
      </c>
      <c r="EH446" s="223">
        <f t="shared" ca="1" si="987"/>
        <v>-1.7967905218535959E-7</v>
      </c>
      <c r="EI446" s="223">
        <f t="shared" ca="1" si="988"/>
        <v>-9.2220614181984664E-6</v>
      </c>
      <c r="EJ446" s="223">
        <f t="shared" ca="1" si="989"/>
        <v>9.2707538555089747E-6</v>
      </c>
      <c r="EK446" s="223">
        <f t="shared" ca="1" si="990"/>
        <v>8.2985786223017625E-8</v>
      </c>
      <c r="EL446" s="223">
        <f t="shared" ca="1" si="991"/>
        <v>-9.3525609435291613E-6</v>
      </c>
      <c r="EM446" s="223">
        <f t="shared" ca="1" si="992"/>
        <v>9.1367349773458963E-6</v>
      </c>
      <c r="EN446" s="223">
        <f t="shared" ca="1" si="993"/>
        <v>3.4560063709620537E-7</v>
      </c>
      <c r="EO446" s="223">
        <f t="shared" ca="1" si="994"/>
        <v>-9.4774268358622627E-6</v>
      </c>
      <c r="EP446" s="223">
        <f t="shared" ca="1" si="995"/>
        <v>8.9972124716769988E-6</v>
      </c>
      <c r="EQ446" s="223">
        <f t="shared" ca="1" si="996"/>
        <v>6.0800731106844692E-7</v>
      </c>
      <c r="ER446" s="223">
        <f t="shared" ca="1" si="997"/>
        <v>-9.5965838806535339E-6</v>
      </c>
      <c r="ES446" s="223">
        <f t="shared" ca="1" si="998"/>
        <v>8.8522703816422729E-6</v>
      </c>
      <c r="ET446" s="223">
        <f t="shared" ca="1" si="999"/>
        <v>8.7004774417196432E-7</v>
      </c>
      <c r="EU446" s="223">
        <f t="shared" ca="1" si="1000"/>
        <v>-9.709960302154207E-6</v>
      </c>
      <c r="EV446" s="223">
        <f t="shared" ca="1" si="1001"/>
        <v>8.7019960149376934E-6</v>
      </c>
      <c r="EW446" s="223">
        <f t="shared" ca="1" si="1002"/>
        <v>1.1315640930469671E-6</v>
      </c>
      <c r="EX446" s="223">
        <f t="shared" ca="1" si="1003"/>
        <v>-9.8174878066476766E-6</v>
      </c>
      <c r="EY446" s="223">
        <f t="shared" ca="1" si="1004"/>
        <v>8.5464798912223134E-6</v>
      </c>
      <c r="EZ446" s="223">
        <f t="shared" ca="1" si="1005"/>
        <v>1.3923988300242266E-6</v>
      </c>
      <c r="FA446" s="223">
        <f t="shared" ca="1" si="1006"/>
        <v>-9.9191016235861715E-6</v>
      </c>
      <c r="FB446" s="223">
        <f t="shared" ca="1" si="1007"/>
        <v>8.3858156875935567E-6</v>
      </c>
      <c r="FC446" s="223">
        <f t="shared" ca="1" si="1008"/>
        <v>1.6523948380120268E-6</v>
      </c>
      <c r="FD446" s="223">
        <f t="shared" ca="1" si="1009"/>
        <v>-1.0014740544605483E-5</v>
      </c>
      <c r="FE446" s="223">
        <f t="shared" ca="1" si="1010"/>
        <v>8.2201001821608112E-6</v>
      </c>
      <c r="FF446" s="223">
        <f t="shared" ca="1" si="1011"/>
        <v>1.9113955051358299E-6</v>
      </c>
      <c r="FG446" s="223">
        <f t="shared" ca="1" si="1012"/>
        <v>-1.0104346960396003E-5</v>
      </c>
      <c r="FH446" s="223">
        <f t="shared" ca="1" si="1013"/>
        <v>8.0494331957476842E-6</v>
      </c>
      <c r="FI446" s="223">
        <f t="shared" ca="1" si="1014"/>
        <v>2.1692448190790226E-6</v>
      </c>
      <c r="FJ446" s="223">
        <f t="shared" ca="1" si="1015"/>
        <v>-1.0187866895403644E-5</v>
      </c>
      <c r="FK446" s="223">
        <f t="shared" ca="1" si="1016"/>
        <v>7.873917531764727E-6</v>
      </c>
      <c r="FL446" s="223">
        <f t="shared" ca="1" si="1017"/>
        <v>2.4257874610570848E-6</v>
      </c>
      <c r="FM446" s="223">
        <f t="shared" ca="1" si="1018"/>
        <v>-1.0265250040342183E-5</v>
      </c>
      <c r="FN446" s="223">
        <f t="shared" ca="1" si="1019"/>
        <v>7.6936589142857851E-6</v>
      </c>
      <c r="FO446" s="223">
        <f t="shared" ca="1" si="1020"/>
        <v>2.6808688993740472E-6</v>
      </c>
      <c r="FP446" s="223">
        <f t="shared" ca="1" si="1021"/>
        <v>-1.0336449782498853E-5</v>
      </c>
      <c r="FQ446" s="223">
        <f t="shared" ca="1" si="1022"/>
        <v>7.5087659243613193E-6</v>
      </c>
      <c r="FR446" s="223">
        <f t="shared" ca="1" si="1023"/>
        <v>2.9343354825101753E-6</v>
      </c>
      <c r="FS446" s="223">
        <f t="shared" ca="1" si="1024"/>
        <v>-1.0401423233811305E-5</v>
      </c>
      <c r="FT446" s="223">
        <f t="shared" ca="1" si="1025"/>
        <v>7.3193499346144255E-6</v>
      </c>
      <c r="FU446" s="223">
        <f t="shared" ca="1" si="1026"/>
        <v>3.186034531674093E-6</v>
      </c>
      <c r="FV446" s="223">
        <f t="shared" ca="1" si="1027"/>
        <v>-1.0460131256702113E-5</v>
      </c>
      <c r="FW446" s="223">
        <f t="shared" ca="1" si="1028"/>
        <v>7.1255250421554812E-6</v>
      </c>
      <c r="FX446" s="223">
        <f t="shared" ca="1" si="1029"/>
        <v>3.4358144327690534E-6</v>
      </c>
      <c r="FY446" s="223">
        <f t="shared" ca="1" si="1030"/>
        <v>-1.0512538487653251E-5</v>
      </c>
      <c r="FZ446" s="223">
        <f t="shared" ca="1" si="1031"/>
        <v>6.9274079998516923E-6</v>
      </c>
      <c r="GA446" s="223">
        <f t="shared" ca="1" si="1032"/>
        <v>3.6835247277230925E-6</v>
      </c>
      <c r="GB446" s="223">
        <f t="shared" ca="1" si="1033"/>
        <v>-1.055861335850857E-5</v>
      </c>
      <c r="GC446" s="223">
        <f t="shared" ca="1" si="1034"/>
        <v>6.7251181460007934E-6</v>
      </c>
      <c r="GD446" s="223">
        <f t="shared" ca="1" si="1035"/>
        <v>3.9290162051175811E-6</v>
      </c>
      <c r="GE446" s="223">
        <f t="shared" ca="1" si="1036"/>
        <v>-1.05983281154888E-5</v>
      </c>
      <c r="GF446" s="223">
        <f t="shared" ca="1" si="1037"/>
        <v>6.5187773324475787E-6</v>
      </c>
      <c r="GG446" s="223">
        <f t="shared" ca="1" si="1038"/>
        <v>4.1721409900649184E-6</v>
      </c>
      <c r="GH446" s="223">
        <f t="shared" ca="1" si="1039"/>
        <v>-1.0631658835909182E-5</v>
      </c>
      <c r="GI446" s="223">
        <f t="shared" ca="1" si="1040"/>
        <v>6.3085098511820893E-6</v>
      </c>
      <c r="GJ446" s="223">
        <f t="shared" ca="1" si="1041"/>
        <v>4.4127526332862462E-6</v>
      </c>
      <c r="GK446" s="223">
        <f t="shared" ca="1" si="1042"/>
        <v>-1.0658585442590155E-5</v>
      </c>
      <c r="GL446" s="223">
        <f t="shared" ca="1" si="1043"/>
        <v>6.0944423594721273E-6</v>
      </c>
      <c r="GM446" s="223">
        <f t="shared" ca="1" si="1044"/>
        <v>4.6507061993252805E-6</v>
      </c>
      <c r="GN446" s="223">
        <f t="shared" ca="1" si="1045"/>
        <v>-1.0679091715950739E-5</v>
      </c>
      <c r="GO446" s="223">
        <f t="shared" ca="1" si="1046"/>
        <v>5.8767038035711979E-6</v>
      </c>
      <c r="GP446" s="223">
        <f t="shared" ca="1" si="1047"/>
        <v>4.8858583538503983E-6</v>
      </c>
      <c r="GQ446" s="223">
        <f t="shared" ca="1" si="1048"/>
        <v>-1.069316530377855E-5</v>
      </c>
      <c r="GR446" s="223">
        <f t="shared" ca="1" si="1049"/>
        <v>5.6554253410431102E-6</v>
      </c>
      <c r="GS446" s="223">
        <f t="shared" ca="1" si="1050"/>
        <v>5.1180674499971714E-6</v>
      </c>
      <c r="GT446" s="223">
        <f t="shared" ca="1" si="1051"/>
        <v>-1.0700797728670577E-5</v>
      </c>
      <c r="GU446" s="223">
        <f t="shared" ca="1" si="1052"/>
        <v>5.4307402617590319E-6</v>
      </c>
      <c r="GV446" s="223">
        <f t="shared" ca="1" si="1053"/>
        <v>5.3471936136894677E-6</v>
      </c>
      <c r="GW446" s="223">
        <f t="shared" ca="1" si="1054"/>
        <v>-1.0701984393139458E-5</v>
      </c>
      <c r="GX446" s="223">
        <f t="shared" ca="1" si="1055"/>
        <v>5.2027839076102505E-6</v>
      </c>
      <c r="GY446" s="223">
        <f t="shared" ca="1" si="1056"/>
        <v>5.5730988278927932E-6</v>
      </c>
      <c r="GZ446" s="223">
        <f t="shared" ca="1" si="1057"/>
        <v>-1.0696724582382884E-5</v>
      </c>
      <c r="HA446" s="223">
        <f t="shared" ca="1" si="1058"/>
        <v>4.9716935909801501E-6</v>
      </c>
      <c r="HB446" s="223">
        <f t="shared" ca="1" si="1059"/>
        <v>5.7956470157537916E-6</v>
      </c>
      <c r="HC446" s="223">
        <f t="shared" ca="1" si="1060"/>
        <v>-1.0685021464714185E-5</v>
      </c>
      <c r="HD446" s="223">
        <f t="shared" ca="1" si="1061"/>
        <v>4.7376085120338988E-6</v>
      </c>
      <c r="HE446" s="223">
        <f t="shared" ca="1" si="1062"/>
        <v>6.0147041225662073E-6</v>
      </c>
      <c r="HF446" s="223">
        <f t="shared" ca="1" si="1063"/>
        <v>-1.0666882089653791E-5</v>
      </c>
      <c r="HG446" s="223">
        <f t="shared" ca="1" si="1064"/>
        <v>4.5006696748711368E-6</v>
      </c>
      <c r="HH446" s="223">
        <f t="shared" ca="1" si="1065"/>
        <v>6.2301381965189567E-6</v>
      </c>
      <c r="HI446" s="223">
        <f t="shared" ca="1" si="1066"/>
        <v>-1.0642317383683045E-5</v>
      </c>
      <c r="HJ446" s="223">
        <f t="shared" ca="1" si="1067"/>
        <v>4.2610198025871133E-6</v>
      </c>
      <c r="HK446" s="223">
        <f t="shared" ca="1" si="1068"/>
        <v>6.4418194681820001E-6</v>
      </c>
      <c r="HL446" s="223">
        <f t="shared" ca="1" si="1069"/>
        <v>-1.0611342143662256E-5</v>
      </c>
      <c r="HM446" s="223">
        <f t="shared" ca="1" si="1070"/>
        <v>4.0188032513032433E-6</v>
      </c>
      <c r="HN446" s="223">
        <f t="shared" ca="1" si="1071"/>
        <v>6.6496204286730386E-6</v>
      </c>
      <c r="HO446" s="223">
        <f t="shared" ca="1" si="1072"/>
        <v>-1.0573975027917678E-5</v>
      </c>
      <c r="HP446" s="223">
        <f t="shared" ca="1" si="1073"/>
        <v>3.7741659232140829E-6</v>
      </c>
      <c r="HQ446" s="223">
        <f t="shared" ca="1" si="1074"/>
        <v>6.8534159064626869E-6</v>
      </c>
      <c r="HR446" s="223">
        <f t="shared" ca="1" si="1075"/>
        <v>-1.0530238545002767E-5</v>
      </c>
      <c r="HS446" s="223">
        <f t="shared" ca="1" si="1076"/>
        <v>3.527255178697936E-6</v>
      </c>
      <c r="HT446" s="223">
        <f t="shared" ca="1" si="1077"/>
        <v>7.0530831427760163E-6</v>
      </c>
      <c r="HU446" s="223">
        <f t="shared" ca="1" si="1078"/>
        <v>-1.0480159040139336E-5</v>
      </c>
      <c r="HV446" s="223">
        <f t="shared" ca="1" si="1079"/>
        <v>3.2782197475547117E-6</v>
      </c>
      <c r="HW446" s="223">
        <f t="shared" ca="1" si="1080"/>
        <v>7.2485018655363561E-6</v>
      </c>
      <c r="HX446" s="223">
        <f t="shared" ca="1" si="1081"/>
        <v>-1.0423766679348385E-5</v>
      </c>
      <c r="HY446" s="223">
        <f t="shared" ca="1" si="1082"/>
        <v>3.0272096394155107E-6</v>
      </c>
      <c r="HZ446" s="223">
        <f t="shared" ca="1" si="1083"/>
        <v>7.4395543618113888E-6</v>
      </c>
      <c r="IA446" s="223">
        <f t="shared" ca="1" si="1084"/>
        <v>-1.0361095431279667E-5</v>
      </c>
      <c r="IB446" s="223">
        <f t="shared" ca="1" si="1085"/>
        <v>2.7743760533847672E-6</v>
      </c>
      <c r="IC446" s="223">
        <f t="shared" ca="1" si="1086"/>
        <v>7.6261255487217293E-6</v>
      </c>
      <c r="ID446" s="223">
        <f t="shared" ca="1" si="1087"/>
        <v>-1.0292183046749469E-5</v>
      </c>
      <c r="IE446" s="223">
        <f t="shared" ca="1" si="1088"/>
        <v>4.9163657010858494E-6</v>
      </c>
      <c r="IF446" s="223">
        <f t="shared" ca="1" si="1089"/>
        <v>7.8081030427611426E-6</v>
      </c>
      <c r="IG446" s="223">
        <f t="shared" ca="1" si="1090"/>
        <v>-1.021707103600125E-5</v>
      </c>
      <c r="IH446" s="223">
        <f t="shared" ca="1" si="1091"/>
        <v>2.2638486442955718E-6</v>
      </c>
      <c r="II446" s="223">
        <f t="shared" ca="1" si="1092"/>
        <v>7.9853772274909542E-6</v>
      </c>
      <c r="IJ446" s="223">
        <f t="shared" ca="1" si="1093"/>
        <v>-1.013580464370201E-5</v>
      </c>
      <c r="IK446" s="223">
        <f t="shared" ca="1" si="1094"/>
        <v>2.006462343859096E-6</v>
      </c>
      <c r="IL446" s="223">
        <f t="shared" ca="1" si="1095"/>
        <v>8.1578413195714217E-6</v>
      </c>
      <c r="IM446" s="223">
        <f t="shared" ca="1" si="1096"/>
        <v>-1.0048432821687563E-5</v>
      </c>
      <c r="IN446" s="223">
        <f t="shared" ca="1" si="1097"/>
        <v>1.7478674255331426E-6</v>
      </c>
      <c r="IO446" s="223">
        <f t="shared" ca="1" si="1098"/>
        <v>8.3253914330827031E-6</v>
      </c>
      <c r="IP446" s="223">
        <f t="shared" ca="1" si="1099"/>
        <v>-9.955008199476219E-6</v>
      </c>
      <c r="IQ446" s="223">
        <f t="shared" ca="1" si="1100"/>
        <v>1.4882196572264179E-6</v>
      </c>
      <c r="IR446" s="223">
        <f t="shared" ca="1" si="1101"/>
        <v>8.4879266421003746E-6</v>
      </c>
      <c r="IS446" s="223">
        <f t="shared" ca="1" si="1102"/>
        <v>-9.8555870525672276E-6</v>
      </c>
      <c r="IT446" s="223">
        <f t="shared" ca="1" si="1103"/>
        <v>1.2276754410462949E-6</v>
      </c>
      <c r="IU446" s="223">
        <f t="shared" ca="1" si="1104"/>
        <v>8.6453490414939714E-6</v>
      </c>
      <c r="IV446" s="223">
        <f t="shared" ca="1" si="1105"/>
        <v>-9.7502292685421359E-6</v>
      </c>
      <c r="IW446" s="223">
        <f t="shared" ca="1" si="1106"/>
        <v>9.6639171908683094E-7</v>
      </c>
      <c r="IX446" s="223">
        <f t="shared" ca="1" si="1107"/>
        <v>8.7975638058946618E-6</v>
      </c>
      <c r="IY446" s="223">
        <f t="shared" ca="1" si="1108"/>
        <v>-9.6389983109902403E-6</v>
      </c>
      <c r="IZ446" s="223">
        <f t="shared" ca="1" si="1109"/>
        <v>7.0452587889150371E-7</v>
      </c>
      <c r="JA446" s="223">
        <f t="shared" ca="1" si="1110"/>
        <v>8.9444792468207893E-6</v>
      </c>
      <c r="JB446" s="223">
        <f t="shared" ca="1" si="1111"/>
        <v>-9.5219611812811728E-6</v>
      </c>
    </row>
    <row r="447" spans="2:262">
      <c r="B447" s="230">
        <v>86</v>
      </c>
      <c r="C447" s="229">
        <f t="shared" si="1112"/>
        <v>1.6796875000000011E-3</v>
      </c>
      <c r="D447" s="226">
        <f t="shared" ca="1" si="855"/>
        <v>279.99837353489795</v>
      </c>
      <c r="E447" s="225">
        <f ca="1">CN361</f>
        <v>-1.6264651020721456E-3</v>
      </c>
      <c r="F447" s="224">
        <v>86</v>
      </c>
      <c r="G447" s="223">
        <f t="shared" ca="1" si="856"/>
        <v>5.7159892698823011E-5</v>
      </c>
      <c r="H447" s="223">
        <f t="shared" ca="1" si="857"/>
        <v>2.34131951459812E-4</v>
      </c>
      <c r="I447" s="223">
        <f t="shared" ca="1" si="858"/>
        <v>-2.9789565019643001E-4</v>
      </c>
      <c r="J447" s="223">
        <f t="shared" ca="1" si="859"/>
        <v>7.2165991038605331E-5</v>
      </c>
      <c r="K447" s="223">
        <f t="shared" ca="1" si="860"/>
        <v>2.2369418213568908E-4</v>
      </c>
      <c r="L447" s="223">
        <f t="shared" ca="1" si="861"/>
        <v>-3.0216957683063754E-4</v>
      </c>
      <c r="M447" s="223">
        <f t="shared" ca="1" si="862"/>
        <v>8.6998235184981458E-5</v>
      </c>
      <c r="N447" s="223">
        <f t="shared" ca="1" si="863"/>
        <v>2.1271751393350504E-4</v>
      </c>
      <c r="O447" s="223">
        <f t="shared" ca="1" si="864"/>
        <v>-3.057155504873312E-4</v>
      </c>
      <c r="P447" s="223">
        <f t="shared" ca="1" si="865"/>
        <v>1.0162089296265149E-4</v>
      </c>
      <c r="Q447" s="223">
        <f t="shared" ca="1" si="866"/>
        <v>2.012283906084019E-4</v>
      </c>
      <c r="R447" s="223">
        <f t="shared" ca="1" si="867"/>
        <v>-3.085250286053809E-4</v>
      </c>
      <c r="S447" s="223">
        <f t="shared" ca="1" si="868"/>
        <v>1.1599873710823611E-4</v>
      </c>
      <c r="T447" s="223">
        <f t="shared" ca="1" si="869"/>
        <v>1.892544904647969E-4</v>
      </c>
      <c r="U447" s="223">
        <f t="shared" ca="1" si="870"/>
        <v>-3.1059124290591954E-4</v>
      </c>
      <c r="V447" s="223">
        <f t="shared" ca="1" si="871"/>
        <v>1.3009713013583654E-4</v>
      </c>
      <c r="W447" s="223">
        <f t="shared" ca="1" si="872"/>
        <v>1.7682465967692665E-4</v>
      </c>
      <c r="X447" s="223">
        <f t="shared" ca="1" si="873"/>
        <v>-3.1190921569771801E-4</v>
      </c>
      <c r="Y447" s="223">
        <f t="shared" ca="1" si="874"/>
        <v>1.4388210778177695E-4</v>
      </c>
      <c r="Z447" s="223">
        <f t="shared" ca="1" si="875"/>
        <v>1.6396884279588464E-4</v>
      </c>
      <c r="AA447" s="223">
        <f t="shared" ca="1" si="876"/>
        <v>-3.1247577186887995E-4</v>
      </c>
      <c r="AB447" s="223">
        <f t="shared" ca="1" si="877"/>
        <v>1.5732046082748692E-4</v>
      </c>
      <c r="AC447" s="223">
        <f t="shared" ca="1" si="878"/>
        <v>1.5071801061057293E-4</v>
      </c>
      <c r="AD447" s="223">
        <f t="shared" ca="1" si="879"/>
        <v>-3.122895465359647E-4</v>
      </c>
      <c r="AE447" s="223">
        <f t="shared" ca="1" si="880"/>
        <v>1.7037981510342046E-4</v>
      </c>
      <c r="AF447" s="223">
        <f t="shared" ca="1" si="881"/>
        <v>1.3710408553635982E-4</v>
      </c>
      <c r="AG447" s="223">
        <f t="shared" ca="1" si="882"/>
        <v>-3.1135098833211055E-4</v>
      </c>
      <c r="AH447" s="223">
        <f t="shared" ca="1" si="883"/>
        <v>1.8302870948125869E-4</v>
      </c>
      <c r="AI447" s="223">
        <f t="shared" ca="1" si="884"/>
        <v>1.2315986471119202E-4</v>
      </c>
      <c r="AJ447" s="223">
        <f t="shared" ca="1" si="885"/>
        <v>-3.0966235832623884E-4</v>
      </c>
      <c r="AK447" s="223">
        <f t="shared" ca="1" si="886"/>
        <v>1.9523667166653681E-4</v>
      </c>
      <c r="AL447" s="223">
        <f t="shared" ca="1" si="887"/>
        <v>1.0891894098440489E-4</v>
      </c>
      <c r="AM447" s="223">
        <f t="shared" ca="1" si="888"/>
        <v>-3.0722772457594002E-4</v>
      </c>
      <c r="AN447" s="223">
        <f t="shared" ca="1" si="889"/>
        <v>2.0697429160905571E-4</v>
      </c>
      <c r="AO447" s="223">
        <f t="shared" ca="1" si="890"/>
        <v>9.4415621988613876E-5</v>
      </c>
      <c r="AP447" s="223">
        <f t="shared" ca="1" si="891"/>
        <v>-3.0405295232716631E-4</v>
      </c>
      <c r="AQ447" s="223">
        <f t="shared" ca="1" si="892"/>
        <v>2.1821329235428158E-4</v>
      </c>
      <c r="AR447" s="223">
        <f t="shared" ca="1" si="893"/>
        <v>7.9684847489620519E-5</v>
      </c>
      <c r="AS447" s="223">
        <f t="shared" ca="1" si="894"/>
        <v>-3.0014568988434413E-4</v>
      </c>
      <c r="AT447" s="223">
        <f t="shared" ca="1" si="895"/>
        <v>2.2892659816499899E-4</v>
      </c>
      <c r="AU447" s="223">
        <f t="shared" ca="1" si="896"/>
        <v>6.4762105213456384E-5</v>
      </c>
      <c r="AV447" s="223">
        <f t="shared" ca="1" si="897"/>
        <v>-2.9551535018493313E-4</v>
      </c>
      <c r="AW447" s="223">
        <f t="shared" ca="1" si="898"/>
        <v>2.390883997491352E-4</v>
      </c>
      <c r="AX447" s="223">
        <f t="shared" ca="1" si="899"/>
        <v>4.9683345353342561E-5</v>
      </c>
      <c r="AY447" s="223">
        <f t="shared" ca="1" si="900"/>
        <v>-2.9017308812283901E-4</v>
      </c>
      <c r="AZ447" s="223">
        <f t="shared" ca="1" si="901"/>
        <v>2.4867421643660529E-4</v>
      </c>
      <c r="BA447" s="223">
        <f t="shared" ca="1" si="902"/>
        <v>3.4484893962521051E-5</v>
      </c>
      <c r="BB447" s="223">
        <f t="shared" ca="1" si="903"/>
        <v>-2.8413177367529632E-4</v>
      </c>
      <c r="BC447" s="223">
        <f t="shared" ca="1" si="904"/>
        <v>2.5766095515539076E-4</v>
      </c>
      <c r="BD447" s="223">
        <f t="shared" ca="1" si="905"/>
        <v>1.9203365441628251E-5</v>
      </c>
      <c r="BE447" s="223">
        <f t="shared" ca="1" si="906"/>
        <v>-2.7740596089796579E-4</v>
      </c>
      <c r="BF447" s="223">
        <f t="shared" ca="1" si="907"/>
        <v>2.660269660647751E-4</v>
      </c>
      <c r="BG447" s="223">
        <f t="shared" ca="1" si="908"/>
        <v>3.8755743313704253E-6</v>
      </c>
      <c r="BH447" s="223">
        <f t="shared" ca="1" si="909"/>
        <v>-2.7001185286293968E-4</v>
      </c>
      <c r="BI447" s="223">
        <f t="shared" ca="1" si="910"/>
        <v>2.7375209471169665E-4</v>
      </c>
      <c r="BJ447" s="223">
        <f t="shared" ca="1" si="911"/>
        <v>-1.1461553376911911E-5</v>
      </c>
      <c r="BK447" s="223">
        <f t="shared" ca="1" si="912"/>
        <v>-2.6196726262412172E-4</v>
      </c>
      <c r="BL447" s="223">
        <f t="shared" ca="1" si="913"/>
        <v>2.808177305846062E-4</v>
      </c>
      <c r="BM447" s="223">
        <f t="shared" ca="1" si="914"/>
        <v>-2.6771069199195763E-5</v>
      </c>
      <c r="BN447" s="223">
        <f t="shared" ca="1" si="915"/>
        <v>-2.5329157030402004E-4</v>
      </c>
      <c r="BO447" s="223">
        <f t="shared" ca="1" si="916"/>
        <v>2.8720685194780758E-4</v>
      </c>
      <c r="BP447" s="223">
        <f t="shared" ca="1" si="917"/>
        <v>-4.2016091170914445E-5</v>
      </c>
      <c r="BQ447" s="223">
        <f t="shared" ca="1" si="918"/>
        <v>-2.4400567640533202E-4</v>
      </c>
      <c r="BR447" s="223">
        <f t="shared" ca="1" si="919"/>
        <v>2.9290406684832101E-4</v>
      </c>
      <c r="BS447" s="223">
        <f t="shared" ca="1" si="920"/>
        <v>-5.7159892698818634E-5</v>
      </c>
      <c r="BT447" s="223">
        <f t="shared" ca="1" si="921"/>
        <v>-2.3413195145981604E-4</v>
      </c>
      <c r="BU447" s="223">
        <f t="shared" ca="1" si="922"/>
        <v>2.9789565019643034E-4</v>
      </c>
      <c r="BV447" s="223">
        <f t="shared" ca="1" si="923"/>
        <v>-7.216599103860483E-5</v>
      </c>
      <c r="BW447" s="223">
        <f t="shared" ca="1" si="924"/>
        <v>-2.2369418213569062E-4</v>
      </c>
      <c r="BX447" s="223">
        <f t="shared" ca="1" si="925"/>
        <v>3.0216957683063656E-4</v>
      </c>
      <c r="BY447" s="223">
        <f t="shared" ca="1" si="926"/>
        <v>-8.6998235184976159E-5</v>
      </c>
      <c r="BZ447" s="223">
        <f t="shared" ca="1" si="927"/>
        <v>-2.1271751393350379E-4</v>
      </c>
      <c r="CA447" s="223">
        <f t="shared" ca="1" si="928"/>
        <v>3.0571555048733104E-4</v>
      </c>
      <c r="CB447" s="223">
        <f t="shared" ca="1" si="929"/>
        <v>-1.0162089296264996E-4</v>
      </c>
      <c r="CC447" s="223">
        <f t="shared" ca="1" si="930"/>
        <v>-2.0122839060840398E-4</v>
      </c>
      <c r="CD447" s="223">
        <f t="shared" ca="1" si="931"/>
        <v>3.0852502860538014E-4</v>
      </c>
      <c r="CE447" s="223">
        <f t="shared" ca="1" si="932"/>
        <v>-1.1599873710822942E-4</v>
      </c>
      <c r="CF447" s="223">
        <f t="shared" ca="1" si="933"/>
        <v>-1.8925449046479646E-4</v>
      </c>
      <c r="CG447" s="223">
        <f t="shared" ca="1" si="934"/>
        <v>3.1059124290591943E-4</v>
      </c>
      <c r="CH447" s="223">
        <f t="shared" ca="1" si="935"/>
        <v>-1.3009713013583399E-4</v>
      </c>
      <c r="CI447" s="223">
        <f t="shared" ca="1" si="936"/>
        <v>-1.7682465967693077E-4</v>
      </c>
      <c r="CJ447" s="223">
        <f t="shared" ca="1" si="937"/>
        <v>3.1190921569771758E-4</v>
      </c>
      <c r="CK447" s="223">
        <f t="shared" ca="1" si="938"/>
        <v>-1.4388210778177847E-4</v>
      </c>
      <c r="CL447" s="223">
        <f t="shared" ca="1" si="939"/>
        <v>-1.6396884279588507E-4</v>
      </c>
      <c r="CM447" s="223">
        <f t="shared" ca="1" si="940"/>
        <v>3.1247577186887989E-4</v>
      </c>
      <c r="CN447" s="223">
        <f t="shared" ca="1" si="941"/>
        <v>-1.5732046082748456E-4</v>
      </c>
      <c r="CO447" s="223">
        <f t="shared" ca="1" si="942"/>
        <v>-1.5071801061057729E-4</v>
      </c>
      <c r="CP447" s="223">
        <f t="shared" ca="1" si="943"/>
        <v>3.1228954653596491E-4</v>
      </c>
      <c r="CQ447" s="223">
        <f t="shared" ca="1" si="944"/>
        <v>-1.7037981510342002E-4</v>
      </c>
      <c r="CR447" s="223">
        <f t="shared" ca="1" si="945"/>
        <v>-1.3710408553636232E-4</v>
      </c>
      <c r="CS447" s="223">
        <f t="shared" ca="1" si="946"/>
        <v>3.1135098833211087E-4</v>
      </c>
      <c r="CT447" s="223">
        <f t="shared" ca="1" si="947"/>
        <v>-1.8302870948125463E-4</v>
      </c>
      <c r="CU447" s="223">
        <f t="shared" ca="1" si="948"/>
        <v>-1.2315986471119863E-4</v>
      </c>
      <c r="CV447" s="223">
        <f t="shared" ca="1" si="949"/>
        <v>3.0966235832623863E-4</v>
      </c>
      <c r="CW447" s="223">
        <f t="shared" ca="1" si="950"/>
        <v>-1.9523667166653467E-4</v>
      </c>
      <c r="CX447" s="223">
        <f t="shared" ca="1" si="951"/>
        <v>-1.0891894098440748E-4</v>
      </c>
      <c r="CY447" s="223">
        <f t="shared" ca="1" si="952"/>
        <v>3.0722772457594051E-4</v>
      </c>
      <c r="CZ447" s="223">
        <f t="shared" ca="1" si="953"/>
        <v>-2.0697429160905029E-4</v>
      </c>
      <c r="DA447" s="223">
        <f t="shared" ca="1" si="954"/>
        <v>-9.441562198861225E-5</v>
      </c>
      <c r="DB447" s="223">
        <f t="shared" ca="1" si="955"/>
        <v>3.0405295232716696E-4</v>
      </c>
      <c r="DC447" s="223">
        <f t="shared" ca="1" si="956"/>
        <v>-2.1821329235427963E-4</v>
      </c>
      <c r="DD447" s="223">
        <f t="shared" ca="1" si="957"/>
        <v>-7.9684847489623189E-5</v>
      </c>
      <c r="DE447" s="223">
        <f t="shared" ca="1" si="958"/>
        <v>3.0014568988434614E-4</v>
      </c>
      <c r="DF447" s="223">
        <f t="shared" ca="1" si="959"/>
        <v>-2.2892659816500018E-4</v>
      </c>
      <c r="DG447" s="223">
        <f t="shared" ca="1" si="960"/>
        <v>-6.476210521345473E-5</v>
      </c>
      <c r="DH447" s="223">
        <f t="shared" ca="1" si="961"/>
        <v>2.9551535018493399E-4</v>
      </c>
      <c r="DI447" s="223">
        <f t="shared" ca="1" si="962"/>
        <v>-2.3908839974913344E-4</v>
      </c>
      <c r="DJ447" s="223">
        <f t="shared" ca="1" si="963"/>
        <v>-4.9683345353345278E-5</v>
      </c>
      <c r="DK447" s="223">
        <f t="shared" ca="1" si="964"/>
        <v>2.9017308812284172E-4</v>
      </c>
      <c r="DL447" s="223">
        <f t="shared" ca="1" si="965"/>
        <v>-2.4867421643660632E-4</v>
      </c>
      <c r="DM447" s="223">
        <f t="shared" ca="1" si="966"/>
        <v>-3.4484893962523789E-5</v>
      </c>
      <c r="DN447" s="223">
        <f t="shared" ca="1" si="967"/>
        <v>2.8413177367529746E-4</v>
      </c>
      <c r="DO447" s="223">
        <f t="shared" ca="1" si="968"/>
        <v>-2.5766095515538919E-4</v>
      </c>
      <c r="DP447" s="223">
        <f t="shared" ca="1" si="969"/>
        <v>-1.9203365441635421E-5</v>
      </c>
      <c r="DQ447" s="223">
        <f t="shared" ca="1" si="970"/>
        <v>2.7740596089796503E-4</v>
      </c>
      <c r="DR447" s="223">
        <f t="shared" ca="1" si="971"/>
        <v>-2.6602696606477363E-4</v>
      </c>
      <c r="DS447" s="223">
        <f t="shared" ca="1" si="972"/>
        <v>-3.8755743313731629E-6</v>
      </c>
      <c r="DT447" s="223">
        <f t="shared" ca="1" si="973"/>
        <v>2.7001185286294109E-4</v>
      </c>
      <c r="DU447" s="223">
        <f t="shared" ca="1" si="974"/>
        <v>-2.7375209471169312E-4</v>
      </c>
      <c r="DV447" s="223">
        <f t="shared" ca="1" si="975"/>
        <v>1.1461553376904729E-5</v>
      </c>
      <c r="DW447" s="223">
        <f t="shared" ca="1" si="976"/>
        <v>2.619672626241208E-4</v>
      </c>
      <c r="DX447" s="223">
        <f t="shared" ca="1" si="977"/>
        <v>-2.8081773058460105E-4</v>
      </c>
      <c r="DY447" s="223">
        <f t="shared" ca="1" si="978"/>
        <v>2.6771069199193025E-5</v>
      </c>
      <c r="DZ447" s="223">
        <f t="shared" ca="1" si="979"/>
        <v>2.5329157030401647E-4</v>
      </c>
      <c r="EA447" s="223">
        <f t="shared" ca="1" si="980"/>
        <v>-2.8720685194780644E-4</v>
      </c>
      <c r="EB447" s="223">
        <f t="shared" ca="1" si="981"/>
        <v>4.2016091170911721E-5</v>
      </c>
      <c r="EC447" s="223">
        <f t="shared" ca="1" si="982"/>
        <v>2.4400567640533928E-4</v>
      </c>
      <c r="ED447" s="223">
        <f t="shared" ca="1" si="983"/>
        <v>-2.9290406684832009E-4</v>
      </c>
      <c r="EE447" s="223">
        <f t="shared" ca="1" si="984"/>
        <v>5.7159892698824665E-5</v>
      </c>
      <c r="EF447" s="223">
        <f t="shared" ca="1" si="985"/>
        <v>2.3413195145981789E-4</v>
      </c>
      <c r="EG447" s="223">
        <f t="shared" ca="1" si="986"/>
        <v>-2.9789565019642947E-4</v>
      </c>
      <c r="EH447" s="223">
        <f t="shared" ca="1" si="987"/>
        <v>7.2165991038593513E-5</v>
      </c>
      <c r="EI447" s="223">
        <f t="shared" ca="1" si="988"/>
        <v>2.2369418213569257E-4</v>
      </c>
      <c r="EJ447" s="223">
        <f t="shared" ca="1" si="989"/>
        <v>-3.0216957683063813E-4</v>
      </c>
      <c r="EK447" s="223">
        <f t="shared" ca="1" si="990"/>
        <v>8.6998235184973502E-5</v>
      </c>
      <c r="EL447" s="223">
        <f t="shared" ca="1" si="991"/>
        <v>2.1271751393350582E-4</v>
      </c>
      <c r="EM447" s="223">
        <f t="shared" ca="1" si="992"/>
        <v>-3.0571555048732865E-4</v>
      </c>
      <c r="EN447" s="223">
        <f t="shared" ca="1" si="993"/>
        <v>1.0162089296264735E-4</v>
      </c>
      <c r="EO447" s="223">
        <f t="shared" ca="1" si="994"/>
        <v>2.0122839060839932E-4</v>
      </c>
      <c r="EP447" s="223">
        <f t="shared" ca="1" si="995"/>
        <v>-3.0852502860537971E-4</v>
      </c>
      <c r="EQ447" s="223">
        <f t="shared" ca="1" si="996"/>
        <v>1.1599873710823512E-4</v>
      </c>
      <c r="ER447" s="223">
        <f t="shared" ca="1" si="997"/>
        <v>1.8925449046480573E-4</v>
      </c>
      <c r="ES447" s="223">
        <f t="shared" ca="1" si="998"/>
        <v>-3.1059124290591916E-4</v>
      </c>
      <c r="ET447" s="223">
        <f t="shared" ca="1" si="999"/>
        <v>1.3009713013583958E-4</v>
      </c>
      <c r="EU447" s="223">
        <f t="shared" ca="1" si="1000"/>
        <v>1.7682465967693305E-4</v>
      </c>
      <c r="EV447" s="223">
        <f t="shared" ca="1" si="1001"/>
        <v>-3.1190921569771801E-4</v>
      </c>
      <c r="EW447" s="223">
        <f t="shared" ca="1" si="1002"/>
        <v>1.4388210778176815E-4</v>
      </c>
      <c r="EX447" s="223">
        <f t="shared" ca="1" si="1003"/>
        <v>1.6396884279588743E-4</v>
      </c>
      <c r="EY447" s="223">
        <f t="shared" ca="1" si="1004"/>
        <v>-3.1247577186887979E-4</v>
      </c>
      <c r="EZ447" s="223">
        <f t="shared" ca="1" si="1005"/>
        <v>1.5732046082748215E-4</v>
      </c>
      <c r="FA447" s="223">
        <f t="shared" ca="1" si="1006"/>
        <v>1.5071801061057193E-4</v>
      </c>
      <c r="FB447" s="223">
        <f t="shared" ca="1" si="1007"/>
        <v>-3.1228954653596502E-4</v>
      </c>
      <c r="FC447" s="223">
        <f t="shared" ca="1" si="1008"/>
        <v>1.7037981510341767E-4</v>
      </c>
      <c r="FD447" s="223">
        <f t="shared" ca="1" si="1009"/>
        <v>1.3710408553637275E-4</v>
      </c>
      <c r="FE447" s="223">
        <f t="shared" ca="1" si="1010"/>
        <v>-3.1135098833211104E-4</v>
      </c>
      <c r="FF447" s="223">
        <f t="shared" ca="1" si="1011"/>
        <v>1.8302870948125961E-4</v>
      </c>
      <c r="FG447" s="223">
        <f t="shared" ca="1" si="1012"/>
        <v>1.2315986471120118E-4</v>
      </c>
      <c r="FH447" s="223">
        <f t="shared" ca="1" si="1013"/>
        <v>-3.0966235832623895E-4</v>
      </c>
      <c r="FI447" s="223">
        <f t="shared" ca="1" si="1014"/>
        <v>1.9523667166652557E-4</v>
      </c>
      <c r="FJ447" s="223">
        <f t="shared" ca="1" si="1015"/>
        <v>1.0891894098441006E-4</v>
      </c>
      <c r="FK447" s="223">
        <f t="shared" ca="1" si="1016"/>
        <v>-3.0722772457593937E-4</v>
      </c>
      <c r="FL447" s="223">
        <f t="shared" ca="1" si="1017"/>
        <v>2.0697429160904826E-4</v>
      </c>
      <c r="FM447" s="223">
        <f t="shared" ca="1" si="1018"/>
        <v>9.4415621988614893E-5</v>
      </c>
      <c r="FN447" s="223">
        <f t="shared" ca="1" si="1019"/>
        <v>-3.0405295232716967E-4</v>
      </c>
      <c r="FO447" s="223">
        <f t="shared" ca="1" si="1020"/>
        <v>2.1821329235427762E-4</v>
      </c>
      <c r="FP447" s="223">
        <f t="shared" ca="1" si="1021"/>
        <v>7.9684847489617266E-5</v>
      </c>
      <c r="FQ447" s="223">
        <f t="shared" ca="1" si="1022"/>
        <v>-3.0014568988434689E-4</v>
      </c>
      <c r="FR447" s="223">
        <f t="shared" ca="1" si="1023"/>
        <v>2.2892659816499826E-4</v>
      </c>
      <c r="FS447" s="223">
        <f t="shared" ca="1" si="1024"/>
        <v>6.4762105213466101E-5</v>
      </c>
      <c r="FT447" s="223">
        <f t="shared" ca="1" si="1025"/>
        <v>-2.9551535018493486E-4</v>
      </c>
      <c r="FU447" s="223">
        <f t="shared" ca="1" si="1026"/>
        <v>2.3908839974913734E-4</v>
      </c>
      <c r="FV447" s="223">
        <f t="shared" ca="1" si="1027"/>
        <v>4.9683345353347996E-5</v>
      </c>
      <c r="FW447" s="223">
        <f t="shared" ca="1" si="1028"/>
        <v>-2.9017308812283939E-4</v>
      </c>
      <c r="FX447" s="223">
        <f t="shared" ca="1" si="1029"/>
        <v>2.4867421643659922E-4</v>
      </c>
      <c r="FY447" s="223">
        <f t="shared" ca="1" si="1030"/>
        <v>3.4484893962526527E-5</v>
      </c>
      <c r="FZ447" s="223">
        <f t="shared" ca="1" si="1031"/>
        <v>-2.8413177367530234E-4</v>
      </c>
      <c r="GA447" s="223">
        <f t="shared" ca="1" si="1032"/>
        <v>2.5766095515538767E-4</v>
      </c>
      <c r="GB447" s="223">
        <f t="shared" ca="1" si="1033"/>
        <v>1.9203365441629322E-5</v>
      </c>
      <c r="GC447" s="223">
        <f t="shared" ca="1" si="1034"/>
        <v>-2.774059608979704E-4</v>
      </c>
      <c r="GD447" s="223">
        <f t="shared" ca="1" si="1035"/>
        <v>2.6602696606477217E-4</v>
      </c>
      <c r="GE447" s="223">
        <f t="shared" ca="1" si="1036"/>
        <v>3.8755743313848045E-6</v>
      </c>
      <c r="GF447" s="223">
        <f t="shared" ca="1" si="1037"/>
        <v>-2.7001185286294245E-4</v>
      </c>
      <c r="GG447" s="223">
        <f t="shared" ca="1" si="1038"/>
        <v>2.737520947116961E-4</v>
      </c>
      <c r="GH447" s="223">
        <f t="shared" ca="1" si="1039"/>
        <v>-1.1461553376901964E-5</v>
      </c>
      <c r="GI447" s="223">
        <f t="shared" ca="1" si="1040"/>
        <v>-2.6196726262412231E-4</v>
      </c>
      <c r="GJ447" s="223">
        <f t="shared" ca="1" si="1041"/>
        <v>2.8081773058459986E-4</v>
      </c>
      <c r="GK447" s="223">
        <f t="shared" ca="1" si="1042"/>
        <v>-2.6771069199190274E-5</v>
      </c>
      <c r="GL447" s="223">
        <f t="shared" ca="1" si="1043"/>
        <v>-2.5329157030401809E-4</v>
      </c>
      <c r="GM447" s="223">
        <f t="shared" ca="1" si="1044"/>
        <v>2.8720685194780535E-4</v>
      </c>
      <c r="GN447" s="223">
        <f t="shared" ca="1" si="1045"/>
        <v>-4.2016091170908956E-5</v>
      </c>
      <c r="GO447" s="223">
        <f t="shared" ca="1" si="1046"/>
        <v>-2.4400567640534102E-4</v>
      </c>
      <c r="GP447" s="223">
        <f t="shared" ca="1" si="1047"/>
        <v>2.9290406684831912E-4</v>
      </c>
      <c r="GQ447" s="223">
        <f t="shared" ca="1" si="1048"/>
        <v>-5.7159892698821927E-5</v>
      </c>
      <c r="GR447" s="223">
        <f t="shared" ca="1" si="1049"/>
        <v>-2.341319514598197E-4</v>
      </c>
      <c r="GS447" s="223">
        <f t="shared" ca="1" si="1050"/>
        <v>2.9789565019642871E-4</v>
      </c>
      <c r="GT447" s="223">
        <f t="shared" ca="1" si="1051"/>
        <v>-7.2165991038590816E-5</v>
      </c>
      <c r="GU447" s="223">
        <f t="shared" ca="1" si="1052"/>
        <v>-2.236941821356945E-4</v>
      </c>
      <c r="GV447" s="223">
        <f t="shared" ca="1" si="1053"/>
        <v>3.0216957683063748E-4</v>
      </c>
      <c r="GW447" s="223">
        <f t="shared" ca="1" si="1054"/>
        <v>-8.6998235184970832E-5</v>
      </c>
      <c r="GX447" s="223">
        <f t="shared" ca="1" si="1055"/>
        <v>-2.1271751393350786E-4</v>
      </c>
      <c r="GY447" s="223">
        <f t="shared" ca="1" si="1056"/>
        <v>3.0571555048732811E-4</v>
      </c>
      <c r="GZ447" s="223">
        <f t="shared" ca="1" si="1057"/>
        <v>-1.0162089296264477E-4</v>
      </c>
      <c r="HA447" s="223">
        <f t="shared" ca="1" si="1058"/>
        <v>-2.0122839060840144E-4</v>
      </c>
      <c r="HB447" s="223">
        <f t="shared" ca="1" si="1059"/>
        <v>3.0852502860537927E-4</v>
      </c>
      <c r="HC447" s="223">
        <f t="shared" ca="1" si="1060"/>
        <v>-1.1599873710823256E-4</v>
      </c>
      <c r="HD447" s="223">
        <f t="shared" ca="1" si="1061"/>
        <v>-1.8925449046480793E-4</v>
      </c>
      <c r="HE447" s="223">
        <f t="shared" ca="1" si="1062"/>
        <v>3.1059124290591883E-4</v>
      </c>
      <c r="HF447" s="223">
        <f t="shared" ca="1" si="1063"/>
        <v>-1.3009713013583708E-4</v>
      </c>
      <c r="HG447" s="223">
        <f t="shared" ca="1" si="1064"/>
        <v>-1.7682465967693532E-4</v>
      </c>
      <c r="HH447" s="223">
        <f t="shared" ca="1" si="1065"/>
        <v>3.1190921569771785E-4</v>
      </c>
      <c r="HI447" s="223">
        <f t="shared" ca="1" si="1066"/>
        <v>-1.4388210778176568E-4</v>
      </c>
      <c r="HJ447" s="223">
        <f t="shared" ca="1" si="1067"/>
        <v>-1.6396884279588976E-4</v>
      </c>
      <c r="HK447" s="223">
        <f t="shared" ca="1" si="1068"/>
        <v>3.1247577186887973E-4</v>
      </c>
      <c r="HL447" s="223">
        <f t="shared" ca="1" si="1069"/>
        <v>-1.5732046082747979E-4</v>
      </c>
      <c r="HM447" s="223">
        <f t="shared" ca="1" si="1070"/>
        <v>-1.5071801061057434E-4</v>
      </c>
      <c r="HN447" s="223">
        <f t="shared" ca="1" si="1071"/>
        <v>3.1228954653596513E-4</v>
      </c>
      <c r="HO447" s="223">
        <f t="shared" ca="1" si="1072"/>
        <v>-1.7037981510341539E-4</v>
      </c>
      <c r="HP447" s="223">
        <f t="shared" ca="1" si="1073"/>
        <v>-1.3710408553637524E-4</v>
      </c>
      <c r="HQ447" s="223">
        <f t="shared" ca="1" si="1074"/>
        <v>3.1135098833211131E-4</v>
      </c>
      <c r="HR447" s="223">
        <f t="shared" ca="1" si="1075"/>
        <v>-1.8302870948125739E-4</v>
      </c>
      <c r="HS447" s="223">
        <f t="shared" ca="1" si="1076"/>
        <v>-1.231598647112037E-4</v>
      </c>
      <c r="HT447" s="223">
        <f t="shared" ca="1" si="1077"/>
        <v>3.0966235832623933E-4</v>
      </c>
      <c r="HU447" s="223">
        <f t="shared" ca="1" si="1078"/>
        <v>-1.952366716665234E-4</v>
      </c>
      <c r="HV447" s="223">
        <f t="shared" ca="1" si="1079"/>
        <v>-1.0891894098441264E-4</v>
      </c>
      <c r="HW447" s="223">
        <f t="shared" ca="1" si="1080"/>
        <v>3.0722772457593992E-4</v>
      </c>
      <c r="HX447" s="223">
        <f t="shared" ca="1" si="1081"/>
        <v>-2.0697429160904617E-4</v>
      </c>
      <c r="HY447" s="223">
        <f t="shared" ca="1" si="1082"/>
        <v>-9.4415621988617508E-5</v>
      </c>
      <c r="HZ447" s="223">
        <f t="shared" ca="1" si="1083"/>
        <v>3.0405295232717027E-4</v>
      </c>
      <c r="IA447" s="223">
        <f t="shared" ca="1" si="1084"/>
        <v>-2.1821329235427567E-4</v>
      </c>
      <c r="IB447" s="223">
        <f t="shared" ca="1" si="1085"/>
        <v>-7.9684847489619936E-5</v>
      </c>
      <c r="IC447" s="223">
        <f t="shared" ca="1" si="1086"/>
        <v>3.0014568988434765E-4</v>
      </c>
      <c r="ID447" s="223">
        <f t="shared" ca="1" si="1087"/>
        <v>-2.2892659816499639E-4</v>
      </c>
      <c r="IE447" s="223">
        <f t="shared" ca="1" si="1088"/>
        <v>9.8973479153250798E-5</v>
      </c>
      <c r="IF447" s="223">
        <f t="shared" ca="1" si="1089"/>
        <v>2.9551535018493584E-4</v>
      </c>
      <c r="IG447" s="223">
        <f t="shared" ca="1" si="1090"/>
        <v>-2.3908839974913558E-4</v>
      </c>
      <c r="IH447" s="223">
        <f t="shared" ca="1" si="1091"/>
        <v>-4.9683345353350733E-5</v>
      </c>
      <c r="II447" s="223">
        <f t="shared" ca="1" si="1092"/>
        <v>2.9017308812284042E-4</v>
      </c>
      <c r="IJ447" s="223">
        <f t="shared" ca="1" si="1093"/>
        <v>-2.4867421643659754E-4</v>
      </c>
      <c r="IK447" s="223">
        <f t="shared" ca="1" si="1094"/>
        <v>-3.4484893962529278E-5</v>
      </c>
      <c r="IL447" s="223">
        <f t="shared" ca="1" si="1095"/>
        <v>2.8413177367530348E-4</v>
      </c>
      <c r="IM447" s="223">
        <f t="shared" ca="1" si="1096"/>
        <v>-2.576609551553861E-4</v>
      </c>
      <c r="IN447" s="223">
        <f t="shared" ca="1" si="1097"/>
        <v>-1.9203365441632059E-5</v>
      </c>
      <c r="IO447" s="223">
        <f t="shared" ca="1" si="1098"/>
        <v>2.7740596089797164E-4</v>
      </c>
      <c r="IP447" s="223">
        <f t="shared" ca="1" si="1099"/>
        <v>-2.6602696606476138E-4</v>
      </c>
      <c r="IQ447" s="223">
        <f t="shared" ca="1" si="1100"/>
        <v>-3.8755743313698018E-6</v>
      </c>
      <c r="IR447" s="223">
        <f t="shared" ca="1" si="1101"/>
        <v>2.7001185286294391E-4</v>
      </c>
      <c r="IS447" s="223">
        <f t="shared" ca="1" si="1102"/>
        <v>-2.7375209471168624E-4</v>
      </c>
      <c r="IT447" s="223">
        <f t="shared" ca="1" si="1103"/>
        <v>1.1461553376916953E-5</v>
      </c>
      <c r="IU447" s="223">
        <f t="shared" ca="1" si="1104"/>
        <v>2.6196726262412378E-4</v>
      </c>
      <c r="IV447" s="223">
        <f t="shared" ca="1" si="1105"/>
        <v>-2.8081773058459867E-4</v>
      </c>
      <c r="IW447" s="223">
        <f t="shared" ca="1" si="1106"/>
        <v>2.6771069199205223E-5</v>
      </c>
      <c r="IX447" s="223">
        <f t="shared" ca="1" si="1107"/>
        <v>2.5329157030401972E-4</v>
      </c>
      <c r="IY447" s="223">
        <f t="shared" ca="1" si="1108"/>
        <v>-2.8720685194780427E-4</v>
      </c>
      <c r="IZ447" s="223">
        <f t="shared" ca="1" si="1109"/>
        <v>4.2016091170888641E-5</v>
      </c>
      <c r="JA447" s="223">
        <f t="shared" ca="1" si="1110"/>
        <v>2.4400567640533164E-4</v>
      </c>
      <c r="JB447" s="223">
        <f t="shared" ca="1" si="1111"/>
        <v>-2.9290406684831814E-4</v>
      </c>
    </row>
    <row r="448" spans="2:262">
      <c r="B448" s="230">
        <v>87</v>
      </c>
      <c r="C448" s="229">
        <f t="shared" si="1112"/>
        <v>1.6992187500000011E-3</v>
      </c>
      <c r="D448" s="226">
        <f t="shared" ca="1" si="855"/>
        <v>279.99914500452178</v>
      </c>
      <c r="E448" s="225">
        <f ca="1">CO361</f>
        <v>-8.5499547824477462E-4</v>
      </c>
      <c r="F448" s="224">
        <v>87</v>
      </c>
      <c r="G448" s="223">
        <f t="shared" ca="1" si="856"/>
        <v>1.2188678761021764E-4</v>
      </c>
      <c r="H448" s="223">
        <f t="shared" ca="1" si="857"/>
        <v>4.2674702394867892E-4</v>
      </c>
      <c r="I448" s="223">
        <f t="shared" ca="1" si="858"/>
        <v>-5.7850407182310809E-4</v>
      </c>
      <c r="J448" s="223">
        <f t="shared" ca="1" si="859"/>
        <v>1.922495790920352E-4</v>
      </c>
      <c r="K448" s="223">
        <f t="shared" ca="1" si="860"/>
        <v>3.7279793734603761E-4</v>
      </c>
      <c r="L448" s="223">
        <f t="shared" ca="1" si="861"/>
        <v>-5.9114159744993414E-4</v>
      </c>
      <c r="M448" s="223">
        <f t="shared" ca="1" si="862"/>
        <v>2.5972075795790387E-4</v>
      </c>
      <c r="N448" s="223">
        <f t="shared" ca="1" si="863"/>
        <v>3.1324162276443086E-4</v>
      </c>
      <c r="O448" s="223">
        <f t="shared" ca="1" si="864"/>
        <v>-5.948878032149892E-4</v>
      </c>
      <c r="P448" s="223">
        <f t="shared" ca="1" si="865"/>
        <v>3.2328549487533589E-4</v>
      </c>
      <c r="Q448" s="223">
        <f t="shared" ca="1" si="866"/>
        <v>2.4897386261033656E-4</v>
      </c>
      <c r="R448" s="223">
        <f t="shared" ca="1" si="867"/>
        <v>-5.8968634269658874E-4</v>
      </c>
      <c r="S448" s="223">
        <f t="shared" ca="1" si="868"/>
        <v>3.8198771703486852E-4</v>
      </c>
      <c r="T448" s="223">
        <f t="shared" ca="1" si="869"/>
        <v>1.809613038170692E-4</v>
      </c>
      <c r="U448" s="223">
        <f t="shared" ca="1" si="870"/>
        <v>-5.7561545070246235E-4</v>
      </c>
      <c r="V448" s="223">
        <f t="shared" ca="1" si="871"/>
        <v>4.3494448837504417E-4</v>
      </c>
      <c r="W448" s="223">
        <f t="shared" ca="1" si="872"/>
        <v>1.1022691857514473E-4</v>
      </c>
      <c r="X448" s="223">
        <f t="shared" ca="1" si="873"/>
        <v>-5.5288676654542462E-4</v>
      </c>
      <c r="Y448" s="223">
        <f t="shared" ca="1" si="874"/>
        <v>4.8135928976260746E-4</v>
      </c>
      <c r="Z448" s="223">
        <f t="shared" ca="1" si="875"/>
        <v>3.7834617878345728E-5</v>
      </c>
      <c r="AA448" s="223">
        <f t="shared" ca="1" si="876"/>
        <v>-5.2184215079111528E-4</v>
      </c>
      <c r="AB448" s="223">
        <f t="shared" ca="1" si="877"/>
        <v>5.2053399938167247E-4</v>
      </c>
      <c r="AC448" s="223">
        <f t="shared" ca="1" si="878"/>
        <v>-3.5126750687899391E-5</v>
      </c>
      <c r="AD448" s="223">
        <f t="shared" ca="1" si="879"/>
        <v>-4.8294854335688745E-4</v>
      </c>
      <c r="AE448" s="223">
        <f t="shared" ca="1" si="880"/>
        <v>5.5187939313564775E-4</v>
      </c>
      <c r="AF448" s="223">
        <f t="shared" ca="1" si="881"/>
        <v>-1.0755978022772834E-4</v>
      </c>
      <c r="AG448" s="223">
        <f t="shared" ca="1" si="882"/>
        <v>-4.3679094030082201E-4</v>
      </c>
      <c r="AH448" s="223">
        <f t="shared" ca="1" si="883"/>
        <v>5.7492400712610004E-4</v>
      </c>
      <c r="AI448" s="223">
        <f t="shared" ca="1" si="884"/>
        <v>-1.7837501055601137E-4</v>
      </c>
      <c r="AJ448" s="223">
        <f t="shared" ca="1" si="885"/>
        <v>-3.8406359493649495E-4</v>
      </c>
      <c r="AK448" s="223">
        <f t="shared" ca="1" si="886"/>
        <v>5.8932122890862748E-4</v>
      </c>
      <c r="AL448" s="223">
        <f t="shared" ca="1" si="887"/>
        <v>-2.4650731469361197E-4</v>
      </c>
      <c r="AM448" s="223">
        <f t="shared" ca="1" si="888"/>
        <v>-3.2555957561694458E-4</v>
      </c>
      <c r="AN448" s="223">
        <f t="shared" ca="1" si="889"/>
        <v>5.9485451086664794E-4</v>
      </c>
      <c r="AO448" s="223">
        <f t="shared" ca="1" si="890"/>
        <v>-3.1093191936857993E-4</v>
      </c>
      <c r="AP448" s="223">
        <f t="shared" ca="1" si="891"/>
        <v>-2.6215883724841553E-4</v>
      </c>
      <c r="AQ448" s="223">
        <f t="shared" ca="1" si="892"/>
        <v>5.9144062728912097E-4</v>
      </c>
      <c r="AR448" s="223">
        <f t="shared" ca="1" si="893"/>
        <v>-3.7067981856000451E-4</v>
      </c>
      <c r="AS448" s="223">
        <f t="shared" ca="1" si="894"/>
        <v>-1.9481498594955583E-4</v>
      </c>
      <c r="AT448" s="223">
        <f t="shared" ca="1" si="895"/>
        <v>5.7913092616270292E-4</v>
      </c>
      <c r="AU448" s="223">
        <f t="shared" ca="1" si="896"/>
        <v>-4.2485234825056205E-4</v>
      </c>
      <c r="AV448" s="223">
        <f t="shared" ca="1" si="897"/>
        <v>-1.2454093592771543E-4</v>
      </c>
      <c r="AW448" s="223">
        <f t="shared" ca="1" si="898"/>
        <v>5.5811055685023986E-4</v>
      </c>
      <c r="AX448" s="223">
        <f t="shared" ca="1" si="899"/>
        <v>-4.726347031697634E-4</v>
      </c>
      <c r="AY448" s="223">
        <f t="shared" ca="1" si="900"/>
        <v>-5.2393674306505948E-5</v>
      </c>
      <c r="AZ448" s="223">
        <f t="shared" ca="1" si="901"/>
        <v>5.2869568527200009E-4</v>
      </c>
      <c r="BA448" s="223">
        <f t="shared" ca="1" si="902"/>
        <v>-5.133081922236957E-4</v>
      </c>
      <c r="BB448" s="223">
        <f t="shared" ca="1" si="903"/>
        <v>2.0541636944448931E-5</v>
      </c>
      <c r="BC448" s="223">
        <f t="shared" ca="1" si="904"/>
        <v>4.9132873847596568E-4</v>
      </c>
      <c r="BD448" s="223">
        <f t="shared" ca="1" si="905"/>
        <v>-5.4626104827799004E-4</v>
      </c>
      <c r="BE448" s="223">
        <f t="shared" ca="1" si="906"/>
        <v>9.3167982855550647E-5</v>
      </c>
      <c r="BF448" s="223">
        <f t="shared" ca="1" si="907"/>
        <v>4.4657175012319087E-4</v>
      </c>
      <c r="BG448" s="223">
        <f t="shared" ca="1" si="908"/>
        <v>-5.7099762970499362E-4</v>
      </c>
      <c r="BH448" s="223">
        <f t="shared" ca="1" si="909"/>
        <v>1.6439299558349772E-4</v>
      </c>
      <c r="BI448" s="223">
        <f t="shared" ca="1" si="910"/>
        <v>3.9509790697843172E-4</v>
      </c>
      <c r="BJ448" s="223">
        <f t="shared" ca="1" si="911"/>
        <v>-5.871458752951652E-4</v>
      </c>
      <c r="BK448" s="223">
        <f t="shared" ca="1" si="912"/>
        <v>2.3314538464045277E-4</v>
      </c>
      <c r="BL448" s="223">
        <f t="shared" ca="1" si="913"/>
        <v>3.3768142355455964E-4</v>
      </c>
      <c r="BM448" s="223">
        <f t="shared" ca="1" si="914"/>
        <v>-5.9446290040400345E-4</v>
      </c>
      <c r="BN448" s="223">
        <f t="shared" ca="1" si="915"/>
        <v>2.9839105010008945E-4</v>
      </c>
      <c r="BO448" s="223">
        <f t="shared" ca="1" si="916"/>
        <v>2.751858972056938E-4</v>
      </c>
      <c r="BP448" s="223">
        <f t="shared" ca="1" si="917"/>
        <v>-5.9283865016316337E-4</v>
      </c>
      <c r="BQ448" s="223">
        <f t="shared" ca="1" si="918"/>
        <v>3.5914863642304783E-4</v>
      </c>
      <c r="BR448" s="223">
        <f t="shared" ca="1" si="919"/>
        <v>2.0855131881910392E-4</v>
      </c>
      <c r="BS448" s="223">
        <f t="shared" ca="1" si="920"/>
        <v>-5.8229755480812334E-4</v>
      </c>
      <c r="BT448" s="223">
        <f t="shared" ca="1" si="921"/>
        <v>4.1450429295774004E-4</v>
      </c>
      <c r="BU448" s="223">
        <f t="shared" ca="1" si="922"/>
        <v>1.3877993447736881E-4</v>
      </c>
      <c r="BV448" s="223">
        <f t="shared" ca="1" si="923"/>
        <v>-5.629981622247074E-4</v>
      </c>
      <c r="BW448" s="223">
        <f t="shared" ca="1" si="924"/>
        <v>4.6362541910468212E-4</v>
      </c>
      <c r="BX448" s="223">
        <f t="shared" ca="1" si="925"/>
        <v>6.6921170744372774E-5</v>
      </c>
      <c r="BY448" s="223">
        <f t="shared" ca="1" si="926"/>
        <v>-5.3523075324128579E-4</v>
      </c>
      <c r="BZ448" s="223">
        <f t="shared" ca="1" si="927"/>
        <v>5.0577318740455297E-4</v>
      </c>
      <c r="CA448" s="223">
        <f t="shared" ca="1" si="928"/>
        <v>-5.9441496870001769E-6</v>
      </c>
      <c r="CB448" s="223">
        <f t="shared" ca="1" si="929"/>
        <v>-4.9941297553494847E-4</v>
      </c>
      <c r="CC448" s="223">
        <f t="shared" ca="1" si="930"/>
        <v>5.403136561908709E-4</v>
      </c>
      <c r="CD448" s="223">
        <f t="shared" ca="1" si="931"/>
        <v>-7.8720064574267596E-5</v>
      </c>
      <c r="CE448" s="223">
        <f t="shared" ca="1" si="932"/>
        <v>-4.5608356182167873E-4</v>
      </c>
      <c r="CF448" s="223">
        <f t="shared" ca="1" si="933"/>
        <v>5.6672730466272685E-4</v>
      </c>
      <c r="CG448" s="223">
        <f t="shared" ca="1" si="934"/>
        <v>-1.5031195641749864E-4</v>
      </c>
      <c r="CH448" s="223">
        <f t="shared" ca="1" si="935"/>
        <v>-4.0589422681485429E-4</v>
      </c>
      <c r="CI448" s="223">
        <f t="shared" ca="1" si="936"/>
        <v>5.846168469612245E-4</v>
      </c>
      <c r="CJ448" s="223">
        <f t="shared" ca="1" si="937"/>
        <v>-2.1964301652545356E-4</v>
      </c>
      <c r="CK448" s="223">
        <f t="shared" ca="1" si="938"/>
        <v>-3.4959986482935404E-4</v>
      </c>
      <c r="CL448" s="223">
        <f t="shared" ca="1" si="939"/>
        <v>5.9371320771855508E-4</v>
      </c>
      <c r="CM448" s="223">
        <f t="shared" ca="1" si="940"/>
        <v>-2.8567044122056401E-4</v>
      </c>
      <c r="CN448" s="223">
        <f t="shared" ca="1" si="941"/>
        <v>-2.8804719546835129E-4</v>
      </c>
      <c r="CO448" s="223">
        <f t="shared" ca="1" si="942"/>
        <v>5.938795692020123E-4</v>
      </c>
      <c r="CP448" s="223">
        <f t="shared" ca="1" si="943"/>
        <v>-3.4740111657694884E-4</v>
      </c>
      <c r="CQ448" s="223">
        <f t="shared" ca="1" si="944"/>
        <v>-2.2216202817243146E-4</v>
      </c>
      <c r="CR448" s="223">
        <f t="shared" ca="1" si="945"/>
        <v>5.8511342918003825E-4</v>
      </c>
      <c r="CS448" s="223">
        <f t="shared" ca="1" si="946"/>
        <v>-4.0390655577816025E-4</v>
      </c>
      <c r="CT448" s="223">
        <f t="shared" ca="1" si="947"/>
        <v>-1.5293533718380896E-4</v>
      </c>
      <c r="CU448" s="223">
        <f t="shared" ca="1" si="948"/>
        <v>5.675466385581052E-4</v>
      </c>
      <c r="CV448" s="223">
        <f t="shared" ca="1" si="949"/>
        <v>-4.5433686442320333E-4</v>
      </c>
      <c r="CW448" s="223">
        <f t="shared" ca="1" si="950"/>
        <v>-8.1408356371352096E-5</v>
      </c>
      <c r="CX448" s="223">
        <f t="shared" ca="1" si="951"/>
        <v>5.4144341821838187E-4</v>
      </c>
      <c r="CY448" s="223">
        <f t="shared" ca="1" si="952"/>
        <v>-4.9793352372939524E-4</v>
      </c>
      <c r="CZ448" s="223">
        <f t="shared" ca="1" si="953"/>
        <v>-8.6569181039454956E-6</v>
      </c>
      <c r="DA448" s="223">
        <f t="shared" ca="1" si="954"/>
        <v>5.0719638489172289E-4</v>
      </c>
      <c r="DB448" s="223">
        <f t="shared" ca="1" si="955"/>
        <v>-5.3404079936088039E-4</v>
      </c>
      <c r="DC448" s="223">
        <f t="shared" ca="1" si="956"/>
        <v>6.4224728269626178E-5</v>
      </c>
      <c r="DD448" s="223">
        <f t="shared" ca="1" si="957"/>
        <v>4.6532064583658806E-4</v>
      </c>
      <c r="DE448" s="223">
        <f t="shared" ca="1" si="958"/>
        <v>-5.6211560428343261E-4</v>
      </c>
      <c r="DF448" s="223">
        <f t="shared" ca="1" si="959"/>
        <v>1.3614037494947981E-4</v>
      </c>
      <c r="DG448" s="223">
        <f t="shared" ca="1" si="960"/>
        <v>4.1644605114642466E-4</v>
      </c>
      <c r="DH448" s="223">
        <f t="shared" ca="1" si="961"/>
        <v>-5.8173566729890634E-4</v>
      </c>
      <c r="DI448" s="223">
        <f t="shared" ca="1" si="962"/>
        <v>2.060083436702808E-4</v>
      </c>
      <c r="DJ448" s="223">
        <f t="shared" ca="1" si="963"/>
        <v>3.6130772021794914E-4</v>
      </c>
      <c r="DK448" s="223">
        <f t="shared" ca="1" si="964"/>
        <v>-5.9260588439714391E-4</v>
      </c>
      <c r="DL448" s="223">
        <f t="shared" ca="1" si="965"/>
        <v>2.7277775514916768E-4</v>
      </c>
      <c r="DM448" s="223">
        <f t="shared" ca="1" si="966"/>
        <v>3.0073498487123696E-4</v>
      </c>
      <c r="DN448" s="223">
        <f t="shared" ca="1" si="967"/>
        <v>-5.9456275739496205E-4</v>
      </c>
      <c r="DO448" s="223">
        <f t="shared" ca="1" si="968"/>
        <v>3.3544433528838837E-4</v>
      </c>
      <c r="DP448" s="223">
        <f t="shared" ca="1" si="969"/>
        <v>2.3563891542716125E-4</v>
      </c>
      <c r="DQ448" s="223">
        <f t="shared" ca="1" si="970"/>
        <v>-5.8757685310101195E-4</v>
      </c>
      <c r="DR448" s="223">
        <f t="shared" ca="1" si="971"/>
        <v>3.9306552039241851E-4</v>
      </c>
      <c r="DS448" s="223">
        <f t="shared" ca="1" si="972"/>
        <v>1.6699861736176643E-4</v>
      </c>
      <c r="DT448" s="223">
        <f t="shared" ca="1" si="973"/>
        <v>-5.7175324601837119E-4</v>
      </c>
      <c r="DU448" s="223">
        <f t="shared" ca="1" si="974"/>
        <v>4.4477463420334554E-4</v>
      </c>
      <c r="DV448" s="223">
        <f t="shared" ca="1" si="975"/>
        <v>9.5846504648474352E-5</v>
      </c>
      <c r="DW448" s="223">
        <f t="shared" ca="1" si="976"/>
        <v>-5.4732993792621677E-4</v>
      </c>
      <c r="DX448" s="223">
        <f t="shared" ca="1" si="977"/>
        <v>4.8979392351846708E-4</v>
      </c>
      <c r="DY448" s="223">
        <f t="shared" ca="1" si="978"/>
        <v>2.3252771291111464E-5</v>
      </c>
      <c r="DZ448" s="223">
        <f t="shared" ca="1" si="979"/>
        <v>-5.1467427811153295E-4</v>
      </c>
      <c r="EA448" s="223">
        <f t="shared" ca="1" si="980"/>
        <v>5.2744625632243376E-4</v>
      </c>
      <c r="EB448" s="223">
        <f t="shared" ca="1" si="981"/>
        <v>-4.9690705390175517E-5</v>
      </c>
      <c r="EC448" s="223">
        <f t="shared" ca="1" si="982"/>
        <v>-4.7427743809390507E-4</v>
      </c>
      <c r="ED448" s="223">
        <f t="shared" ca="1" si="983"/>
        <v>5.5716530648297407E-4</v>
      </c>
      <c r="EE448" s="223">
        <f t="shared" ca="1" si="984"/>
        <v>-1.2188678761019129E-4</v>
      </c>
      <c r="EF448" s="223">
        <f t="shared" ca="1" si="985"/>
        <v>-4.2674702394868114E-4</v>
      </c>
      <c r="EG448" s="223">
        <f t="shared" ca="1" si="986"/>
        <v>5.7850407182310506E-4</v>
      </c>
      <c r="EH448" s="223">
        <f t="shared" ca="1" si="987"/>
        <v>-1.9224957909201322E-4</v>
      </c>
      <c r="EI448" s="223">
        <f t="shared" ca="1" si="988"/>
        <v>-3.7279793734606396E-4</v>
      </c>
      <c r="EJ448" s="223">
        <f t="shared" ca="1" si="989"/>
        <v>5.9114159744993306E-4</v>
      </c>
      <c r="EK448" s="223">
        <f t="shared" ca="1" si="990"/>
        <v>-2.5972075795788674E-4</v>
      </c>
      <c r="EL448" s="223">
        <f t="shared" ca="1" si="991"/>
        <v>-3.1324162276445602E-4</v>
      </c>
      <c r="EM448" s="223">
        <f t="shared" ca="1" si="992"/>
        <v>5.9488780321498931E-4</v>
      </c>
      <c r="EN448" s="223">
        <f t="shared" ca="1" si="993"/>
        <v>-3.2328549487532169E-4</v>
      </c>
      <c r="EO448" s="223">
        <f t="shared" ca="1" si="994"/>
        <v>-2.489738626103596E-4</v>
      </c>
      <c r="EP448" s="223">
        <f t="shared" ca="1" si="995"/>
        <v>5.8968634269658906E-4</v>
      </c>
      <c r="EQ448" s="223">
        <f t="shared" ca="1" si="996"/>
        <v>-3.8198771703485871E-4</v>
      </c>
      <c r="ER448" s="223">
        <f t="shared" ca="1" si="997"/>
        <v>-1.8096130381708937E-4</v>
      </c>
      <c r="ES448" s="223">
        <f t="shared" ca="1" si="998"/>
        <v>5.7561545070247081E-4</v>
      </c>
      <c r="ET448" s="223">
        <f t="shared" ca="1" si="999"/>
        <v>-4.3494448837503837E-4</v>
      </c>
      <c r="EU448" s="223">
        <f t="shared" ca="1" si="1000"/>
        <v>-1.1022691857516137E-4</v>
      </c>
      <c r="EV448" s="223">
        <f t="shared" ca="1" si="1001"/>
        <v>5.5288676654543557E-4</v>
      </c>
      <c r="EW448" s="223">
        <f t="shared" ca="1" si="1002"/>
        <v>-4.8135928976260491E-4</v>
      </c>
      <c r="EX448" s="223">
        <f t="shared" ca="1" si="1003"/>
        <v>-3.7834617878362614E-5</v>
      </c>
      <c r="EY448" s="223">
        <f t="shared" ca="1" si="1004"/>
        <v>5.2184215079112753E-4</v>
      </c>
      <c r="EZ448" s="223">
        <f t="shared" ca="1" si="1005"/>
        <v>-5.2053399938167247E-4</v>
      </c>
      <c r="FA448" s="223">
        <f t="shared" ca="1" si="1006"/>
        <v>3.5126750687886733E-5</v>
      </c>
      <c r="FB448" s="223">
        <f t="shared" ca="1" si="1007"/>
        <v>4.8294854335689976E-4</v>
      </c>
      <c r="FC448" s="223">
        <f t="shared" ca="1" si="1008"/>
        <v>-5.5187939313563659E-4</v>
      </c>
      <c r="FD448" s="223">
        <f t="shared" ca="1" si="1009"/>
        <v>1.0755978022772002E-4</v>
      </c>
      <c r="FE448" s="223">
        <f t="shared" ca="1" si="1010"/>
        <v>4.3679094030083345E-4</v>
      </c>
      <c r="FF448" s="223">
        <f t="shared" ca="1" si="1011"/>
        <v>-5.7492400712609354E-4</v>
      </c>
      <c r="FG448" s="223">
        <f t="shared" ca="1" si="1012"/>
        <v>1.7837501055600733E-4</v>
      </c>
      <c r="FH448" s="223">
        <f t="shared" ca="1" si="1013"/>
        <v>3.8406359493650785E-4</v>
      </c>
      <c r="FI448" s="223">
        <f t="shared" ca="1" si="1014"/>
        <v>-5.8932122890862401E-4</v>
      </c>
      <c r="FJ448" s="223">
        <f t="shared" ca="1" si="1015"/>
        <v>2.4650731469361197E-4</v>
      </c>
      <c r="FK448" s="223">
        <f t="shared" ca="1" si="1016"/>
        <v>3.2555957561695168E-4</v>
      </c>
      <c r="FL448" s="223">
        <f t="shared" ca="1" si="1017"/>
        <v>-5.9485451086664773E-4</v>
      </c>
      <c r="FM448" s="223">
        <f t="shared" ca="1" si="1018"/>
        <v>3.1093191936855104E-4</v>
      </c>
      <c r="FN448" s="223">
        <f t="shared" ca="1" si="1019"/>
        <v>2.6215883724842312E-4</v>
      </c>
      <c r="FO448" s="223">
        <f t="shared" ca="1" si="1020"/>
        <v>-5.9144062728912282E-4</v>
      </c>
      <c r="FP448" s="223">
        <f t="shared" ca="1" si="1021"/>
        <v>3.7067981855998472E-4</v>
      </c>
      <c r="FQ448" s="223">
        <f t="shared" ca="1" si="1022"/>
        <v>1.9481498594955583E-4</v>
      </c>
      <c r="FR448" s="223">
        <f t="shared" ca="1" si="1023"/>
        <v>-5.7913092616270682E-4</v>
      </c>
      <c r="FS448" s="223">
        <f t="shared" ca="1" si="1024"/>
        <v>4.2485234825054426E-4</v>
      </c>
      <c r="FT448" s="223">
        <f t="shared" ca="1" si="1025"/>
        <v>1.2454093592774849E-4</v>
      </c>
      <c r="FU448" s="223">
        <f t="shared" ca="1" si="1026"/>
        <v>-5.5811055685024279E-4</v>
      </c>
      <c r="FV448" s="223">
        <f t="shared" ca="1" si="1027"/>
        <v>4.726347031697531E-4</v>
      </c>
      <c r="FW448" s="223">
        <f t="shared" ca="1" si="1028"/>
        <v>5.239367430653121E-5</v>
      </c>
      <c r="FX448" s="223">
        <f t="shared" ca="1" si="1029"/>
        <v>-5.28695685272004E-4</v>
      </c>
      <c r="FY448" s="223">
        <f t="shared" ca="1" si="1030"/>
        <v>5.1330819222368713E-4</v>
      </c>
      <c r="FZ448" s="223">
        <f t="shared" ca="1" si="1031"/>
        <v>-2.0541636944423588E-5</v>
      </c>
      <c r="GA448" s="223">
        <f t="shared" ca="1" si="1032"/>
        <v>-4.9132873847596568E-4</v>
      </c>
      <c r="GB448" s="223">
        <f t="shared" ca="1" si="1033"/>
        <v>5.4626104827798657E-4</v>
      </c>
      <c r="GC448" s="223">
        <f t="shared" ca="1" si="1034"/>
        <v>-9.3167982855525575E-5</v>
      </c>
      <c r="GD448" s="223">
        <f t="shared" ca="1" si="1035"/>
        <v>-4.4657175012321321E-4</v>
      </c>
      <c r="GE448" s="223">
        <f t="shared" ca="1" si="1036"/>
        <v>5.7099762970499134E-4</v>
      </c>
      <c r="GF448" s="223">
        <f t="shared" ca="1" si="1037"/>
        <v>-1.6439299558348151E-4</v>
      </c>
      <c r="GG448" s="223">
        <f t="shared" ca="1" si="1038"/>
        <v>-3.9509790697845064E-4</v>
      </c>
      <c r="GH448" s="223">
        <f t="shared" ca="1" si="1039"/>
        <v>5.871458752951652E-4</v>
      </c>
      <c r="GI448" s="223">
        <f t="shared" ca="1" si="1040"/>
        <v>-2.3314538464043718E-4</v>
      </c>
      <c r="GJ448" s="223">
        <f t="shared" ca="1" si="1041"/>
        <v>-3.3768142355458056E-4</v>
      </c>
      <c r="GK448" s="223">
        <f t="shared" ca="1" si="1042"/>
        <v>5.9446290040400345E-4</v>
      </c>
      <c r="GL448" s="223">
        <f t="shared" ca="1" si="1043"/>
        <v>-2.9839105010007487E-4</v>
      </c>
      <c r="GM448" s="223">
        <f t="shared" ca="1" si="1044"/>
        <v>-2.7518589720570882E-4</v>
      </c>
      <c r="GN448" s="223">
        <f t="shared" ca="1" si="1045"/>
        <v>5.9283865016316619E-4</v>
      </c>
      <c r="GO448" s="223">
        <f t="shared" ca="1" si="1046"/>
        <v>-3.5914863642304783E-4</v>
      </c>
      <c r="GP448" s="223">
        <f t="shared" ca="1" si="1047"/>
        <v>-2.0855131881911975E-4</v>
      </c>
      <c r="GQ448" s="223">
        <f t="shared" ca="1" si="1048"/>
        <v>5.8229755480813017E-4</v>
      </c>
      <c r="GR448" s="223">
        <f t="shared" ca="1" si="1049"/>
        <v>-4.1450429295774004E-4</v>
      </c>
      <c r="GS448" s="223">
        <f t="shared" ca="1" si="1050"/>
        <v>-1.3877993447738524E-4</v>
      </c>
      <c r="GT448" s="223">
        <f t="shared" ca="1" si="1051"/>
        <v>5.6299816222471293E-4</v>
      </c>
      <c r="GU448" s="223">
        <f t="shared" ca="1" si="1052"/>
        <v>-4.6362541910466098E-4</v>
      </c>
      <c r="GV448" s="223">
        <f t="shared" ca="1" si="1053"/>
        <v>-6.692117074438958E-5</v>
      </c>
      <c r="GW448" s="223">
        <f t="shared" ca="1" si="1054"/>
        <v>5.3523075324129316E-4</v>
      </c>
      <c r="GX448" s="223">
        <f t="shared" ca="1" si="1055"/>
        <v>-5.0577318740453519E-4</v>
      </c>
      <c r="GY448" s="223">
        <f t="shared" ca="1" si="1056"/>
        <v>5.9441496870001769E-6</v>
      </c>
      <c r="GZ448" s="223">
        <f t="shared" ca="1" si="1057"/>
        <v>4.9941297553495769E-4</v>
      </c>
      <c r="HA448" s="223">
        <f t="shared" ca="1" si="1058"/>
        <v>-5.4031365619085659E-4</v>
      </c>
      <c r="HB448" s="223">
        <f t="shared" ca="1" si="1059"/>
        <v>7.8720064574267596E-5</v>
      </c>
      <c r="HC448" s="223">
        <f t="shared" ca="1" si="1060"/>
        <v>4.5608356182168957E-4</v>
      </c>
      <c r="HD448" s="223">
        <f t="shared" ca="1" si="1061"/>
        <v>-5.6672730466272175E-4</v>
      </c>
      <c r="HE448" s="223">
        <f t="shared" ca="1" si="1062"/>
        <v>1.503119564174659E-4</v>
      </c>
      <c r="HF448" s="223">
        <f t="shared" ca="1" si="1063"/>
        <v>4.0589422681486665E-4</v>
      </c>
      <c r="HG448" s="223">
        <f t="shared" ca="1" si="1064"/>
        <v>-5.8461684696122147E-4</v>
      </c>
      <c r="HH448" s="223">
        <f t="shared" ca="1" si="1065"/>
        <v>2.1964301652542211E-4</v>
      </c>
      <c r="HI448" s="223">
        <f t="shared" ca="1" si="1066"/>
        <v>3.4959986482935404E-4</v>
      </c>
      <c r="HJ448" s="223">
        <f t="shared" ca="1" si="1067"/>
        <v>-5.93713207718554E-4</v>
      </c>
      <c r="HK448" s="223">
        <f t="shared" ca="1" si="1068"/>
        <v>2.8567044122054916E-4</v>
      </c>
      <c r="HL448" s="223">
        <f t="shared" ca="1" si="1069"/>
        <v>2.8804719546835129E-4</v>
      </c>
      <c r="HM448" s="223">
        <f t="shared" ca="1" si="1070"/>
        <v>-5.9387956920201328E-4</v>
      </c>
      <c r="HN448" s="223">
        <f t="shared" ca="1" si="1071"/>
        <v>3.4740111657693507E-4</v>
      </c>
      <c r="HO448" s="223">
        <f t="shared" ca="1" si="1072"/>
        <v>2.2216202817246285E-4</v>
      </c>
      <c r="HP448" s="223">
        <f t="shared" ca="1" si="1073"/>
        <v>-5.8511342918003825E-4</v>
      </c>
      <c r="HQ448" s="223">
        <f t="shared" ca="1" si="1074"/>
        <v>4.0390655577814778E-4</v>
      </c>
      <c r="HR448" s="223">
        <f t="shared" ca="1" si="1075"/>
        <v>1.5293533718384162E-4</v>
      </c>
      <c r="HS448" s="223">
        <f t="shared" ca="1" si="1076"/>
        <v>-5.675466385581052E-4</v>
      </c>
      <c r="HT448" s="223">
        <f t="shared" ca="1" si="1077"/>
        <v>4.5433686442319249E-4</v>
      </c>
      <c r="HU448" s="223">
        <f t="shared" ca="1" si="1078"/>
        <v>8.1408356371368847E-5</v>
      </c>
      <c r="HV448" s="223">
        <f t="shared" ca="1" si="1079"/>
        <v>-5.4144341821839585E-4</v>
      </c>
      <c r="HW448" s="223">
        <f t="shared" ca="1" si="1080"/>
        <v>4.9793352372938602E-4</v>
      </c>
      <c r="HX448" s="223">
        <f t="shared" ca="1" si="1081"/>
        <v>8.6569181039624092E-6</v>
      </c>
      <c r="HY448" s="223">
        <f t="shared" ca="1" si="1082"/>
        <v>-5.0719638489174056E-4</v>
      </c>
      <c r="HZ448" s="223">
        <f t="shared" ca="1" si="1083"/>
        <v>5.3404079936088039E-4</v>
      </c>
      <c r="IA448" s="223">
        <f t="shared" ca="1" si="1084"/>
        <v>-6.4224728269609373E-5</v>
      </c>
      <c r="IB448" s="223">
        <f t="shared" ca="1" si="1085"/>
        <v>-4.6532064583660915E-4</v>
      </c>
      <c r="IC448" s="223">
        <f t="shared" ca="1" si="1086"/>
        <v>5.6211560428343261E-4</v>
      </c>
      <c r="ID448" s="223">
        <f t="shared" ca="1" si="1087"/>
        <v>-1.3614037494946333E-4</v>
      </c>
      <c r="IE448" s="223">
        <f t="shared" ca="1" si="1088"/>
        <v>-2.230243492304802E-5</v>
      </c>
      <c r="IF448" s="223">
        <f t="shared" ca="1" si="1089"/>
        <v>5.817356672988994E-4</v>
      </c>
      <c r="IG448" s="223">
        <f t="shared" ca="1" si="1090"/>
        <v>-2.0600834367026495E-4</v>
      </c>
      <c r="IH448" s="223">
        <f t="shared" ca="1" si="1091"/>
        <v>-3.6130772021796258E-4</v>
      </c>
      <c r="II448" s="223">
        <f t="shared" ca="1" si="1092"/>
        <v>5.9260588439714087E-4</v>
      </c>
      <c r="IJ448" s="223">
        <f t="shared" ca="1" si="1093"/>
        <v>-2.7277775514916768E-4</v>
      </c>
      <c r="IK448" s="223">
        <f t="shared" ca="1" si="1094"/>
        <v>-3.0073498487125159E-4</v>
      </c>
      <c r="IL448" s="223">
        <f t="shared" ca="1" si="1095"/>
        <v>5.945627573949614E-4</v>
      </c>
      <c r="IM448" s="223">
        <f t="shared" ca="1" si="1096"/>
        <v>-3.354443352883604E-4</v>
      </c>
      <c r="IN448" s="223">
        <f t="shared" ca="1" si="1097"/>
        <v>-2.3563891542717675E-4</v>
      </c>
      <c r="IO448" s="223">
        <f t="shared" ca="1" si="1098"/>
        <v>5.8757685310100935E-4</v>
      </c>
      <c r="IP448" s="223">
        <f t="shared" ca="1" si="1099"/>
        <v>-3.9306552039239308E-4</v>
      </c>
      <c r="IQ448" s="223">
        <f t="shared" ca="1" si="1100"/>
        <v>-1.6699861736176643E-4</v>
      </c>
      <c r="IR448" s="223">
        <f t="shared" ca="1" si="1101"/>
        <v>5.7175324601836653E-4</v>
      </c>
      <c r="IS448" s="223">
        <f t="shared" ca="1" si="1102"/>
        <v>-4.447746342033231E-4</v>
      </c>
      <c r="IT448" s="223">
        <f t="shared" ca="1" si="1103"/>
        <v>-9.5846504648491022E-5</v>
      </c>
      <c r="IU448" s="223">
        <f t="shared" ca="1" si="1104"/>
        <v>5.4732993792623661E-4</v>
      </c>
      <c r="IV448" s="223">
        <f t="shared" ca="1" si="1105"/>
        <v>-4.8979392351845743E-4</v>
      </c>
      <c r="IW448" s="223">
        <f t="shared" ca="1" si="1106"/>
        <v>-2.3252771291128378E-5</v>
      </c>
      <c r="IX448" s="223">
        <f t="shared" ca="1" si="1107"/>
        <v>5.1467427811155832E-4</v>
      </c>
      <c r="IY448" s="223">
        <f t="shared" ca="1" si="1108"/>
        <v>-5.2744625632242595E-4</v>
      </c>
      <c r="IZ448" s="223">
        <f t="shared" ca="1" si="1109"/>
        <v>4.9690705390192377E-5</v>
      </c>
      <c r="JA448" s="223">
        <f t="shared" ca="1" si="1110"/>
        <v>4.7427743809393564E-4</v>
      </c>
      <c r="JB448" s="223">
        <f t="shared" ca="1" si="1111"/>
        <v>-5.5716530648296822E-4</v>
      </c>
    </row>
    <row r="449" spans="2:262">
      <c r="B449" s="230">
        <v>88</v>
      </c>
      <c r="C449" s="229">
        <f t="shared" si="1112"/>
        <v>1.7187500000000011E-3</v>
      </c>
      <c r="D449" s="226">
        <f t="shared" ca="1" si="855"/>
        <v>279.99881188916885</v>
      </c>
      <c r="E449" s="225">
        <f ca="1">CP361</f>
        <v>-1.1881108311700527E-3</v>
      </c>
      <c r="F449" s="224">
        <v>88</v>
      </c>
      <c r="G449" s="223">
        <f t="shared" ca="1" si="856"/>
        <v>6.9120621290175979E-5</v>
      </c>
      <c r="H449" s="223">
        <f t="shared" ca="1" si="857"/>
        <v>2.1296868426801449E-4</v>
      </c>
      <c r="I449" s="223">
        <f t="shared" ca="1" si="858"/>
        <v>-3.0575874437949375E-4</v>
      </c>
      <c r="J449" s="223">
        <f t="shared" ca="1" si="859"/>
        <v>1.2677222945737797E-4</v>
      </c>
      <c r="K449" s="223">
        <f t="shared" ca="1" si="860"/>
        <v>1.6489699025939387E-4</v>
      </c>
      <c r="L449" s="223">
        <f t="shared" ca="1" si="861"/>
        <v>-3.0999594806266296E-4</v>
      </c>
      <c r="M449" s="223">
        <f t="shared" ca="1" si="862"/>
        <v>1.7955205194121829E-4</v>
      </c>
      <c r="N449" s="223">
        <f t="shared" ca="1" si="863"/>
        <v>1.104883973904023E-4</v>
      </c>
      <c r="O449" s="223">
        <f t="shared" ca="1" si="864"/>
        <v>-3.0232018130951468E-4</v>
      </c>
      <c r="P449" s="223">
        <f t="shared" ca="1" si="865"/>
        <v>2.2543178976290845E-4</v>
      </c>
      <c r="Q449" s="223">
        <f t="shared" ca="1" si="866"/>
        <v>5.1833797372304709E-5</v>
      </c>
      <c r="R449" s="223">
        <f t="shared" ca="1" si="867"/>
        <v>-2.8302641953175279E-4</v>
      </c>
      <c r="S449" s="223">
        <f t="shared" ca="1" si="868"/>
        <v>2.6264831032761428E-4</v>
      </c>
      <c r="T449" s="223">
        <f t="shared" ca="1" si="869"/>
        <v>-8.8127464100820401E-6</v>
      </c>
      <c r="U449" s="223">
        <f t="shared" ca="1" si="870"/>
        <v>-2.5285611117443043E-4</v>
      </c>
      <c r="V449" s="223">
        <f t="shared" ca="1" si="871"/>
        <v>2.8977140362129944E-4</v>
      </c>
      <c r="W449" s="223">
        <f t="shared" ca="1" si="872"/>
        <v>-6.9120621290174488E-5</v>
      </c>
      <c r="X449" s="223">
        <f t="shared" ca="1" si="873"/>
        <v>-2.1296868426801563E-4</v>
      </c>
      <c r="Y449" s="223">
        <f t="shared" ca="1" si="874"/>
        <v>3.0575874437949342E-4</v>
      </c>
      <c r="Z449" s="223">
        <f t="shared" ca="1" si="875"/>
        <v>-1.2677222945737659E-4</v>
      </c>
      <c r="AA449" s="223">
        <f t="shared" ca="1" si="876"/>
        <v>-1.6489699025939517E-4</v>
      </c>
      <c r="AB449" s="223">
        <f t="shared" ca="1" si="877"/>
        <v>3.0999594806266296E-4</v>
      </c>
      <c r="AC449" s="223">
        <f t="shared" ca="1" si="878"/>
        <v>-1.7955205194121707E-4</v>
      </c>
      <c r="AD449" s="223">
        <f t="shared" ca="1" si="879"/>
        <v>-1.1048839739040372E-4</v>
      </c>
      <c r="AE449" s="223">
        <f t="shared" ca="1" si="880"/>
        <v>3.02320181309515E-4</v>
      </c>
      <c r="AF449" s="223">
        <f t="shared" ca="1" si="881"/>
        <v>-2.2543178976290742E-4</v>
      </c>
      <c r="AG449" s="223">
        <f t="shared" ca="1" si="882"/>
        <v>-5.1833797372306227E-5</v>
      </c>
      <c r="AH449" s="223">
        <f t="shared" ca="1" si="883"/>
        <v>2.8302641953175344E-4</v>
      </c>
      <c r="AI449" s="223">
        <f t="shared" ca="1" si="884"/>
        <v>-2.6264831032761352E-4</v>
      </c>
      <c r="AJ449" s="223">
        <f t="shared" ca="1" si="885"/>
        <v>8.8127464100805358E-6</v>
      </c>
      <c r="AK449" s="223">
        <f t="shared" ca="1" si="886"/>
        <v>2.5285611117443135E-4</v>
      </c>
      <c r="AL449" s="223">
        <f t="shared" ca="1" si="887"/>
        <v>-2.897714036212989E-4</v>
      </c>
      <c r="AM449" s="223">
        <f t="shared" ca="1" si="888"/>
        <v>6.9120621290173024E-5</v>
      </c>
      <c r="AN449" s="223">
        <f t="shared" ca="1" si="889"/>
        <v>2.1296868426801672E-4</v>
      </c>
      <c r="AO449" s="223">
        <f t="shared" ca="1" si="890"/>
        <v>-3.0575874437949321E-4</v>
      </c>
      <c r="AP449" s="223">
        <f t="shared" ca="1" si="891"/>
        <v>1.2677222945737518E-4</v>
      </c>
      <c r="AQ449" s="223">
        <f t="shared" ca="1" si="892"/>
        <v>1.6489699025939644E-4</v>
      </c>
      <c r="AR449" s="223">
        <f t="shared" ca="1" si="893"/>
        <v>-3.0999594806266302E-4</v>
      </c>
      <c r="AS449" s="223">
        <f t="shared" ca="1" si="894"/>
        <v>1.7955205194121579E-4</v>
      </c>
      <c r="AT449" s="223">
        <f t="shared" ca="1" si="895"/>
        <v>1.1048839739040515E-4</v>
      </c>
      <c r="AU449" s="223">
        <f t="shared" ca="1" si="896"/>
        <v>-3.0232018130951533E-4</v>
      </c>
      <c r="AV449" s="223">
        <f t="shared" ca="1" si="897"/>
        <v>2.2543178976290636E-4</v>
      </c>
      <c r="AW449" s="223">
        <f t="shared" ca="1" si="898"/>
        <v>5.1833797372307718E-5</v>
      </c>
      <c r="AX449" s="223">
        <f t="shared" ca="1" si="899"/>
        <v>-2.8302641953175403E-4</v>
      </c>
      <c r="AY449" s="223">
        <f t="shared" ca="1" si="900"/>
        <v>2.6264831032761271E-4</v>
      </c>
      <c r="AZ449" s="223">
        <f t="shared" ca="1" si="901"/>
        <v>-8.8127464100790044E-6</v>
      </c>
      <c r="BA449" s="223">
        <f t="shared" ca="1" si="902"/>
        <v>-2.5285611117443216E-4</v>
      </c>
      <c r="BB449" s="223">
        <f t="shared" ca="1" si="903"/>
        <v>2.8977140362129836E-4</v>
      </c>
      <c r="BC449" s="223">
        <f t="shared" ca="1" si="904"/>
        <v>-6.9120621290171534E-5</v>
      </c>
      <c r="BD449" s="223">
        <f t="shared" ca="1" si="905"/>
        <v>-2.1296868426801783E-4</v>
      </c>
      <c r="BE449" s="223">
        <f t="shared" ca="1" si="906"/>
        <v>3.0575874437949299E-4</v>
      </c>
      <c r="BF449" s="223">
        <f t="shared" ca="1" si="907"/>
        <v>-1.2677222945737382E-4</v>
      </c>
      <c r="BG449" s="223">
        <f t="shared" ca="1" si="908"/>
        <v>-1.6489699025939774E-4</v>
      </c>
      <c r="BH449" s="223">
        <f t="shared" ca="1" si="909"/>
        <v>3.0999594806266307E-4</v>
      </c>
      <c r="BI449" s="223">
        <f t="shared" ca="1" si="910"/>
        <v>-1.795520519412146E-4</v>
      </c>
      <c r="BJ449" s="223">
        <f t="shared" ca="1" si="911"/>
        <v>-1.1048839739040657E-4</v>
      </c>
      <c r="BK449" s="223">
        <f t="shared" ca="1" si="912"/>
        <v>3.0232018130951571E-4</v>
      </c>
      <c r="BL449" s="223">
        <f t="shared" ca="1" si="913"/>
        <v>-2.2543178976290533E-4</v>
      </c>
      <c r="BM449" s="223">
        <f t="shared" ca="1" si="914"/>
        <v>-5.1833797372309222E-5</v>
      </c>
      <c r="BN449" s="223">
        <f t="shared" ca="1" si="915"/>
        <v>2.8302641953175468E-4</v>
      </c>
      <c r="BO449" s="223">
        <f t="shared" ca="1" si="916"/>
        <v>-2.626483103276119E-4</v>
      </c>
      <c r="BP449" s="223">
        <f t="shared" ca="1" si="917"/>
        <v>8.8127464100775001E-6</v>
      </c>
      <c r="BQ449" s="223">
        <f t="shared" ca="1" si="918"/>
        <v>2.5285611117443303E-4</v>
      </c>
      <c r="BR449" s="223">
        <f t="shared" ca="1" si="919"/>
        <v>-2.8977140362129782E-4</v>
      </c>
      <c r="BS449" s="223">
        <f t="shared" ca="1" si="920"/>
        <v>6.9120621290170029E-5</v>
      </c>
      <c r="BT449" s="223">
        <f t="shared" ca="1" si="921"/>
        <v>2.1296868426801894E-4</v>
      </c>
      <c r="BU449" s="223">
        <f t="shared" ca="1" si="922"/>
        <v>-3.0575874437949272E-4</v>
      </c>
      <c r="BV449" s="223">
        <f t="shared" ca="1" si="923"/>
        <v>1.2677222945737241E-4</v>
      </c>
      <c r="BW449" s="223">
        <f t="shared" ca="1" si="924"/>
        <v>1.6489699025939902E-4</v>
      </c>
      <c r="BX449" s="223">
        <f t="shared" ca="1" si="925"/>
        <v>-3.0999594806266313E-4</v>
      </c>
      <c r="BY449" s="223">
        <f t="shared" ca="1" si="926"/>
        <v>1.7955205194121333E-4</v>
      </c>
      <c r="BZ449" s="223">
        <f t="shared" ca="1" si="927"/>
        <v>1.1048839739040798E-4</v>
      </c>
      <c r="CA449" s="223">
        <f t="shared" ca="1" si="928"/>
        <v>-3.0232018130951603E-4</v>
      </c>
      <c r="CB449" s="223">
        <f t="shared" ca="1" si="929"/>
        <v>2.2543178976290427E-4</v>
      </c>
      <c r="CC449" s="223">
        <f t="shared" ca="1" si="930"/>
        <v>5.183379737231072E-5</v>
      </c>
      <c r="CD449" s="223">
        <f t="shared" ca="1" si="931"/>
        <v>-2.8302641953175528E-4</v>
      </c>
      <c r="CE449" s="223">
        <f t="shared" ca="1" si="932"/>
        <v>2.6264831032761108E-4</v>
      </c>
      <c r="CF449" s="223">
        <f t="shared" ca="1" si="933"/>
        <v>-8.8127464100759686E-6</v>
      </c>
      <c r="CG449" s="223">
        <f t="shared" ca="1" si="934"/>
        <v>-2.5285611117443395E-4</v>
      </c>
      <c r="CH449" s="223">
        <f t="shared" ca="1" si="935"/>
        <v>2.8977140362129727E-4</v>
      </c>
      <c r="CI449" s="223">
        <f t="shared" ca="1" si="936"/>
        <v>-6.9120621290168606E-5</v>
      </c>
      <c r="CJ449" s="223">
        <f t="shared" ca="1" si="937"/>
        <v>-2.1296868426802005E-4</v>
      </c>
      <c r="CK449" s="223">
        <f t="shared" ca="1" si="938"/>
        <v>3.0575874437949245E-4</v>
      </c>
      <c r="CL449" s="223">
        <f t="shared" ca="1" si="939"/>
        <v>-1.2677222945737106E-4</v>
      </c>
      <c r="CM449" s="223">
        <f t="shared" ca="1" si="940"/>
        <v>-1.6489699025940029E-4</v>
      </c>
      <c r="CN449" s="223">
        <f t="shared" ca="1" si="941"/>
        <v>3.0999594806266313E-4</v>
      </c>
      <c r="CO449" s="223">
        <f t="shared" ca="1" si="942"/>
        <v>-1.7955205194121211E-4</v>
      </c>
      <c r="CP449" s="223">
        <f t="shared" ca="1" si="943"/>
        <v>-1.104883973904094E-4</v>
      </c>
      <c r="CQ449" s="223">
        <f t="shared" ca="1" si="944"/>
        <v>3.0232018130951636E-4</v>
      </c>
      <c r="CR449" s="223">
        <f t="shared" ca="1" si="945"/>
        <v>-2.2543178976290324E-4</v>
      </c>
      <c r="CS449" s="223">
        <f t="shared" ca="1" si="946"/>
        <v>-5.1833797372312204E-5</v>
      </c>
      <c r="CT449" s="223">
        <f t="shared" ca="1" si="947"/>
        <v>2.8302641953175588E-4</v>
      </c>
      <c r="CU449" s="223">
        <f t="shared" ca="1" si="948"/>
        <v>-2.6264831032761027E-4</v>
      </c>
      <c r="CV449" s="223">
        <f t="shared" ca="1" si="949"/>
        <v>8.8127464100744643E-6</v>
      </c>
      <c r="CW449" s="223">
        <f t="shared" ca="1" si="950"/>
        <v>2.5285611117443482E-4</v>
      </c>
      <c r="CX449" s="223">
        <f t="shared" ca="1" si="951"/>
        <v>-2.8977140362129673E-4</v>
      </c>
      <c r="CY449" s="223">
        <f t="shared" ca="1" si="952"/>
        <v>6.9120621290167102E-5</v>
      </c>
      <c r="CZ449" s="223">
        <f t="shared" ca="1" si="953"/>
        <v>2.1296868426802116E-4</v>
      </c>
      <c r="DA449" s="223">
        <f t="shared" ca="1" si="954"/>
        <v>-3.0575874437949218E-4</v>
      </c>
      <c r="DB449" s="223">
        <f t="shared" ca="1" si="955"/>
        <v>1.2677222945736962E-4</v>
      </c>
      <c r="DC449" s="223">
        <f t="shared" ca="1" si="956"/>
        <v>1.6489699025940159E-4</v>
      </c>
      <c r="DD449" s="223">
        <f t="shared" ca="1" si="957"/>
        <v>-3.0999594806266318E-4</v>
      </c>
      <c r="DE449" s="223">
        <f t="shared" ca="1" si="958"/>
        <v>1.7955205194121086E-4</v>
      </c>
      <c r="DF449" s="223">
        <f t="shared" ca="1" si="959"/>
        <v>1.1048839739041082E-4</v>
      </c>
      <c r="DG449" s="223">
        <f t="shared" ca="1" si="960"/>
        <v>-3.0232018130951668E-4</v>
      </c>
      <c r="DH449" s="223">
        <f t="shared" ca="1" si="961"/>
        <v>2.2543178976290221E-4</v>
      </c>
      <c r="DI449" s="223">
        <f t="shared" ca="1" si="962"/>
        <v>5.1833797372313722E-5</v>
      </c>
      <c r="DJ449" s="223">
        <f t="shared" ca="1" si="963"/>
        <v>-2.8302641953175653E-4</v>
      </c>
      <c r="DK449" s="223">
        <f t="shared" ca="1" si="964"/>
        <v>2.6264831032760951E-4</v>
      </c>
      <c r="DL449" s="223">
        <f t="shared" ca="1" si="965"/>
        <v>-8.8127464100729464E-6</v>
      </c>
      <c r="DM449" s="223">
        <f t="shared" ca="1" si="966"/>
        <v>-2.5285611117443574E-4</v>
      </c>
      <c r="DN449" s="223">
        <f t="shared" ca="1" si="967"/>
        <v>2.8977140362129619E-4</v>
      </c>
      <c r="DO449" s="223">
        <f t="shared" ca="1" si="968"/>
        <v>-6.9120621290165611E-5</v>
      </c>
      <c r="DP449" s="223">
        <f t="shared" ca="1" si="969"/>
        <v>-2.1296868426802225E-4</v>
      </c>
      <c r="DQ449" s="223">
        <f t="shared" ca="1" si="970"/>
        <v>3.0575874437949191E-4</v>
      </c>
      <c r="DR449" s="223">
        <f t="shared" ca="1" si="971"/>
        <v>-1.2677222945736824E-4</v>
      </c>
      <c r="DS449" s="223">
        <f t="shared" ca="1" si="972"/>
        <v>-1.6489699025940289E-4</v>
      </c>
      <c r="DT449" s="223">
        <f t="shared" ca="1" si="973"/>
        <v>3.0999594806266324E-4</v>
      </c>
      <c r="DU449" s="223">
        <f t="shared" ca="1" si="974"/>
        <v>-1.7955205194120961E-4</v>
      </c>
      <c r="DV449" s="223">
        <f t="shared" ca="1" si="975"/>
        <v>-1.1048839739041225E-4</v>
      </c>
      <c r="DW449" s="223">
        <f t="shared" ca="1" si="976"/>
        <v>3.0232018130951701E-4</v>
      </c>
      <c r="DX449" s="223">
        <f t="shared" ca="1" si="977"/>
        <v>-2.2543178976290116E-4</v>
      </c>
      <c r="DY449" s="223">
        <f t="shared" ca="1" si="978"/>
        <v>-5.1833797372315206E-5</v>
      </c>
      <c r="DZ449" s="223">
        <f t="shared" ca="1" si="979"/>
        <v>2.8302641953175712E-4</v>
      </c>
      <c r="EA449" s="223">
        <f t="shared" ca="1" si="980"/>
        <v>-2.626483103276087E-4</v>
      </c>
      <c r="EB449" s="223">
        <f t="shared" ca="1" si="981"/>
        <v>8.8127464100714285E-6</v>
      </c>
      <c r="EC449" s="223">
        <f t="shared" ca="1" si="982"/>
        <v>2.5285611117443661E-4</v>
      </c>
      <c r="ED449" s="223">
        <f t="shared" ca="1" si="983"/>
        <v>-2.8977140362129565E-4</v>
      </c>
      <c r="EE449" s="223">
        <f t="shared" ca="1" si="984"/>
        <v>6.9120621290164148E-5</v>
      </c>
      <c r="EF449" s="223">
        <f t="shared" ca="1" si="985"/>
        <v>2.1296868426802333E-4</v>
      </c>
      <c r="EG449" s="223">
        <f t="shared" ca="1" si="986"/>
        <v>-3.0575874437949169E-4</v>
      </c>
      <c r="EH449" s="223">
        <f t="shared" ca="1" si="987"/>
        <v>1.2677222945736683E-4</v>
      </c>
      <c r="EI449" s="223">
        <f t="shared" ca="1" si="988"/>
        <v>1.648969902594042E-4</v>
      </c>
      <c r="EJ449" s="223">
        <f t="shared" ca="1" si="989"/>
        <v>-3.0999594806266329E-4</v>
      </c>
      <c r="EK449" s="223">
        <f t="shared" ca="1" si="990"/>
        <v>1.7955205194120836E-4</v>
      </c>
      <c r="EL449" s="223">
        <f t="shared" ca="1" si="991"/>
        <v>1.1048839739041367E-4</v>
      </c>
      <c r="EM449" s="223">
        <f t="shared" ca="1" si="992"/>
        <v>-3.0232018130951739E-4</v>
      </c>
      <c r="EN449" s="223">
        <f t="shared" ca="1" si="993"/>
        <v>2.2543178976290007E-4</v>
      </c>
      <c r="EO449" s="223">
        <f t="shared" ca="1" si="994"/>
        <v>5.183379737231671E-5</v>
      </c>
      <c r="EP449" s="223">
        <f t="shared" ca="1" si="995"/>
        <v>-2.8302641953175777E-4</v>
      </c>
      <c r="EQ449" s="223">
        <f t="shared" ca="1" si="996"/>
        <v>2.6264831032760783E-4</v>
      </c>
      <c r="ER449" s="223">
        <f t="shared" ca="1" si="997"/>
        <v>-8.8127464100698971E-6</v>
      </c>
      <c r="ES449" s="223">
        <f t="shared" ca="1" si="998"/>
        <v>-2.5285611117443747E-4</v>
      </c>
      <c r="ET449" s="223">
        <f t="shared" ca="1" si="999"/>
        <v>2.8977140362129511E-4</v>
      </c>
      <c r="EU449" s="223">
        <f t="shared" ca="1" si="1000"/>
        <v>-6.9120621290162657E-5</v>
      </c>
      <c r="EV449" s="223">
        <f t="shared" ca="1" si="1001"/>
        <v>-2.1296868426802447E-4</v>
      </c>
      <c r="EW449" s="223">
        <f t="shared" ca="1" si="1002"/>
        <v>3.0575874437949142E-4</v>
      </c>
      <c r="EX449" s="223">
        <f t="shared" ca="1" si="1003"/>
        <v>-1.2677222945736547E-4</v>
      </c>
      <c r="EY449" s="223">
        <f t="shared" ca="1" si="1004"/>
        <v>-1.6489699025940547E-4</v>
      </c>
      <c r="EZ449" s="223">
        <f t="shared" ca="1" si="1005"/>
        <v>3.0999594806266329E-4</v>
      </c>
      <c r="FA449" s="223">
        <f t="shared" ca="1" si="1006"/>
        <v>-1.7955205194120715E-4</v>
      </c>
      <c r="FB449" s="223">
        <f t="shared" ca="1" si="1007"/>
        <v>-1.1048839739041508E-4</v>
      </c>
      <c r="FC449" s="223">
        <f t="shared" ca="1" si="1008"/>
        <v>3.0232018130951771E-4</v>
      </c>
      <c r="FD449" s="223">
        <f t="shared" ca="1" si="1009"/>
        <v>-2.2543178976289907E-4</v>
      </c>
      <c r="FE449" s="223">
        <f t="shared" ca="1" si="1010"/>
        <v>-5.1833797372318214E-5</v>
      </c>
      <c r="FF449" s="223">
        <f t="shared" ca="1" si="1011"/>
        <v>2.8302641953175837E-4</v>
      </c>
      <c r="FG449" s="223">
        <f t="shared" ca="1" si="1012"/>
        <v>-2.6264831032760707E-4</v>
      </c>
      <c r="FH449" s="223">
        <f t="shared" ca="1" si="1013"/>
        <v>8.8127464100683792E-6</v>
      </c>
      <c r="FI449" s="223">
        <f t="shared" ca="1" si="1014"/>
        <v>2.5285611117443834E-4</v>
      </c>
      <c r="FJ449" s="223">
        <f t="shared" ca="1" si="1015"/>
        <v>-2.8977140362129456E-4</v>
      </c>
      <c r="FK449" s="223">
        <f t="shared" ca="1" si="1016"/>
        <v>6.9120621290161152E-5</v>
      </c>
      <c r="FL449" s="223">
        <f t="shared" ca="1" si="1017"/>
        <v>2.1296868426802555E-4</v>
      </c>
      <c r="FM449" s="223">
        <f t="shared" ca="1" si="1018"/>
        <v>-3.057587443794912E-4</v>
      </c>
      <c r="FN449" s="223">
        <f t="shared" ca="1" si="1019"/>
        <v>1.2677222945736412E-4</v>
      </c>
      <c r="FO449" s="223">
        <f t="shared" ca="1" si="1020"/>
        <v>1.6489699025940674E-4</v>
      </c>
      <c r="FP449" s="223">
        <f t="shared" ca="1" si="1021"/>
        <v>-3.0999594806266334E-4</v>
      </c>
      <c r="FQ449" s="223">
        <f t="shared" ca="1" si="1022"/>
        <v>1.7955205194120587E-4</v>
      </c>
      <c r="FR449" s="223">
        <f t="shared" ca="1" si="1023"/>
        <v>1.104883973904165E-4</v>
      </c>
      <c r="FS449" s="223">
        <f t="shared" ca="1" si="1024"/>
        <v>-3.0232018130951809E-4</v>
      </c>
      <c r="FT449" s="223">
        <f t="shared" ca="1" si="1025"/>
        <v>2.2543178976289804E-4</v>
      </c>
      <c r="FU449" s="223">
        <f t="shared" ca="1" si="1026"/>
        <v>5.1833797372319698E-5</v>
      </c>
      <c r="FV449" s="223">
        <f t="shared" ca="1" si="1027"/>
        <v>-2.8302641953175897E-4</v>
      </c>
      <c r="FW449" s="223">
        <f t="shared" ca="1" si="1028"/>
        <v>2.6264831032760621E-4</v>
      </c>
      <c r="FX449" s="223">
        <f t="shared" ca="1" si="1029"/>
        <v>-8.8127464100668613E-6</v>
      </c>
      <c r="FY449" s="223">
        <f t="shared" ca="1" si="1030"/>
        <v>-2.5285611117443921E-4</v>
      </c>
      <c r="FZ449" s="223">
        <f t="shared" ca="1" si="1031"/>
        <v>2.8977140362129402E-4</v>
      </c>
      <c r="GA449" s="223">
        <f t="shared" ca="1" si="1032"/>
        <v>-6.9120621290159675E-5</v>
      </c>
      <c r="GB449" s="223">
        <f t="shared" ca="1" si="1033"/>
        <v>-2.1296868426802666E-4</v>
      </c>
      <c r="GC449" s="223">
        <f t="shared" ca="1" si="1034"/>
        <v>3.0575874437949093E-4</v>
      </c>
      <c r="GD449" s="223">
        <f t="shared" ca="1" si="1035"/>
        <v>-1.2677222945736268E-4</v>
      </c>
      <c r="GE449" s="223">
        <f t="shared" ca="1" si="1036"/>
        <v>-1.6489699025940804E-4</v>
      </c>
      <c r="GF449" s="223">
        <f t="shared" ca="1" si="1037"/>
        <v>3.099959480626634E-4</v>
      </c>
      <c r="GG449" s="223">
        <f t="shared" ca="1" si="1038"/>
        <v>-1.7955205194120468E-4</v>
      </c>
      <c r="GH449" s="223">
        <f t="shared" ca="1" si="1039"/>
        <v>-1.1048839739041793E-4</v>
      </c>
      <c r="GI449" s="223">
        <f t="shared" ca="1" si="1040"/>
        <v>3.0232018130951842E-4</v>
      </c>
      <c r="GJ449" s="223">
        <f t="shared" ca="1" si="1041"/>
        <v>-2.2543178976289698E-4</v>
      </c>
      <c r="GK449" s="223">
        <f t="shared" ca="1" si="1042"/>
        <v>-5.1833797372321203E-5</v>
      </c>
      <c r="GL449" s="223">
        <f t="shared" ca="1" si="1043"/>
        <v>2.8302641953175962E-4</v>
      </c>
      <c r="GM449" s="223">
        <f t="shared" ca="1" si="1044"/>
        <v>-2.6264831032760545E-4</v>
      </c>
      <c r="GN449" s="223">
        <f t="shared" ca="1" si="1045"/>
        <v>8.8127464100653299E-6</v>
      </c>
      <c r="GO449" s="223">
        <f t="shared" ca="1" si="1046"/>
        <v>2.5285611117444013E-4</v>
      </c>
      <c r="GP449" s="223">
        <f t="shared" ca="1" si="1047"/>
        <v>-2.8977140362129348E-4</v>
      </c>
      <c r="GQ449" s="223">
        <f t="shared" ca="1" si="1048"/>
        <v>6.9120621290158225E-5</v>
      </c>
      <c r="GR449" s="223">
        <f t="shared" ca="1" si="1049"/>
        <v>2.1296868426802778E-4</v>
      </c>
      <c r="GS449" s="223">
        <f t="shared" ca="1" si="1050"/>
        <v>-3.0575874437949066E-4</v>
      </c>
      <c r="GT449" s="223">
        <f t="shared" ca="1" si="1051"/>
        <v>1.267722294573613E-4</v>
      </c>
      <c r="GU449" s="223">
        <f t="shared" ca="1" si="1052"/>
        <v>1.6489699025940932E-4</v>
      </c>
      <c r="GV449" s="223">
        <f t="shared" ca="1" si="1053"/>
        <v>-3.0999594806266345E-4</v>
      </c>
      <c r="GW449" s="223">
        <f t="shared" ca="1" si="1054"/>
        <v>1.795520519412034E-4</v>
      </c>
      <c r="GX449" s="223">
        <f t="shared" ca="1" si="1055"/>
        <v>1.1048839739041935E-4</v>
      </c>
      <c r="GY449" s="223">
        <f t="shared" ca="1" si="1056"/>
        <v>-3.0232018130951874E-4</v>
      </c>
      <c r="GZ449" s="223">
        <f t="shared" ca="1" si="1057"/>
        <v>2.2543178976289595E-4</v>
      </c>
      <c r="HA449" s="223">
        <f t="shared" ca="1" si="1058"/>
        <v>5.18337973723227E-5</v>
      </c>
      <c r="HB449" s="223">
        <f t="shared" ca="1" si="1059"/>
        <v>-2.8302641953176027E-4</v>
      </c>
      <c r="HC449" s="223">
        <f t="shared" ca="1" si="1060"/>
        <v>2.6264831032760463E-4</v>
      </c>
      <c r="HD449" s="223">
        <f t="shared" ca="1" si="1061"/>
        <v>-8.812746410063812E-6</v>
      </c>
      <c r="HE449" s="223">
        <f t="shared" ca="1" si="1062"/>
        <v>-2.52856111174441E-4</v>
      </c>
      <c r="HF449" s="223">
        <f t="shared" ca="1" si="1063"/>
        <v>2.8977140362129294E-4</v>
      </c>
      <c r="HG449" s="223">
        <f t="shared" ca="1" si="1064"/>
        <v>-6.9120621290156734E-5</v>
      </c>
      <c r="HH449" s="223">
        <f t="shared" ca="1" si="1065"/>
        <v>-2.1296868426802886E-4</v>
      </c>
      <c r="HI449" s="223">
        <f t="shared" ca="1" si="1066"/>
        <v>3.0575874437949044E-4</v>
      </c>
      <c r="HJ449" s="223">
        <f t="shared" ca="1" si="1067"/>
        <v>-1.2677222945735992E-4</v>
      </c>
      <c r="HK449" s="223">
        <f t="shared" ca="1" si="1068"/>
        <v>-1.6489699025941062E-4</v>
      </c>
      <c r="HL449" s="223">
        <f t="shared" ca="1" si="1069"/>
        <v>3.0999594806266351E-4</v>
      </c>
      <c r="HM449" s="223">
        <f t="shared" ca="1" si="1070"/>
        <v>-1.7955205194120219E-4</v>
      </c>
      <c r="HN449" s="223">
        <f t="shared" ca="1" si="1071"/>
        <v>-1.1048839739042076E-4</v>
      </c>
      <c r="HO449" s="223">
        <f t="shared" ca="1" si="1072"/>
        <v>3.0232018130951907E-4</v>
      </c>
      <c r="HP449" s="223">
        <f t="shared" ca="1" si="1073"/>
        <v>-2.254317897628949E-4</v>
      </c>
      <c r="HQ449" s="223">
        <f t="shared" ca="1" si="1074"/>
        <v>-5.1833797372324198E-5</v>
      </c>
      <c r="HR449" s="223">
        <f t="shared" ca="1" si="1075"/>
        <v>2.8302641953176086E-4</v>
      </c>
      <c r="HS449" s="223">
        <f t="shared" ca="1" si="1076"/>
        <v>-2.6264831032760382E-4</v>
      </c>
      <c r="HT449" s="223">
        <f t="shared" ca="1" si="1077"/>
        <v>8.8127464100622941E-6</v>
      </c>
      <c r="HU449" s="223">
        <f t="shared" ca="1" si="1078"/>
        <v>2.5285611117444186E-4</v>
      </c>
      <c r="HV449" s="223">
        <f t="shared" ca="1" si="1079"/>
        <v>-2.897714036212924E-4</v>
      </c>
      <c r="HW449" s="223">
        <f t="shared" ca="1" si="1080"/>
        <v>6.9120621290155244E-5</v>
      </c>
      <c r="HX449" s="223">
        <f t="shared" ca="1" si="1081"/>
        <v>2.1296868426803E-4</v>
      </c>
      <c r="HY449" s="223">
        <f t="shared" ca="1" si="1082"/>
        <v>-3.0575874437949017E-4</v>
      </c>
      <c r="HZ449" s="223">
        <f t="shared" ca="1" si="1083"/>
        <v>1.2677222945735853E-4</v>
      </c>
      <c r="IA449" s="223">
        <f t="shared" ca="1" si="1084"/>
        <v>1.6489699025941189E-4</v>
      </c>
      <c r="IB449" s="223">
        <f t="shared" ca="1" si="1085"/>
        <v>-3.0999594806266351E-4</v>
      </c>
      <c r="IC449" s="223">
        <f t="shared" ca="1" si="1086"/>
        <v>1.7955205194120094E-4</v>
      </c>
      <c r="ID449" s="223">
        <f t="shared" ca="1" si="1087"/>
        <v>1.1048839739042218E-4</v>
      </c>
      <c r="IE449" s="223">
        <f t="shared" ca="1" si="1088"/>
        <v>-1.4906837168325555E-4</v>
      </c>
      <c r="IF449" s="223">
        <f t="shared" ca="1" si="1089"/>
        <v>2.2543178976289387E-4</v>
      </c>
      <c r="IG449" s="223">
        <f t="shared" ca="1" si="1090"/>
        <v>5.1833797372325709E-5</v>
      </c>
      <c r="IH449" s="223">
        <f t="shared" ca="1" si="1091"/>
        <v>-2.8302641953176151E-4</v>
      </c>
      <c r="II449" s="223">
        <f t="shared" ca="1" si="1092"/>
        <v>2.6264831032760301E-4</v>
      </c>
      <c r="IJ449" s="223">
        <f t="shared" ca="1" si="1093"/>
        <v>-8.8127464100608033E-6</v>
      </c>
      <c r="IK449" s="223">
        <f t="shared" ca="1" si="1094"/>
        <v>-2.5285611117444279E-4</v>
      </c>
      <c r="IL449" s="223">
        <f t="shared" ca="1" si="1095"/>
        <v>2.8977140362129185E-4</v>
      </c>
      <c r="IM449" s="223">
        <f t="shared" ca="1" si="1096"/>
        <v>-6.912062129015378E-5</v>
      </c>
      <c r="IN449" s="223">
        <f t="shared" ca="1" si="1097"/>
        <v>-2.1296868426803108E-4</v>
      </c>
      <c r="IO449" s="223">
        <f t="shared" ca="1" si="1098"/>
        <v>3.057587443794899E-4</v>
      </c>
      <c r="IP449" s="223">
        <f t="shared" ca="1" si="1099"/>
        <v>-1.2677222945735718E-4</v>
      </c>
      <c r="IQ449" s="223">
        <f t="shared" ca="1" si="1100"/>
        <v>-1.6489699025941319E-4</v>
      </c>
      <c r="IR449" s="223">
        <f t="shared" ca="1" si="1101"/>
        <v>3.0999594806266356E-4</v>
      </c>
      <c r="IS449" s="223">
        <f t="shared" ca="1" si="1102"/>
        <v>-1.7955205194119969E-4</v>
      </c>
      <c r="IT449" s="223">
        <f t="shared" ca="1" si="1103"/>
        <v>-1.104883973904236E-4</v>
      </c>
      <c r="IU449" s="223">
        <f t="shared" ca="1" si="1104"/>
        <v>3.0232018130951977E-4</v>
      </c>
      <c r="IV449" s="223">
        <f t="shared" ca="1" si="1105"/>
        <v>-2.2543178976289278E-4</v>
      </c>
      <c r="IW449" s="223">
        <f t="shared" ca="1" si="1106"/>
        <v>-5.1833797372327193E-5</v>
      </c>
      <c r="IX449" s="223">
        <f t="shared" ca="1" si="1107"/>
        <v>2.8302641953176211E-4</v>
      </c>
      <c r="IY449" s="223">
        <f t="shared" ca="1" si="1108"/>
        <v>-2.6264831032760219E-4</v>
      </c>
      <c r="IZ449" s="223">
        <f t="shared" ca="1" si="1109"/>
        <v>8.8127464100592719E-6</v>
      </c>
      <c r="JA449" s="223">
        <f t="shared" ca="1" si="1110"/>
        <v>2.528561111744436E-4</v>
      </c>
      <c r="JB449" s="223">
        <f t="shared" ca="1" si="1111"/>
        <v>-2.8977140362129131E-4</v>
      </c>
    </row>
    <row r="450" spans="2:262">
      <c r="B450" s="230">
        <v>89</v>
      </c>
      <c r="C450" s="229">
        <f t="shared" si="1112"/>
        <v>1.7382812500000011E-3</v>
      </c>
      <c r="D450" s="226">
        <f t="shared" ca="1" si="855"/>
        <v>280.00074279688937</v>
      </c>
      <c r="E450" s="225">
        <f ca="1">CQ361</f>
        <v>7.4279688938107497E-4</v>
      </c>
      <c r="F450" s="224">
        <v>89</v>
      </c>
      <c r="G450" s="223">
        <f t="shared" ca="1" si="856"/>
        <v>9.3310269512669367E-6</v>
      </c>
      <c r="H450" s="223">
        <f t="shared" ca="1" si="857"/>
        <v>2.9250453879620228E-5</v>
      </c>
      <c r="I450" s="223">
        <f t="shared" ca="1" si="858"/>
        <v>-4.3016328844417377E-5</v>
      </c>
      <c r="J450" s="223">
        <f t="shared" ca="1" si="859"/>
        <v>2.0287855147058299E-5</v>
      </c>
      <c r="K450" s="223">
        <f t="shared" ca="1" si="860"/>
        <v>1.965250248446763E-5</v>
      </c>
      <c r="L450" s="223">
        <f t="shared" ca="1" si="861"/>
        <v>-4.2919998971890364E-5</v>
      </c>
      <c r="M450" s="223">
        <f t="shared" ca="1" si="862"/>
        <v>2.9774871482852269E-5</v>
      </c>
      <c r="N450" s="223">
        <f t="shared" ca="1" si="863"/>
        <v>8.6307691754104477E-6</v>
      </c>
      <c r="O450" s="223">
        <f t="shared" ca="1" si="864"/>
        <v>-3.9714206661728264E-5</v>
      </c>
      <c r="P450" s="223">
        <f t="shared" ca="1" si="865"/>
        <v>3.7104761847558146E-5</v>
      </c>
      <c r="Q450" s="223">
        <f t="shared" ca="1" si="866"/>
        <v>-3.0162449631363636E-6</v>
      </c>
      <c r="R450" s="223">
        <f t="shared" ca="1" si="867"/>
        <v>-3.3631204733364678E-5</v>
      </c>
      <c r="S450" s="223">
        <f t="shared" ca="1" si="868"/>
        <v>4.1746491308580323E-5</v>
      </c>
      <c r="T450" s="223">
        <f t="shared" ca="1" si="869"/>
        <v>-1.4444738583504199E-5</v>
      </c>
      <c r="U450" s="223">
        <f t="shared" ca="1" si="870"/>
        <v>-2.5111693710038114E-5</v>
      </c>
      <c r="V450" s="223">
        <f t="shared" ca="1" si="871"/>
        <v>4.3363776460736003E-5</v>
      </c>
      <c r="W450" s="223">
        <f t="shared" ca="1" si="872"/>
        <v>-2.4826741683770311E-5</v>
      </c>
      <c r="X450" s="223">
        <f t="shared" ca="1" si="873"/>
        <v>-1.4772894005276576E-5</v>
      </c>
      <c r="Y450" s="223">
        <f t="shared" ca="1" si="874"/>
        <v>4.1839448442141782E-5</v>
      </c>
      <c r="Z450" s="223">
        <f t="shared" ca="1" si="875"/>
        <v>-3.3410100269503265E-5</v>
      </c>
      <c r="AA450" s="223">
        <f t="shared" ca="1" si="876"/>
        <v>-3.3638296195988809E-6</v>
      </c>
      <c r="AB450" s="223">
        <f t="shared" ca="1" si="877"/>
        <v>3.7283941568501093E-5</v>
      </c>
      <c r="AC450" s="223">
        <f t="shared" ca="1" si="878"/>
        <v>-3.9572968307375735E-5</v>
      </c>
      <c r="AD450" s="223">
        <f t="shared" ca="1" si="879"/>
        <v>8.288937051710217E-6</v>
      </c>
      <c r="AE450" s="223">
        <f t="shared" ca="1" si="880"/>
        <v>3.0027292602332326E-5</v>
      </c>
      <c r="AF450" s="223">
        <f t="shared" ca="1" si="881"/>
        <v>-4.2868859144757172E-5</v>
      </c>
      <c r="AG450" s="223">
        <f t="shared" ca="1" si="882"/>
        <v>1.9341187902245809E-5</v>
      </c>
      <c r="AH450" s="223">
        <f t="shared" ca="1" si="883"/>
        <v>2.0595230293027641E-5</v>
      </c>
      <c r="AI450" s="223">
        <f t="shared" ca="1" si="884"/>
        <v>-4.3058992515970134E-5</v>
      </c>
      <c r="AJ450" s="223">
        <f t="shared" ca="1" si="885"/>
        <v>2.8992210916762892E-5</v>
      </c>
      <c r="AK450" s="223">
        <f t="shared" ca="1" si="886"/>
        <v>9.6710874495981621E-6</v>
      </c>
      <c r="AL450" s="223">
        <f t="shared" ca="1" si="887"/>
        <v>-4.0129593663556812E-5</v>
      </c>
      <c r="AM450" s="223">
        <f t="shared" ca="1" si="888"/>
        <v>3.654281004989333E-5</v>
      </c>
      <c r="AN450" s="223">
        <f t="shared" ca="1" si="889"/>
        <v>-1.9537050647532039E-6</v>
      </c>
      <c r="AO450" s="223">
        <f t="shared" ca="1" si="890"/>
        <v>-3.4292891290094467E-5</v>
      </c>
      <c r="AP450" s="223">
        <f t="shared" ca="1" si="891"/>
        <v>4.1445960489229303E-5</v>
      </c>
      <c r="AQ450" s="223">
        <f t="shared" ca="1" si="892"/>
        <v>-1.3436955811662505E-5</v>
      </c>
      <c r="AR450" s="223">
        <f t="shared" ca="1" si="893"/>
        <v>-2.5971742041079467E-5</v>
      </c>
      <c r="AS450" s="223">
        <f t="shared" ca="1" si="894"/>
        <v>4.3346439436952174E-5</v>
      </c>
      <c r="AT450" s="223">
        <f t="shared" ca="1" si="895"/>
        <v>-2.3946727752109888E-5</v>
      </c>
      <c r="AU450" s="223">
        <f t="shared" ca="1" si="896"/>
        <v>-1.5768995442316249E-5</v>
      </c>
      <c r="AV450" s="223">
        <f t="shared" ca="1" si="897"/>
        <v>4.2106561244342823E-5</v>
      </c>
      <c r="AW450" s="223">
        <f t="shared" ca="1" si="898"/>
        <v>-3.2721610311542888E-5</v>
      </c>
      <c r="AX450" s="223">
        <f t="shared" ca="1" si="899"/>
        <v>-4.4238187368046424E-6</v>
      </c>
      <c r="AY450" s="223">
        <f t="shared" ca="1" si="900"/>
        <v>3.7816152443542617E-5</v>
      </c>
      <c r="AZ450" s="223">
        <f t="shared" ca="1" si="901"/>
        <v>-3.9125881952991116E-5</v>
      </c>
      <c r="BA450" s="223">
        <f t="shared" ca="1" si="902"/>
        <v>7.2418542064173807E-6</v>
      </c>
      <c r="BB450" s="223">
        <f t="shared" ca="1" si="903"/>
        <v>3.0786044006773709E-5</v>
      </c>
      <c r="BC450" s="223">
        <f t="shared" ca="1" si="904"/>
        <v>-4.2695566847318016E-5</v>
      </c>
      <c r="BD450" s="223">
        <f t="shared" ca="1" si="905"/>
        <v>1.8382870249054251E-5</v>
      </c>
      <c r="BE450" s="223">
        <f t="shared" ca="1" si="906"/>
        <v>2.1525552304964256E-5</v>
      </c>
      <c r="BF450" s="223">
        <f t="shared" ca="1" si="907"/>
        <v>-4.3172048933037736E-5</v>
      </c>
      <c r="BG450" s="223">
        <f t="shared" ca="1" si="908"/>
        <v>2.8192086526906259E-5</v>
      </c>
      <c r="BH450" s="223">
        <f t="shared" ca="1" si="909"/>
        <v>1.0705580222331041E-5</v>
      </c>
      <c r="BI450" s="223">
        <f t="shared" ca="1" si="910"/>
        <v>-4.0520808098704697E-5</v>
      </c>
      <c r="BJ450" s="223">
        <f t="shared" ca="1" si="911"/>
        <v>3.595884622987797E-5</v>
      </c>
      <c r="BK450" s="223">
        <f t="shared" ca="1" si="912"/>
        <v>-8.8998832749231975E-7</v>
      </c>
      <c r="BL450" s="223">
        <f t="shared" ca="1" si="913"/>
        <v>-3.4933921091405282E-5</v>
      </c>
      <c r="BM450" s="223">
        <f t="shared" ca="1" si="914"/>
        <v>4.1120464173044035E-5</v>
      </c>
      <c r="BN450" s="223">
        <f t="shared" ca="1" si="915"/>
        <v>-1.2421079120079864E-5</v>
      </c>
      <c r="BO450" s="223">
        <f t="shared" ca="1" si="916"/>
        <v>-2.6816145965861016E-5</v>
      </c>
      <c r="BP450" s="223">
        <f t="shared" ca="1" si="917"/>
        <v>4.3302992138879278E-5</v>
      </c>
      <c r="BQ450" s="223">
        <f t="shared" ca="1" si="918"/>
        <v>-2.3052289207077688E-5</v>
      </c>
      <c r="BR450" s="223">
        <f t="shared" ca="1" si="919"/>
        <v>-1.6755598226142764E-5</v>
      </c>
      <c r="BS450" s="223">
        <f t="shared" ca="1" si="920"/>
        <v>4.2348310628516001E-5</v>
      </c>
      <c r="BT450" s="223">
        <f t="shared" ca="1" si="921"/>
        <v>-3.2013410079071069E-5</v>
      </c>
      <c r="BU450" s="223">
        <f t="shared" ca="1" si="922"/>
        <v>-5.4811431110208964E-6</v>
      </c>
      <c r="BV450" s="223">
        <f t="shared" ca="1" si="923"/>
        <v>3.8325584282389028E-5</v>
      </c>
      <c r="BW450" s="223">
        <f t="shared" ca="1" si="924"/>
        <v>-3.8655227630328827E-5</v>
      </c>
      <c r="BX450" s="223">
        <f t="shared" ca="1" si="925"/>
        <v>6.1904091389409646E-6</v>
      </c>
      <c r="BY450" s="223">
        <f t="shared" ca="1" si="926"/>
        <v>3.1526251049469315E-5</v>
      </c>
      <c r="BZ450" s="223">
        <f t="shared" ca="1" si="927"/>
        <v>-4.2496556336900099E-5</v>
      </c>
      <c r="CA450" s="223">
        <f t="shared" ca="1" si="928"/>
        <v>1.741347944220502E-5</v>
      </c>
      <c r="CB450" s="223">
        <f t="shared" ca="1" si="929"/>
        <v>2.2442908129084877E-5</v>
      </c>
      <c r="CC450" s="223">
        <f t="shared" ca="1" si="930"/>
        <v>-4.3259100122134935E-5</v>
      </c>
      <c r="CD450" s="223">
        <f t="shared" ca="1" si="931"/>
        <v>2.7374980278295358E-5</v>
      </c>
      <c r="CE450" s="223">
        <f t="shared" ca="1" si="932"/>
        <v>1.1733624353846612E-5</v>
      </c>
      <c r="CF450" s="223">
        <f t="shared" ca="1" si="933"/>
        <v>-4.0887614314224317E-5</v>
      </c>
      <c r="CG450" s="223">
        <f t="shared" ca="1" si="934"/>
        <v>3.5353222145481594E-5</v>
      </c>
      <c r="CH450" s="223">
        <f t="shared" ca="1" si="935"/>
        <v>1.7426450545763206E-7</v>
      </c>
      <c r="CI450" s="223">
        <f t="shared" ca="1" si="936"/>
        <v>-3.5553908004914072E-5</v>
      </c>
      <c r="CJ450" s="223">
        <f t="shared" ca="1" si="937"/>
        <v>4.0770198426834138E-5</v>
      </c>
      <c r="CK450" s="223">
        <f t="shared" ca="1" si="938"/>
        <v>-1.1397720434889938E-5</v>
      </c>
      <c r="CL450" s="223">
        <f t="shared" ca="1" si="939"/>
        <v>-2.7644396847033975E-5</v>
      </c>
      <c r="CM450" s="223">
        <f t="shared" ca="1" si="940"/>
        <v>4.3233460737545139E-5</v>
      </c>
      <c r="CN450" s="223">
        <f t="shared" ca="1" si="941"/>
        <v>-2.2143964825006704E-5</v>
      </c>
      <c r="CO450" s="223">
        <f t="shared" ca="1" si="942"/>
        <v>-1.7732108064129455E-5</v>
      </c>
      <c r="CP450" s="223">
        <f t="shared" ca="1" si="943"/>
        <v>4.2564550973871759E-5</v>
      </c>
      <c r="CQ450" s="223">
        <f t="shared" ca="1" si="944"/>
        <v>-3.128592616542614E-5</v>
      </c>
      <c r="CR450" s="223">
        <f t="shared" ca="1" si="945"/>
        <v>-6.5351658495796016E-6</v>
      </c>
      <c r="CS450" s="223">
        <f t="shared" ca="1" si="946"/>
        <v>3.8811930222350203E-5</v>
      </c>
      <c r="CT450" s="223">
        <f t="shared" ca="1" si="947"/>
        <v>-3.8161288843954386E-5</v>
      </c>
      <c r="CU450" s="223">
        <f t="shared" ca="1" si="948"/>
        <v>5.1352352004723481E-6</v>
      </c>
      <c r="CV450" s="223">
        <f t="shared" ca="1" si="949"/>
        <v>3.2247467857375188E-5</v>
      </c>
      <c r="CW450" s="223">
        <f t="shared" ca="1" si="950"/>
        <v>-4.227194748999355E-5</v>
      </c>
      <c r="CX450" s="223">
        <f t="shared" ca="1" si="951"/>
        <v>1.6433599406470615E-5</v>
      </c>
      <c r="CY450" s="223">
        <f t="shared" ca="1" si="952"/>
        <v>2.3346745184542395E-5</v>
      </c>
      <c r="CZ450" s="223">
        <f t="shared" ca="1" si="953"/>
        <v>-4.3320093646880586E-5</v>
      </c>
      <c r="DA450" s="223">
        <f t="shared" ca="1" si="954"/>
        <v>2.6541384365181737E-5</v>
      </c>
      <c r="DB450" s="223">
        <f t="shared" ca="1" si="955"/>
        <v>1.2754600588798705E-5</v>
      </c>
      <c r="DC450" s="223">
        <f t="shared" ca="1" si="956"/>
        <v>-4.1229791359767444E-5</v>
      </c>
      <c r="DD450" s="223">
        <f t="shared" ca="1" si="957"/>
        <v>3.4726302602007253E-5</v>
      </c>
      <c r="DE450" s="223">
        <f t="shared" ca="1" si="958"/>
        <v>1.238412367986892E-6</v>
      </c>
      <c r="DF450" s="223">
        <f t="shared" ca="1" si="959"/>
        <v>-3.6152478573686596E-5</v>
      </c>
      <c r="DG450" s="223">
        <f t="shared" ca="1" si="960"/>
        <v>4.03953742375874E-5</v>
      </c>
      <c r="DH450" s="223">
        <f t="shared" ca="1" si="961"/>
        <v>-1.036749618909826E-5</v>
      </c>
      <c r="DI450" s="223">
        <f t="shared" ca="1" si="962"/>
        <v>-2.8455995777235911E-5</v>
      </c>
      <c r="DJ450" s="223">
        <f t="shared" ca="1" si="963"/>
        <v>4.313788711606594E-5</v>
      </c>
      <c r="DK450" s="223">
        <f t="shared" ca="1" si="964"/>
        <v>-2.1222301746542372E-5</v>
      </c>
      <c r="DL450" s="223">
        <f t="shared" ca="1" si="965"/>
        <v>-1.8697936743265666E-5</v>
      </c>
      <c r="DM450" s="223">
        <f t="shared" ca="1" si="966"/>
        <v>4.2755152025311956E-5</v>
      </c>
      <c r="DN450" s="223">
        <f t="shared" ca="1" si="967"/>
        <v>-3.0539596779714418E-5</v>
      </c>
      <c r="DO450" s="223">
        <f t="shared" ca="1" si="968"/>
        <v>-7.5852520485961153E-6</v>
      </c>
      <c r="DP450" s="223">
        <f t="shared" ca="1" si="969"/>
        <v>3.9274897306816419E-5</v>
      </c>
      <c r="DQ450" s="223">
        <f t="shared" ca="1" si="970"/>
        <v>-3.7644363124122853E-5</v>
      </c>
      <c r="DR450" s="223">
        <f t="shared" ca="1" si="971"/>
        <v>4.0769679883389932E-6</v>
      </c>
      <c r="DS450" s="223">
        <f t="shared" ca="1" si="972"/>
        <v>3.2949259996455083E-5</v>
      </c>
      <c r="DT450" s="223">
        <f t="shared" ca="1" si="973"/>
        <v>-4.2021875602568976E-5</v>
      </c>
      <c r="DU450" s="223">
        <f t="shared" ca="1" si="974"/>
        <v>1.544382038494789E-5</v>
      </c>
      <c r="DV450" s="223">
        <f t="shared" ca="1" si="975"/>
        <v>2.4236519033692808E-5</v>
      </c>
      <c r="DW450" s="223">
        <f t="shared" ca="1" si="976"/>
        <v>-4.3354992767055926E-5</v>
      </c>
      <c r="DX450" s="223">
        <f t="shared" ca="1" si="977"/>
        <v>2.5691800914572831E-5</v>
      </c>
      <c r="DY450" s="223">
        <f t="shared" ca="1" si="978"/>
        <v>1.3767893929282518E-5</v>
      </c>
      <c r="DZ450" s="223">
        <f t="shared" ca="1" si="979"/>
        <v>-4.1547133120677012E-5</v>
      </c>
      <c r="EA450" s="223">
        <f t="shared" ca="1" si="980"/>
        <v>3.4078465232345576E-5</v>
      </c>
      <c r="EB450" s="223">
        <f t="shared" ca="1" si="981"/>
        <v>2.3018142572104336E-6</v>
      </c>
      <c r="EC450" s="223">
        <f t="shared" ca="1" si="982"/>
        <v>-3.6729272241195258E-5</v>
      </c>
      <c r="ED450" s="223">
        <f t="shared" ca="1" si="983"/>
        <v>3.9996217385380714E-5</v>
      </c>
      <c r="EE450" s="223">
        <f t="shared" ca="1" si="984"/>
        <v>-9.3310269512679243E-6</v>
      </c>
      <c r="EF450" s="223">
        <f t="shared" ca="1" si="985"/>
        <v>-2.9250453879620777E-5</v>
      </c>
      <c r="EG450" s="223">
        <f t="shared" ca="1" si="986"/>
        <v>4.3016328844417377E-5</v>
      </c>
      <c r="EH450" s="223">
        <f t="shared" ca="1" si="987"/>
        <v>-2.0287855147058902E-5</v>
      </c>
      <c r="EI450" s="223">
        <f t="shared" ca="1" si="988"/>
        <v>-1.9652502484466407E-5</v>
      </c>
      <c r="EJ450" s="223">
        <f t="shared" ca="1" si="989"/>
        <v>4.2919998971890405E-5</v>
      </c>
      <c r="EK450" s="223">
        <f t="shared" ca="1" si="990"/>
        <v>-2.9774871482852547E-5</v>
      </c>
      <c r="EL450" s="223">
        <f t="shared" ca="1" si="991"/>
        <v>-8.6307691754094008E-6</v>
      </c>
      <c r="EM450" s="223">
        <f t="shared" ca="1" si="992"/>
        <v>3.9714206661728522E-5</v>
      </c>
      <c r="EN450" s="223">
        <f t="shared" ca="1" si="993"/>
        <v>-3.7104761847558139E-5</v>
      </c>
      <c r="EO450" s="223">
        <f t="shared" ca="1" si="994"/>
        <v>3.0162449631371225E-6</v>
      </c>
      <c r="EP450" s="223">
        <f t="shared" ca="1" si="995"/>
        <v>3.3631204733363716E-5</v>
      </c>
      <c r="EQ450" s="223">
        <f t="shared" ca="1" si="996"/>
        <v>-4.1746491308580235E-5</v>
      </c>
      <c r="ER450" s="223">
        <f t="shared" ca="1" si="997"/>
        <v>1.4444738583504624E-5</v>
      </c>
      <c r="ES450" s="223">
        <f t="shared" ca="1" si="998"/>
        <v>2.5111693710037118E-5</v>
      </c>
      <c r="ET450" s="223">
        <f t="shared" ca="1" si="999"/>
        <v>-4.3363776460736003E-5</v>
      </c>
      <c r="EU450" s="223">
        <f t="shared" ca="1" si="1000"/>
        <v>2.4826741683770297E-5</v>
      </c>
      <c r="EV450" s="223">
        <f t="shared" ca="1" si="1001"/>
        <v>1.4772894005275713E-5</v>
      </c>
      <c r="EW450" s="223">
        <f t="shared" ca="1" si="1002"/>
        <v>-4.1839448442141375E-5</v>
      </c>
      <c r="EX450" s="223">
        <f t="shared" ca="1" si="1003"/>
        <v>3.3410100269503062E-5</v>
      </c>
      <c r="EY450" s="223">
        <f t="shared" ca="1" si="1004"/>
        <v>3.3638296195982762E-6</v>
      </c>
      <c r="EZ450" s="223">
        <f t="shared" ca="1" si="1005"/>
        <v>-3.728394156850047E-5</v>
      </c>
      <c r="FA450" s="223">
        <f t="shared" ca="1" si="1006"/>
        <v>3.9572968307375485E-5</v>
      </c>
      <c r="FB450" s="223">
        <f t="shared" ca="1" si="1007"/>
        <v>-8.2889370517105101E-6</v>
      </c>
      <c r="FC450" s="223">
        <f t="shared" ca="1" si="1008"/>
        <v>-3.0027292602331669E-5</v>
      </c>
      <c r="FD450" s="223">
        <f t="shared" ca="1" si="1009"/>
        <v>4.2868859144757029E-5</v>
      </c>
      <c r="FE450" s="223">
        <f t="shared" ca="1" si="1010"/>
        <v>-1.9341187902245521E-5</v>
      </c>
      <c r="FF450" s="223">
        <f t="shared" ca="1" si="1011"/>
        <v>-2.0595230293027109E-5</v>
      </c>
      <c r="FG450" s="223">
        <f t="shared" ca="1" si="1012"/>
        <v>4.3058992515969998E-5</v>
      </c>
      <c r="FH450" s="223">
        <f t="shared" ca="1" si="1013"/>
        <v>-2.8992210916762659E-5</v>
      </c>
      <c r="FI450" s="223">
        <f t="shared" ca="1" si="1014"/>
        <v>-9.6710874495978741E-6</v>
      </c>
      <c r="FJ450" s="223">
        <f t="shared" ca="1" si="1015"/>
        <v>4.012959366355646E-5</v>
      </c>
      <c r="FK450" s="223">
        <f t="shared" ca="1" si="1016"/>
        <v>-3.6542810049892822E-5</v>
      </c>
      <c r="FL450" s="223">
        <f t="shared" ca="1" si="1017"/>
        <v>1.9537050647528854E-6</v>
      </c>
      <c r="FM450" s="223">
        <f t="shared" ca="1" si="1018"/>
        <v>3.429289129009429E-5</v>
      </c>
      <c r="FN450" s="223">
        <f t="shared" ca="1" si="1019"/>
        <v>-4.144596048922975E-5</v>
      </c>
      <c r="FO450" s="223">
        <f t="shared" ca="1" si="1020"/>
        <v>1.3436955811662204E-5</v>
      </c>
      <c r="FP450" s="223">
        <f t="shared" ca="1" si="1021"/>
        <v>2.5971742041079227E-5</v>
      </c>
      <c r="FQ450" s="223">
        <f t="shared" ca="1" si="1022"/>
        <v>-4.3346439436952201E-5</v>
      </c>
      <c r="FR450" s="223">
        <f t="shared" ca="1" si="1023"/>
        <v>2.3946727752109109E-5</v>
      </c>
      <c r="FS450" s="223">
        <f t="shared" ca="1" si="1024"/>
        <v>1.5768995442316547E-5</v>
      </c>
      <c r="FT450" s="223">
        <f t="shared" ca="1" si="1025"/>
        <v>-4.2106561244342606E-5</v>
      </c>
      <c r="FU450" s="223">
        <f t="shared" ca="1" si="1026"/>
        <v>3.2721610311543898E-5</v>
      </c>
      <c r="FV450" s="223">
        <f t="shared" ca="1" si="1027"/>
        <v>4.4238187368049575E-6</v>
      </c>
      <c r="FW450" s="223">
        <f t="shared" ca="1" si="1028"/>
        <v>-3.7816152443542475E-5</v>
      </c>
      <c r="FX450" s="223">
        <f t="shared" ca="1" si="1029"/>
        <v>3.9125881952991509E-5</v>
      </c>
      <c r="FY450" s="223">
        <f t="shared" ca="1" si="1030"/>
        <v>-7.2418542064164575E-6</v>
      </c>
      <c r="FZ450" s="223">
        <f t="shared" ca="1" si="1031"/>
        <v>-3.0786044006773499E-5</v>
      </c>
      <c r="GA450" s="223">
        <f t="shared" ca="1" si="1032"/>
        <v>4.2695566847318179E-5</v>
      </c>
      <c r="GB450" s="223">
        <f t="shared" ca="1" si="1033"/>
        <v>-1.8382870249055636E-5</v>
      </c>
      <c r="GC450" s="223">
        <f t="shared" ca="1" si="1034"/>
        <v>-2.1525552304964534E-5</v>
      </c>
      <c r="GD450" s="223">
        <f t="shared" ca="1" si="1035"/>
        <v>4.3172048933037709E-5</v>
      </c>
      <c r="GE450" s="223">
        <f t="shared" ca="1" si="1036"/>
        <v>-2.8192086526906947E-5</v>
      </c>
      <c r="GF450" s="223">
        <f t="shared" ca="1" si="1037"/>
        <v>-1.0705580222331949E-5</v>
      </c>
      <c r="GG450" s="223">
        <f t="shared" ca="1" si="1038"/>
        <v>4.0520808098704589E-5</v>
      </c>
      <c r="GH450" s="223">
        <f t="shared" ca="1" si="1039"/>
        <v>-3.5958846229878485E-5</v>
      </c>
      <c r="GI450" s="223">
        <f t="shared" ca="1" si="1040"/>
        <v>8.8998832749384441E-7</v>
      </c>
      <c r="GJ450" s="223">
        <f t="shared" ca="1" si="1041"/>
        <v>3.4933921091405472E-5</v>
      </c>
      <c r="GK450" s="223">
        <f t="shared" ca="1" si="1042"/>
        <v>-4.1120464173044124E-5</v>
      </c>
      <c r="GL450" s="223">
        <f t="shared" ca="1" si="1043"/>
        <v>1.2421079120081328E-5</v>
      </c>
      <c r="GM450" s="223">
        <f t="shared" ca="1" si="1044"/>
        <v>2.6816145965861751E-5</v>
      </c>
      <c r="GN450" s="223">
        <f t="shared" ca="1" si="1045"/>
        <v>-4.3302992138879298E-5</v>
      </c>
      <c r="GO450" s="223">
        <f t="shared" ca="1" si="1046"/>
        <v>2.3052289207077939E-5</v>
      </c>
      <c r="GP450" s="223">
        <f t="shared" ca="1" si="1047"/>
        <v>1.6755598226143625E-5</v>
      </c>
      <c r="GQ450" s="223">
        <f t="shared" ca="1" si="1048"/>
        <v>-4.234831062851594E-5</v>
      </c>
      <c r="GR450" s="223">
        <f t="shared" ca="1" si="1049"/>
        <v>3.2013410079071273E-5</v>
      </c>
      <c r="GS450" s="223">
        <f t="shared" ca="1" si="1050"/>
        <v>5.4811431110193786E-6</v>
      </c>
      <c r="GT450" s="223">
        <f t="shared" ca="1" si="1051"/>
        <v>-3.8325584282389469E-5</v>
      </c>
      <c r="GU450" s="223">
        <f t="shared" ca="1" si="1052"/>
        <v>3.8655227630328969E-5</v>
      </c>
      <c r="GV450" s="223">
        <f t="shared" ca="1" si="1053"/>
        <v>-6.1904091389412611E-6</v>
      </c>
      <c r="GW450" s="223">
        <f t="shared" ca="1" si="1054"/>
        <v>-3.1526251049469959E-5</v>
      </c>
      <c r="GX450" s="223">
        <f t="shared" ca="1" si="1055"/>
        <v>4.2496556336900154E-5</v>
      </c>
      <c r="GY450" s="223">
        <f t="shared" ca="1" si="1056"/>
        <v>-1.7413479442205295E-5</v>
      </c>
      <c r="GZ450" s="223">
        <f t="shared" ca="1" si="1057"/>
        <v>-2.2442908129083562E-5</v>
      </c>
      <c r="HA450" s="223">
        <f t="shared" ca="1" si="1058"/>
        <v>4.3259100122135009E-5</v>
      </c>
      <c r="HB450" s="223">
        <f t="shared" ca="1" si="1059"/>
        <v>-2.7374980278295589E-5</v>
      </c>
      <c r="HC450" s="223">
        <f t="shared" ca="1" si="1060"/>
        <v>-1.1733624353845135E-5</v>
      </c>
      <c r="HD450" s="223">
        <f t="shared" ca="1" si="1061"/>
        <v>4.0887614314224629E-5</v>
      </c>
      <c r="HE450" s="223">
        <f t="shared" ca="1" si="1062"/>
        <v>-3.5353222145481763E-5</v>
      </c>
      <c r="HF450" s="223">
        <f t="shared" ca="1" si="1063"/>
        <v>-1.7426450545733052E-7</v>
      </c>
      <c r="HG450" s="223">
        <f t="shared" ca="1" si="1064"/>
        <v>3.5553908004913191E-5</v>
      </c>
      <c r="HH450" s="223">
        <f t="shared" ca="1" si="1065"/>
        <v>-4.077019842683382E-5</v>
      </c>
      <c r="HI450" s="223">
        <f t="shared" ca="1" si="1066"/>
        <v>1.1397720434890223E-5</v>
      </c>
      <c r="HJ450" s="223">
        <f t="shared" ca="1" si="1067"/>
        <v>2.7644396847032803E-5</v>
      </c>
      <c r="HK450" s="223">
        <f t="shared" ca="1" si="1068"/>
        <v>-4.3233460737545065E-5</v>
      </c>
      <c r="HL450" s="223">
        <f t="shared" ca="1" si="1069"/>
        <v>2.2143964825006958E-5</v>
      </c>
      <c r="HM450" s="223">
        <f t="shared" ca="1" si="1070"/>
        <v>1.7732108064129184E-5</v>
      </c>
      <c r="HN450" s="223">
        <f t="shared" ca="1" si="1071"/>
        <v>-4.2564550973871475E-5</v>
      </c>
      <c r="HO450" s="223">
        <f t="shared" ca="1" si="1072"/>
        <v>3.128592616542549E-5</v>
      </c>
      <c r="HP450" s="223">
        <f t="shared" ca="1" si="1073"/>
        <v>6.5351658495793085E-6</v>
      </c>
      <c r="HQ450" s="223">
        <f t="shared" ca="1" si="1074"/>
        <v>-3.8811930222349519E-5</v>
      </c>
      <c r="HR450" s="223">
        <f t="shared" ca="1" si="1075"/>
        <v>3.8161288843953946E-5</v>
      </c>
      <c r="HS450" s="223">
        <f t="shared" ca="1" si="1076"/>
        <v>-5.1352352004726412E-6</v>
      </c>
      <c r="HT450" s="223">
        <f t="shared" ca="1" si="1077"/>
        <v>-3.2247467857374985E-5</v>
      </c>
      <c r="HU450" s="223">
        <f t="shared" ca="1" si="1078"/>
        <v>4.2271947489993889E-5</v>
      </c>
      <c r="HV450" s="223">
        <f t="shared" ca="1" si="1079"/>
        <v>-1.6433599406470886E-5</v>
      </c>
      <c r="HW450" s="223">
        <f t="shared" ca="1" si="1080"/>
        <v>-2.3346745184542144E-5</v>
      </c>
      <c r="HX450" s="223">
        <f t="shared" ca="1" si="1081"/>
        <v>4.3320093646880512E-5</v>
      </c>
      <c r="HY450" s="223">
        <f t="shared" ca="1" si="1082"/>
        <v>-2.6541384365180995E-5</v>
      </c>
      <c r="HZ450" s="223">
        <f t="shared" ca="1" si="1083"/>
        <v>-1.2754600588798421E-5</v>
      </c>
      <c r="IA450" s="223">
        <f t="shared" ca="1" si="1084"/>
        <v>4.1229791359767349E-5</v>
      </c>
      <c r="IB450" s="223">
        <f t="shared" ca="1" si="1085"/>
        <v>-3.4726302602008175E-5</v>
      </c>
      <c r="IC450" s="223">
        <f t="shared" ca="1" si="1086"/>
        <v>-1.2384123679865922E-6</v>
      </c>
      <c r="ID450" s="223">
        <f t="shared" ca="1" si="1087"/>
        <v>3.6152478573686433E-5</v>
      </c>
      <c r="IE450" s="223">
        <f t="shared" ca="1" si="1088"/>
        <v>-3.7119602552430763E-5</v>
      </c>
      <c r="IF450" s="223">
        <f t="shared" ca="1" si="1089"/>
        <v>1.036749618909735E-5</v>
      </c>
      <c r="IG450" s="223">
        <f t="shared" ca="1" si="1090"/>
        <v>2.8455995777233827E-5</v>
      </c>
      <c r="IH450" s="223">
        <f t="shared" ca="1" si="1091"/>
        <v>-4.3137887116065967E-5</v>
      </c>
      <c r="II450" s="223">
        <f t="shared" ca="1" si="1092"/>
        <v>2.1222301746541559E-5</v>
      </c>
      <c r="IJ450" s="223">
        <f t="shared" ca="1" si="1093"/>
        <v>1.8697936743263176E-5</v>
      </c>
      <c r="IK450" s="223">
        <f t="shared" ca="1" si="1094"/>
        <v>-4.2755152025311908E-5</v>
      </c>
      <c r="IL450" s="223">
        <f t="shared" ca="1" si="1095"/>
        <v>3.0539596779713754E-5</v>
      </c>
      <c r="IM450" s="223">
        <f t="shared" ca="1" si="1096"/>
        <v>7.5852520485946109E-6</v>
      </c>
      <c r="IN450" s="223">
        <f t="shared" ca="1" si="1097"/>
        <v>-3.927489730681629E-5</v>
      </c>
      <c r="IO450" s="223">
        <f t="shared" ca="1" si="1098"/>
        <v>3.7644363124121783E-5</v>
      </c>
      <c r="IP450" s="223">
        <f t="shared" ca="1" si="1099"/>
        <v>-4.0769679883405179E-6</v>
      </c>
      <c r="IQ450" s="223">
        <f t="shared" ca="1" si="1100"/>
        <v>-3.2949259996454893E-5</v>
      </c>
      <c r="IR450" s="223">
        <f t="shared" ca="1" si="1101"/>
        <v>4.2021875602568441E-5</v>
      </c>
      <c r="IS450" s="223">
        <f t="shared" ca="1" si="1102"/>
        <v>-1.5443820384948171E-5</v>
      </c>
      <c r="IT450" s="223">
        <f t="shared" ca="1" si="1103"/>
        <v>-2.4236519033692564E-5</v>
      </c>
      <c r="IU450" s="223">
        <f t="shared" ca="1" si="1104"/>
        <v>4.3354992767055865E-5</v>
      </c>
      <c r="IV450" s="223">
        <f t="shared" ca="1" si="1105"/>
        <v>-2.5691800914573071E-5</v>
      </c>
      <c r="IW450" s="223">
        <f t="shared" ca="1" si="1106"/>
        <v>-1.3767893929282237E-5</v>
      </c>
      <c r="IX450" s="223">
        <f t="shared" ca="1" si="1107"/>
        <v>4.1547133120676219E-5</v>
      </c>
      <c r="IY450" s="223">
        <f t="shared" ca="1" si="1108"/>
        <v>-3.4078465232345766E-5</v>
      </c>
      <c r="IZ450" s="223">
        <f t="shared" ca="1" si="1109"/>
        <v>-2.3018142572126003E-6</v>
      </c>
      <c r="JA450" s="223">
        <f t="shared" ca="1" si="1110"/>
        <v>3.6729272241193788E-5</v>
      </c>
      <c r="JB450" s="223">
        <f t="shared" ca="1" si="1111"/>
        <v>-3.9996217385380829E-5</v>
      </c>
    </row>
    <row r="451" spans="2:262">
      <c r="B451" s="230">
        <v>90</v>
      </c>
      <c r="C451" s="229">
        <f t="shared" si="1112"/>
        <v>1.7578125000000011E-3</v>
      </c>
      <c r="D451" s="226">
        <f t="shared" ca="1" si="855"/>
        <v>280.00051051506153</v>
      </c>
      <c r="E451" s="225">
        <f ca="1">CR361</f>
        <v>5.1051506154323439E-4</v>
      </c>
      <c r="F451" s="224">
        <v>90</v>
      </c>
      <c r="G451" s="223">
        <f t="shared" ca="1" si="856"/>
        <v>7.8617307930499794E-5</v>
      </c>
      <c r="H451" s="223">
        <f t="shared" ca="1" si="857"/>
        <v>1.8414998334405361E-4</v>
      </c>
      <c r="I451" s="223">
        <f t="shared" ca="1" si="858"/>
        <v>-2.9801334193119161E-4</v>
      </c>
      <c r="J451" s="223">
        <f t="shared" ca="1" si="859"/>
        <v>1.7090269769169951E-4</v>
      </c>
      <c r="K451" s="223">
        <f t="shared" ca="1" si="860"/>
        <v>9.440010562953976E-5</v>
      </c>
      <c r="L451" s="223">
        <f t="shared" ca="1" si="861"/>
        <v>-2.8337085222675745E-4</v>
      </c>
      <c r="M451" s="223">
        <f t="shared" ca="1" si="862"/>
        <v>2.4320753354027555E-4</v>
      </c>
      <c r="N451" s="223">
        <f t="shared" ca="1" si="863"/>
        <v>-6.3862649277669829E-6</v>
      </c>
      <c r="O451" s="223">
        <f t="shared" ca="1" si="864"/>
        <v>-2.355989463887248E-4</v>
      </c>
      <c r="P451" s="223">
        <f t="shared" ca="1" si="865"/>
        <v>2.8707852193359413E-4</v>
      </c>
      <c r="Q451" s="223">
        <f t="shared" ca="1" si="866"/>
        <v>-1.0642600531239069E-4</v>
      </c>
      <c r="R451" s="223">
        <f t="shared" ca="1" si="867"/>
        <v>-1.6028272724459558E-4</v>
      </c>
      <c r="S451" s="223">
        <f t="shared" ca="1" si="868"/>
        <v>2.9738662359590307E-4</v>
      </c>
      <c r="T451" s="223">
        <f t="shared" ca="1" si="869"/>
        <v>-1.9402328243826923E-4</v>
      </c>
      <c r="U451" s="223">
        <f t="shared" ca="1" si="870"/>
        <v>-6.6227554788270826E-5</v>
      </c>
      <c r="V451" s="223">
        <f t="shared" ca="1" si="871"/>
        <v>2.729266990894847E-4</v>
      </c>
      <c r="W451" s="223">
        <f t="shared" ca="1" si="872"/>
        <v>-2.5893693486177152E-4</v>
      </c>
      <c r="X451" s="223">
        <f t="shared" ca="1" si="873"/>
        <v>3.557040491963611E-5</v>
      </c>
      <c r="Y451" s="223">
        <f t="shared" ca="1" si="874"/>
        <v>2.1655840391948976E-4</v>
      </c>
      <c r="Z451" s="223">
        <f t="shared" ca="1" si="875"/>
        <v>-2.9357778611329832E-4</v>
      </c>
      <c r="AA451" s="223">
        <f t="shared" ca="1" si="876"/>
        <v>1.3320976208475144E-4</v>
      </c>
      <c r="AB451" s="223">
        <f t="shared" ca="1" si="877"/>
        <v>1.3487186086232132E-4</v>
      </c>
      <c r="AC451" s="223">
        <f t="shared" ca="1" si="878"/>
        <v>-2.9389590950732104E-4</v>
      </c>
      <c r="AD451" s="223">
        <f t="shared" ca="1" si="879"/>
        <v>2.1527531691104362E-4</v>
      </c>
      <c r="AE451" s="223">
        <f t="shared" ca="1" si="880"/>
        <v>3.7417196390727747E-5</v>
      </c>
      <c r="AF451" s="223">
        <f t="shared" ca="1" si="881"/>
        <v>-2.5985411264307012E-4</v>
      </c>
      <c r="AG451" s="223">
        <f t="shared" ca="1" si="882"/>
        <v>2.7217263195122192E-4</v>
      </c>
      <c r="AH451" s="223">
        <f t="shared" ca="1" si="883"/>
        <v>-6.441198246736681E-5</v>
      </c>
      <c r="AI451" s="223">
        <f t="shared" ca="1" si="884"/>
        <v>-1.9543228563764455E-4</v>
      </c>
      <c r="AJ451" s="223">
        <f t="shared" ca="1" si="885"/>
        <v>2.9724973572678909E-4</v>
      </c>
      <c r="AK451" s="223">
        <f t="shared" ca="1" si="886"/>
        <v>-1.5871063602836998E-4</v>
      </c>
      <c r="AL451" s="223">
        <f t="shared" ca="1" si="887"/>
        <v>-1.0816210473148408E-4</v>
      </c>
      <c r="AM451" s="223">
        <f t="shared" ca="1" si="888"/>
        <v>2.875748171503364E-4</v>
      </c>
      <c r="AN451" s="223">
        <f t="shared" ca="1" si="889"/>
        <v>-2.3445413240050377E-4</v>
      </c>
      <c r="AO451" s="223">
        <f t="shared" ca="1" si="890"/>
        <v>-8.2464899376217925E-6</v>
      </c>
      <c r="AP451" s="223">
        <f t="shared" ca="1" si="891"/>
        <v>2.4427898904119411E-4</v>
      </c>
      <c r="AQ451" s="223">
        <f t="shared" ca="1" si="892"/>
        <v>-2.8278715781028692E-4</v>
      </c>
      <c r="AR451" s="223">
        <f t="shared" ca="1" si="893"/>
        <v>9.2633237412765505E-5</v>
      </c>
      <c r="AS451" s="223">
        <f t="shared" ca="1" si="894"/>
        <v>1.7242404761095247E-4</v>
      </c>
      <c r="AT451" s="223">
        <f t="shared" ca="1" si="895"/>
        <v>-2.9805900789199618E-4</v>
      </c>
      <c r="AU451" s="223">
        <f t="shared" ca="1" si="896"/>
        <v>1.8268303978698E-4</v>
      </c>
      <c r="AV451" s="223">
        <f t="shared" ca="1" si="897"/>
        <v>8.0410688404659704E-5</v>
      </c>
      <c r="AW451" s="223">
        <f t="shared" ca="1" si="898"/>
        <v>-2.7848422209980926E-4</v>
      </c>
      <c r="AX451" s="223">
        <f t="shared" ca="1" si="899"/>
        <v>2.5137502642928381E-4</v>
      </c>
      <c r="AY451" s="223">
        <f t="shared" ca="1" si="900"/>
        <v>-2.1003634721575526E-5</v>
      </c>
      <c r="AZ451" s="223">
        <f t="shared" ca="1" si="901"/>
        <v>-2.2635132523837509E-4</v>
      </c>
      <c r="BA451" s="223">
        <f t="shared" ca="1" si="902"/>
        <v>2.9067828875245429E-4</v>
      </c>
      <c r="BB451" s="223">
        <f t="shared" ca="1" si="903"/>
        <v>-1.1996238364340264E-4</v>
      </c>
      <c r="BC451" s="223">
        <f t="shared" ca="1" si="904"/>
        <v>-1.4775527174919819E-4</v>
      </c>
      <c r="BD451" s="223">
        <f t="shared" ca="1" si="905"/>
        <v>2.9599780887557562E-4</v>
      </c>
      <c r="BE451" s="223">
        <f t="shared" ca="1" si="906"/>
        <v>-2.0489610600773022E-4</v>
      </c>
      <c r="BF451" s="223">
        <f t="shared" ca="1" si="907"/>
        <v>-5.1884873191548899E-5</v>
      </c>
      <c r="BG451" s="223">
        <f t="shared" ca="1" si="908"/>
        <v>2.6671167175549822E-4</v>
      </c>
      <c r="BH451" s="223">
        <f t="shared" ca="1" si="909"/>
        <v>-2.6587504153798019E-4</v>
      </c>
      <c r="BI451" s="223">
        <f t="shared" ca="1" si="910"/>
        <v>5.0051482896645196E-5</v>
      </c>
      <c r="BJ451" s="223">
        <f t="shared" ca="1" si="911"/>
        <v>2.0624377443728684E-4</v>
      </c>
      <c r="BK451" s="223">
        <f t="shared" ca="1" si="912"/>
        <v>-2.9577002887301845E-4</v>
      </c>
      <c r="BL451" s="223">
        <f t="shared" ca="1" si="913"/>
        <v>1.4613622654144042E-4</v>
      </c>
      <c r="BM451" s="223">
        <f t="shared" ca="1" si="914"/>
        <v>1.2166353184924782E-4</v>
      </c>
      <c r="BN451" s="223">
        <f t="shared" ca="1" si="915"/>
        <v>-2.9108598915082126E-4</v>
      </c>
      <c r="BO451" s="223">
        <f t="shared" ca="1" si="916"/>
        <v>2.2513591072002688E-4</v>
      </c>
      <c r="BP451" s="223">
        <f t="shared" ca="1" si="917"/>
        <v>2.2859378286446783E-5</v>
      </c>
      <c r="BQ451" s="223">
        <f t="shared" ca="1" si="918"/>
        <v>-2.5237054221275307E-4</v>
      </c>
      <c r="BR451" s="223">
        <f t="shared" ca="1" si="919"/>
        <v>2.7781453465458578E-4</v>
      </c>
      <c r="BS451" s="223">
        <f t="shared" ca="1" si="920"/>
        <v>-7.8617307930500634E-5</v>
      </c>
      <c r="BT451" s="223">
        <f t="shared" ca="1" si="921"/>
        <v>-1.8414998334405179E-4</v>
      </c>
      <c r="BU451" s="223">
        <f t="shared" ca="1" si="922"/>
        <v>2.980133419311915E-4</v>
      </c>
      <c r="BV451" s="223">
        <f t="shared" ca="1" si="923"/>
        <v>-1.7090269769169685E-4</v>
      </c>
      <c r="BW451" s="223">
        <f t="shared" ca="1" si="924"/>
        <v>-9.4400105629541319E-5</v>
      </c>
      <c r="BX451" s="223">
        <f t="shared" ca="1" si="925"/>
        <v>2.8337085222675761E-4</v>
      </c>
      <c r="BY451" s="223">
        <f t="shared" ca="1" si="926"/>
        <v>-2.4320753354027612E-4</v>
      </c>
      <c r="BZ451" s="223">
        <f t="shared" ca="1" si="927"/>
        <v>6.3862649277695579E-6</v>
      </c>
      <c r="CA451" s="223">
        <f t="shared" ca="1" si="928"/>
        <v>2.3559894638872775E-4</v>
      </c>
      <c r="CB451" s="223">
        <f t="shared" ca="1" si="929"/>
        <v>-2.8707852193359342E-4</v>
      </c>
      <c r="CC451" s="223">
        <f t="shared" ca="1" si="930"/>
        <v>1.0642600531238917E-4</v>
      </c>
      <c r="CD451" s="223">
        <f t="shared" ca="1" si="931"/>
        <v>1.6028272724459607E-4</v>
      </c>
      <c r="CE451" s="223">
        <f t="shared" ca="1" si="932"/>
        <v>-2.9738662359590296E-4</v>
      </c>
      <c r="CF451" s="223">
        <f t="shared" ca="1" si="933"/>
        <v>1.9402328243827121E-4</v>
      </c>
      <c r="CG451" s="223">
        <f t="shared" ca="1" si="934"/>
        <v>6.6227554788275515E-5</v>
      </c>
      <c r="CH451" s="223">
        <f t="shared" ca="1" si="935"/>
        <v>-2.7292669908948573E-4</v>
      </c>
      <c r="CI451" s="223">
        <f t="shared" ca="1" si="936"/>
        <v>2.589369348617712E-4</v>
      </c>
      <c r="CJ451" s="223">
        <f t="shared" ca="1" si="937"/>
        <v>-3.5570404919635528E-5</v>
      </c>
      <c r="CK451" s="223">
        <f t="shared" ca="1" si="938"/>
        <v>-2.1655840391948873E-4</v>
      </c>
      <c r="CL451" s="223">
        <f t="shared" ca="1" si="939"/>
        <v>2.9357778611329902E-4</v>
      </c>
      <c r="CM451" s="223">
        <f t="shared" ca="1" si="940"/>
        <v>-1.3320976208474711E-4</v>
      </c>
      <c r="CN451" s="223">
        <f t="shared" ca="1" si="941"/>
        <v>-1.3487186086232373E-4</v>
      </c>
      <c r="CO451" s="223">
        <f t="shared" ca="1" si="942"/>
        <v>2.9389590950732115E-4</v>
      </c>
      <c r="CP451" s="223">
        <f t="shared" ca="1" si="943"/>
        <v>-2.1527531691104321E-4</v>
      </c>
      <c r="CQ451" s="223">
        <f t="shared" ca="1" si="944"/>
        <v>-3.741719639072623E-5</v>
      </c>
      <c r="CR451" s="223">
        <f t="shared" ca="1" si="945"/>
        <v>2.5985411264306833E-4</v>
      </c>
      <c r="CS451" s="223">
        <f t="shared" ca="1" si="946"/>
        <v>-2.7217263195122079E-4</v>
      </c>
      <c r="CT451" s="223">
        <f t="shared" ca="1" si="947"/>
        <v>6.4411982467364181E-5</v>
      </c>
      <c r="CU451" s="223">
        <f t="shared" ca="1" si="948"/>
        <v>1.9543228563764496E-4</v>
      </c>
      <c r="CV451" s="223">
        <f t="shared" ca="1" si="949"/>
        <v>-2.9724973572678903E-4</v>
      </c>
      <c r="CW451" s="223">
        <f t="shared" ca="1" si="950"/>
        <v>1.5871063602837309E-4</v>
      </c>
      <c r="CX451" s="223">
        <f t="shared" ca="1" si="951"/>
        <v>1.0816210473148068E-4</v>
      </c>
      <c r="CY451" s="223">
        <f t="shared" ca="1" si="952"/>
        <v>-2.8757481715033771E-4</v>
      </c>
      <c r="CZ451" s="223">
        <f t="shared" ca="1" si="953"/>
        <v>2.3445413240050342E-4</v>
      </c>
      <c r="DA451" s="223">
        <f t="shared" ca="1" si="954"/>
        <v>8.2464899376223752E-6</v>
      </c>
      <c r="DB451" s="223">
        <f t="shared" ca="1" si="955"/>
        <v>-2.4427898904119444E-4</v>
      </c>
      <c r="DC451" s="223">
        <f t="shared" ca="1" si="956"/>
        <v>2.8278715781028811E-4</v>
      </c>
      <c r="DD451" s="223">
        <f t="shared" ca="1" si="957"/>
        <v>-9.2633237412760911E-5</v>
      </c>
      <c r="DE451" s="223">
        <f t="shared" ca="1" si="958"/>
        <v>-1.7242404761095642E-4</v>
      </c>
      <c r="DF451" s="223">
        <f t="shared" ca="1" si="959"/>
        <v>2.9805900789199613E-4</v>
      </c>
      <c r="DG451" s="223">
        <f t="shared" ca="1" si="960"/>
        <v>-1.8268303978697956E-4</v>
      </c>
      <c r="DH451" s="223">
        <f t="shared" ca="1" si="961"/>
        <v>-8.0410688404660259E-5</v>
      </c>
      <c r="DI451" s="223">
        <f t="shared" ca="1" si="962"/>
        <v>2.7848422209980796E-4</v>
      </c>
      <c r="DJ451" s="223">
        <f t="shared" ca="1" si="963"/>
        <v>-2.5137502642928126E-4</v>
      </c>
      <c r="DK451" s="223">
        <f t="shared" ca="1" si="964"/>
        <v>2.1003634721570715E-5</v>
      </c>
      <c r="DL451" s="223">
        <f t="shared" ca="1" si="965"/>
        <v>2.2635132523837542E-4</v>
      </c>
      <c r="DM451" s="223">
        <f t="shared" ca="1" si="966"/>
        <v>-2.9067828875245413E-4</v>
      </c>
      <c r="DN451" s="223">
        <f t="shared" ca="1" si="967"/>
        <v>1.1996238364340211E-4</v>
      </c>
      <c r="DO451" s="223">
        <f t="shared" ca="1" si="968"/>
        <v>1.4775527174919502E-4</v>
      </c>
      <c r="DP451" s="223">
        <f t="shared" ca="1" si="969"/>
        <v>-2.9599780887557621E-4</v>
      </c>
      <c r="DQ451" s="223">
        <f t="shared" ca="1" si="970"/>
        <v>2.0489610600772981E-4</v>
      </c>
      <c r="DR451" s="223">
        <f t="shared" ca="1" si="971"/>
        <v>5.1884873191549489E-5</v>
      </c>
      <c r="DS451" s="223">
        <f t="shared" ca="1" si="972"/>
        <v>-2.6671167175550223E-4</v>
      </c>
      <c r="DT451" s="223">
        <f t="shared" ca="1" si="973"/>
        <v>2.6587504153798182E-4</v>
      </c>
      <c r="DU451" s="223">
        <f t="shared" ca="1" si="974"/>
        <v>-5.0051482896640466E-5</v>
      </c>
      <c r="DV451" s="223">
        <f t="shared" ca="1" si="975"/>
        <v>-2.0624377443728421E-4</v>
      </c>
      <c r="DW451" s="223">
        <f t="shared" ca="1" si="976"/>
        <v>2.9577002887301839E-4</v>
      </c>
      <c r="DX451" s="223">
        <f t="shared" ca="1" si="977"/>
        <v>-1.4613622654144733E-4</v>
      </c>
      <c r="DY451" s="223">
        <f t="shared" ca="1" si="978"/>
        <v>-1.2166353184924835E-4</v>
      </c>
      <c r="DZ451" s="223">
        <f t="shared" ca="1" si="979"/>
        <v>2.9108598915082322E-4</v>
      </c>
      <c r="EA451" s="223">
        <f t="shared" ca="1" si="980"/>
        <v>-2.2513591072002652E-4</v>
      </c>
      <c r="EB451" s="223">
        <f t="shared" ca="1" si="981"/>
        <v>-2.2859378286447352E-5</v>
      </c>
      <c r="EC451" s="223">
        <f t="shared" ca="1" si="982"/>
        <v>2.523705422127489E-4</v>
      </c>
      <c r="ED451" s="223">
        <f t="shared" ca="1" si="983"/>
        <v>-2.7781453465458556E-4</v>
      </c>
      <c r="EE451" s="223">
        <f t="shared" ca="1" si="984"/>
        <v>7.8617307930491906E-5</v>
      </c>
      <c r="EF451" s="223">
        <f t="shared" ca="1" si="985"/>
        <v>1.8414998334405222E-4</v>
      </c>
      <c r="EG451" s="223">
        <f t="shared" ca="1" si="986"/>
        <v>-2.980133419311915E-4</v>
      </c>
      <c r="EH451" s="223">
        <f t="shared" ca="1" si="987"/>
        <v>1.7090269769170336E-4</v>
      </c>
      <c r="EI451" s="223">
        <f t="shared" ca="1" si="988"/>
        <v>9.4400105629541874E-5</v>
      </c>
      <c r="EJ451" s="223">
        <f t="shared" ca="1" si="989"/>
        <v>-2.8337085222676043E-4</v>
      </c>
      <c r="EK451" s="223">
        <f t="shared" ca="1" si="990"/>
        <v>2.4320753354027582E-4</v>
      </c>
      <c r="EL451" s="223">
        <f t="shared" ca="1" si="991"/>
        <v>-6.3862649277605184E-6</v>
      </c>
      <c r="EM451" s="223">
        <f t="shared" ca="1" si="992"/>
        <v>-2.3559894638872293E-4</v>
      </c>
      <c r="EN451" s="223">
        <f t="shared" ca="1" si="993"/>
        <v>2.8707852193359321E-4</v>
      </c>
      <c r="EO451" s="223">
        <f t="shared" ca="1" si="994"/>
        <v>-1.0642600531239652E-4</v>
      </c>
      <c r="EP451" s="223">
        <f t="shared" ca="1" si="995"/>
        <v>-1.6028272724459656E-4</v>
      </c>
      <c r="EQ451" s="223">
        <f t="shared" ca="1" si="996"/>
        <v>2.9738662359590355E-4</v>
      </c>
      <c r="ER451" s="223">
        <f t="shared" ca="1" si="997"/>
        <v>-1.940232824382707E-4</v>
      </c>
      <c r="ES451" s="223">
        <f t="shared" ca="1" si="998"/>
        <v>-6.6227554788276084E-5</v>
      </c>
      <c r="ET451" s="223">
        <f t="shared" ca="1" si="999"/>
        <v>2.7292669908948259E-4</v>
      </c>
      <c r="EU451" s="223">
        <f t="shared" ca="1" si="1000"/>
        <v>-2.5893693486177092E-4</v>
      </c>
      <c r="EV451" s="223">
        <f t="shared" ca="1" si="1001"/>
        <v>3.5570404919626556E-5</v>
      </c>
      <c r="EW451" s="223">
        <f t="shared" ca="1" si="1002"/>
        <v>2.1655840391948913E-4</v>
      </c>
      <c r="EX451" s="223">
        <f t="shared" ca="1" si="1003"/>
        <v>-2.9357778611329739E-4</v>
      </c>
      <c r="EY451" s="223">
        <f t="shared" ca="1" si="1004"/>
        <v>1.3320976208475415E-4</v>
      </c>
      <c r="EZ451" s="223">
        <f t="shared" ca="1" si="1005"/>
        <v>1.3487186086232425E-4</v>
      </c>
      <c r="FA451" s="223">
        <f t="shared" ca="1" si="1006"/>
        <v>-2.9389590950731979E-4</v>
      </c>
      <c r="FB451" s="223">
        <f t="shared" ca="1" si="1007"/>
        <v>2.1527531691104281E-4</v>
      </c>
      <c r="FC451" s="223">
        <f t="shared" ca="1" si="1008"/>
        <v>3.7417196390735201E-5</v>
      </c>
      <c r="FD451" s="223">
        <f t="shared" ca="1" si="1009"/>
        <v>-2.598541126430686E-4</v>
      </c>
      <c r="FE451" s="223">
        <f t="shared" ca="1" si="1010"/>
        <v>2.7217263195122057E-4</v>
      </c>
      <c r="FF451" s="223">
        <f t="shared" ca="1" si="1011"/>
        <v>-6.4411982467371892E-5</v>
      </c>
      <c r="FG451" s="223">
        <f t="shared" ca="1" si="1012"/>
        <v>-1.9543228563764542E-4</v>
      </c>
      <c r="FH451" s="223">
        <f t="shared" ca="1" si="1013"/>
        <v>2.9724973572678838E-4</v>
      </c>
      <c r="FI451" s="223">
        <f t="shared" ca="1" si="1014"/>
        <v>-1.5871063602837261E-4</v>
      </c>
      <c r="FJ451" s="223">
        <f t="shared" ca="1" si="1015"/>
        <v>-1.0816210473148912E-4</v>
      </c>
      <c r="FK451" s="223">
        <f t="shared" ca="1" si="1016"/>
        <v>2.8757481715033565E-4</v>
      </c>
      <c r="FL451" s="223">
        <f t="shared" ca="1" si="1017"/>
        <v>-2.3445413240050304E-4</v>
      </c>
      <c r="FM451" s="223">
        <f t="shared" ca="1" si="1018"/>
        <v>-8.2464899376314283E-6</v>
      </c>
      <c r="FN451" s="223">
        <f t="shared" ca="1" si="1019"/>
        <v>2.4427898904119476E-4</v>
      </c>
      <c r="FO451" s="223">
        <f t="shared" ca="1" si="1020"/>
        <v>-2.8278715781028519E-4</v>
      </c>
      <c r="FP451" s="223">
        <f t="shared" ca="1" si="1021"/>
        <v>9.2633237412768432E-5</v>
      </c>
      <c r="FQ451" s="223">
        <f t="shared" ca="1" si="1022"/>
        <v>1.7242404761095691E-4</v>
      </c>
      <c r="FR451" s="223">
        <f t="shared" ca="1" si="1023"/>
        <v>-2.9805900789199602E-4</v>
      </c>
      <c r="FS451" s="223">
        <f t="shared" ca="1" si="1024"/>
        <v>1.8268303978697908E-4</v>
      </c>
      <c r="FT451" s="223">
        <f t="shared" ca="1" si="1025"/>
        <v>8.0410688404668987E-5</v>
      </c>
      <c r="FU451" s="223">
        <f t="shared" ca="1" si="1026"/>
        <v>-2.7848422209980812E-4</v>
      </c>
      <c r="FV451" s="223">
        <f t="shared" ca="1" si="1027"/>
        <v>2.5137502642928094E-4</v>
      </c>
      <c r="FW451" s="223">
        <f t="shared" ca="1" si="1028"/>
        <v>-2.1003634721578602E-5</v>
      </c>
      <c r="FX451" s="223">
        <f t="shared" ca="1" si="1029"/>
        <v>-2.2635132523837582E-4</v>
      </c>
      <c r="FY451" s="223">
        <f t="shared" ca="1" si="1030"/>
        <v>2.9067828875245212E-4</v>
      </c>
      <c r="FZ451" s="223">
        <f t="shared" ca="1" si="1031"/>
        <v>-1.1996238364340154E-4</v>
      </c>
      <c r="GA451" s="223">
        <f t="shared" ca="1" si="1032"/>
        <v>-1.4775527174920288E-4</v>
      </c>
      <c r="GB451" s="223">
        <f t="shared" ca="1" si="1033"/>
        <v>2.9599780887557524E-4</v>
      </c>
      <c r="GC451" s="223">
        <f t="shared" ca="1" si="1034"/>
        <v>-2.0489610600772941E-4</v>
      </c>
      <c r="GD451" s="223">
        <f t="shared" ca="1" si="1035"/>
        <v>-5.188487319154171E-5</v>
      </c>
      <c r="GE451" s="223">
        <f t="shared" ca="1" si="1036"/>
        <v>2.6671167175549876E-4</v>
      </c>
      <c r="GF451" s="223">
        <f t="shared" ca="1" si="1037"/>
        <v>-2.6587504153797775E-4</v>
      </c>
      <c r="GG451" s="223">
        <f t="shared" ca="1" si="1038"/>
        <v>5.0051482896648245E-5</v>
      </c>
      <c r="GH451" s="223">
        <f t="shared" ca="1" si="1039"/>
        <v>2.0624377443729077E-4</v>
      </c>
      <c r="GI451" s="223">
        <f t="shared" ca="1" si="1040"/>
        <v>-2.9577002887301937E-4</v>
      </c>
      <c r="GJ451" s="223">
        <f t="shared" ca="1" si="1041"/>
        <v>1.4613622654143941E-4</v>
      </c>
      <c r="GK451" s="223">
        <f t="shared" ca="1" si="1042"/>
        <v>1.2166353184925663E-4</v>
      </c>
      <c r="GL451" s="223">
        <f t="shared" ca="1" si="1043"/>
        <v>-2.9108598915082148E-4</v>
      </c>
      <c r="GM451" s="223">
        <f t="shared" ca="1" si="1044"/>
        <v>2.2513591072002062E-4</v>
      </c>
      <c r="GN451" s="223">
        <f t="shared" ca="1" si="1045"/>
        <v>2.2859378286439492E-5</v>
      </c>
      <c r="GO451" s="223">
        <f t="shared" ca="1" si="1046"/>
        <v>-2.5237054221275367E-4</v>
      </c>
      <c r="GP451" s="223">
        <f t="shared" ca="1" si="1047"/>
        <v>2.7781453465458843E-4</v>
      </c>
      <c r="GQ451" s="223">
        <f t="shared" ca="1" si="1048"/>
        <v>-7.8617307930499495E-5</v>
      </c>
      <c r="GR451" s="223">
        <f t="shared" ca="1" si="1049"/>
        <v>-1.8414998334405938E-4</v>
      </c>
      <c r="GS451" s="223">
        <f t="shared" ca="1" si="1050"/>
        <v>2.9801334193119166E-4</v>
      </c>
      <c r="GT451" s="223">
        <f t="shared" ca="1" si="1051"/>
        <v>-1.7090269769169593E-4</v>
      </c>
      <c r="GU451" s="223">
        <f t="shared" ca="1" si="1052"/>
        <v>-9.4400105629534393E-5</v>
      </c>
      <c r="GV451" s="223">
        <f t="shared" ca="1" si="1053"/>
        <v>2.8337085222675799E-4</v>
      </c>
      <c r="GW451" s="223">
        <f t="shared" ca="1" si="1054"/>
        <v>-2.4320753354027056E-4</v>
      </c>
      <c r="GX451" s="223">
        <f t="shared" ca="1" si="1055"/>
        <v>6.3862649277683924E-6</v>
      </c>
      <c r="GY451" s="223">
        <f t="shared" ca="1" si="1056"/>
        <v>2.3559894638872851E-4</v>
      </c>
      <c r="GZ451" s="223">
        <f t="shared" ca="1" si="1057"/>
        <v>-2.8707852193359532E-4</v>
      </c>
      <c r="HA451" s="223">
        <f t="shared" ca="1" si="1058"/>
        <v>1.0642600531238806E-4</v>
      </c>
      <c r="HB451" s="223">
        <f t="shared" ca="1" si="1059"/>
        <v>1.602827272446042E-4</v>
      </c>
      <c r="HC451" s="223">
        <f t="shared" ca="1" si="1060"/>
        <v>-2.9738662359590301E-4</v>
      </c>
      <c r="HD451" s="223">
        <f t="shared" ca="1" si="1061"/>
        <v>1.9402328243826384E-4</v>
      </c>
      <c r="HE451" s="223">
        <f t="shared" ca="1" si="1062"/>
        <v>6.62275547882684E-5</v>
      </c>
      <c r="HF451" s="223">
        <f t="shared" ca="1" si="1063"/>
        <v>-2.7292669908948622E-4</v>
      </c>
      <c r="HG451" s="223">
        <f t="shared" ca="1" si="1064"/>
        <v>2.5893693486177483E-4</v>
      </c>
      <c r="HH451" s="223">
        <f t="shared" ca="1" si="1065"/>
        <v>-3.5570404919634376E-5</v>
      </c>
      <c r="HI451" s="223">
        <f t="shared" ca="1" si="1066"/>
        <v>-2.1655840391949534E-4</v>
      </c>
      <c r="HJ451" s="223">
        <f t="shared" ca="1" si="1067"/>
        <v>2.935777861132988E-4</v>
      </c>
      <c r="HK451" s="223">
        <f t="shared" ca="1" si="1068"/>
        <v>-1.3320976208474608E-4</v>
      </c>
      <c r="HL451" s="223">
        <f t="shared" ca="1" si="1069"/>
        <v>-1.3487186086231723E-4</v>
      </c>
      <c r="HM451" s="223">
        <f t="shared" ca="1" si="1070"/>
        <v>2.9389590950732131E-4</v>
      </c>
      <c r="HN451" s="223">
        <f t="shared" ca="1" si="1071"/>
        <v>-2.1527531691103657E-4</v>
      </c>
      <c r="HO451" s="223">
        <f t="shared" ca="1" si="1072"/>
        <v>-3.7417196390727382E-5</v>
      </c>
      <c r="HP451" s="223">
        <f t="shared" ca="1" si="1073"/>
        <v>2.5985411264307305E-4</v>
      </c>
      <c r="HQ451" s="223">
        <f t="shared" ca="1" si="1074"/>
        <v>-2.7217263195122377E-4</v>
      </c>
      <c r="HR451" s="223">
        <f t="shared" ca="1" si="1075"/>
        <v>6.4411982467363056E-5</v>
      </c>
      <c r="HS451" s="223">
        <f t="shared" ca="1" si="1076"/>
        <v>1.9543228563763946E-4</v>
      </c>
      <c r="HT451" s="223">
        <f t="shared" ca="1" si="1077"/>
        <v>-2.9724973572678903E-4</v>
      </c>
      <c r="HU451" s="223">
        <f t="shared" ca="1" si="1078"/>
        <v>1.5871063602836493E-4</v>
      </c>
      <c r="HV451" s="223">
        <f t="shared" ca="1" si="1079"/>
        <v>1.0816210473148176E-4</v>
      </c>
      <c r="HW451" s="223">
        <f t="shared" ca="1" si="1080"/>
        <v>-2.8757481715033803E-4</v>
      </c>
      <c r="HX451" s="223">
        <f t="shared" ca="1" si="1081"/>
        <v>2.3445413240050789E-4</v>
      </c>
      <c r="HY451" s="223">
        <f t="shared" ca="1" si="1082"/>
        <v>8.2464899376235407E-6</v>
      </c>
      <c r="HZ451" s="223">
        <f t="shared" ca="1" si="1083"/>
        <v>-2.4427898904119997E-4</v>
      </c>
      <c r="IA451" s="223">
        <f t="shared" ca="1" si="1084"/>
        <v>2.8278715781028773E-4</v>
      </c>
      <c r="IB451" s="223">
        <f t="shared" ca="1" si="1085"/>
        <v>-9.2633237412759813E-5</v>
      </c>
      <c r="IC451" s="223">
        <f t="shared" ca="1" si="1086"/>
        <v>-1.7242404761095046E-4</v>
      </c>
      <c r="ID451" s="223">
        <f t="shared" ca="1" si="1087"/>
        <v>2.9805900789199618E-4</v>
      </c>
      <c r="IE451" s="223">
        <f t="shared" ca="1" si="1088"/>
        <v>-3.0272156520813858E-4</v>
      </c>
      <c r="IF451" s="223">
        <f t="shared" ca="1" si="1089"/>
        <v>-8.0410688404677715E-5</v>
      </c>
      <c r="IG451" s="223">
        <f t="shared" ca="1" si="1090"/>
        <v>2.7848422209981137E-4</v>
      </c>
      <c r="IH451" s="223">
        <f t="shared" ca="1" si="1091"/>
        <v>-2.5137502642928516E-4</v>
      </c>
      <c r="II451" s="223">
        <f t="shared" ca="1" si="1092"/>
        <v>2.1003634721586463E-5</v>
      </c>
      <c r="IJ451" s="223">
        <f t="shared" ca="1" si="1093"/>
        <v>2.2635132523838171E-4</v>
      </c>
      <c r="IK451" s="223">
        <f t="shared" ca="1" si="1094"/>
        <v>-2.9067828875245386E-4</v>
      </c>
      <c r="IL451" s="223">
        <f t="shared" ca="1" si="1095"/>
        <v>1.199623836434088E-4</v>
      </c>
      <c r="IM451" s="223">
        <f t="shared" ca="1" si="1096"/>
        <v>1.4775527174921076E-4</v>
      </c>
      <c r="IN451" s="223">
        <f t="shared" ca="1" si="1097"/>
        <v>-2.9599780887557632E-4</v>
      </c>
      <c r="IO451" s="223">
        <f t="shared" ca="1" si="1098"/>
        <v>2.0489610600773515E-4</v>
      </c>
      <c r="IP451" s="223">
        <f t="shared" ca="1" si="1099"/>
        <v>5.1884873191533944E-5</v>
      </c>
      <c r="IQ451" s="223">
        <f t="shared" ca="1" si="1100"/>
        <v>-2.6671167175550277E-4</v>
      </c>
      <c r="IR451" s="223">
        <f t="shared" ca="1" si="1101"/>
        <v>2.6587504153798133E-4</v>
      </c>
      <c r="IS451" s="223">
        <f t="shared" ca="1" si="1102"/>
        <v>-5.0051482896656011E-5</v>
      </c>
      <c r="IT451" s="223">
        <f t="shared" ca="1" si="1103"/>
        <v>-2.0624377443729727E-4</v>
      </c>
      <c r="IU451" s="223">
        <f t="shared" ca="1" si="1104"/>
        <v>2.9577002887301818E-4</v>
      </c>
      <c r="IV451" s="223">
        <f t="shared" ca="1" si="1105"/>
        <v>-1.461362265414463E-4</v>
      </c>
      <c r="IW451" s="223">
        <f t="shared" ca="1" si="1106"/>
        <v>-1.2166353184926488E-4</v>
      </c>
      <c r="IX451" s="223">
        <f t="shared" ca="1" si="1107"/>
        <v>2.9108598915082343E-4</v>
      </c>
      <c r="IY451" s="223">
        <f t="shared" ca="1" si="1108"/>
        <v>-2.2513591072002574E-4</v>
      </c>
      <c r="IZ451" s="223">
        <f t="shared" ca="1" si="1109"/>
        <v>-2.2859378286431631E-5</v>
      </c>
      <c r="JA451" s="223">
        <f t="shared" ca="1" si="1110"/>
        <v>2.523705422127585E-4</v>
      </c>
      <c r="JB451" s="223">
        <f t="shared" ca="1" si="1111"/>
        <v>-2.7781453465458512E-4</v>
      </c>
    </row>
    <row r="452" spans="2:262">
      <c r="B452" s="230">
        <v>91</v>
      </c>
      <c r="C452" s="229">
        <f t="shared" si="1112"/>
        <v>1.7773437500000011E-3</v>
      </c>
      <c r="D452" s="226">
        <f t="shared" ca="1" si="855"/>
        <v>280.00186857372023</v>
      </c>
      <c r="E452" s="225">
        <f ca="1">CS361</f>
        <v>1.8685737202471179E-3</v>
      </c>
      <c r="F452" s="224">
        <v>91</v>
      </c>
      <c r="G452" s="223">
        <f t="shared" ca="1" si="856"/>
        <v>1.5375873760680551E-4</v>
      </c>
      <c r="H452" s="223">
        <f t="shared" ca="1" si="857"/>
        <v>3.1072353361956162E-4</v>
      </c>
      <c r="I452" s="223">
        <f t="shared" ca="1" si="858"/>
        <v>-5.3609260524599704E-4</v>
      </c>
      <c r="J452" s="223">
        <f t="shared" ca="1" si="859"/>
        <v>3.4891867882845198E-4</v>
      </c>
      <c r="K452" s="223">
        <f t="shared" ca="1" si="860"/>
        <v>1.0676101772815802E-4</v>
      </c>
      <c r="L452" s="223">
        <f t="shared" ca="1" si="861"/>
        <v>-4.8028418032625478E-4</v>
      </c>
      <c r="M452" s="223">
        <f t="shared" ca="1" si="862"/>
        <v>4.8421098265750994E-4</v>
      </c>
      <c r="N452" s="223">
        <f t="shared" ca="1" si="863"/>
        <v>-1.1551960574772188E-4</v>
      </c>
      <c r="O452" s="223">
        <f t="shared" ca="1" si="864"/>
        <v>-3.4206836108267424E-4</v>
      </c>
      <c r="P452" s="223">
        <f t="shared" ca="1" si="865"/>
        <v>5.3642212950012584E-4</v>
      </c>
      <c r="Q452" s="223">
        <f t="shared" ca="1" si="866"/>
        <v>-3.1797931882734481E-4</v>
      </c>
      <c r="R452" s="223">
        <f t="shared" ca="1" si="867"/>
        <v>-1.4516028531234425E-4</v>
      </c>
      <c r="S452" s="223">
        <f t="shared" ca="1" si="868"/>
        <v>4.965937052710457E-4</v>
      </c>
      <c r="T452" s="223">
        <f t="shared" ca="1" si="869"/>
        <v>-4.658799850201208E-4</v>
      </c>
      <c r="U452" s="223">
        <f t="shared" ca="1" si="870"/>
        <v>7.6654463136169743E-5</v>
      </c>
      <c r="V452" s="223">
        <f t="shared" ca="1" si="871"/>
        <v>3.7155949045938137E-4</v>
      </c>
      <c r="W452" s="223">
        <f t="shared" ca="1" si="872"/>
        <v>-5.3384473575747481E-4</v>
      </c>
      <c r="X452" s="223">
        <f t="shared" ca="1" si="873"/>
        <v>2.8531680134695025E-4</v>
      </c>
      <c r="Y452" s="223">
        <f t="shared" ca="1" si="874"/>
        <v>1.8277291673335282E-4</v>
      </c>
      <c r="Z452" s="223">
        <f t="shared" ca="1" si="875"/>
        <v>-5.1021214590079255E-4</v>
      </c>
      <c r="AA452" s="223">
        <f t="shared" ca="1" si="876"/>
        <v>4.4502434337884638E-4</v>
      </c>
      <c r="AB452" s="223">
        <f t="shared" ca="1" si="877"/>
        <v>-3.7373923347341074E-5</v>
      </c>
      <c r="AC452" s="223">
        <f t="shared" ca="1" si="878"/>
        <v>-3.9903710676440025E-4</v>
      </c>
      <c r="AD452" s="223">
        <f t="shared" ca="1" si="879"/>
        <v>5.2837439113804726E-4</v>
      </c>
      <c r="AE452" s="223">
        <f t="shared" ca="1" si="880"/>
        <v>-2.5110812739945979E-4</v>
      </c>
      <c r="AF452" s="223">
        <f t="shared" ca="1" si="881"/>
        <v>-2.1939508588266255E-4</v>
      </c>
      <c r="AG452" s="223">
        <f t="shared" ca="1" si="882"/>
        <v>5.2106570270578725E-4</v>
      </c>
      <c r="AH452" s="223">
        <f t="shared" ca="1" si="883"/>
        <v>-4.2175707626272485E-4</v>
      </c>
      <c r="AI452" s="223">
        <f t="shared" ca="1" si="884"/>
        <v>-2.109148970281399E-6</v>
      </c>
      <c r="AJ452" s="223">
        <f t="shared" ca="1" si="885"/>
        <v>4.2435230641424496E-4</v>
      </c>
      <c r="AK452" s="223">
        <f t="shared" ca="1" si="886"/>
        <v>-5.2004073991330287E-4</v>
      </c>
      <c r="AL452" s="223">
        <f t="shared" ca="1" si="887"/>
        <v>2.1553867675292893E-4</v>
      </c>
      <c r="AM452" s="223">
        <f t="shared" ca="1" si="888"/>
        <v>2.5482833405260905E-4</v>
      </c>
      <c r="AN452" s="223">
        <f t="shared" ca="1" si="889"/>
        <v>-5.2909555932132096E-4</v>
      </c>
      <c r="AO452" s="223">
        <f t="shared" ca="1" si="890"/>
        <v>3.9620427100819737E-4</v>
      </c>
      <c r="AP452" s="223">
        <f t="shared" ca="1" si="891"/>
        <v>4.1580791626895537E-5</v>
      </c>
      <c r="AQ452" s="223">
        <f t="shared" ca="1" si="892"/>
        <v>-4.4736790414863514E-4</v>
      </c>
      <c r="AR452" s="223">
        <f t="shared" ca="1" si="893"/>
        <v>5.0888894286127461E-4</v>
      </c>
      <c r="AS452" s="223">
        <f t="shared" ca="1" si="894"/>
        <v>-1.7880120334223495E-4</v>
      </c>
      <c r="AT452" s="223">
        <f t="shared" ca="1" si="895"/>
        <v>-2.8888064540132346E-4</v>
      </c>
      <c r="AU452" s="223">
        <f t="shared" ca="1" si="896"/>
        <v>5.3425820125866763E-4</v>
      </c>
      <c r="AV452" s="223">
        <f t="shared" ca="1" si="897"/>
        <v>-3.6850440048090578E-4</v>
      </c>
      <c r="AW452" s="223">
        <f t="shared" ca="1" si="898"/>
        <v>-8.0827104371014791E-5</v>
      </c>
      <c r="AX452" s="223">
        <f t="shared" ca="1" si="899"/>
        <v>4.6795917644931273E-4</v>
      </c>
      <c r="AY452" s="223">
        <f t="shared" ca="1" si="900"/>
        <v>-4.9497943253640957E-4</v>
      </c>
      <c r="AZ452" s="223">
        <f t="shared" ca="1" si="901"/>
        <v>1.4109479071883199E-4</v>
      </c>
      <c r="BA452" s="223">
        <f t="shared" ca="1" si="902"/>
        <v>3.2136748750323871E-4</v>
      </c>
      <c r="BB452" s="223">
        <f t="shared" ca="1" si="903"/>
        <v>-5.3652565171386315E-4</v>
      </c>
      <c r="BC452" s="223">
        <f t="shared" ca="1" si="904"/>
        <v>3.3880757267921627E-4</v>
      </c>
      <c r="BD452" s="223">
        <f t="shared" ca="1" si="905"/>
        <v>1.196354080334754E-4</v>
      </c>
      <c r="BE452" s="223">
        <f t="shared" ca="1" si="906"/>
        <v>-4.8601453742760654E-4</v>
      </c>
      <c r="BF452" s="223">
        <f t="shared" ca="1" si="907"/>
        <v>4.7838758578031481E-4</v>
      </c>
      <c r="BG452" s="223">
        <f t="shared" ca="1" si="908"/>
        <v>-1.0262377319969409E-4</v>
      </c>
      <c r="BH452" s="223">
        <f t="shared" ca="1" si="909"/>
        <v>-3.5211281134625273E-4</v>
      </c>
      <c r="BI452" s="223">
        <f t="shared" ca="1" si="910"/>
        <v>5.3588562317643325E-4</v>
      </c>
      <c r="BJ452" s="223">
        <f t="shared" ca="1" si="911"/>
        <v>-3.072747172860022E-4</v>
      </c>
      <c r="BK452" s="223">
        <f t="shared" ca="1" si="912"/>
        <v>-1.5779539705427012E-4</v>
      </c>
      <c r="BL452" s="223">
        <f t="shared" ca="1" si="913"/>
        <v>5.0143614351800441E-4</v>
      </c>
      <c r="BM452" s="223">
        <f t="shared" ca="1" si="914"/>
        <v>-4.5920331524812642E-4</v>
      </c>
      <c r="BN452" s="223">
        <f t="shared" ca="1" si="915"/>
        <v>6.3596628561994384E-5</v>
      </c>
      <c r="BO452" s="223">
        <f t="shared" ca="1" si="916"/>
        <v>3.8095000535660483E-4</v>
      </c>
      <c r="BP452" s="223">
        <f t="shared" ca="1" si="917"/>
        <v>-5.3234158401647687E-4</v>
      </c>
      <c r="BQ452" s="223">
        <f t="shared" ca="1" si="918"/>
        <v>2.7407671357673519E-4</v>
      </c>
      <c r="BR452" s="223">
        <f t="shared" ca="1" si="919"/>
        <v>1.9510027914662847E-4</v>
      </c>
      <c r="BS452" s="223">
        <f t="shared" ca="1" si="920"/>
        <v>-5.1414042370094212E-4</v>
      </c>
      <c r="BT452" s="223">
        <f t="shared" ca="1" si="921"/>
        <v>4.3753058216402217E-4</v>
      </c>
      <c r="BU452" s="223">
        <f t="shared" ca="1" si="922"/>
        <v>-2.4224848283946386E-5</v>
      </c>
      <c r="BV452" s="223">
        <f t="shared" ca="1" si="923"/>
        <v>-4.0772279828141781E-4</v>
      </c>
      <c r="BW452" s="223">
        <f t="shared" ca="1" si="924"/>
        <v>5.2591273968926363E-4</v>
      </c>
      <c r="BX452" s="223">
        <f t="shared" ca="1" si="925"/>
        <v>-2.3939346440985808E-4</v>
      </c>
      <c r="BY452" s="223">
        <f t="shared" ca="1" si="926"/>
        <v>-2.3134789592228495E-4</v>
      </c>
      <c r="BZ452" s="223">
        <f t="shared" ca="1" si="927"/>
        <v>5.2405853238136674E-4</v>
      </c>
      <c r="CA452" s="223">
        <f t="shared" ca="1" si="928"/>
        <v>-4.1348683294638371E-4</v>
      </c>
      <c r="CB452" s="223">
        <f t="shared" ca="1" si="929"/>
        <v>-1.5278208545871841E-5</v>
      </c>
      <c r="CC452" s="223">
        <f t="shared" ca="1" si="930"/>
        <v>4.322861060361731E-4</v>
      </c>
      <c r="CD452" s="223">
        <f t="shared" ca="1" si="931"/>
        <v>-5.1663392865921936E-4</v>
      </c>
      <c r="CE452" s="223">
        <f t="shared" ca="1" si="932"/>
        <v>2.0341292131768063E-4</v>
      </c>
      <c r="CF452" s="223">
        <f t="shared" ca="1" si="933"/>
        <v>2.6634181840536444E-4</v>
      </c>
      <c r="CG452" s="223">
        <f t="shared" ca="1" si="934"/>
        <v>-5.311367224690133E-4</v>
      </c>
      <c r="CH452" s="223">
        <f t="shared" ca="1" si="935"/>
        <v>3.8720236275542716E-4</v>
      </c>
      <c r="CI452" s="223">
        <f t="shared" ca="1" si="936"/>
        <v>5.46984714398208E-5</v>
      </c>
      <c r="CJ452" s="223">
        <f t="shared" ca="1" si="937"/>
        <v>-4.5450681792792643E-4</v>
      </c>
      <c r="CK452" s="223">
        <f t="shared" ca="1" si="938"/>
        <v>5.0455543360724945E-4</v>
      </c>
      <c r="CL452" s="223">
        <f t="shared" ca="1" si="939"/>
        <v>-1.6633006598065452E-4</v>
      </c>
      <c r="CM452" s="223">
        <f t="shared" ca="1" si="940"/>
        <v>-2.9989241149793898E-4</v>
      </c>
      <c r="CN452" s="223">
        <f t="shared" ca="1" si="941"/>
        <v>5.3533663663852507E-4</v>
      </c>
      <c r="CO452" s="223">
        <f t="shared" ca="1" si="942"/>
        <v>-3.58819609412461E-4</v>
      </c>
      <c r="CP452" s="223">
        <f t="shared" ca="1" si="943"/>
        <v>-9.3822318577818582E-5</v>
      </c>
      <c r="CQ452" s="223">
        <f t="shared" ca="1" si="944"/>
        <v>4.7426451799365861E-4</v>
      </c>
      <c r="CR452" s="223">
        <f t="shared" ca="1" si="945"/>
        <v>-4.8974270894456217E-4</v>
      </c>
      <c r="CS452" s="223">
        <f t="shared" ca="1" si="946"/>
        <v>1.2834585360479208E-4</v>
      </c>
      <c r="CT452" s="223">
        <f t="shared" ca="1" si="947"/>
        <v>3.3181786162914248E-4</v>
      </c>
      <c r="CU452" s="223">
        <f t="shared" ca="1" si="948"/>
        <v>-5.3663551519112277E-4</v>
      </c>
      <c r="CV452" s="223">
        <f t="shared" ca="1" si="949"/>
        <v>3.284923815170289E-4</v>
      </c>
      <c r="CW452" s="223">
        <f t="shared" ca="1" si="950"/>
        <v>1.3243773444244664E-4</v>
      </c>
      <c r="CX452" s="223">
        <f t="shared" ca="1" si="951"/>
        <v>-4.9145213754486967E-4</v>
      </c>
      <c r="CY452" s="223">
        <f t="shared" ca="1" si="952"/>
        <v>4.7227602610951368E-4</v>
      </c>
      <c r="CZ452" s="223">
        <f t="shared" ca="1" si="953"/>
        <v>-8.9666123928038938E-5</v>
      </c>
      <c r="DA452" s="223">
        <f t="shared" ca="1" si="954"/>
        <v>-3.6194516201862065E-4</v>
      </c>
      <c r="DB452" s="223">
        <f t="shared" ca="1" si="955"/>
        <v>5.3502631939139243E-4</v>
      </c>
      <c r="DC452" s="223">
        <f t="shared" ca="1" si="956"/>
        <v>-2.9638502494471608E-4</v>
      </c>
      <c r="DD452" s="223">
        <f t="shared" ca="1" si="957"/>
        <v>-1.7033545874936399E-4</v>
      </c>
      <c r="DE452" s="223">
        <f t="shared" ca="1" si="958"/>
        <v>5.0597653538201812E-4</v>
      </c>
      <c r="DF452" s="223">
        <f t="shared" ca="1" si="959"/>
        <v>-4.5225003856973829E-4</v>
      </c>
      <c r="DG452" s="223">
        <f t="shared" ca="1" si="960"/>
        <v>5.0500485756812088E-5</v>
      </c>
      <c r="DH452" s="223">
        <f t="shared" ca="1" si="961"/>
        <v>3.9011105021523145E-4</v>
      </c>
      <c r="DI452" s="223">
        <f t="shared" ca="1" si="962"/>
        <v>-5.3051776961079923E-4</v>
      </c>
      <c r="DJ452" s="223">
        <f t="shared" ca="1" si="963"/>
        <v>2.626715322426399E-4</v>
      </c>
      <c r="DK452" s="223">
        <f t="shared" ca="1" si="964"/>
        <v>2.0731012044700842E-4</v>
      </c>
      <c r="DL452" s="223">
        <f t="shared" ca="1" si="965"/>
        <v>-5.1775900253479964E-4</v>
      </c>
      <c r="DM452" s="223">
        <f t="shared" ca="1" si="966"/>
        <v>4.2977326888683326E-4</v>
      </c>
      <c r="DN452" s="223">
        <f t="shared" ca="1" si="967"/>
        <v>-1.1061181077759457E-5</v>
      </c>
      <c r="DO452" s="223">
        <f t="shared" ca="1" si="968"/>
        <v>-4.1616289283049278E-4</v>
      </c>
      <c r="DP452" s="223">
        <f t="shared" ca="1" si="969"/>
        <v>5.2313429807123639E-4</v>
      </c>
      <c r="DQ452" s="223">
        <f t="shared" ca="1" si="970"/>
        <v>-2.2753459974879053E-4</v>
      </c>
      <c r="DR452" s="223">
        <f t="shared" ca="1" si="971"/>
        <v>-2.4316135064005888E-4</v>
      </c>
      <c r="DS452" s="223">
        <f t="shared" ca="1" si="972"/>
        <v>5.2673568879284944E-4</v>
      </c>
      <c r="DT452" s="223">
        <f t="shared" ca="1" si="973"/>
        <v>-4.0496752062314919E-4</v>
      </c>
      <c r="DU452" s="223">
        <f t="shared" ca="1" si="974"/>
        <v>-2.8438065099908036E-5</v>
      </c>
      <c r="DV452" s="223">
        <f t="shared" ca="1" si="975"/>
        <v>4.3995951267205256E-4</v>
      </c>
      <c r="DW452" s="223">
        <f t="shared" ca="1" si="976"/>
        <v>-5.1291591644469592E-4</v>
      </c>
      <c r="DX452" s="223">
        <f t="shared" ca="1" si="977"/>
        <v>1.9116463754472233E-4</v>
      </c>
      <c r="DY452" s="223">
        <f t="shared" ca="1" si="978"/>
        <v>2.7769486840588094E-4</v>
      </c>
      <c r="DZ452" s="223">
        <f t="shared" ca="1" si="979"/>
        <v>-5.3285794871557168E-4</v>
      </c>
      <c r="EA452" s="223">
        <f t="shared" ca="1" si="980"/>
        <v>3.7796721827776207E-4</v>
      </c>
      <c r="EB452" s="223">
        <f t="shared" ca="1" si="981"/>
        <v>6.7783202938850726E-5</v>
      </c>
      <c r="EC452" s="223">
        <f t="shared" ca="1" si="982"/>
        <v>-4.6137195379519845E-4</v>
      </c>
      <c r="ED452" s="223">
        <f t="shared" ca="1" si="983"/>
        <v>4.9991799902656721E-4</v>
      </c>
      <c r="EE452" s="223">
        <f t="shared" ca="1" si="984"/>
        <v>-1.5375873760679461E-4</v>
      </c>
      <c r="EF452" s="223">
        <f t="shared" ca="1" si="985"/>
        <v>-3.1072353361957382E-4</v>
      </c>
      <c r="EG452" s="223">
        <f t="shared" ca="1" si="986"/>
        <v>5.3609260524599791E-4</v>
      </c>
      <c r="EH452" s="223">
        <f t="shared" ca="1" si="987"/>
        <v>-3.4891867882843512E-4</v>
      </c>
      <c r="EI452" s="223">
        <f t="shared" ca="1" si="988"/>
        <v>-1.0676101772815358E-4</v>
      </c>
      <c r="EJ452" s="223">
        <f t="shared" ca="1" si="989"/>
        <v>4.8028418032625408E-4</v>
      </c>
      <c r="EK452" s="223">
        <f t="shared" ca="1" si="990"/>
        <v>-4.8421098265750907E-4</v>
      </c>
      <c r="EL452" s="223">
        <f t="shared" ca="1" si="991"/>
        <v>1.1551960574771603E-4</v>
      </c>
      <c r="EM452" s="223">
        <f t="shared" ca="1" si="992"/>
        <v>3.4206836108268183E-4</v>
      </c>
      <c r="EN452" s="223">
        <f t="shared" ca="1" si="993"/>
        <v>-5.3642212950012541E-4</v>
      </c>
      <c r="EO452" s="223">
        <f t="shared" ca="1" si="994"/>
        <v>3.1797931882733072E-4</v>
      </c>
      <c r="EP452" s="223">
        <f t="shared" ca="1" si="995"/>
        <v>1.451602853123629E-4</v>
      </c>
      <c r="EQ452" s="223">
        <f t="shared" ca="1" si="996"/>
        <v>-4.9659370527104288E-4</v>
      </c>
      <c r="ER452" s="223">
        <f t="shared" ca="1" si="997"/>
        <v>4.6587998502012264E-4</v>
      </c>
      <c r="ES452" s="223">
        <f t="shared" ca="1" si="998"/>
        <v>-7.6654463136169472E-5</v>
      </c>
      <c r="ET452" s="223">
        <f t="shared" ca="1" si="999"/>
        <v>-3.715594904593843E-4</v>
      </c>
      <c r="EU452" s="223">
        <f t="shared" ca="1" si="1000"/>
        <v>5.3384473575747405E-4</v>
      </c>
      <c r="EV452" s="223">
        <f t="shared" ca="1" si="1001"/>
        <v>-2.8531680134694033E-4</v>
      </c>
      <c r="EW452" s="223">
        <f t="shared" ca="1" si="1002"/>
        <v>-1.8277291673336738E-4</v>
      </c>
      <c r="EX452" s="223">
        <f t="shared" ca="1" si="1003"/>
        <v>5.1021214590079851E-4</v>
      </c>
      <c r="EY452" s="223">
        <f t="shared" ca="1" si="1004"/>
        <v>-4.4502434337883342E-4</v>
      </c>
      <c r="EZ452" s="223">
        <f t="shared" ca="1" si="1005"/>
        <v>3.7373923347344597E-5</v>
      </c>
      <c r="FA452" s="223">
        <f t="shared" ca="1" si="1006"/>
        <v>3.9903710676440036E-4</v>
      </c>
      <c r="FB452" s="223">
        <f t="shared" ca="1" si="1007"/>
        <v>-5.2837439113804726E-4</v>
      </c>
      <c r="FC452" s="223">
        <f t="shared" ca="1" si="1008"/>
        <v>2.5110812739945611E-4</v>
      </c>
      <c r="FD452" s="223">
        <f t="shared" ca="1" si="1009"/>
        <v>2.1939508588266976E-4</v>
      </c>
      <c r="FE452" s="223">
        <f t="shared" ca="1" si="1010"/>
        <v>-5.2106570270579007E-4</v>
      </c>
      <c r="FF452" s="223">
        <f t="shared" ca="1" si="1011"/>
        <v>4.2175707626271525E-4</v>
      </c>
      <c r="FG452" s="223">
        <f t="shared" ca="1" si="1012"/>
        <v>2.1091489703045467E-6</v>
      </c>
      <c r="FH452" s="223">
        <f t="shared" ca="1" si="1013"/>
        <v>-4.2435230641424046E-4</v>
      </c>
      <c r="FI452" s="223">
        <f t="shared" ca="1" si="1014"/>
        <v>5.2004073991330287E-4</v>
      </c>
      <c r="FJ452" s="223">
        <f t="shared" ca="1" si="1015"/>
        <v>-2.1553867675292872E-4</v>
      </c>
      <c r="FK452" s="223">
        <f t="shared" ca="1" si="1016"/>
        <v>-2.5482833405260927E-4</v>
      </c>
      <c r="FL452" s="223">
        <f t="shared" ca="1" si="1017"/>
        <v>5.2909555932132226E-4</v>
      </c>
      <c r="FM452" s="223">
        <f t="shared" ca="1" si="1018"/>
        <v>-3.9620427100819206E-4</v>
      </c>
      <c r="FN452" s="223">
        <f t="shared" ca="1" si="1019"/>
        <v>-4.1580791626910987E-5</v>
      </c>
      <c r="FO452" s="223">
        <f t="shared" ca="1" si="1020"/>
        <v>4.4736790414864381E-4</v>
      </c>
      <c r="FP452" s="223">
        <f t="shared" ca="1" si="1021"/>
        <v>-5.0888894286126734E-4</v>
      </c>
      <c r="FQ452" s="223">
        <f t="shared" ca="1" si="1022"/>
        <v>1.7880120334224191E-4</v>
      </c>
      <c r="FR452" s="223">
        <f t="shared" ca="1" si="1023"/>
        <v>2.8888064540132362E-4</v>
      </c>
      <c r="FS452" s="223">
        <f t="shared" ca="1" si="1024"/>
        <v>-5.3425820125866763E-4</v>
      </c>
      <c r="FT452" s="223">
        <f t="shared" ca="1" si="1025"/>
        <v>3.6850440048090015E-4</v>
      </c>
      <c r="FU452" s="223">
        <f t="shared" ca="1" si="1026"/>
        <v>8.0827104371022571E-5</v>
      </c>
      <c r="FV452" s="223">
        <f t="shared" ca="1" si="1027"/>
        <v>-4.6795917644932032E-4</v>
      </c>
      <c r="FW452" s="223">
        <f t="shared" ca="1" si="1028"/>
        <v>4.949794325364036E-4</v>
      </c>
      <c r="FX452" s="223">
        <f t="shared" ca="1" si="1029"/>
        <v>-1.4109479071880966E-4</v>
      </c>
      <c r="FY452" s="223">
        <f t="shared" ca="1" si="1030"/>
        <v>-3.213674875032328E-4</v>
      </c>
      <c r="FZ452" s="223">
        <f t="shared" ca="1" si="1031"/>
        <v>5.3652565171386293E-4</v>
      </c>
      <c r="GA452" s="223">
        <f t="shared" ca="1" si="1032"/>
        <v>-3.3880757267921606E-4</v>
      </c>
      <c r="GB452" s="223">
        <f t="shared" ca="1" si="1033"/>
        <v>-1.1963540803347565E-4</v>
      </c>
      <c r="GC452" s="223">
        <f t="shared" ca="1" si="1034"/>
        <v>4.8601453742760985E-4</v>
      </c>
      <c r="GD452" s="223">
        <f t="shared" ca="1" si="1035"/>
        <v>-4.7838758578031118E-4</v>
      </c>
      <c r="GE452" s="223">
        <f t="shared" ca="1" si="1036"/>
        <v>1.0262377319967885E-4</v>
      </c>
      <c r="GF452" s="223">
        <f t="shared" ca="1" si="1037"/>
        <v>3.5211281134626444E-4</v>
      </c>
      <c r="GG452" s="223">
        <f t="shared" ca="1" si="1038"/>
        <v>-5.3588562317643206E-4</v>
      </c>
      <c r="GH452" s="223">
        <f t="shared" ca="1" si="1039"/>
        <v>3.0727471728600827E-4</v>
      </c>
      <c r="GI452" s="223">
        <f t="shared" ca="1" si="1040"/>
        <v>1.5779539705427037E-4</v>
      </c>
      <c r="GJ452" s="223">
        <f t="shared" ca="1" si="1041"/>
        <v>-5.0143614351800723E-4</v>
      </c>
      <c r="GK452" s="223">
        <f t="shared" ca="1" si="1042"/>
        <v>4.5920331524812241E-4</v>
      </c>
      <c r="GL452" s="223">
        <f t="shared" ca="1" si="1043"/>
        <v>-6.3596628561986604E-5</v>
      </c>
      <c r="GM452" s="223">
        <f t="shared" ca="1" si="1044"/>
        <v>-3.8095000535661035E-4</v>
      </c>
      <c r="GN452" s="223">
        <f t="shared" ca="1" si="1045"/>
        <v>5.3234158401647394E-4</v>
      </c>
      <c r="GO452" s="223">
        <f t="shared" ca="1" si="1046"/>
        <v>-2.7407671357671524E-4</v>
      </c>
      <c r="GP452" s="223">
        <f t="shared" ca="1" si="1047"/>
        <v>-1.9510027914665002E-4</v>
      </c>
      <c r="GQ452" s="223">
        <f t="shared" ca="1" si="1048"/>
        <v>5.1414042370094006E-4</v>
      </c>
      <c r="GR452" s="223">
        <f t="shared" ca="1" si="1049"/>
        <v>-4.375305821640264E-4</v>
      </c>
      <c r="GS452" s="223">
        <f t="shared" ca="1" si="1050"/>
        <v>2.4224848283938499E-5</v>
      </c>
      <c r="GT452" s="223">
        <f t="shared" ca="1" si="1051"/>
        <v>4.0772279828142296E-4</v>
      </c>
      <c r="GU452" s="223">
        <f t="shared" ca="1" si="1052"/>
        <v>-5.2591273968926201E-4</v>
      </c>
      <c r="GV452" s="223">
        <f t="shared" ca="1" si="1053"/>
        <v>2.3939346440985103E-4</v>
      </c>
      <c r="GW452" s="223">
        <f t="shared" ca="1" si="1054"/>
        <v>2.3134789592230585E-4</v>
      </c>
      <c r="GX452" s="223">
        <f t="shared" ca="1" si="1055"/>
        <v>-5.2405853238137162E-4</v>
      </c>
      <c r="GY452" s="223">
        <f t="shared" ca="1" si="1056"/>
        <v>4.1348683294638842E-4</v>
      </c>
      <c r="GZ452" s="223">
        <f t="shared" ca="1" si="1057"/>
        <v>1.5278208545864495E-5</v>
      </c>
      <c r="HA452" s="223">
        <f t="shared" ca="1" si="1058"/>
        <v>-4.3228610603617782E-4</v>
      </c>
      <c r="HB452" s="223">
        <f t="shared" ca="1" si="1059"/>
        <v>5.1663392865921719E-4</v>
      </c>
      <c r="HC452" s="223">
        <f t="shared" ca="1" si="1060"/>
        <v>-2.0341292131767331E-4</v>
      </c>
      <c r="HD452" s="223">
        <f t="shared" ca="1" si="1061"/>
        <v>-2.6634181840537127E-4</v>
      </c>
      <c r="HE452" s="223">
        <f t="shared" ca="1" si="1062"/>
        <v>5.3113672246901656E-4</v>
      </c>
      <c r="HF452" s="223">
        <f t="shared" ca="1" si="1063"/>
        <v>-3.8720236275541112E-4</v>
      </c>
      <c r="HG452" s="223">
        <f t="shared" ca="1" si="1064"/>
        <v>-5.4698471439843839E-5</v>
      </c>
      <c r="HH452" s="223">
        <f t="shared" ca="1" si="1065"/>
        <v>4.5450681792792252E-4</v>
      </c>
      <c r="HI452" s="223">
        <f t="shared" ca="1" si="1066"/>
        <v>-5.0455543360725195E-4</v>
      </c>
      <c r="HJ452" s="223">
        <f t="shared" ca="1" si="1067"/>
        <v>1.6633006598064701E-4</v>
      </c>
      <c r="HK452" s="223">
        <f t="shared" ca="1" si="1068"/>
        <v>2.9989241149794554E-4</v>
      </c>
      <c r="HL452" s="223">
        <f t="shared" ca="1" si="1069"/>
        <v>-5.3533663663852572E-4</v>
      </c>
      <c r="HM452" s="223">
        <f t="shared" ca="1" si="1070"/>
        <v>3.5881960941245515E-4</v>
      </c>
      <c r="HN452" s="223">
        <f t="shared" ca="1" si="1071"/>
        <v>9.3822318577841391E-5</v>
      </c>
      <c r="HO452" s="223">
        <f t="shared" ca="1" si="1072"/>
        <v>-4.742645179936694E-4</v>
      </c>
      <c r="HP452" s="223">
        <f t="shared" ca="1" si="1073"/>
        <v>4.897427089445651E-4</v>
      </c>
      <c r="HQ452" s="223">
        <f t="shared" ca="1" si="1074"/>
        <v>-1.2834585360479924E-4</v>
      </c>
      <c r="HR452" s="223">
        <f t="shared" ca="1" si="1075"/>
        <v>-3.3181786162914871E-4</v>
      </c>
      <c r="HS452" s="223">
        <f t="shared" ca="1" si="1076"/>
        <v>5.3663551519112277E-4</v>
      </c>
      <c r="HT452" s="223">
        <f t="shared" ca="1" si="1077"/>
        <v>-3.2849238151702267E-4</v>
      </c>
      <c r="HU452" s="223">
        <f t="shared" ca="1" si="1078"/>
        <v>-1.3243773444245429E-4</v>
      </c>
      <c r="HV452" s="223">
        <f t="shared" ca="1" si="1079"/>
        <v>4.9145213754487292E-4</v>
      </c>
      <c r="HW452" s="223">
        <f t="shared" ca="1" si="1080"/>
        <v>-4.7227602610950273E-4</v>
      </c>
      <c r="HX452" s="223">
        <f t="shared" ca="1" si="1081"/>
        <v>8.9666123928016143E-5</v>
      </c>
      <c r="HY452" s="223">
        <f t="shared" ca="1" si="1082"/>
        <v>3.6194516201861523E-4</v>
      </c>
      <c r="HZ452" s="223">
        <f t="shared" ca="1" si="1083"/>
        <v>-5.3502631939139308E-4</v>
      </c>
      <c r="IA452" s="223">
        <f t="shared" ca="1" si="1084"/>
        <v>2.9638502494470947E-4</v>
      </c>
      <c r="IB452" s="223">
        <f t="shared" ca="1" si="1085"/>
        <v>1.7033545874940039E-4</v>
      </c>
      <c r="IC452" s="223">
        <f t="shared" ca="1" si="1086"/>
        <v>-5.0597653538201064E-4</v>
      </c>
      <c r="ID452" s="223">
        <f t="shared" ca="1" si="1087"/>
        <v>4.5225003856975044E-4</v>
      </c>
      <c r="IE452" s="223">
        <f t="shared" ca="1" si="1088"/>
        <v>-4.184018305081335E-4</v>
      </c>
      <c r="IF452" s="223">
        <f t="shared" ca="1" si="1089"/>
        <v>-3.9011105021522646E-4</v>
      </c>
      <c r="IG452" s="223">
        <f t="shared" ca="1" si="1090"/>
        <v>5.3051776961080032E-4</v>
      </c>
      <c r="IH452" s="223">
        <f t="shared" ca="1" si="1091"/>
        <v>-2.626715322426463E-4</v>
      </c>
      <c r="II452" s="223">
        <f t="shared" ca="1" si="1092"/>
        <v>-2.0731012044701569E-4</v>
      </c>
      <c r="IJ452" s="223">
        <f t="shared" ca="1" si="1093"/>
        <v>5.177590025348017E-4</v>
      </c>
      <c r="IK452" s="223">
        <f t="shared" ca="1" si="1094"/>
        <v>-4.2977326888682854E-4</v>
      </c>
      <c r="IL452" s="223">
        <f t="shared" ca="1" si="1095"/>
        <v>1.106118107775157E-5</v>
      </c>
      <c r="IM452" s="223">
        <f t="shared" ca="1" si="1096"/>
        <v>4.1616289283049777E-4</v>
      </c>
      <c r="IN452" s="223">
        <f t="shared" ca="1" si="1097"/>
        <v>-5.2313429807123129E-4</v>
      </c>
      <c r="IO452" s="223">
        <f t="shared" ca="1" si="1098"/>
        <v>2.2753459974878343E-4</v>
      </c>
      <c r="IP452" s="223">
        <f t="shared" ca="1" si="1099"/>
        <v>2.4316135064009309E-4</v>
      </c>
      <c r="IQ452" s="223">
        <f t="shared" ca="1" si="1100"/>
        <v>-5.2673568879285692E-4</v>
      </c>
      <c r="IR452" s="223">
        <f t="shared" ca="1" si="1101"/>
        <v>4.0496752062312404E-4</v>
      </c>
      <c r="IS452" s="223">
        <f t="shared" ca="1" si="1102"/>
        <v>2.8438065099946363E-5</v>
      </c>
      <c r="IT452" s="223">
        <f t="shared" ca="1" si="1103"/>
        <v>-4.3995951267203961E-4</v>
      </c>
      <c r="IU452" s="223">
        <f t="shared" ca="1" si="1104"/>
        <v>5.1291591644470264E-4</v>
      </c>
      <c r="IV452" s="223">
        <f t="shared" ca="1" si="1105"/>
        <v>-1.9116463754474347E-4</v>
      </c>
      <c r="IW452" s="223">
        <f t="shared" ca="1" si="1106"/>
        <v>-2.7769486840586153E-4</v>
      </c>
      <c r="IX452" s="223">
        <f t="shared" ca="1" si="1107"/>
        <v>5.3285794871557276E-4</v>
      </c>
      <c r="IY452" s="223">
        <f t="shared" ca="1" si="1108"/>
        <v>-3.7796721827775643E-4</v>
      </c>
      <c r="IZ452" s="223">
        <f t="shared" ca="1" si="1109"/>
        <v>-6.7783202938858533E-5</v>
      </c>
      <c r="JA452" s="223">
        <f t="shared" ca="1" si="1110"/>
        <v>4.6137195379520246E-4</v>
      </c>
      <c r="JB452" s="223">
        <f t="shared" ca="1" si="1111"/>
        <v>-4.9991799902656428E-4</v>
      </c>
    </row>
    <row r="453" spans="2:262">
      <c r="B453" s="230">
        <v>92</v>
      </c>
      <c r="C453" s="229">
        <f t="shared" si="1112"/>
        <v>1.7968750000000012E-3</v>
      </c>
      <c r="D453" s="226">
        <f t="shared" ca="1" si="855"/>
        <v>280.00049990499139</v>
      </c>
      <c r="E453" s="225">
        <f ca="1">CT361</f>
        <v>4.9990499140752001E-4</v>
      </c>
      <c r="F453" s="224">
        <v>92</v>
      </c>
      <c r="G453" s="223">
        <f t="shared" ca="1" si="856"/>
        <v>9.0450749267248672E-5</v>
      </c>
      <c r="H453" s="223">
        <f t="shared" ca="1" si="857"/>
        <v>1.6086396112405536E-4</v>
      </c>
      <c r="I453" s="223">
        <f t="shared" ca="1" si="858"/>
        <v>-2.9455278246937354E-4</v>
      </c>
      <c r="J453" s="223">
        <f t="shared" ca="1" si="859"/>
        <v>2.1286065293651604E-4</v>
      </c>
      <c r="K453" s="223">
        <f t="shared" ca="1" si="860"/>
        <v>2.4478045098145032E-5</v>
      </c>
      <c r="L453" s="223">
        <f t="shared" ca="1" si="861"/>
        <v>-2.4391806777595187E-4</v>
      </c>
      <c r="M453" s="223">
        <f t="shared" ca="1" si="862"/>
        <v>2.8500192306832875E-4</v>
      </c>
      <c r="N453" s="223">
        <f t="shared" ca="1" si="863"/>
        <v>-1.1768854416059132E-4</v>
      </c>
      <c r="O453" s="223">
        <f t="shared" ca="1" si="864"/>
        <v>-1.3568027899137737E-4</v>
      </c>
      <c r="P453" s="223">
        <f t="shared" ca="1" si="865"/>
        <v>2.8983785973175035E-4</v>
      </c>
      <c r="Q453" s="223">
        <f t="shared" ca="1" si="866"/>
        <v>-2.3206210442899654E-4</v>
      </c>
      <c r="R453" s="223">
        <f t="shared" ca="1" si="867"/>
        <v>4.5994213855264762E-6</v>
      </c>
      <c r="S453" s="223">
        <f t="shared" ca="1" si="868"/>
        <v>2.2622642035296392E-4</v>
      </c>
      <c r="T453" s="223">
        <f t="shared" ca="1" si="869"/>
        <v>-2.9163246493013058E-4</v>
      </c>
      <c r="U453" s="223">
        <f t="shared" ca="1" si="870"/>
        <v>1.4379293403856427E-4</v>
      </c>
      <c r="V453" s="223">
        <f t="shared" ca="1" si="871"/>
        <v>1.0918992160162709E-4</v>
      </c>
      <c r="W453" s="223">
        <f t="shared" ca="1" si="872"/>
        <v>-2.823316399634191E-4</v>
      </c>
      <c r="X453" s="223">
        <f t="shared" ca="1" si="873"/>
        <v>2.4902867099777583E-4</v>
      </c>
      <c r="Y453" s="223">
        <f t="shared" ca="1" si="874"/>
        <v>-3.3632592926955356E-5</v>
      </c>
      <c r="Z453" s="223">
        <f t="shared" ca="1" si="875"/>
        <v>-2.0635608883403682E-4</v>
      </c>
      <c r="AA453" s="223">
        <f t="shared" ca="1" si="876"/>
        <v>2.9545442673213336E-4</v>
      </c>
      <c r="AB453" s="223">
        <f t="shared" ca="1" si="877"/>
        <v>-1.6851251935653331E-4</v>
      </c>
      <c r="AC453" s="223">
        <f t="shared" ca="1" si="878"/>
        <v>-8.1648005577570349E-5</v>
      </c>
      <c r="AD453" s="223">
        <f t="shared" ca="1" si="879"/>
        <v>2.7210641216406664E-4</v>
      </c>
      <c r="AE453" s="223">
        <f t="shared" ca="1" si="880"/>
        <v>-2.635969553319275E-4</v>
      </c>
      <c r="AF453" s="223">
        <f t="shared" ca="1" si="881"/>
        <v>6.2341864213052173E-5</v>
      </c>
      <c r="AG453" s="223">
        <f t="shared" ca="1" si="882"/>
        <v>1.8449843537392442E-4</v>
      </c>
      <c r="AH453" s="223">
        <f t="shared" ca="1" si="883"/>
        <v>-2.96431000892887E-4</v>
      </c>
      <c r="AI453" s="223">
        <f t="shared" ca="1" si="884"/>
        <v>1.9160923699478553E-4</v>
      </c>
      <c r="AJ453" s="223">
        <f t="shared" ca="1" si="885"/>
        <v>5.3319774626463711E-5</v>
      </c>
      <c r="AK453" s="223">
        <f t="shared" ca="1" si="886"/>
        <v>-2.5926065086707858E-4</v>
      </c>
      <c r="AL453" s="223">
        <f t="shared" ca="1" si="887"/>
        <v>2.7562665688947929E-4</v>
      </c>
      <c r="AM453" s="223">
        <f t="shared" ca="1" si="888"/>
        <v>-9.0450749267245758E-5</v>
      </c>
      <c r="AN453" s="223">
        <f t="shared" ca="1" si="889"/>
        <v>-1.6086396112405539E-4</v>
      </c>
      <c r="AO453" s="223">
        <f t="shared" ca="1" si="890"/>
        <v>2.945527824693737E-4</v>
      </c>
      <c r="AP453" s="223">
        <f t="shared" ca="1" si="891"/>
        <v>-2.1286065293651439E-4</v>
      </c>
      <c r="AQ453" s="223">
        <f t="shared" ca="1" si="892"/>
        <v>-2.4478045098148501E-5</v>
      </c>
      <c r="AR453" s="223">
        <f t="shared" ca="1" si="893"/>
        <v>2.4391806777595231E-4</v>
      </c>
      <c r="AS453" s="223">
        <f t="shared" ca="1" si="894"/>
        <v>-2.8500192306832827E-4</v>
      </c>
      <c r="AT453" s="223">
        <f t="shared" ca="1" si="895"/>
        <v>1.1768854416058863E-4</v>
      </c>
      <c r="AU453" s="223">
        <f t="shared" ca="1" si="896"/>
        <v>1.3568027899137718E-4</v>
      </c>
      <c r="AV453" s="223">
        <f t="shared" ca="1" si="897"/>
        <v>-2.8983785973175056E-4</v>
      </c>
      <c r="AW453" s="223">
        <f t="shared" ca="1" si="898"/>
        <v>2.320621044289954E-4</v>
      </c>
      <c r="AX453" s="223">
        <f t="shared" ca="1" si="899"/>
        <v>-4.5994213855224647E-6</v>
      </c>
      <c r="AY453" s="223">
        <f t="shared" ca="1" si="900"/>
        <v>-2.2622642035296446E-4</v>
      </c>
      <c r="AZ453" s="223">
        <f t="shared" ca="1" si="901"/>
        <v>2.9163246493013026E-4</v>
      </c>
      <c r="BA453" s="223">
        <f t="shared" ca="1" si="902"/>
        <v>-1.4379293403856259E-4</v>
      </c>
      <c r="BB453" s="223">
        <f t="shared" ca="1" si="903"/>
        <v>-1.0918992160162688E-4</v>
      </c>
      <c r="BC453" s="223">
        <f t="shared" ca="1" si="904"/>
        <v>2.8233163996341969E-4</v>
      </c>
      <c r="BD453" s="223">
        <f t="shared" ca="1" si="905"/>
        <v>-2.490286709977748E-4</v>
      </c>
      <c r="BE453" s="223">
        <f t="shared" ca="1" si="906"/>
        <v>3.3632592926951372E-5</v>
      </c>
      <c r="BF453" s="223">
        <f t="shared" ca="1" si="907"/>
        <v>2.0635608883403666E-4</v>
      </c>
      <c r="BG453" s="223">
        <f t="shared" ca="1" si="908"/>
        <v>-2.954544267321332E-4</v>
      </c>
      <c r="BH453" s="223">
        <f t="shared" ca="1" si="909"/>
        <v>1.6851251935653174E-4</v>
      </c>
      <c r="BI453" s="223">
        <f t="shared" ca="1" si="910"/>
        <v>8.1648005577574184E-5</v>
      </c>
      <c r="BJ453" s="223">
        <f t="shared" ca="1" si="911"/>
        <v>-2.721064121640674E-4</v>
      </c>
      <c r="BK453" s="223">
        <f t="shared" ca="1" si="912"/>
        <v>2.6359695533192858E-4</v>
      </c>
      <c r="BL453" s="223">
        <f t="shared" ca="1" si="913"/>
        <v>-6.2341864213048283E-5</v>
      </c>
      <c r="BM453" s="223">
        <f t="shared" ca="1" si="914"/>
        <v>-1.8449843537392426E-4</v>
      </c>
      <c r="BN453" s="223">
        <f t="shared" ca="1" si="915"/>
        <v>2.9643100089288705E-4</v>
      </c>
      <c r="BO453" s="223">
        <f t="shared" ca="1" si="916"/>
        <v>-1.916092369947841E-4</v>
      </c>
      <c r="BP453" s="223">
        <f t="shared" ca="1" si="917"/>
        <v>-5.3319774626461434E-5</v>
      </c>
      <c r="BQ453" s="223">
        <f t="shared" ca="1" si="918"/>
        <v>2.5926065086708157E-4</v>
      </c>
      <c r="BR453" s="223">
        <f t="shared" ca="1" si="919"/>
        <v>-2.7562665688947858E-4</v>
      </c>
      <c r="BS453" s="223">
        <f t="shared" ca="1" si="920"/>
        <v>9.0450749267247953E-5</v>
      </c>
      <c r="BT453" s="223">
        <f t="shared" ca="1" si="921"/>
        <v>1.6086396112406051E-4</v>
      </c>
      <c r="BU453" s="223">
        <f t="shared" ca="1" si="922"/>
        <v>-2.9455278246937392E-4</v>
      </c>
      <c r="BV453" s="223">
        <f t="shared" ca="1" si="923"/>
        <v>2.1286065293651599E-4</v>
      </c>
      <c r="BW453" s="223">
        <f t="shared" ca="1" si="924"/>
        <v>2.4478045098150371E-5</v>
      </c>
      <c r="BX453" s="223">
        <f t="shared" ca="1" si="925"/>
        <v>-2.4391806777595345E-4</v>
      </c>
      <c r="BY453" s="223">
        <f t="shared" ca="1" si="926"/>
        <v>2.8500192306832653E-4</v>
      </c>
      <c r="BZ453" s="223">
        <f t="shared" ca="1" si="927"/>
        <v>-1.176885441605869E-4</v>
      </c>
      <c r="CA453" s="223">
        <f t="shared" ca="1" si="928"/>
        <v>-1.3568027899137888E-4</v>
      </c>
      <c r="CB453" s="223">
        <f t="shared" ca="1" si="929"/>
        <v>2.8983785973175181E-4</v>
      </c>
      <c r="CC453" s="223">
        <f t="shared" ca="1" si="930"/>
        <v>-2.3206210442899418E-4</v>
      </c>
      <c r="CD453" s="223">
        <f t="shared" ca="1" si="931"/>
        <v>4.5994213855247957E-6</v>
      </c>
      <c r="CE453" s="223">
        <f t="shared" ca="1" si="932"/>
        <v>2.2622642035296842E-4</v>
      </c>
      <c r="CF453" s="223">
        <f t="shared" ca="1" si="933"/>
        <v>-2.9163246493012988E-4</v>
      </c>
      <c r="CG453" s="223">
        <f t="shared" ca="1" si="934"/>
        <v>1.4379293403856465E-4</v>
      </c>
      <c r="CH453" s="223">
        <f t="shared" ca="1" si="935"/>
        <v>1.0918992160163255E-4</v>
      </c>
      <c r="CI453" s="223">
        <f t="shared" ca="1" si="936"/>
        <v>-2.8233163996342029E-4</v>
      </c>
      <c r="CJ453" s="223">
        <f t="shared" ca="1" si="937"/>
        <v>2.490286709977761E-4</v>
      </c>
      <c r="CK453" s="223">
        <f t="shared" ca="1" si="938"/>
        <v>-3.3632592926949502E-5</v>
      </c>
      <c r="CL453" s="223">
        <f t="shared" ca="1" si="939"/>
        <v>-2.0635608883403801E-4</v>
      </c>
      <c r="CM453" s="223">
        <f t="shared" ca="1" si="940"/>
        <v>2.9545442673213271E-4</v>
      </c>
      <c r="CN453" s="223">
        <f t="shared" ca="1" si="941"/>
        <v>-1.6851251935653017E-4</v>
      </c>
      <c r="CO453" s="223">
        <f t="shared" ca="1" si="942"/>
        <v>-8.1648005577571948E-5</v>
      </c>
      <c r="CP453" s="223">
        <f t="shared" ca="1" si="943"/>
        <v>2.7210641216406984E-4</v>
      </c>
      <c r="CQ453" s="223">
        <f t="shared" ca="1" si="944"/>
        <v>-2.6359695533192577E-4</v>
      </c>
      <c r="CR453" s="223">
        <f t="shared" ca="1" si="945"/>
        <v>6.2341864213050506E-5</v>
      </c>
      <c r="CS453" s="223">
        <f t="shared" ca="1" si="946"/>
        <v>1.8449843537392903E-4</v>
      </c>
      <c r="CT453" s="223">
        <f t="shared" ca="1" si="947"/>
        <v>-2.9643100089288705E-4</v>
      </c>
      <c r="CU453" s="223">
        <f t="shared" ca="1" si="948"/>
        <v>1.9160923699478586E-4</v>
      </c>
      <c r="CV453" s="223">
        <f t="shared" ca="1" si="949"/>
        <v>5.3319774626467424E-5</v>
      </c>
      <c r="CW453" s="223">
        <f t="shared" ca="1" si="950"/>
        <v>-2.5926065086708043E-4</v>
      </c>
      <c r="CX453" s="223">
        <f t="shared" ca="1" si="951"/>
        <v>2.7562665688947945E-4</v>
      </c>
      <c r="CY453" s="223">
        <f t="shared" ca="1" si="952"/>
        <v>-9.0450749267242139E-5</v>
      </c>
      <c r="CZ453" s="223">
        <f t="shared" ca="1" si="953"/>
        <v>-1.6086396112405856E-4</v>
      </c>
      <c r="DA453" s="223">
        <f t="shared" ca="1" si="954"/>
        <v>2.9455278246937462E-4</v>
      </c>
      <c r="DB453" s="223">
        <f t="shared" ca="1" si="955"/>
        <v>-2.1286065293651176E-4</v>
      </c>
      <c r="DC453" s="223">
        <f t="shared" ca="1" si="956"/>
        <v>-2.4478045098148067E-5</v>
      </c>
      <c r="DD453" s="223">
        <f t="shared" ca="1" si="957"/>
        <v>2.4391806777595686E-4</v>
      </c>
      <c r="DE453" s="223">
        <f t="shared" ca="1" si="958"/>
        <v>-2.8500192306832718E-4</v>
      </c>
      <c r="DF453" s="223">
        <f t="shared" ca="1" si="959"/>
        <v>1.1768854416058904E-4</v>
      </c>
      <c r="DG453" s="223">
        <f t="shared" ca="1" si="960"/>
        <v>1.3568027899138428E-4</v>
      </c>
      <c r="DH453" s="223">
        <f t="shared" ca="1" si="961"/>
        <v>-2.8983785973175132E-4</v>
      </c>
      <c r="DI453" s="223">
        <f t="shared" ca="1" si="962"/>
        <v>2.3206210442899567E-4</v>
      </c>
      <c r="DJ453" s="223">
        <f t="shared" ca="1" si="963"/>
        <v>-4.5994213855186971E-6</v>
      </c>
      <c r="DK453" s="223">
        <f t="shared" ca="1" si="964"/>
        <v>-2.262264203529669E-4</v>
      </c>
      <c r="DL453" s="223">
        <f t="shared" ca="1" si="965"/>
        <v>2.916324649301288E-4</v>
      </c>
      <c r="DM453" s="223">
        <f t="shared" ca="1" si="966"/>
        <v>-1.4379293403855931E-4</v>
      </c>
      <c r="DN453" s="223">
        <f t="shared" ca="1" si="967"/>
        <v>-1.0918992160163039E-4</v>
      </c>
      <c r="DO453" s="223">
        <f t="shared" ca="1" si="968"/>
        <v>2.8233163996342213E-4</v>
      </c>
      <c r="DP453" s="223">
        <f t="shared" ca="1" si="969"/>
        <v>-2.4902867099777735E-4</v>
      </c>
      <c r="DQ453" s="223">
        <f t="shared" ca="1" si="970"/>
        <v>3.363259292694343E-5</v>
      </c>
      <c r="DR453" s="223">
        <f t="shared" ca="1" si="971"/>
        <v>2.063560888340424E-4</v>
      </c>
      <c r="DS453" s="223">
        <f t="shared" ca="1" si="972"/>
        <v>-2.9545442673213293E-4</v>
      </c>
      <c r="DT453" s="223">
        <f t="shared" ca="1" si="973"/>
        <v>1.6851251935653209E-4</v>
      </c>
      <c r="DU453" s="223">
        <f t="shared" ca="1" si="974"/>
        <v>8.1648005577569712E-5</v>
      </c>
      <c r="DV453" s="223">
        <f t="shared" ca="1" si="975"/>
        <v>-2.7210641216407223E-4</v>
      </c>
      <c r="DW453" s="223">
        <f t="shared" ca="1" si="976"/>
        <v>2.6359695533192295E-4</v>
      </c>
      <c r="DX453" s="223">
        <f t="shared" ca="1" si="977"/>
        <v>-6.234186421304457E-5</v>
      </c>
      <c r="DY453" s="223">
        <f t="shared" ca="1" si="978"/>
        <v>-1.8449843537392724E-4</v>
      </c>
      <c r="DZ453" s="223">
        <f t="shared" ca="1" si="979"/>
        <v>2.96431000892887E-4</v>
      </c>
      <c r="EA453" s="223">
        <f t="shared" ca="1" si="980"/>
        <v>-1.9160923699478762E-4</v>
      </c>
      <c r="EB453" s="223">
        <f t="shared" ca="1" si="981"/>
        <v>-5.3319774626473428E-5</v>
      </c>
      <c r="EC453" s="223">
        <f t="shared" ca="1" si="982"/>
        <v>2.5926065086708341E-4</v>
      </c>
      <c r="ED453" s="223">
        <f t="shared" ca="1" si="983"/>
        <v>-2.7562665688947723E-4</v>
      </c>
      <c r="EE453" s="223">
        <f t="shared" ca="1" si="984"/>
        <v>9.0450749267244335E-5</v>
      </c>
      <c r="EF453" s="223">
        <f t="shared" ca="1" si="985"/>
        <v>1.6086396112405661E-4</v>
      </c>
      <c r="EG453" s="223">
        <f t="shared" ca="1" si="986"/>
        <v>-2.9455278246937533E-4</v>
      </c>
      <c r="EH453" s="223">
        <f t="shared" ca="1" si="987"/>
        <v>2.1286065293650753E-4</v>
      </c>
      <c r="EI453" s="223">
        <f t="shared" ca="1" si="988"/>
        <v>2.4478045098154139E-5</v>
      </c>
      <c r="EJ453" s="223">
        <f t="shared" ca="1" si="989"/>
        <v>-2.4391806777595556E-4</v>
      </c>
      <c r="EK453" s="223">
        <f t="shared" ca="1" si="990"/>
        <v>2.8500192306832783E-4</v>
      </c>
      <c r="EL453" s="223">
        <f t="shared" ca="1" si="991"/>
        <v>-1.1768854416059116E-4</v>
      </c>
      <c r="EM453" s="223">
        <f t="shared" ca="1" si="992"/>
        <v>-1.3568027899138973E-4</v>
      </c>
      <c r="EN453" s="223">
        <f t="shared" ca="1" si="993"/>
        <v>2.8983785973175257E-4</v>
      </c>
      <c r="EO453" s="223">
        <f t="shared" ca="1" si="994"/>
        <v>-2.3206210442899188E-4</v>
      </c>
      <c r="EP453" s="223">
        <f t="shared" ca="1" si="995"/>
        <v>4.5994213855210281E-6</v>
      </c>
      <c r="EQ453" s="223">
        <f t="shared" ca="1" si="996"/>
        <v>2.2622642035296543E-4</v>
      </c>
      <c r="ER453" s="223">
        <f t="shared" ca="1" si="997"/>
        <v>-2.9163246493012771E-4</v>
      </c>
      <c r="ES453" s="223">
        <f t="shared" ca="1" si="998"/>
        <v>1.4379293403855397E-4</v>
      </c>
      <c r="ET453" s="223">
        <f t="shared" ca="1" si="999"/>
        <v>1.0918992160163607E-4</v>
      </c>
      <c r="EU453" s="223">
        <f t="shared" ca="1" si="1000"/>
        <v>-2.8233163996342143E-4</v>
      </c>
      <c r="EV453" s="223">
        <f t="shared" ca="1" si="1001"/>
        <v>2.4902867099777404E-4</v>
      </c>
      <c r="EW453" s="223">
        <f t="shared" ca="1" si="1002"/>
        <v>-3.3632592926954109E-5</v>
      </c>
      <c r="EX453" s="223">
        <f t="shared" ca="1" si="1003"/>
        <v>-2.0635608883404677E-4</v>
      </c>
      <c r="EY453" s="223">
        <f t="shared" ca="1" si="1004"/>
        <v>2.9545442673213239E-4</v>
      </c>
      <c r="EZ453" s="223">
        <f t="shared" ca="1" si="1005"/>
        <v>-1.6851251935652708E-4</v>
      </c>
      <c r="FA453" s="223">
        <f t="shared" ca="1" si="1006"/>
        <v>-8.1648005577575567E-5</v>
      </c>
      <c r="FB453" s="223">
        <f t="shared" ca="1" si="1007"/>
        <v>2.72106412164068E-4</v>
      </c>
      <c r="FC453" s="223">
        <f t="shared" ca="1" si="1008"/>
        <v>-2.6359695533192788E-4</v>
      </c>
      <c r="FD453" s="223">
        <f t="shared" ca="1" si="1009"/>
        <v>6.2341864213038607E-5</v>
      </c>
      <c r="FE453" s="223">
        <f t="shared" ca="1" si="1010"/>
        <v>1.8449843537393201E-4</v>
      </c>
      <c r="FF453" s="223">
        <f t="shared" ca="1" si="1011"/>
        <v>-2.964310008928871E-4</v>
      </c>
      <c r="FG453" s="223">
        <f t="shared" ca="1" si="1012"/>
        <v>1.9160923699478298E-4</v>
      </c>
      <c r="FH453" s="223">
        <f t="shared" ca="1" si="1013"/>
        <v>5.331977462646285E-5</v>
      </c>
      <c r="FI453" s="223">
        <f t="shared" ca="1" si="1014"/>
        <v>-2.5926065086708634E-4</v>
      </c>
      <c r="FJ453" s="223">
        <f t="shared" ca="1" si="1015"/>
        <v>2.7562665688947495E-4</v>
      </c>
      <c r="FK453" s="223">
        <f t="shared" ca="1" si="1016"/>
        <v>-9.0450749267238548E-5</v>
      </c>
      <c r="FL453" s="223">
        <f t="shared" ca="1" si="1017"/>
        <v>-1.6086396112406173E-4</v>
      </c>
      <c r="FM453" s="223">
        <f t="shared" ca="1" si="1018"/>
        <v>2.9455278246937408E-4</v>
      </c>
      <c r="FN453" s="223">
        <f t="shared" ca="1" si="1019"/>
        <v>-2.1286065293651496E-4</v>
      </c>
      <c r="FO453" s="223">
        <f t="shared" ca="1" si="1020"/>
        <v>-2.4478045098160224E-5</v>
      </c>
      <c r="FP453" s="223">
        <f t="shared" ca="1" si="1021"/>
        <v>2.4391806777595903E-4</v>
      </c>
      <c r="FQ453" s="223">
        <f t="shared" ca="1" si="1022"/>
        <v>-2.8500192306832621E-4</v>
      </c>
      <c r="FR453" s="223">
        <f t="shared" ca="1" si="1023"/>
        <v>1.1768854416058553E-4</v>
      </c>
      <c r="FS453" s="223">
        <f t="shared" ca="1" si="1024"/>
        <v>1.3568027899138016E-4</v>
      </c>
      <c r="FT453" s="223">
        <f t="shared" ca="1" si="1025"/>
        <v>-2.8983785973175387E-4</v>
      </c>
      <c r="FU453" s="223">
        <f t="shared" ca="1" si="1026"/>
        <v>2.3206210442898806E-4</v>
      </c>
      <c r="FV453" s="223">
        <f t="shared" ca="1" si="1027"/>
        <v>-4.5994213855149024E-6</v>
      </c>
      <c r="FW453" s="223">
        <f t="shared" ca="1" si="1028"/>
        <v>-2.2622642035296936E-4</v>
      </c>
      <c r="FX453" s="223">
        <f t="shared" ca="1" si="1029"/>
        <v>2.9163246493012966E-4</v>
      </c>
      <c r="FY453" s="223">
        <f t="shared" ca="1" si="1030"/>
        <v>-1.4379293403856335E-4</v>
      </c>
      <c r="FZ453" s="223">
        <f t="shared" ca="1" si="1031"/>
        <v>-1.0918992160164174E-4</v>
      </c>
      <c r="GA453" s="223">
        <f t="shared" ca="1" si="1032"/>
        <v>2.8233163996342327E-4</v>
      </c>
      <c r="GB453" s="223">
        <f t="shared" ca="1" si="1033"/>
        <v>-2.4902867099777068E-4</v>
      </c>
      <c r="GC453" s="223">
        <f t="shared" ca="1" si="1034"/>
        <v>3.3632592926948051E-5</v>
      </c>
      <c r="GD453" s="223">
        <f t="shared" ca="1" si="1035"/>
        <v>2.0635608883403907E-4</v>
      </c>
      <c r="GE453" s="223">
        <f t="shared" ca="1" si="1036"/>
        <v>-2.9545442673213184E-4</v>
      </c>
      <c r="GF453" s="223">
        <f t="shared" ca="1" si="1037"/>
        <v>1.6851251935652206E-4</v>
      </c>
      <c r="GG453" s="223">
        <f t="shared" ca="1" si="1038"/>
        <v>8.1648005577581448E-5</v>
      </c>
      <c r="GH453" s="223">
        <f t="shared" ca="1" si="1039"/>
        <v>-2.7210641216407038E-4</v>
      </c>
      <c r="GI453" s="223">
        <f t="shared" ca="1" si="1040"/>
        <v>2.6359695533192506E-4</v>
      </c>
      <c r="GJ453" s="223">
        <f t="shared" ca="1" si="1041"/>
        <v>-6.2341864213049137E-5</v>
      </c>
      <c r="GK453" s="223">
        <f t="shared" ca="1" si="1042"/>
        <v>-1.8449843537393678E-4</v>
      </c>
      <c r="GL453" s="223">
        <f t="shared" ca="1" si="1043"/>
        <v>2.9643100089288721E-4</v>
      </c>
      <c r="GM453" s="223">
        <f t="shared" ca="1" si="1044"/>
        <v>-1.9160923699477832E-4</v>
      </c>
      <c r="GN453" s="223">
        <f t="shared" ca="1" si="1045"/>
        <v>-5.3319774626468861E-5</v>
      </c>
      <c r="GO453" s="223">
        <f t="shared" ca="1" si="1046"/>
        <v>2.5926065086708113E-4</v>
      </c>
      <c r="GP453" s="223">
        <f t="shared" ca="1" si="1047"/>
        <v>-2.7562665688947891E-4</v>
      </c>
      <c r="GQ453" s="223">
        <f t="shared" ca="1" si="1048"/>
        <v>9.0450749267232734E-5</v>
      </c>
      <c r="GR453" s="223">
        <f t="shared" ca="1" si="1049"/>
        <v>1.6086396112406686E-4</v>
      </c>
      <c r="GS453" s="223">
        <f t="shared" ca="1" si="1050"/>
        <v>-2.9455278246937478E-4</v>
      </c>
      <c r="GT453" s="223">
        <f t="shared" ca="1" si="1051"/>
        <v>2.1286065293651079E-4</v>
      </c>
      <c r="GU453" s="223">
        <f t="shared" ca="1" si="1052"/>
        <v>2.4478045098149517E-5</v>
      </c>
      <c r="GV453" s="223">
        <f t="shared" ca="1" si="1053"/>
        <v>-2.439180677759625E-4</v>
      </c>
      <c r="GW453" s="223">
        <f t="shared" ca="1" si="1054"/>
        <v>2.8500192306832447E-4</v>
      </c>
      <c r="GX453" s="223">
        <f t="shared" ca="1" si="1055"/>
        <v>-1.1768854416057993E-4</v>
      </c>
      <c r="GY453" s="223">
        <f t="shared" ca="1" si="1056"/>
        <v>-1.3568027899138558E-4</v>
      </c>
      <c r="GZ453" s="223">
        <f t="shared" ca="1" si="1057"/>
        <v>2.8983785973175165E-4</v>
      </c>
      <c r="HA453" s="223">
        <f t="shared" ca="1" si="1058"/>
        <v>-2.3206210442899478E-4</v>
      </c>
      <c r="HB453" s="223">
        <f t="shared" ca="1" si="1059"/>
        <v>4.5994213855088308E-6</v>
      </c>
      <c r="HC453" s="223">
        <f t="shared" ca="1" si="1060"/>
        <v>2.2622642035297332E-4</v>
      </c>
      <c r="HD453" s="223">
        <f t="shared" ca="1" si="1061"/>
        <v>-2.9163246493012858E-4</v>
      </c>
      <c r="HE453" s="223">
        <f t="shared" ca="1" si="1062"/>
        <v>1.4379293403855804E-4</v>
      </c>
      <c r="HF453" s="223">
        <f t="shared" ca="1" si="1063"/>
        <v>1.0918992160163175E-4</v>
      </c>
      <c r="HG453" s="223">
        <f t="shared" ca="1" si="1064"/>
        <v>-2.8233163996342517E-4</v>
      </c>
      <c r="HH453" s="223">
        <f t="shared" ca="1" si="1065"/>
        <v>2.4902867099776737E-4</v>
      </c>
      <c r="HI453" s="223">
        <f t="shared" ca="1" si="1066"/>
        <v>-3.363259292694198E-5</v>
      </c>
      <c r="HJ453" s="223">
        <f t="shared" ca="1" si="1067"/>
        <v>-2.0635608883404343E-4</v>
      </c>
      <c r="HK453" s="223">
        <f t="shared" ca="1" si="1068"/>
        <v>2.9545442673213276E-4</v>
      </c>
      <c r="HL453" s="223">
        <f t="shared" ca="1" si="1069"/>
        <v>-1.685125193565309E-4</v>
      </c>
      <c r="HM453" s="223">
        <f t="shared" ca="1" si="1070"/>
        <v>-8.1648005577587317E-5</v>
      </c>
      <c r="HN453" s="223">
        <f t="shared" ca="1" si="1071"/>
        <v>2.7210641216407282E-4</v>
      </c>
      <c r="HO453" s="223">
        <f t="shared" ca="1" si="1072"/>
        <v>-2.635969553319223E-4</v>
      </c>
      <c r="HP453" s="223">
        <f t="shared" ca="1" si="1073"/>
        <v>6.2341864213043174E-5</v>
      </c>
      <c r="HQ453" s="223">
        <f t="shared" ca="1" si="1074"/>
        <v>1.8449843537392838E-4</v>
      </c>
      <c r="HR453" s="223">
        <f t="shared" ca="1" si="1075"/>
        <v>-2.9643100089288732E-4</v>
      </c>
      <c r="HS453" s="223">
        <f t="shared" ca="1" si="1076"/>
        <v>1.9160923699477366E-4</v>
      </c>
      <c r="HT453" s="223">
        <f t="shared" ca="1" si="1077"/>
        <v>5.3319774626474864E-5</v>
      </c>
      <c r="HU453" s="223">
        <f t="shared" ca="1" si="1078"/>
        <v>-2.5926065086708406E-4</v>
      </c>
      <c r="HV453" s="223">
        <f t="shared" ca="1" si="1079"/>
        <v>2.7562665688947669E-4</v>
      </c>
      <c r="HW453" s="223">
        <f t="shared" ca="1" si="1080"/>
        <v>-9.0450749267242966E-5</v>
      </c>
      <c r="HX453" s="223">
        <f t="shared" ca="1" si="1081"/>
        <v>-1.6086396112407198E-4</v>
      </c>
      <c r="HY453" s="223">
        <f t="shared" ca="1" si="1082"/>
        <v>2.9455278246937549E-4</v>
      </c>
      <c r="HZ453" s="223">
        <f t="shared" ca="1" si="1083"/>
        <v>-2.1286065293651824E-4</v>
      </c>
      <c r="IA453" s="223">
        <f t="shared" ca="1" si="1084"/>
        <v>-2.4478045098155589E-5</v>
      </c>
      <c r="IB453" s="223">
        <f t="shared" ca="1" si="1085"/>
        <v>2.4391806777596592E-4</v>
      </c>
      <c r="IC453" s="223">
        <f t="shared" ca="1" si="1086"/>
        <v>-2.8500192306832745E-4</v>
      </c>
      <c r="ID453" s="223">
        <f t="shared" ca="1" si="1087"/>
        <v>1.1768854416057436E-4</v>
      </c>
      <c r="IE453" s="223">
        <f t="shared" ca="1" si="1088"/>
        <v>-5.7388814093008975E-5</v>
      </c>
      <c r="IF453" s="223">
        <f t="shared" ca="1" si="1089"/>
        <v>-2.8983785973175289E-4</v>
      </c>
      <c r="IG453" s="223">
        <f t="shared" ca="1" si="1090"/>
        <v>2.3206210442898044E-4</v>
      </c>
      <c r="IH453" s="223">
        <f t="shared" ca="1" si="1091"/>
        <v>-4.5994213855195644E-6</v>
      </c>
      <c r="II453" s="223">
        <f t="shared" ca="1" si="1092"/>
        <v>-2.2622642035297725E-4</v>
      </c>
      <c r="IJ453" s="223">
        <f t="shared" ca="1" si="1093"/>
        <v>2.9163246493013048E-4</v>
      </c>
      <c r="IK453" s="223">
        <f t="shared" ca="1" si="1094"/>
        <v>-1.437929340385527E-4</v>
      </c>
      <c r="IL453" s="223">
        <f t="shared" ca="1" si="1095"/>
        <v>-1.0918992160165308E-4</v>
      </c>
      <c r="IM453" s="223">
        <f t="shared" ca="1" si="1096"/>
        <v>2.8233163996342191E-4</v>
      </c>
      <c r="IN453" s="223">
        <f t="shared" ca="1" si="1097"/>
        <v>-2.4902867099776412E-4</v>
      </c>
      <c r="IO453" s="223">
        <f t="shared" ca="1" si="1098"/>
        <v>3.3632592926952659E-5</v>
      </c>
      <c r="IP453" s="223">
        <f t="shared" ca="1" si="1099"/>
        <v>2.0635608883404783E-4</v>
      </c>
      <c r="IQ453" s="223">
        <f t="shared" ca="1" si="1100"/>
        <v>-2.9545442673213087E-4</v>
      </c>
      <c r="IR453" s="223">
        <f t="shared" ca="1" si="1101"/>
        <v>1.6851251935652589E-4</v>
      </c>
      <c r="IS453" s="223">
        <f t="shared" ca="1" si="1102"/>
        <v>8.1648005577593185E-5</v>
      </c>
      <c r="IT453" s="223">
        <f t="shared" ca="1" si="1103"/>
        <v>-2.7210641216406854E-4</v>
      </c>
      <c r="IU453" s="223">
        <f t="shared" ca="1" si="1104"/>
        <v>2.6359695533191953E-4</v>
      </c>
      <c r="IV453" s="223">
        <f t="shared" ca="1" si="1105"/>
        <v>-6.2341864213053664E-5</v>
      </c>
      <c r="IW453" s="223">
        <f t="shared" ca="1" si="1106"/>
        <v>-1.8449843537393315E-4</v>
      </c>
      <c r="IX453" s="223">
        <f t="shared" ca="1" si="1107"/>
        <v>2.9643100089288738E-4</v>
      </c>
      <c r="IY453" s="223">
        <f t="shared" ca="1" si="1108"/>
        <v>-1.9160923699478185E-4</v>
      </c>
      <c r="IZ453" s="223">
        <f t="shared" ca="1" si="1109"/>
        <v>-5.3319774626480855E-5</v>
      </c>
      <c r="JA453" s="223">
        <f t="shared" ca="1" si="1110"/>
        <v>2.5926065086707886E-4</v>
      </c>
      <c r="JB453" s="223">
        <f t="shared" ca="1" si="1111"/>
        <v>-2.7562665688947441E-4</v>
      </c>
    </row>
    <row r="454" spans="2:262">
      <c r="B454" s="230">
        <v>93</v>
      </c>
      <c r="C454" s="229">
        <f t="shared" si="1112"/>
        <v>1.8164062500000012E-3</v>
      </c>
      <c r="D454" s="226">
        <f t="shared" ca="1" si="855"/>
        <v>280.00061373083338</v>
      </c>
      <c r="E454" s="225">
        <f ca="1">CU361</f>
        <v>6.1373083338554758E-4</v>
      </c>
      <c r="F454" s="224">
        <v>93</v>
      </c>
      <c r="G454" s="223">
        <f t="shared" ca="1" si="856"/>
        <v>2.2154729556642605E-5</v>
      </c>
      <c r="H454" s="223">
        <f t="shared" ca="1" si="857"/>
        <v>3.6961863892319979E-5</v>
      </c>
      <c r="I454" s="223">
        <f t="shared" ca="1" si="858"/>
        <v>-7.0439700995476965E-5</v>
      </c>
      <c r="J454" s="223">
        <f t="shared" ca="1" si="859"/>
        <v>5.5056735619739327E-5</v>
      </c>
      <c r="K454" s="223">
        <f t="shared" ca="1" si="860"/>
        <v>-1.4834280615222527E-6</v>
      </c>
      <c r="L454" s="223">
        <f t="shared" ca="1" si="861"/>
        <v>-5.3118865771215612E-5</v>
      </c>
      <c r="M454" s="223">
        <f t="shared" ca="1" si="862"/>
        <v>7.0875029202052074E-5</v>
      </c>
      <c r="N454" s="223">
        <f t="shared" ca="1" si="863"/>
        <v>-3.9468422865457001E-5</v>
      </c>
      <c r="O454" s="223">
        <f t="shared" ca="1" si="864"/>
        <v>-1.9315625262187391E-5</v>
      </c>
      <c r="P454" s="223">
        <f t="shared" ca="1" si="865"/>
        <v>6.4701306597322294E-5</v>
      </c>
      <c r="Q454" s="223">
        <f t="shared" ca="1" si="866"/>
        <v>-6.5206647483806614E-5</v>
      </c>
      <c r="R454" s="223">
        <f t="shared" ca="1" si="867"/>
        <v>2.0481116035642943E-5</v>
      </c>
      <c r="S454" s="223">
        <f t="shared" ca="1" si="868"/>
        <v>3.8451229908072277E-5</v>
      </c>
      <c r="T454" s="223">
        <f t="shared" ca="1" si="869"/>
        <v>-7.0711714343892803E-5</v>
      </c>
      <c r="U454" s="223">
        <f t="shared" ca="1" si="870"/>
        <v>5.3922713068199353E-5</v>
      </c>
      <c r="V454" s="223">
        <f t="shared" ca="1" si="871"/>
        <v>2.7001075481981757E-7</v>
      </c>
      <c r="W454" s="223">
        <f t="shared" ca="1" si="872"/>
        <v>-5.4275440452906858E-5</v>
      </c>
      <c r="X454" s="223">
        <f t="shared" ca="1" si="873"/>
        <v>7.0632476731567238E-5</v>
      </c>
      <c r="Y454" s="223">
        <f t="shared" ca="1" si="874"/>
        <v>-3.7994990810341923E-5</v>
      </c>
      <c r="Z454" s="223">
        <f t="shared" ca="1" si="875"/>
        <v>-2.0997884400380105E-5</v>
      </c>
      <c r="AA454" s="223">
        <f t="shared" ca="1" si="876"/>
        <v>6.5425486509963939E-5</v>
      </c>
      <c r="AB454" s="223">
        <f t="shared" ca="1" si="877"/>
        <v>-6.4470417650313962E-5</v>
      </c>
      <c r="AC454" s="223">
        <f t="shared" ca="1" si="878"/>
        <v>1.879516545618174E-5</v>
      </c>
      <c r="AD454" s="223">
        <f t="shared" ca="1" si="879"/>
        <v>3.9917434340712313E-5</v>
      </c>
      <c r="AE454" s="223">
        <f t="shared" ca="1" si="880"/>
        <v>-7.094113359966914E-5</v>
      </c>
      <c r="AF454" s="223">
        <f t="shared" ca="1" si="881"/>
        <v>5.2756209490607114E-5</v>
      </c>
      <c r="AG454" s="223">
        <f t="shared" ca="1" si="882"/>
        <v>2.0232869267795371E-6</v>
      </c>
      <c r="AH454" s="223">
        <f t="shared" ca="1" si="883"/>
        <v>-5.5399321638758707E-5</v>
      </c>
      <c r="AI454" s="223">
        <f t="shared" ca="1" si="884"/>
        <v>7.0347377898217841E-5</v>
      </c>
      <c r="AJ454" s="223">
        <f t="shared" ca="1" si="885"/>
        <v>-3.6498671993486683E-5</v>
      </c>
      <c r="AK454" s="223">
        <f t="shared" ca="1" si="886"/>
        <v>-2.2667495198171739E-5</v>
      </c>
      <c r="AL454" s="223">
        <f t="shared" ca="1" si="887"/>
        <v>6.6110256555948472E-5</v>
      </c>
      <c r="AM454" s="223">
        <f t="shared" ca="1" si="888"/>
        <v>-6.3695353247932945E-5</v>
      </c>
      <c r="AN454" s="223">
        <f t="shared" ca="1" si="889"/>
        <v>1.7097893371846249E-5</v>
      </c>
      <c r="AO454" s="223">
        <f t="shared" ca="1" si="890"/>
        <v>4.1359594003514279E-5</v>
      </c>
      <c r="AP454" s="223">
        <f t="shared" ca="1" si="891"/>
        <v>-7.1127820569224953E-5</v>
      </c>
      <c r="AQ454" s="223">
        <f t="shared" ca="1" si="892"/>
        <v>5.1557927545099112E-5</v>
      </c>
      <c r="AR454" s="223">
        <f t="shared" ca="1" si="893"/>
        <v>3.775344346349622E-6</v>
      </c>
      <c r="AS454" s="223">
        <f t="shared" ca="1" si="894"/>
        <v>-5.6489832344769098E-5</v>
      </c>
      <c r="AT454" s="223">
        <f t="shared" ca="1" si="895"/>
        <v>7.0019904434880337E-5</v>
      </c>
      <c r="AU454" s="223">
        <f t="shared" ca="1" si="896"/>
        <v>-3.4980367741395827E-5</v>
      </c>
      <c r="AV454" s="223">
        <f t="shared" ca="1" si="897"/>
        <v>-2.4323451944448232E-5</v>
      </c>
      <c r="AW454" s="223">
        <f t="shared" ca="1" si="898"/>
        <v>6.6755204255405403E-5</v>
      </c>
      <c r="AX454" s="223">
        <f t="shared" ca="1" si="899"/>
        <v>-6.288192114647802E-5</v>
      </c>
      <c r="AY454" s="223">
        <f t="shared" ca="1" si="900"/>
        <v>1.5390322155874961E-5</v>
      </c>
      <c r="AZ454" s="223">
        <f t="shared" ca="1" si="901"/>
        <v>4.2776840193423365E-5</v>
      </c>
      <c r="BA454" s="223">
        <f t="shared" ca="1" si="902"/>
        <v>-7.1271662799310298E-5</v>
      </c>
      <c r="BB454" s="223">
        <f t="shared" ca="1" si="903"/>
        <v>5.032858903191335E-5</v>
      </c>
      <c r="BC454" s="223">
        <f t="shared" ca="1" si="904"/>
        <v>5.5251276396551951E-6</v>
      </c>
      <c r="BD454" s="223">
        <f t="shared" ca="1" si="905"/>
        <v>-5.7546315688066204E-5</v>
      </c>
      <c r="BE454" s="223">
        <f t="shared" ca="1" si="906"/>
        <v>6.9650253599324116E-5</v>
      </c>
      <c r="BF454" s="223">
        <f t="shared" ca="1" si="907"/>
        <v>-3.3440992623777741E-5</v>
      </c>
      <c r="BG454" s="223">
        <f t="shared" ca="1" si="908"/>
        <v>-2.5964757152785833E-5</v>
      </c>
      <c r="BH454" s="223">
        <f t="shared" ca="1" si="909"/>
        <v>6.7359941115956748E-5</v>
      </c>
      <c r="BI454" s="223">
        <f t="shared" ca="1" si="910"/>
        <v>-6.2030611327030922E-5</v>
      </c>
      <c r="BJ454" s="223">
        <f t="shared" ca="1" si="911"/>
        <v>1.367348038531818E-5</v>
      </c>
      <c r="BK454" s="223">
        <f t="shared" ca="1" si="912"/>
        <v>4.4168319214328203E-5</v>
      </c>
      <c r="BL454" s="223">
        <f t="shared" ca="1" si="913"/>
        <v>-7.1372573644744411E-5</v>
      </c>
      <c r="BM454" s="223">
        <f t="shared" ca="1" si="914"/>
        <v>4.9068934458602652E-5</v>
      </c>
      <c r="BN454" s="223">
        <f t="shared" ca="1" si="915"/>
        <v>7.2715828026684725E-6</v>
      </c>
      <c r="BO454" s="223">
        <f t="shared" ca="1" si="916"/>
        <v>-5.856813528258815E-5</v>
      </c>
      <c r="BP454" s="223">
        <f t="shared" ca="1" si="917"/>
        <v>6.9238648055390387E-5</v>
      </c>
      <c r="BQ454" s="223">
        <f t="shared" ca="1" si="918"/>
        <v>-3.1881473902642336E-5</v>
      </c>
      <c r="BR454" s="223">
        <f t="shared" ca="1" si="919"/>
        <v>-2.7590422162299396E-5</v>
      </c>
      <c r="BS454" s="223">
        <f t="shared" ca="1" si="920"/>
        <v>6.7924102866730239E-5</v>
      </c>
      <c r="BT454" s="223">
        <f t="shared" ca="1" si="921"/>
        <v>-6.114193658679437E-5</v>
      </c>
      <c r="BU454" s="223">
        <f t="shared" ca="1" si="922"/>
        <v>1.1948402221461658E-5</v>
      </c>
      <c r="BV454" s="223">
        <f t="shared" ca="1" si="923"/>
        <v>4.5533192891299747E-5</v>
      </c>
      <c r="BW454" s="223">
        <f t="shared" ca="1" si="924"/>
        <v>-7.1430492320607444E-5</v>
      </c>
      <c r="BX454" s="223">
        <f t="shared" ca="1" si="925"/>
        <v>4.7779722593978256E-5</v>
      </c>
      <c r="BY454" s="223">
        <f t="shared" ca="1" si="926"/>
        <v>9.0136578361044169E-6</v>
      </c>
      <c r="BZ454" s="223">
        <f t="shared" ca="1" si="927"/>
        <v>-5.9554675622420049E-5</v>
      </c>
      <c r="CA454" s="223">
        <f t="shared" ca="1" si="928"/>
        <v>6.8785335738867602E-5</v>
      </c>
      <c r="CB454" s="223">
        <f t="shared" ca="1" si="929"/>
        <v>-3.0302750973752146E-5</v>
      </c>
      <c r="CC454" s="223">
        <f t="shared" ca="1" si="930"/>
        <v>-2.9199467733173793E-5</v>
      </c>
      <c r="CD454" s="223">
        <f t="shared" ca="1" si="931"/>
        <v>6.8447349677782312E-5</v>
      </c>
      <c r="CE454" s="223">
        <f t="shared" ca="1" si="932"/>
        <v>-6.0216432230202734E-5</v>
      </c>
      <c r="CF454" s="223">
        <f t="shared" ca="1" si="933"/>
        <v>1.0216126786887441E-5</v>
      </c>
      <c r="CG454" s="223">
        <f t="shared" ca="1" si="934"/>
        <v>4.6870639075467747E-5</v>
      </c>
      <c r="CH454" s="223">
        <f t="shared" ca="1" si="935"/>
        <v>-7.1445383938854631E-5</v>
      </c>
      <c r="CI454" s="223">
        <f t="shared" ca="1" si="936"/>
        <v>4.6461730011063631E-5</v>
      </c>
      <c r="CJ454" s="223">
        <f t="shared" ca="1" si="937"/>
        <v>1.075030337910025E-5</v>
      </c>
      <c r="CK454" s="223">
        <f t="shared" ca="1" si="938"/>
        <v>-6.0505342452548616E-5</v>
      </c>
      <c r="CL454" s="223">
        <f t="shared" ca="1" si="939"/>
        <v>6.8290589708145636E-5</v>
      </c>
      <c r="CM454" s="223">
        <f t="shared" ca="1" si="940"/>
        <v>-2.8705774800770045E-5</v>
      </c>
      <c r="CN454" s="223">
        <f t="shared" ca="1" si="941"/>
        <v>-3.0790924636525998E-5</v>
      </c>
      <c r="CO454" s="223">
        <f t="shared" ca="1" si="942"/>
        <v>6.8929366364800304E-5</v>
      </c>
      <c r="CP454" s="223">
        <f t="shared" ca="1" si="943"/>
        <v>-5.9254655746471953E-5</v>
      </c>
      <c r="CQ454" s="223">
        <f t="shared" ca="1" si="944"/>
        <v>8.4776975395404009E-6</v>
      </c>
      <c r="CR454" s="223">
        <f t="shared" ca="1" si="945"/>
        <v>4.817985213926429E-5</v>
      </c>
      <c r="CS454" s="223">
        <f t="shared" ca="1" si="946"/>
        <v>-7.1417239529331995E-5</v>
      </c>
      <c r="CT454" s="223">
        <f t="shared" ca="1" si="947"/>
        <v>4.5115750619304788E-5</v>
      </c>
      <c r="CU454" s="223">
        <f t="shared" ca="1" si="948"/>
        <v>1.2480473341322258E-5</v>
      </c>
      <c r="CV454" s="223">
        <f t="shared" ca="1" si="949"/>
        <v>-6.1419563126825324E-5</v>
      </c>
      <c r="CW454" s="223">
        <f t="shared" ca="1" si="950"/>
        <v>6.7754707979732499E-5</v>
      </c>
      <c r="CX454" s="223">
        <f t="shared" ca="1" si="951"/>
        <v>-2.7091507342424161E-5</v>
      </c>
      <c r="CY454" s="223">
        <f t="shared" ca="1" si="952"/>
        <v>-3.2363834238222151E-5</v>
      </c>
      <c r="CZ454" s="223">
        <f t="shared" ca="1" si="953"/>
        <v>6.936986257895464E-5</v>
      </c>
      <c r="DA454" s="223">
        <f t="shared" ca="1" si="954"/>
        <v>-5.8257186473794903E-5</v>
      </c>
      <c r="DB454" s="223">
        <f t="shared" ca="1" si="955"/>
        <v>6.7341616441990773E-6</v>
      </c>
      <c r="DC454" s="223">
        <f t="shared" ca="1" si="956"/>
        <v>4.9460043461691342E-5</v>
      </c>
      <c r="DD454" s="223">
        <f t="shared" ca="1" si="957"/>
        <v>-7.1346076045179544E-5</v>
      </c>
      <c r="DE454" s="223">
        <f t="shared" ca="1" si="958"/>
        <v>4.3742595186361028E-5</v>
      </c>
      <c r="DF454" s="223">
        <f t="shared" ca="1" si="959"/>
        <v>1.4203125533076409E-5</v>
      </c>
      <c r="DG454" s="223">
        <f t="shared" ca="1" si="960"/>
        <v>-6.2296786952898775E-5</v>
      </c>
      <c r="DH454" s="223">
        <f t="shared" ca="1" si="961"/>
        <v>6.7178013348744717E-5</v>
      </c>
      <c r="DI454" s="223">
        <f t="shared" ca="1" si="962"/>
        <v>-2.5460920973073771E-5</v>
      </c>
      <c r="DJ454" s="223">
        <f t="shared" ca="1" si="963"/>
        <v>-3.3917249076336712E-5</v>
      </c>
      <c r="DK454" s="223">
        <f t="shared" ca="1" si="964"/>
        <v>6.9768572981798103E-5</v>
      </c>
      <c r="DL454" s="223">
        <f t="shared" ca="1" si="965"/>
        <v>-5.7224625250361373E-5</v>
      </c>
      <c r="DM454" s="223">
        <f t="shared" ca="1" si="966"/>
        <v>4.9865693416877843E-6</v>
      </c>
      <c r="DN454" s="223">
        <f t="shared" ca="1" si="967"/>
        <v>5.0710441903368675E-5</v>
      </c>
      <c r="DO454" s="223">
        <f t="shared" ca="1" si="968"/>
        <v>-7.1231936352618945E-5</v>
      </c>
      <c r="DP454" s="223">
        <f t="shared" ca="1" si="969"/>
        <v>4.2343090849717991E-5</v>
      </c>
      <c r="DQ454" s="223">
        <f t="shared" ca="1" si="970"/>
        <v>1.5917222293100489E-5</v>
      </c>
      <c r="DR454" s="223">
        <f t="shared" ca="1" si="971"/>
        <v>-6.3136485523938735E-5</v>
      </c>
      <c r="DS454" s="223">
        <f t="shared" ca="1" si="972"/>
        <v>6.6560853194462657E-5</v>
      </c>
      <c r="DT454" s="223">
        <f t="shared" ca="1" si="973"/>
        <v>-2.3814997896974369E-5</v>
      </c>
      <c r="DU454" s="223">
        <f t="shared" ca="1" si="974"/>
        <v>-3.5450233431855288E-5</v>
      </c>
      <c r="DV454" s="223">
        <f t="shared" ca="1" si="975"/>
        <v>7.0125257405091881E-5</v>
      </c>
      <c r="DW454" s="223">
        <f t="shared" ca="1" si="976"/>
        <v>-5.6157594052443526E-5</v>
      </c>
      <c r="DX454" s="223">
        <f t="shared" ca="1" si="977"/>
        <v>3.2359733162669274E-6</v>
      </c>
      <c r="DY454" s="223">
        <f t="shared" ca="1" si="978"/>
        <v>5.193029427102893E-5</v>
      </c>
      <c r="DZ454" s="223">
        <f t="shared" ca="1" si="979"/>
        <v>-7.1074889205133371E-5</v>
      </c>
      <c r="EA454" s="223">
        <f t="shared" ca="1" si="980"/>
        <v>4.091808061845394E-5</v>
      </c>
      <c r="EB454" s="223">
        <f t="shared" ca="1" si="981"/>
        <v>1.7621731113596503E-5</v>
      </c>
      <c r="EC454" s="223">
        <f t="shared" ca="1" si="982"/>
        <v>-6.3938153036926159E-5</v>
      </c>
      <c r="ED454" s="223">
        <f t="shared" ca="1" si="983"/>
        <v>6.5903599271087597E-5</v>
      </c>
      <c r="EE454" s="223">
        <f t="shared" ca="1" si="984"/>
        <v>-2.2154729556641988E-5</v>
      </c>
      <c r="EF454" s="223">
        <f t="shared" ca="1" si="985"/>
        <v>-3.6961863892322357E-5</v>
      </c>
      <c r="EG454" s="223">
        <f t="shared" ca="1" si="986"/>
        <v>7.0439700995477114E-5</v>
      </c>
      <c r="EH454" s="223">
        <f t="shared" ca="1" si="987"/>
        <v>-5.5056735619737443E-5</v>
      </c>
      <c r="EI454" s="223">
        <f t="shared" ca="1" si="988"/>
        <v>1.4834280615211854E-6</v>
      </c>
      <c r="EJ454" s="223">
        <f t="shared" ca="1" si="989"/>
        <v>5.3118865771217686E-5</v>
      </c>
      <c r="EK454" s="223">
        <f t="shared" ca="1" si="990"/>
        <v>-7.0875029202051911E-5</v>
      </c>
      <c r="EL454" s="223">
        <f t="shared" ca="1" si="991"/>
        <v>3.946842286545421E-5</v>
      </c>
      <c r="EM454" s="223">
        <f t="shared" ca="1" si="992"/>
        <v>1.9315625262188664E-5</v>
      </c>
      <c r="EN454" s="223">
        <f t="shared" ca="1" si="993"/>
        <v>-6.4701306597323826E-5</v>
      </c>
      <c r="EO454" s="223">
        <f t="shared" ca="1" si="994"/>
        <v>6.5206647483805963E-5</v>
      </c>
      <c r="EP454" s="223">
        <f t="shared" ca="1" si="995"/>
        <v>-2.0481116035639491E-5</v>
      </c>
      <c r="EQ454" s="223">
        <f t="shared" ca="1" si="996"/>
        <v>-3.8451229908073822E-5</v>
      </c>
      <c r="ER454" s="223">
        <f t="shared" ca="1" si="997"/>
        <v>7.0711714343893358E-5</v>
      </c>
      <c r="ES454" s="223">
        <f t="shared" ca="1" si="998"/>
        <v>-5.3922713068197984E-5</v>
      </c>
      <c r="ET454" s="223">
        <f t="shared" ca="1" si="999"/>
        <v>-2.7001075482392737E-7</v>
      </c>
      <c r="EU454" s="223">
        <f t="shared" ca="1" si="1000"/>
        <v>5.4275440452908214E-5</v>
      </c>
      <c r="EV454" s="223">
        <f t="shared" ca="1" si="1001"/>
        <v>-7.0632476731566615E-5</v>
      </c>
      <c r="EW454" s="223">
        <f t="shared" ca="1" si="1002"/>
        <v>3.7994990810339728E-5</v>
      </c>
      <c r="EX454" s="223">
        <f t="shared" ca="1" si="1003"/>
        <v>2.0997884400384523E-5</v>
      </c>
      <c r="EY454" s="223">
        <f t="shared" ca="1" si="1004"/>
        <v>-6.5425486509964969E-5</v>
      </c>
      <c r="EZ454" s="223">
        <f t="shared" ca="1" si="1005"/>
        <v>6.4470417650313718E-5</v>
      </c>
      <c r="FA454" s="223">
        <f t="shared" ca="1" si="1006"/>
        <v>-1.8795165456179247E-5</v>
      </c>
      <c r="FB454" s="223">
        <f t="shared" ca="1" si="1007"/>
        <v>-3.9917434340712774E-5</v>
      </c>
      <c r="FC454" s="223">
        <f t="shared" ca="1" si="1008"/>
        <v>7.0941133599669505E-5</v>
      </c>
      <c r="FD454" s="223">
        <f t="shared" ca="1" si="1009"/>
        <v>-5.2756209490606402E-5</v>
      </c>
      <c r="FE454" s="223">
        <f t="shared" ca="1" si="1010"/>
        <v>-2.0232869267826305E-6</v>
      </c>
      <c r="FF454" s="223">
        <f t="shared" ca="1" si="1011"/>
        <v>5.5399321638759384E-5</v>
      </c>
      <c r="FG454" s="223">
        <f t="shared" ca="1" si="1012"/>
        <v>-7.0347377898217204E-5</v>
      </c>
      <c r="FH454" s="223">
        <f t="shared" ca="1" si="1013"/>
        <v>3.6498671993485334E-5</v>
      </c>
      <c r="FI454" s="223">
        <f t="shared" ca="1" si="1014"/>
        <v>2.2667495198175161E-5</v>
      </c>
      <c r="FJ454" s="223">
        <f t="shared" ca="1" si="1015"/>
        <v>-6.6110256555949068E-5</v>
      </c>
      <c r="FK454" s="223">
        <f t="shared" ca="1" si="1016"/>
        <v>6.3695353247931305E-5</v>
      </c>
      <c r="FL454" s="223">
        <f t="shared" ca="1" si="1017"/>
        <v>-1.7097893371844718E-5</v>
      </c>
      <c r="FM454" s="223">
        <f t="shared" ca="1" si="1018"/>
        <v>-4.1359594003517226E-5</v>
      </c>
      <c r="FN454" s="223">
        <f t="shared" ca="1" si="1019"/>
        <v>7.1127820569225102E-5</v>
      </c>
      <c r="FO454" s="223">
        <f t="shared" ca="1" si="1020"/>
        <v>-5.1557927545096605E-5</v>
      </c>
      <c r="FP454" s="223">
        <f t="shared" ca="1" si="1021"/>
        <v>-3.7753443463522139E-6</v>
      </c>
      <c r="FQ454" s="223">
        <f t="shared" ca="1" si="1022"/>
        <v>5.648983234477193E-5</v>
      </c>
      <c r="FR454" s="223">
        <f t="shared" ca="1" si="1023"/>
        <v>-7.0019904434879822E-5</v>
      </c>
      <c r="FS454" s="223">
        <f t="shared" ca="1" si="1024"/>
        <v>3.4980367741391802E-5</v>
      </c>
      <c r="FT454" s="223">
        <f t="shared" ca="1" si="1025"/>
        <v>2.4323451944450665E-5</v>
      </c>
      <c r="FU454" s="223">
        <f t="shared" ca="1" si="1026"/>
        <v>-6.6755204255405606E-5</v>
      </c>
      <c r="FV454" s="223">
        <f t="shared" ca="1" si="1027"/>
        <v>6.2881921146476787E-5</v>
      </c>
      <c r="FW454" s="223">
        <f t="shared" ca="1" si="1028"/>
        <v>-1.5390322155874409E-5</v>
      </c>
      <c r="FX454" s="223">
        <f t="shared" ca="1" si="1029"/>
        <v>-4.2776840193425438E-5</v>
      </c>
      <c r="FY454" s="223">
        <f t="shared" ca="1" si="1030"/>
        <v>7.1271662799310339E-5</v>
      </c>
      <c r="FZ454" s="223">
        <f t="shared" ca="1" si="1031"/>
        <v>-5.0328589031911513E-5</v>
      </c>
      <c r="GA454" s="223">
        <f t="shared" ca="1" si="1032"/>
        <v>-5.5251276396567672E-6</v>
      </c>
      <c r="GB454" s="223">
        <f t="shared" ca="1" si="1033"/>
        <v>5.7546315688068345E-5</v>
      </c>
      <c r="GC454" s="223">
        <f t="shared" ca="1" si="1034"/>
        <v>-6.9650253599323763E-5</v>
      </c>
      <c r="GD454" s="223">
        <f t="shared" ca="1" si="1035"/>
        <v>3.3440992623774549E-5</v>
      </c>
      <c r="GE454" s="223">
        <f t="shared" ca="1" si="1036"/>
        <v>2.5964757152787303E-5</v>
      </c>
      <c r="GF454" s="223">
        <f t="shared" ca="1" si="1037"/>
        <v>-6.7359941115957941E-5</v>
      </c>
      <c r="GG454" s="223">
        <f t="shared" ca="1" si="1038"/>
        <v>6.2030611327030136E-5</v>
      </c>
      <c r="GH454" s="223">
        <f t="shared" ca="1" si="1039"/>
        <v>-1.367348038531464E-5</v>
      </c>
      <c r="GI454" s="223">
        <f t="shared" ca="1" si="1040"/>
        <v>-4.4168319214330236E-5</v>
      </c>
      <c r="GJ454" s="223">
        <f t="shared" ca="1" si="1041"/>
        <v>7.1372573644744628E-5</v>
      </c>
      <c r="GK454" s="223">
        <f t="shared" ca="1" si="1042"/>
        <v>-4.9068934458600768E-5</v>
      </c>
      <c r="GL454" s="223">
        <f t="shared" ca="1" si="1043"/>
        <v>-7.2715828026730702E-6</v>
      </c>
      <c r="GM454" s="223">
        <f t="shared" ca="1" si="1044"/>
        <v>5.8568135282589641E-5</v>
      </c>
      <c r="GN454" s="223">
        <f t="shared" ca="1" si="1045"/>
        <v>-6.9238648055389249E-5</v>
      </c>
      <c r="GO454" s="223">
        <f t="shared" ca="1" si="1046"/>
        <v>3.1881473902640019E-5</v>
      </c>
      <c r="GP454" s="223">
        <f t="shared" ca="1" si="1047"/>
        <v>2.7590422162303659E-5</v>
      </c>
      <c r="GQ454" s="223">
        <f t="shared" ca="1" si="1048"/>
        <v>-6.7924102866731038E-5</v>
      </c>
      <c r="GR454" s="223">
        <f t="shared" ca="1" si="1049"/>
        <v>6.1141936586794072E-5</v>
      </c>
      <c r="GS454" s="223">
        <f t="shared" ca="1" si="1050"/>
        <v>-1.1948402221459096E-5</v>
      </c>
      <c r="GT454" s="223">
        <f t="shared" ca="1" si="1051"/>
        <v>-4.5533192891300181E-5</v>
      </c>
      <c r="GU454" s="223">
        <f t="shared" ca="1" si="1052"/>
        <v>7.1430492320607498E-5</v>
      </c>
      <c r="GV454" s="223">
        <f t="shared" ca="1" si="1053"/>
        <v>-4.7779722593977835E-5</v>
      </c>
      <c r="GW454" s="223">
        <f t="shared" ca="1" si="1054"/>
        <v>-9.0136578361069851E-6</v>
      </c>
      <c r="GX454" s="223">
        <f t="shared" ca="1" si="1055"/>
        <v>5.9554675622420348E-5</v>
      </c>
      <c r="GY454" s="223">
        <f t="shared" ca="1" si="1056"/>
        <v>-6.878533573886691E-5</v>
      </c>
      <c r="GZ454" s="223">
        <f t="shared" ca="1" si="1057"/>
        <v>3.0302750973751638E-5</v>
      </c>
      <c r="HA454" s="223">
        <f t="shared" ca="1" si="1058"/>
        <v>2.9199467733178011E-5</v>
      </c>
      <c r="HB454" s="223">
        <f t="shared" ca="1" si="1059"/>
        <v>-6.8447349677783057E-5</v>
      </c>
      <c r="HC454" s="223">
        <f t="shared" ca="1" si="1060"/>
        <v>6.0216432230200241E-5</v>
      </c>
      <c r="HD454" s="223">
        <f t="shared" ca="1" si="1061"/>
        <v>-1.021612678688488E-5</v>
      </c>
      <c r="HE454" s="223">
        <f t="shared" ca="1" si="1062"/>
        <v>-4.687063907547123E-5</v>
      </c>
      <c r="HF454" s="223">
        <f t="shared" ca="1" si="1063"/>
        <v>7.1445383938854618E-5</v>
      </c>
      <c r="HG454" s="223">
        <f t="shared" ca="1" si="1064"/>
        <v>-4.6461730011060121E-5</v>
      </c>
      <c r="HH454" s="223">
        <f t="shared" ca="1" si="1065"/>
        <v>-1.0750303379102812E-5</v>
      </c>
      <c r="HI454" s="223">
        <f t="shared" ca="1" si="1066"/>
        <v>6.0505342452551076E-5</v>
      </c>
      <c r="HJ454" s="223">
        <f t="shared" ca="1" si="1067"/>
        <v>-6.8290589708144877E-5</v>
      </c>
      <c r="HK454" s="223">
        <f t="shared" ca="1" si="1068"/>
        <v>2.8705774800765817E-5</v>
      </c>
      <c r="HL454" s="223">
        <f t="shared" ca="1" si="1069"/>
        <v>3.0790924636528335E-5</v>
      </c>
      <c r="HM454" s="223">
        <f t="shared" ca="1" si="1070"/>
        <v>-6.8929366364800466E-5</v>
      </c>
      <c r="HN454" s="223">
        <f t="shared" ca="1" si="1071"/>
        <v>5.9254655746470496E-5</v>
      </c>
      <c r="HO454" s="223">
        <f t="shared" ca="1" si="1072"/>
        <v>-8.4776975395398385E-6</v>
      </c>
      <c r="HP454" s="223">
        <f t="shared" ca="1" si="1073"/>
        <v>-4.8179852139266201E-5</v>
      </c>
      <c r="HQ454" s="223">
        <f t="shared" ca="1" si="1074"/>
        <v>7.1417239529331995E-5</v>
      </c>
      <c r="HR454" s="223">
        <f t="shared" ca="1" si="1075"/>
        <v>-4.5115750619302782E-5</v>
      </c>
      <c r="HS454" s="223">
        <f t="shared" ca="1" si="1076"/>
        <v>-1.2480473341322807E-5</v>
      </c>
      <c r="HT454" s="223">
        <f t="shared" ca="1" si="1077"/>
        <v>6.1419563126826639E-5</v>
      </c>
      <c r="HU454" s="223">
        <f t="shared" ca="1" si="1078"/>
        <v>-6.7754707979732337E-5</v>
      </c>
      <c r="HV454" s="223">
        <f t="shared" ca="1" si="1079"/>
        <v>2.7091507342421758E-5</v>
      </c>
      <c r="HW454" s="223">
        <f t="shared" ca="1" si="1080"/>
        <v>3.2363834238228081E-5</v>
      </c>
      <c r="HX454" s="223">
        <f t="shared" ca="1" si="1081"/>
        <v>-6.9369862578955751E-5</v>
      </c>
      <c r="HY454" s="223">
        <f t="shared" ca="1" si="1082"/>
        <v>5.8257186473793412E-5</v>
      </c>
      <c r="HZ454" s="223">
        <f t="shared" ca="1" si="1083"/>
        <v>-6.7341616441985217E-6</v>
      </c>
      <c r="IA454" s="223">
        <f t="shared" ca="1" si="1084"/>
        <v>-4.9460043461696147E-5</v>
      </c>
      <c r="IB454" s="223">
        <f t="shared" ca="1" si="1085"/>
        <v>7.13460760451793E-5</v>
      </c>
      <c r="IC454" s="223">
        <f t="shared" ca="1" si="1086"/>
        <v>-4.3742595186358975E-5</v>
      </c>
      <c r="ID454" s="223">
        <f t="shared" ca="1" si="1087"/>
        <v>-1.4203125533076956E-5</v>
      </c>
      <c r="IE454" s="223">
        <f t="shared" ca="1" si="1088"/>
        <v>3.8516298838647603E-5</v>
      </c>
      <c r="IF454" s="223">
        <f t="shared" ca="1" si="1089"/>
        <v>-6.7178013348743144E-5</v>
      </c>
      <c r="IG454" s="223">
        <f t="shared" ca="1" si="1090"/>
        <v>2.5460920973071352E-5</v>
      </c>
      <c r="IH454" s="223">
        <f t="shared" ca="1" si="1091"/>
        <v>3.3917249076337206E-5</v>
      </c>
      <c r="II454" s="223">
        <f t="shared" ca="1" si="1092"/>
        <v>-6.9768572981797778E-5</v>
      </c>
      <c r="IJ454" s="223">
        <f t="shared" ca="1" si="1093"/>
        <v>5.7224625250358608E-5</v>
      </c>
      <c r="IK454" s="223">
        <f t="shared" ca="1" si="1094"/>
        <v>-4.9865693416852025E-6</v>
      </c>
      <c r="IL454" s="223">
        <f t="shared" ca="1" si="1095"/>
        <v>-5.0710441903369068E-5</v>
      </c>
      <c r="IM454" s="223">
        <f t="shared" ca="1" si="1096"/>
        <v>7.1231936352619067E-5</v>
      </c>
      <c r="IN454" s="223">
        <f t="shared" ca="1" si="1097"/>
        <v>-4.2343090849712638E-5</v>
      </c>
      <c r="IO454" s="223">
        <f t="shared" ca="1" si="1098"/>
        <v>-1.5917222293103016E-5</v>
      </c>
      <c r="IP454" s="223">
        <f t="shared" ca="1" si="1099"/>
        <v>6.3136485523939941E-5</v>
      </c>
      <c r="IQ454" s="223">
        <f t="shared" ca="1" si="1100"/>
        <v>-6.6560853194463199E-5</v>
      </c>
      <c r="IR454" s="223">
        <f t="shared" ca="1" si="1101"/>
        <v>2.3814997896968101E-5</v>
      </c>
      <c r="IS454" s="223">
        <f t="shared" ca="1" si="1102"/>
        <v>3.5450233431857538E-5</v>
      </c>
      <c r="IT454" s="223">
        <f t="shared" ca="1" si="1103"/>
        <v>-7.0125257405092369E-5</v>
      </c>
      <c r="IU454" s="223">
        <f t="shared" ca="1" si="1104"/>
        <v>5.6157594052444441E-5</v>
      </c>
      <c r="IV454" s="223">
        <f t="shared" ca="1" si="1105"/>
        <v>-3.2359733162602799E-6</v>
      </c>
      <c r="IW454" s="223">
        <f t="shared" ca="1" si="1106"/>
        <v>-5.1930294271030712E-5</v>
      </c>
      <c r="IX454" s="223">
        <f t="shared" ca="1" si="1107"/>
        <v>7.10748892051331E-5</v>
      </c>
      <c r="IY454" s="223">
        <f t="shared" ca="1" si="1108"/>
        <v>-4.0918080618455146E-5</v>
      </c>
      <c r="IZ454" s="223">
        <f t="shared" ca="1" si="1109"/>
        <v>-1.762173111360295E-5</v>
      </c>
      <c r="JA454" s="223">
        <f t="shared" ca="1" si="1110"/>
        <v>6.3938153036927325E-5</v>
      </c>
      <c r="JB454" s="223">
        <f t="shared" ca="1" si="1111"/>
        <v>-6.5903599271086594E-5</v>
      </c>
    </row>
    <row r="455" spans="2:262">
      <c r="B455" s="230">
        <v>94</v>
      </c>
      <c r="C455" s="229">
        <f t="shared" si="1112"/>
        <v>1.8359375000000012E-3</v>
      </c>
      <c r="D455" s="226">
        <f t="shared" ca="1" si="855"/>
        <v>279.99885166006817</v>
      </c>
      <c r="E455" s="225">
        <f ca="1">CV361</f>
        <v>-1.1483399318326891E-3</v>
      </c>
      <c r="F455" s="224">
        <v>94</v>
      </c>
      <c r="G455" s="223">
        <f t="shared" ca="1" si="856"/>
        <v>9.9047731981129872E-5</v>
      </c>
      <c r="H455" s="223">
        <f t="shared" ca="1" si="857"/>
        <v>1.3193547332856966E-4</v>
      </c>
      <c r="I455" s="223">
        <f t="shared" ca="1" si="858"/>
        <v>-2.7625262913269163E-4</v>
      </c>
      <c r="J455" s="223">
        <f t="shared" ca="1" si="859"/>
        <v>2.3910438045961319E-4</v>
      </c>
      <c r="K455" s="223">
        <f t="shared" ca="1" si="860"/>
        <v>-4.489274654891198E-5</v>
      </c>
      <c r="L455" s="223">
        <f t="shared" ca="1" si="861"/>
        <v>-1.788081285544147E-4</v>
      </c>
      <c r="M455" s="223">
        <f t="shared" ca="1" si="862"/>
        <v>2.8505314640921983E-4</v>
      </c>
      <c r="N455" s="223">
        <f t="shared" ca="1" si="863"/>
        <v>-2.0405185760244489E-4</v>
      </c>
      <c r="O455" s="223">
        <f t="shared" ca="1" si="864"/>
        <v>-1.098744195703848E-5</v>
      </c>
      <c r="P455" s="223">
        <f t="shared" ca="1" si="865"/>
        <v>2.1880928767666703E-4</v>
      </c>
      <c r="Q455" s="223">
        <f t="shared" ca="1" si="866"/>
        <v>-2.8289923112888781E-4</v>
      </c>
      <c r="R455" s="223">
        <f t="shared" ca="1" si="867"/>
        <v>1.6115773629121478E-4</v>
      </c>
      <c r="S455" s="223">
        <f t="shared" ca="1" si="868"/>
        <v>6.6445389230408421E-5</v>
      </c>
      <c r="T455" s="223">
        <f t="shared" ca="1" si="869"/>
        <v>-2.5040172858316822E-4</v>
      </c>
      <c r="U455" s="223">
        <f t="shared" ca="1" si="870"/>
        <v>2.6987365704798932E-4</v>
      </c>
      <c r="V455" s="223">
        <f t="shared" ca="1" si="871"/>
        <v>-1.12070413552613E-4</v>
      </c>
      <c r="W455" s="223">
        <f t="shared" ca="1" si="872"/>
        <v>-1.1934987745865734E-4</v>
      </c>
      <c r="X455" s="223">
        <f t="shared" ca="1" si="873"/>
        <v>2.7237137148712447E-4</v>
      </c>
      <c r="Y455" s="223">
        <f t="shared" ca="1" si="874"/>
        <v>-2.4647698967362764E-4</v>
      </c>
      <c r="Z455" s="223">
        <f t="shared" ca="1" si="875"/>
        <v>5.8676287670997339E-5</v>
      </c>
      <c r="AA455" s="223">
        <f t="shared" ca="1" si="876"/>
        <v>1.6766781682835325E-4</v>
      </c>
      <c r="AB455" s="223">
        <f t="shared" ca="1" si="877"/>
        <v>-2.838739353324561E-4</v>
      </c>
      <c r="AC455" s="223">
        <f t="shared" ca="1" si="878"/>
        <v>2.1360834981199575E-4</v>
      </c>
      <c r="AD455" s="223">
        <f t="shared" ca="1" si="879"/>
        <v>-3.0272649602245202E-6</v>
      </c>
      <c r="AE455" s="223">
        <f t="shared" ca="1" si="880"/>
        <v>-2.0954237602652899E-4</v>
      </c>
      <c r="AF455" s="223">
        <f t="shared" ca="1" si="881"/>
        <v>2.8446738304129828E-4</v>
      </c>
      <c r="AG455" s="223">
        <f t="shared" ca="1" si="882"/>
        <v>-1.7253086086003284E-4</v>
      </c>
      <c r="AH455" s="223">
        <f t="shared" ca="1" si="883"/>
        <v>-5.2738093845259982E-5</v>
      </c>
      <c r="AI455" s="223">
        <f t="shared" ca="1" si="884"/>
        <v>2.4336433922672482E-4</v>
      </c>
      <c r="AJ455" s="223">
        <f t="shared" ca="1" si="885"/>
        <v>-2.741289087510095E-4</v>
      </c>
      <c r="AK455" s="223">
        <f t="shared" ca="1" si="886"/>
        <v>1.2482310768163881E-4</v>
      </c>
      <c r="AL455" s="223">
        <f t="shared" ca="1" si="887"/>
        <v>1.0647675728013294E-4</v>
      </c>
      <c r="AM455" s="223">
        <f t="shared" ca="1" si="888"/>
        <v>-2.678339473507304E-4</v>
      </c>
      <c r="AN455" s="223">
        <f t="shared" ca="1" si="889"/>
        <v>2.5325581423068318E-4</v>
      </c>
      <c r="AO455" s="223">
        <f t="shared" ca="1" si="890"/>
        <v>-7.2318472476646479E-5</v>
      </c>
      <c r="AP455" s="223">
        <f t="shared" ca="1" si="891"/>
        <v>-1.5612357864558399E-4</v>
      </c>
      <c r="AQ455" s="223">
        <f t="shared" ca="1" si="892"/>
        <v>2.8201084708105603E-4</v>
      </c>
      <c r="AR455" s="223">
        <f t="shared" ca="1" si="893"/>
        <v>-2.2265024079696905E-4</v>
      </c>
      <c r="AS455" s="223">
        <f t="shared" ca="1" si="894"/>
        <v>1.7034678931043302E-5</v>
      </c>
      <c r="AT455" s="223">
        <f t="shared" ca="1" si="895"/>
        <v>1.9977065843879708E-4</v>
      </c>
      <c r="AU455" s="223">
        <f t="shared" ca="1" si="896"/>
        <v>-2.8535022811156194E-4</v>
      </c>
      <c r="AV455" s="223">
        <f t="shared" ca="1" si="897"/>
        <v>1.834883434731181E-4</v>
      </c>
      <c r="AW455" s="223">
        <f t="shared" ca="1" si="898"/>
        <v>3.890374777272585E-5</v>
      </c>
      <c r="AX455" s="223">
        <f t="shared" ca="1" si="899"/>
        <v>-2.3574066386088571E-4</v>
      </c>
      <c r="AY455" s="223">
        <f t="shared" ca="1" si="900"/>
        <v>2.7772375990199193E-4</v>
      </c>
      <c r="AZ455" s="223">
        <f t="shared" ca="1" si="901"/>
        <v>-1.3727509201104658E-4</v>
      </c>
      <c r="BA455" s="223">
        <f t="shared" ca="1" si="902"/>
        <v>-9.3347125267058254E-5</v>
      </c>
      <c r="BB455" s="223">
        <f t="shared" ca="1" si="903"/>
        <v>2.6265128777568542E-4</v>
      </c>
      <c r="BC455" s="223">
        <f t="shared" ca="1" si="904"/>
        <v>-2.5942452334866759E-4</v>
      </c>
      <c r="BD455" s="223">
        <f t="shared" ca="1" si="905"/>
        <v>8.5786435747749239E-5</v>
      </c>
      <c r="BE455" s="223">
        <f t="shared" ca="1" si="906"/>
        <v>1.4420322508704869E-4</v>
      </c>
      <c r="BF455" s="223">
        <f t="shared" ca="1" si="907"/>
        <v>-2.7946836999780502E-4</v>
      </c>
      <c r="BG455" s="223">
        <f t="shared" ca="1" si="908"/>
        <v>2.3115574785000326E-4</v>
      </c>
      <c r="BH455" s="223">
        <f t="shared" ca="1" si="909"/>
        <v>-3.1001054868253492E-5</v>
      </c>
      <c r="BI455" s="223">
        <f t="shared" ca="1" si="910"/>
        <v>-1.8951767583704442E-4</v>
      </c>
      <c r="BJ455" s="223">
        <f t="shared" ca="1" si="911"/>
        <v>2.8554563948857701E-4</v>
      </c>
      <c r="BK455" s="223">
        <f t="shared" ca="1" si="912"/>
        <v>-1.9400378659510046E-4</v>
      </c>
      <c r="BL455" s="223">
        <f t="shared" ca="1" si="913"/>
        <v>-2.4975679164241391E-5</v>
      </c>
      <c r="BM455" s="223">
        <f t="shared" ca="1" si="914"/>
        <v>2.2754906858735982E-4</v>
      </c>
      <c r="BN455" s="223">
        <f t="shared" ca="1" si="915"/>
        <v>-2.80649550189642E-4</v>
      </c>
      <c r="BO455" s="223">
        <f t="shared" ca="1" si="916"/>
        <v>1.4939636861992521E-4</v>
      </c>
      <c r="BP455" s="223">
        <f t="shared" ca="1" si="917"/>
        <v>7.9992611852972695E-5</v>
      </c>
      <c r="BQ455" s="223">
        <f t="shared" ca="1" si="918"/>
        <v>-2.5683587824285124E-4</v>
      </c>
      <c r="BR455" s="223">
        <f t="shared" ca="1" si="919"/>
        <v>2.6496825606700053E-4</v>
      </c>
      <c r="BS455" s="223">
        <f t="shared" ca="1" si="920"/>
        <v>-9.9047731981127609E-5</v>
      </c>
      <c r="BT455" s="223">
        <f t="shared" ca="1" si="921"/>
        <v>-1.3193547332856795E-4</v>
      </c>
      <c r="BU455" s="223">
        <f t="shared" ca="1" si="922"/>
        <v>2.7625262913269212E-4</v>
      </c>
      <c r="BV455" s="223">
        <f t="shared" ca="1" si="923"/>
        <v>-2.3910438045961457E-4</v>
      </c>
      <c r="BW455" s="223">
        <f t="shared" ca="1" si="924"/>
        <v>4.4892746548910368E-5</v>
      </c>
      <c r="BX455" s="223">
        <f t="shared" ca="1" si="925"/>
        <v>1.7880812855441242E-4</v>
      </c>
      <c r="BY455" s="223">
        <f t="shared" ca="1" si="926"/>
        <v>-2.8505314640921988E-4</v>
      </c>
      <c r="BZ455" s="223">
        <f t="shared" ca="1" si="927"/>
        <v>2.040518576024473E-4</v>
      </c>
      <c r="CA455" s="223">
        <f t="shared" ca="1" si="928"/>
        <v>1.098744195703913E-5</v>
      </c>
      <c r="CB455" s="223">
        <f t="shared" ca="1" si="929"/>
        <v>-2.1880928767666481E-4</v>
      </c>
      <c r="CC455" s="223">
        <f t="shared" ca="1" si="930"/>
        <v>2.8289923112888792E-4</v>
      </c>
      <c r="CD455" s="223">
        <f t="shared" ca="1" si="931"/>
        <v>-1.6115773629121844E-4</v>
      </c>
      <c r="CE455" s="223">
        <f t="shared" ca="1" si="932"/>
        <v>-6.6445389230408041E-5</v>
      </c>
      <c r="CF455" s="223">
        <f t="shared" ca="1" si="933"/>
        <v>2.5040172858316556E-4</v>
      </c>
      <c r="CG455" s="223">
        <f t="shared" ca="1" si="934"/>
        <v>-2.6987365704798981E-4</v>
      </c>
      <c r="CH455" s="223">
        <f t="shared" ca="1" si="935"/>
        <v>1.1207041355261804E-4</v>
      </c>
      <c r="CI455" s="223">
        <f t="shared" ca="1" si="936"/>
        <v>1.1934987745865605E-4</v>
      </c>
      <c r="CJ455" s="223">
        <f t="shared" ca="1" si="937"/>
        <v>-2.7237137148712528E-4</v>
      </c>
      <c r="CK455" s="223">
        <f t="shared" ca="1" si="938"/>
        <v>2.4647698967362834E-4</v>
      </c>
      <c r="CL455" s="223">
        <f t="shared" ca="1" si="939"/>
        <v>-5.8676287670994764E-5</v>
      </c>
      <c r="CM455" s="223">
        <f t="shared" ca="1" si="940"/>
        <v>-1.6766781682835049E-4</v>
      </c>
      <c r="CN455" s="223">
        <f t="shared" ca="1" si="941"/>
        <v>2.8387393533245615E-4</v>
      </c>
      <c r="CO455" s="223">
        <f t="shared" ca="1" si="942"/>
        <v>-2.1360834981199803E-4</v>
      </c>
      <c r="CP455" s="223">
        <f t="shared" ca="1" si="943"/>
        <v>3.0272649602239104E-6</v>
      </c>
      <c r="CQ455" s="223">
        <f t="shared" ca="1" si="944"/>
        <v>2.0954237602652666E-4</v>
      </c>
      <c r="CR455" s="223">
        <f t="shared" ca="1" si="945"/>
        <v>-2.8446738304129822E-4</v>
      </c>
      <c r="CS455" s="223">
        <f t="shared" ca="1" si="946"/>
        <v>1.7253086086003558E-4</v>
      </c>
      <c r="CT455" s="223">
        <f t="shared" ca="1" si="947"/>
        <v>5.27380938452586E-5</v>
      </c>
      <c r="CU455" s="223">
        <f t="shared" ca="1" si="948"/>
        <v>-2.43364339226722E-4</v>
      </c>
      <c r="CV455" s="223">
        <f t="shared" ca="1" si="949"/>
        <v>2.7412890875100994E-4</v>
      </c>
      <c r="CW455" s="223">
        <f t="shared" ca="1" si="950"/>
        <v>-1.2482310768164372E-4</v>
      </c>
      <c r="CX455" s="223">
        <f t="shared" ca="1" si="951"/>
        <v>-1.0647675728013164E-4</v>
      </c>
      <c r="CY455" s="223">
        <f t="shared" ca="1" si="952"/>
        <v>2.6783394735073137E-4</v>
      </c>
      <c r="CZ455" s="223">
        <f t="shared" ca="1" si="953"/>
        <v>-2.5325581423068388E-4</v>
      </c>
      <c r="DA455" s="223">
        <f t="shared" ca="1" si="954"/>
        <v>7.231847247664389E-5</v>
      </c>
      <c r="DB455" s="223">
        <f t="shared" ca="1" si="955"/>
        <v>1.5612357864558282E-4</v>
      </c>
      <c r="DC455" s="223">
        <f t="shared" ca="1" si="956"/>
        <v>-2.8201084708105641E-4</v>
      </c>
      <c r="DD455" s="223">
        <f t="shared" ca="1" si="957"/>
        <v>2.2265024079696992E-4</v>
      </c>
      <c r="DE455" s="223">
        <f t="shared" ca="1" si="958"/>
        <v>-1.7034678931040646E-5</v>
      </c>
      <c r="DF455" s="223">
        <f t="shared" ca="1" si="959"/>
        <v>-1.9977065843879607E-4</v>
      </c>
      <c r="DG455" s="223">
        <f t="shared" ca="1" si="960"/>
        <v>2.85350228111562E-4</v>
      </c>
      <c r="DH455" s="223">
        <f t="shared" ca="1" si="961"/>
        <v>-1.8348834347312227E-4</v>
      </c>
      <c r="DI455" s="223">
        <f t="shared" ca="1" si="962"/>
        <v>-3.8903747772724468E-5</v>
      </c>
      <c r="DJ455" s="223">
        <f t="shared" ca="1" si="963"/>
        <v>2.3574066386088268E-4</v>
      </c>
      <c r="DK455" s="223">
        <f t="shared" ca="1" si="964"/>
        <v>-2.777237599019922E-4</v>
      </c>
      <c r="DL455" s="223">
        <f t="shared" ca="1" si="965"/>
        <v>1.3727509201105136E-4</v>
      </c>
      <c r="DM455" s="223">
        <f t="shared" ca="1" si="966"/>
        <v>9.334712526705694E-5</v>
      </c>
      <c r="DN455" s="223">
        <f t="shared" ca="1" si="967"/>
        <v>-2.6265128777568645E-4</v>
      </c>
      <c r="DO455" s="223">
        <f t="shared" ca="1" si="968"/>
        <v>2.5942452334866482E-4</v>
      </c>
      <c r="DP455" s="223">
        <f t="shared" ca="1" si="969"/>
        <v>-8.578643574775447E-5</v>
      </c>
      <c r="DQ455" s="223">
        <f t="shared" ca="1" si="970"/>
        <v>-1.442032250870475E-4</v>
      </c>
      <c r="DR455" s="223">
        <f t="shared" ca="1" si="971"/>
        <v>2.7946836999780556E-4</v>
      </c>
      <c r="DS455" s="223">
        <f t="shared" ca="1" si="972"/>
        <v>-2.311557478499993E-4</v>
      </c>
      <c r="DT455" s="223">
        <f t="shared" ca="1" si="973"/>
        <v>3.1001054868258927E-5</v>
      </c>
      <c r="DU455" s="223">
        <f t="shared" ca="1" si="974"/>
        <v>1.8951767583704336E-4</v>
      </c>
      <c r="DV455" s="223">
        <f t="shared" ca="1" si="975"/>
        <v>-2.855456394885769E-4</v>
      </c>
      <c r="DW455" s="223">
        <f t="shared" ca="1" si="976"/>
        <v>1.940037865950955E-4</v>
      </c>
      <c r="DX455" s="223">
        <f t="shared" ca="1" si="977"/>
        <v>2.4975679164231904E-5</v>
      </c>
      <c r="DY455" s="223">
        <f t="shared" ca="1" si="978"/>
        <v>-2.2754906858735898E-4</v>
      </c>
      <c r="DZ455" s="223">
        <f t="shared" ca="1" si="979"/>
        <v>2.8064955018964222E-4</v>
      </c>
      <c r="EA455" s="223">
        <f t="shared" ca="1" si="980"/>
        <v>-1.4939636861991946E-4</v>
      </c>
      <c r="EB455" s="223">
        <f t="shared" ca="1" si="981"/>
        <v>-7.9992611852963574E-5</v>
      </c>
      <c r="EC455" s="223">
        <f t="shared" ca="1" si="982"/>
        <v>2.5683587824285059E-4</v>
      </c>
      <c r="ED455" s="223">
        <f t="shared" ca="1" si="983"/>
        <v>-2.6496825606700102E-4</v>
      </c>
      <c r="EE455" s="223">
        <f t="shared" ca="1" si="984"/>
        <v>9.9047731981128937E-5</v>
      </c>
      <c r="EF455" s="223">
        <f t="shared" ca="1" si="985"/>
        <v>1.3193547332857392E-4</v>
      </c>
      <c r="EG455" s="223">
        <f t="shared" ca="1" si="986"/>
        <v>-2.7625262913268974E-4</v>
      </c>
      <c r="EH455" s="223">
        <f t="shared" ca="1" si="987"/>
        <v>2.391043804596153E-4</v>
      </c>
      <c r="EI455" s="223">
        <f t="shared" ca="1" si="988"/>
        <v>-4.489274654891175E-5</v>
      </c>
      <c r="EJ455" s="223">
        <f t="shared" ca="1" si="989"/>
        <v>-1.7880812855441763E-4</v>
      </c>
      <c r="EK455" s="223">
        <f t="shared" ca="1" si="990"/>
        <v>2.8505314640921929E-4</v>
      </c>
      <c r="EL455" s="223">
        <f t="shared" ca="1" si="991"/>
        <v>-2.0405185760244827E-4</v>
      </c>
      <c r="EM455" s="223">
        <f t="shared" ca="1" si="992"/>
        <v>-1.0987441957037734E-5</v>
      </c>
      <c r="EN455" s="223">
        <f t="shared" ca="1" si="993"/>
        <v>2.1880928767666915E-4</v>
      </c>
      <c r="EO455" s="223">
        <f t="shared" ca="1" si="994"/>
        <v>-2.8289923112888917E-4</v>
      </c>
      <c r="EP455" s="223">
        <f t="shared" ca="1" si="995"/>
        <v>1.6115773629121961E-4</v>
      </c>
      <c r="EQ455" s="223">
        <f t="shared" ca="1" si="996"/>
        <v>6.6445389230406686E-5</v>
      </c>
      <c r="ER455" s="223">
        <f t="shared" ca="1" si="997"/>
        <v>-2.5040172858316876E-4</v>
      </c>
      <c r="ES455" s="223">
        <f t="shared" ca="1" si="998"/>
        <v>2.698736570479929E-4</v>
      </c>
      <c r="ET455" s="223">
        <f t="shared" ca="1" si="999"/>
        <v>-1.120704135526193E-4</v>
      </c>
      <c r="EU455" s="223">
        <f t="shared" ca="1" si="1000"/>
        <v>-1.1934987745865479E-4</v>
      </c>
      <c r="EV455" s="223">
        <f t="shared" ca="1" si="1001"/>
        <v>2.7237137148712485E-4</v>
      </c>
      <c r="EW455" s="223">
        <f t="shared" ca="1" si="1002"/>
        <v>-2.4647698967362498E-4</v>
      </c>
      <c r="EX455" s="223">
        <f t="shared" ca="1" si="1003"/>
        <v>5.8676287671004048E-5</v>
      </c>
      <c r="EY455" s="223">
        <f t="shared" ca="1" si="1004"/>
        <v>1.6766781682834938E-4</v>
      </c>
      <c r="EZ455" s="223">
        <f t="shared" ca="1" si="1005"/>
        <v>-2.8387393533245604E-4</v>
      </c>
      <c r="FA455" s="223">
        <f t="shared" ca="1" si="1006"/>
        <v>2.1360834981199356E-4</v>
      </c>
      <c r="FB455" s="223">
        <f t="shared" ca="1" si="1007"/>
        <v>-3.0272649602334107E-6</v>
      </c>
      <c r="FC455" s="223">
        <f t="shared" ca="1" si="1008"/>
        <v>-2.0954237602652568E-4</v>
      </c>
      <c r="FD455" s="223">
        <f t="shared" ca="1" si="1009"/>
        <v>2.8446738304129828E-4</v>
      </c>
      <c r="FE455" s="223">
        <f t="shared" ca="1" si="1010"/>
        <v>-1.7253086086003024E-4</v>
      </c>
      <c r="FF455" s="223">
        <f t="shared" ca="1" si="1011"/>
        <v>-5.2738093845249228E-5</v>
      </c>
      <c r="FG455" s="223">
        <f t="shared" ca="1" si="1012"/>
        <v>2.4336433922672124E-4</v>
      </c>
      <c r="FH455" s="223">
        <f t="shared" ca="1" si="1013"/>
        <v>-2.7412890875101032E-4</v>
      </c>
      <c r="FI455" s="223">
        <f t="shared" ca="1" si="1014"/>
        <v>1.2482310768163768E-4</v>
      </c>
      <c r="FJ455" s="223">
        <f t="shared" ca="1" si="1015"/>
        <v>1.0647675728012282E-4</v>
      </c>
      <c r="FK455" s="223">
        <f t="shared" ca="1" si="1016"/>
        <v>-2.6783394735072807E-4</v>
      </c>
      <c r="FL455" s="223">
        <f t="shared" ca="1" si="1017"/>
        <v>2.5325581423068453E-4</v>
      </c>
      <c r="FM455" s="223">
        <f t="shared" ca="1" si="1018"/>
        <v>-7.2318472476645245E-5</v>
      </c>
      <c r="FN455" s="223">
        <f t="shared" ca="1" si="1019"/>
        <v>-1.5612357864558846E-4</v>
      </c>
      <c r="FO455" s="223">
        <f t="shared" ca="1" si="1020"/>
        <v>2.8201084708105495E-4</v>
      </c>
      <c r="FP455" s="223">
        <f t="shared" ca="1" si="1021"/>
        <v>-2.2265024079697081E-4</v>
      </c>
      <c r="FQ455" s="223">
        <f t="shared" ca="1" si="1022"/>
        <v>1.7034678931042042E-5</v>
      </c>
      <c r="FR455" s="223">
        <f t="shared" ca="1" si="1023"/>
        <v>1.9977065843880087E-4</v>
      </c>
      <c r="FS455" s="223">
        <f t="shared" ca="1" si="1024"/>
        <v>-2.8535022811156238E-4</v>
      </c>
      <c r="FT455" s="223">
        <f t="shared" ca="1" si="1025"/>
        <v>1.8348834347312336E-4</v>
      </c>
      <c r="FU455" s="223">
        <f t="shared" ca="1" si="1026"/>
        <v>3.8903747772723072E-5</v>
      </c>
      <c r="FV455" s="223">
        <f t="shared" ca="1" si="1027"/>
        <v>-2.3574066386088645E-4</v>
      </c>
      <c r="FW455" s="223">
        <f t="shared" ca="1" si="1028"/>
        <v>2.7772375990199442E-4</v>
      </c>
      <c r="FX455" s="223">
        <f t="shared" ca="1" si="1029"/>
        <v>-1.372750920110526E-4</v>
      </c>
      <c r="FY455" s="223">
        <f t="shared" ca="1" si="1030"/>
        <v>-9.3347125267055612E-5</v>
      </c>
      <c r="FZ455" s="223">
        <f t="shared" ca="1" si="1031"/>
        <v>2.6265128777568591E-4</v>
      </c>
      <c r="GA455" s="223">
        <f t="shared" ca="1" si="1032"/>
        <v>-2.5942452334866542E-4</v>
      </c>
      <c r="GB455" s="223">
        <f t="shared" ca="1" si="1033"/>
        <v>8.5786435747755812E-5</v>
      </c>
      <c r="GC455" s="223">
        <f t="shared" ca="1" si="1034"/>
        <v>1.4420322508704628E-4</v>
      </c>
      <c r="GD455" s="223">
        <f t="shared" ca="1" si="1035"/>
        <v>-2.7946836999780529E-4</v>
      </c>
      <c r="GE455" s="223">
        <f t="shared" ca="1" si="1036"/>
        <v>2.3115574785000014E-4</v>
      </c>
      <c r="GF455" s="223">
        <f t="shared" ca="1" si="1037"/>
        <v>-3.1001054868260309E-5</v>
      </c>
      <c r="GG455" s="223">
        <f t="shared" ca="1" si="1038"/>
        <v>-1.895176758370423E-4</v>
      </c>
      <c r="GH455" s="223">
        <f t="shared" ca="1" si="1039"/>
        <v>2.855456394885769E-4</v>
      </c>
      <c r="GI455" s="223">
        <f t="shared" ca="1" si="1040"/>
        <v>-1.9400378659509656E-4</v>
      </c>
      <c r="GJ455" s="223">
        <f t="shared" ca="1" si="1041"/>
        <v>-2.4975679164230522E-5</v>
      </c>
      <c r="GK455" s="223">
        <f t="shared" ca="1" si="1042"/>
        <v>2.2754906858735814E-4</v>
      </c>
      <c r="GL455" s="223">
        <f t="shared" ca="1" si="1043"/>
        <v>-2.8064955018964255E-4</v>
      </c>
      <c r="GM455" s="223">
        <f t="shared" ca="1" si="1044"/>
        <v>1.4939636861992066E-4</v>
      </c>
      <c r="GN455" s="223">
        <f t="shared" ca="1" si="1045"/>
        <v>7.9992611852962219E-5</v>
      </c>
      <c r="GO455" s="223">
        <f t="shared" ca="1" si="1046"/>
        <v>-2.5683587824284999E-4</v>
      </c>
      <c r="GP455" s="223">
        <f t="shared" ca="1" si="1047"/>
        <v>2.6496825606700156E-4</v>
      </c>
      <c r="GQ455" s="223">
        <f t="shared" ca="1" si="1048"/>
        <v>-9.9047731981130211E-5</v>
      </c>
      <c r="GR455" s="223">
        <f t="shared" ca="1" si="1049"/>
        <v>-1.3193547332857267E-4</v>
      </c>
      <c r="GS455" s="223">
        <f t="shared" ca="1" si="1050"/>
        <v>2.7625262913268941E-4</v>
      </c>
      <c r="GT455" s="223">
        <f t="shared" ca="1" si="1051"/>
        <v>-2.3910438045961609E-4</v>
      </c>
      <c r="GU455" s="223">
        <f t="shared" ca="1" si="1052"/>
        <v>4.4892746548913132E-5</v>
      </c>
      <c r="GV455" s="223">
        <f t="shared" ca="1" si="1053"/>
        <v>1.7880812855441654E-4</v>
      </c>
      <c r="GW455" s="223">
        <f t="shared" ca="1" si="1054"/>
        <v>-2.8505314640921923E-4</v>
      </c>
      <c r="GX455" s="223">
        <f t="shared" ca="1" si="1055"/>
        <v>2.0405185760244925E-4</v>
      </c>
      <c r="GY455" s="223">
        <f t="shared" ca="1" si="1056"/>
        <v>1.0987441957036311E-5</v>
      </c>
      <c r="GZ455" s="223">
        <f t="shared" ca="1" si="1057"/>
        <v>-2.1880928767666822E-4</v>
      </c>
      <c r="HA455" s="223">
        <f t="shared" ca="1" si="1058"/>
        <v>2.8289923112888944E-4</v>
      </c>
      <c r="HB455" s="223">
        <f t="shared" ca="1" si="1059"/>
        <v>-1.6115773629122074E-4</v>
      </c>
      <c r="HC455" s="223">
        <f t="shared" ca="1" si="1060"/>
        <v>-6.6445389230405304E-5</v>
      </c>
      <c r="HD455" s="223">
        <f t="shared" ca="1" si="1061"/>
        <v>2.5040172858316811E-4</v>
      </c>
      <c r="HE455" s="223">
        <f t="shared" ca="1" si="1062"/>
        <v>-2.6987365704799339E-4</v>
      </c>
      <c r="HF455" s="223">
        <f t="shared" ca="1" si="1063"/>
        <v>1.1207041355262062E-4</v>
      </c>
      <c r="HG455" s="223">
        <f t="shared" ca="1" si="1064"/>
        <v>1.1934987745865352E-4</v>
      </c>
      <c r="HH455" s="223">
        <f t="shared" ca="1" si="1065"/>
        <v>-2.7237137148712441E-4</v>
      </c>
      <c r="HI455" s="223">
        <f t="shared" ca="1" si="1066"/>
        <v>2.4647698967362569E-4</v>
      </c>
      <c r="HJ455" s="223">
        <f t="shared" ca="1" si="1067"/>
        <v>-5.8676287671005417E-5</v>
      </c>
      <c r="HK455" s="223">
        <f t="shared" ca="1" si="1068"/>
        <v>-1.6766781682834824E-4</v>
      </c>
      <c r="HL455" s="223">
        <f t="shared" ca="1" si="1069"/>
        <v>2.8387393533245588E-4</v>
      </c>
      <c r="HM455" s="223">
        <f t="shared" ca="1" si="1070"/>
        <v>-2.1360834981199448E-4</v>
      </c>
      <c r="HN455" s="223">
        <f t="shared" ca="1" si="1071"/>
        <v>3.0272649602348066E-6</v>
      </c>
      <c r="HO455" s="223">
        <f t="shared" ca="1" si="1072"/>
        <v>2.0954237602652473E-4</v>
      </c>
      <c r="HP455" s="223">
        <f t="shared" ca="1" si="1073"/>
        <v>-2.8446738304129849E-4</v>
      </c>
      <c r="HQ455" s="223">
        <f t="shared" ca="1" si="1074"/>
        <v>1.7253086086003137E-4</v>
      </c>
      <c r="HR455" s="223">
        <f t="shared" ca="1" si="1075"/>
        <v>5.2738093845247866E-5</v>
      </c>
      <c r="HS455" s="223">
        <f t="shared" ca="1" si="1076"/>
        <v>-2.4336433922672054E-4</v>
      </c>
      <c r="HT455" s="223">
        <f t="shared" ca="1" si="1077"/>
        <v>2.741289087510107E-4</v>
      </c>
      <c r="HU455" s="223">
        <f t="shared" ca="1" si="1078"/>
        <v>-1.2482310768163895E-4</v>
      </c>
      <c r="HV455" s="223">
        <f t="shared" ca="1" si="1079"/>
        <v>-1.0647675728013658E-4</v>
      </c>
      <c r="HW455" s="223">
        <f t="shared" ca="1" si="1080"/>
        <v>2.6783394735073322E-4</v>
      </c>
      <c r="HX455" s="223">
        <f t="shared" ca="1" si="1081"/>
        <v>-2.5325581423067765E-4</v>
      </c>
      <c r="HY455" s="223">
        <f t="shared" ca="1" si="1082"/>
        <v>7.2318472476662294E-5</v>
      </c>
      <c r="HZ455" s="223">
        <f t="shared" ca="1" si="1083"/>
        <v>1.5612357864557369E-4</v>
      </c>
      <c r="IA455" s="223">
        <f t="shared" ca="1" si="1084"/>
        <v>-2.8201084708105468E-4</v>
      </c>
      <c r="IB455" s="223">
        <f t="shared" ca="1" si="1085"/>
        <v>2.2265024079697163E-4</v>
      </c>
      <c r="IC455" s="223">
        <f t="shared" ca="1" si="1086"/>
        <v>-1.7034678931043438E-5</v>
      </c>
      <c r="ID455" s="223">
        <f t="shared" ca="1" si="1087"/>
        <v>-1.997706584387999E-4</v>
      </c>
      <c r="IE455" s="223">
        <f t="shared" ca="1" si="1088"/>
        <v>3.2098470879632628E-4</v>
      </c>
      <c r="IF455" s="223">
        <f t="shared" ca="1" si="1089"/>
        <v>-1.8348834347311197E-4</v>
      </c>
      <c r="IG455" s="223">
        <f t="shared" ca="1" si="1090"/>
        <v>-3.8903747772705617E-5</v>
      </c>
      <c r="IH455" s="223">
        <f t="shared" ca="1" si="1091"/>
        <v>2.357406638608765E-4</v>
      </c>
      <c r="II455" s="223">
        <f t="shared" ca="1" si="1092"/>
        <v>-2.7772375990199475E-4</v>
      </c>
      <c r="IJ455" s="223">
        <f t="shared" ca="1" si="1093"/>
        <v>1.3727509201105379E-4</v>
      </c>
      <c r="IK455" s="223">
        <f t="shared" ca="1" si="1094"/>
        <v>9.3347125267054284E-5</v>
      </c>
      <c r="IL455" s="223">
        <f t="shared" ca="1" si="1095"/>
        <v>-2.6265128777568536E-4</v>
      </c>
      <c r="IM455" s="223">
        <f t="shared" ca="1" si="1096"/>
        <v>2.5942452334866596E-4</v>
      </c>
      <c r="IN455" s="223">
        <f t="shared" ca="1" si="1097"/>
        <v>-8.5786435747741677E-5</v>
      </c>
      <c r="IO455" s="223">
        <f t="shared" ca="1" si="1098"/>
        <v>-1.442032250870591E-4</v>
      </c>
      <c r="IP455" s="223">
        <f t="shared" ca="1" si="1099"/>
        <v>2.7946836999780166E-4</v>
      </c>
      <c r="IQ455" s="223">
        <f t="shared" ca="1" si="1100"/>
        <v>-2.3115574785001047E-4</v>
      </c>
      <c r="IR455" s="223">
        <f t="shared" ca="1" si="1101"/>
        <v>3.1001054868261718E-5</v>
      </c>
      <c r="IS455" s="223">
        <f t="shared" ca="1" si="1102"/>
        <v>1.8951767583704127E-4</v>
      </c>
      <c r="IT455" s="223">
        <f t="shared" ca="1" si="1103"/>
        <v>-2.855456394885769E-4</v>
      </c>
      <c r="IU455" s="223">
        <f t="shared" ca="1" si="1104"/>
        <v>1.9400378659509759E-4</v>
      </c>
      <c r="IV455" s="223">
        <f t="shared" ca="1" si="1105"/>
        <v>2.497567916424528E-5</v>
      </c>
      <c r="IW455" s="223">
        <f t="shared" ca="1" si="1106"/>
        <v>-2.2754906858736714E-4</v>
      </c>
      <c r="IX455" s="223">
        <f t="shared" ca="1" si="1107"/>
        <v>2.806495501896458E-4</v>
      </c>
      <c r="IY455" s="223">
        <f t="shared" ca="1" si="1108"/>
        <v>-1.493963686199357E-4</v>
      </c>
      <c r="IZ455" s="223">
        <f t="shared" ca="1" si="1109"/>
        <v>-7.9992611852960877E-5</v>
      </c>
      <c r="JA455" s="223">
        <f t="shared" ca="1" si="1110"/>
        <v>2.5683587824284939E-4</v>
      </c>
      <c r="JB455" s="223">
        <f t="shared" ca="1" si="1111"/>
        <v>-2.6496825606700205E-4</v>
      </c>
    </row>
    <row r="456" spans="2:262">
      <c r="B456" s="230">
        <v>95</v>
      </c>
      <c r="C456" s="229">
        <f t="shared" si="1112"/>
        <v>1.8554687500000012E-3</v>
      </c>
      <c r="D456" s="226">
        <f t="shared" ca="1" si="855"/>
        <v>279.99901462576031</v>
      </c>
      <c r="E456" s="225">
        <f ca="1">CW361</f>
        <v>-9.8537423971033016E-4</v>
      </c>
      <c r="F456" s="224">
        <v>95</v>
      </c>
      <c r="G456" s="223">
        <f t="shared" ca="1" si="856"/>
        <v>1.798131195417001E-4</v>
      </c>
      <c r="H456" s="223">
        <f t="shared" ca="1" si="857"/>
        <v>2.0298002086825161E-4</v>
      </c>
      <c r="I456" s="223">
        <f t="shared" ca="1" si="858"/>
        <v>-4.5973902786217093E-4</v>
      </c>
      <c r="J456" s="223">
        <f t="shared" ca="1" si="859"/>
        <v>4.3103737854969024E-4</v>
      </c>
      <c r="K456" s="223">
        <f t="shared" ca="1" si="860"/>
        <v>-1.3469646975221053E-4</v>
      </c>
      <c r="L456" s="223">
        <f t="shared" ca="1" si="861"/>
        <v>-2.4528002429549201E-4</v>
      </c>
      <c r="M456" s="223">
        <f t="shared" ca="1" si="862"/>
        <v>4.7295751288387966E-4</v>
      </c>
      <c r="N456" s="223">
        <f t="shared" ca="1" si="863"/>
        <v>-4.0696673784738549E-4</v>
      </c>
      <c r="O456" s="223">
        <f t="shared" ca="1" si="864"/>
        <v>8.8282619326426887E-5</v>
      </c>
      <c r="P456" s="223">
        <f t="shared" ca="1" si="865"/>
        <v>2.852178470050665E-4</v>
      </c>
      <c r="Q456" s="223">
        <f t="shared" ca="1" si="866"/>
        <v>-4.8162115851164077E-4</v>
      </c>
      <c r="R456" s="223">
        <f t="shared" ca="1" si="867"/>
        <v>3.7897678498896158E-4</v>
      </c>
      <c r="S456" s="223">
        <f t="shared" ca="1" si="868"/>
        <v>-4.1018559016340955E-5</v>
      </c>
      <c r="T456" s="223">
        <f t="shared" ca="1" si="869"/>
        <v>-3.2240886593204704E-4</v>
      </c>
      <c r="U456" s="223">
        <f t="shared" ca="1" si="870"/>
        <v>4.8564652910202842E-4</v>
      </c>
      <c r="V456" s="223">
        <f t="shared" ca="1" si="871"/>
        <v>-3.4733707852130987E-4</v>
      </c>
      <c r="W456" s="223">
        <f t="shared" ca="1" si="872"/>
        <v>-6.6405324400958419E-6</v>
      </c>
      <c r="X456" s="223">
        <f t="shared" ca="1" si="873"/>
        <v>3.5649491123348792E-4</v>
      </c>
      <c r="Y456" s="223">
        <f t="shared" ca="1" si="874"/>
        <v>-4.849948581357655E-4</v>
      </c>
      <c r="Z456" s="223">
        <f t="shared" ca="1" si="875"/>
        <v>3.1235232611373672E-4</v>
      </c>
      <c r="AA456" s="223">
        <f t="shared" ca="1" si="876"/>
        <v>5.4235671939052005E-5</v>
      </c>
      <c r="AB456" s="223">
        <f t="shared" ca="1" si="877"/>
        <v>-3.8714771565980855E-4</v>
      </c>
      <c r="AC456" s="223">
        <f t="shared" ca="1" si="878"/>
        <v>4.7967242156049701E-4</v>
      </c>
      <c r="AD456" s="223">
        <f t="shared" ca="1" si="879"/>
        <v>-2.74359450056538E-4</v>
      </c>
      <c r="AE456" s="223">
        <f t="shared" ca="1" si="880"/>
        <v>-1.0130849226900091E-4</v>
      </c>
      <c r="AF456" s="223">
        <f t="shared" ca="1" si="881"/>
        <v>4.14072075947856E-4</v>
      </c>
      <c r="AG456" s="223">
        <f t="shared" ca="1" si="882"/>
        <v>-4.6973047734998253E-4</v>
      </c>
      <c r="AH456" s="223">
        <f t="shared" ca="1" si="883"/>
        <v>2.3372434251516341E-4</v>
      </c>
      <c r="AI456" s="223">
        <f t="shared" ca="1" si="884"/>
        <v>1.4740565643754411E-4</v>
      </c>
      <c r="AJ456" s="223">
        <f t="shared" ca="1" si="885"/>
        <v>-4.3700869578970543E-4</v>
      </c>
      <c r="AK456" s="223">
        <f t="shared" ca="1" si="886"/>
        <v>4.5526477186178882E-4</v>
      </c>
      <c r="AL456" s="223">
        <f t="shared" ca="1" si="887"/>
        <v>-1.9083834178864565E-4</v>
      </c>
      <c r="AM456" s="223">
        <f t="shared" ca="1" si="888"/>
        <v>-1.9208322355446526E-4</v>
      </c>
      <c r="AN456" s="223">
        <f t="shared" ca="1" si="889"/>
        <v>4.5573668299784219E-4</v>
      </c>
      <c r="AO456" s="223">
        <f t="shared" ca="1" si="890"/>
        <v>-4.3641461774752624E-4</v>
      </c>
      <c r="AP456" s="223">
        <f t="shared" ca="1" si="891"/>
        <v>1.4611446350785379E-4</v>
      </c>
      <c r="AQ456" s="223">
        <f t="shared" ca="1" si="892"/>
        <v>2.349109242251859E-4</v>
      </c>
      <c r="AR456" s="223">
        <f t="shared" ca="1" si="893"/>
        <v>-4.7007567681770185E-4</v>
      </c>
      <c r="AS456" s="223">
        <f t="shared" ca="1" si="894"/>
        <v>4.1336155229585754E-4</v>
      </c>
      <c r="AT456" s="223">
        <f t="shared" ca="1" si="895"/>
        <v>-9.998342306919065E-5</v>
      </c>
      <c r="AU456" s="223">
        <f t="shared" ca="1" si="896"/>
        <v>-2.7547630428024431E-4</v>
      </c>
      <c r="AV456" s="223">
        <f t="shared" ca="1" si="897"/>
        <v>4.7988758490029939E-4</v>
      </c>
      <c r="AW456" s="223">
        <f t="shared" ca="1" si="898"/>
        <v>-3.8632758912916982E-4</v>
      </c>
      <c r="AX456" s="223">
        <f t="shared" ca="1" si="899"/>
        <v>5.2889487609872511E-5</v>
      </c>
      <c r="AY456" s="223">
        <f t="shared" ca="1" si="900"/>
        <v>3.1338869693441784E-4</v>
      </c>
      <c r="AZ456" s="223">
        <f t="shared" ca="1" si="901"/>
        <v>-4.8507791320707066E-4</v>
      </c>
      <c r="BA456" s="223">
        <f t="shared" ca="1" si="902"/>
        <v>3.555730800910257E-4</v>
      </c>
      <c r="BB456" s="223">
        <f t="shared" ca="1" si="903"/>
        <v>-5.2861974725363595E-6</v>
      </c>
      <c r="BC456" s="223">
        <f t="shared" ca="1" si="904"/>
        <v>-3.4828298512142486E-4</v>
      </c>
      <c r="BD456" s="223">
        <f t="shared" ca="1" si="905"/>
        <v>4.8559667603909621E-4</v>
      </c>
      <c r="BE456" s="223">
        <f t="shared" ca="1" si="906"/>
        <v>-3.2139420791558733E-4</v>
      </c>
      <c r="BF456" s="223">
        <f t="shared" ca="1" si="907"/>
        <v>-4.2368001636189839E-5</v>
      </c>
      <c r="BG456" s="223">
        <f t="shared" ca="1" si="908"/>
        <v>3.7982311777086614E-4</v>
      </c>
      <c r="BH456" s="223">
        <f t="shared" ca="1" si="909"/>
        <v>-4.8143887742671949E-4</v>
      </c>
      <c r="BI456" s="223">
        <f t="shared" ca="1" si="910"/>
        <v>2.841201338259763E-4</v>
      </c>
      <c r="BJ456" s="223">
        <f t="shared" ca="1" si="911"/>
        <v>8.9614173728453891E-5</v>
      </c>
      <c r="BK456" s="223">
        <f t="shared" ca="1" si="912"/>
        <v>-4.0770534616373728E-4</v>
      </c>
      <c r="BL456" s="223">
        <f t="shared" ca="1" si="913"/>
        <v>4.7264455924346391E-4</v>
      </c>
      <c r="BM456" s="223">
        <f t="shared" ca="1" si="914"/>
        <v>-2.4410982753176312E-4</v>
      </c>
      <c r="BN456" s="223">
        <f t="shared" ca="1" si="915"/>
        <v>-1.359973123396291E-4</v>
      </c>
      <c r="BO456" s="223">
        <f t="shared" ca="1" si="916"/>
        <v>4.3166114919864157E-4</v>
      </c>
      <c r="BP456" s="223">
        <f t="shared" ca="1" si="917"/>
        <v>-4.5929841558089242E-4</v>
      </c>
      <c r="BQ456" s="223">
        <f t="shared" ca="1" si="918"/>
        <v>2.0174861015440139E-4</v>
      </c>
      <c r="BR456" s="223">
        <f t="shared" ca="1" si="919"/>
        <v>1.8107072248926722E-4</v>
      </c>
      <c r="BS456" s="223">
        <f t="shared" ca="1" si="920"/>
        <v>-4.5145981939676954E-4</v>
      </c>
      <c r="BT456" s="223">
        <f t="shared" ca="1" si="921"/>
        <v>4.4152897709822769E-4</v>
      </c>
      <c r="BU456" s="223">
        <f t="shared" ca="1" si="922"/>
        <v>-1.5744444337425652E-4</v>
      </c>
      <c r="BV456" s="223">
        <f t="shared" ca="1" si="923"/>
        <v>-2.2440032259800867E-4</v>
      </c>
      <c r="BW456" s="223">
        <f t="shared" ca="1" si="924"/>
        <v>4.6691068474107039E-4</v>
      </c>
      <c r="BX456" s="223">
        <f t="shared" ca="1" si="925"/>
        <v>-4.1950737320181072E-4</v>
      </c>
      <c r="BY456" s="223">
        <f t="shared" ca="1" si="926"/>
        <v>1.1162400053651685E-4</v>
      </c>
      <c r="BZ456" s="223">
        <f t="shared" ca="1" si="927"/>
        <v>2.6556882493044908E-4</v>
      </c>
      <c r="CA456" s="223">
        <f t="shared" ca="1" si="928"/>
        <v>-4.7786494495196747E-4</v>
      </c>
      <c r="CB456" s="223">
        <f t="shared" ca="1" si="929"/>
        <v>3.9344568397540965E-4</v>
      </c>
      <c r="CC456" s="223">
        <f t="shared" ca="1" si="930"/>
        <v>-6.4728557553738294E-5</v>
      </c>
      <c r="CD456" s="223">
        <f t="shared" ca="1" si="931"/>
        <v>-3.0417975430412157E-4</v>
      </c>
      <c r="CE456" s="223">
        <f t="shared" ca="1" si="932"/>
        <v>4.8421710451542849E-4</v>
      </c>
      <c r="CF456" s="223">
        <f t="shared" ca="1" si="933"/>
        <v>-3.6359489773302856E-4</v>
      </c>
      <c r="CG456" s="223">
        <f t="shared" ca="1" si="934"/>
        <v>1.7209743177474737E-5</v>
      </c>
      <c r="CH456" s="223">
        <f t="shared" ca="1" si="935"/>
        <v>3.3986126636226661E-4</v>
      </c>
      <c r="CI456" s="223">
        <f t="shared" ca="1" si="936"/>
        <v>-4.8590598866240988E-4</v>
      </c>
      <c r="CJ456" s="223">
        <f t="shared" ca="1" si="937"/>
        <v>3.3024249386429827E-4</v>
      </c>
      <c r="CK456" s="223">
        <f t="shared" ca="1" si="938"/>
        <v>3.04748104333768E-5</v>
      </c>
      <c r="CL456" s="223">
        <f t="shared" ca="1" si="939"/>
        <v>-3.7226972863827737E-4</v>
      </c>
      <c r="CM456" s="223">
        <f t="shared" ca="1" si="940"/>
        <v>4.8291533251533931E-4</v>
      </c>
      <c r="CN456" s="223">
        <f t="shared" ca="1" si="941"/>
        <v>-2.9370967425073398E-4</v>
      </c>
      <c r="CO456" s="223">
        <f t="shared" ca="1" si="942"/>
        <v>-7.7865874960542645E-5</v>
      </c>
      <c r="CP456" s="223">
        <f t="shared" ca="1" si="943"/>
        <v>4.0109302992417614E-4</v>
      </c>
      <c r="CQ456" s="223">
        <f t="shared" ca="1" si="944"/>
        <v>-4.752739377277737E-4</v>
      </c>
      <c r="CR456" s="223">
        <f t="shared" ca="1" si="945"/>
        <v>2.5434826991610607E-4</v>
      </c>
      <c r="CS456" s="223">
        <f t="shared" ca="1" si="946"/>
        <v>1.2450704854600778E-4</v>
      </c>
      <c r="CT456" s="223">
        <f t="shared" ca="1" si="947"/>
        <v>-4.2605358607215068E-4</v>
      </c>
      <c r="CU456" s="223">
        <f t="shared" ca="1" si="948"/>
        <v>4.630553951087242E-4</v>
      </c>
      <c r="CV456" s="223">
        <f t="shared" ca="1" si="949"/>
        <v>-2.1253735270126663E-4</v>
      </c>
      <c r="CW456" s="223">
        <f t="shared" ca="1" si="950"/>
        <v>-1.699491511915121E-4</v>
      </c>
      <c r="CX456" s="223">
        <f t="shared" ca="1" si="951"/>
        <v>4.4691101328166231E-4</v>
      </c>
      <c r="CY456" s="223">
        <f t="shared" ca="1" si="952"/>
        <v>-4.4637737590295408E-4</v>
      </c>
      <c r="CZ456" s="223">
        <f t="shared" ca="1" si="953"/>
        <v>1.6867958459519097E-4</v>
      </c>
      <c r="DA456" s="223">
        <f t="shared" ca="1" si="954"/>
        <v>2.1375455060737298E-4</v>
      </c>
      <c r="DB456" s="223">
        <f t="shared" ca="1" si="955"/>
        <v>-4.6346444312686188E-4</v>
      </c>
      <c r="DC456" s="223">
        <f t="shared" ca="1" si="956"/>
        <v>4.2540049855253816E-4</v>
      </c>
      <c r="DD456" s="223">
        <f t="shared" ca="1" si="957"/>
        <v>-1.2319733987981016E-4</v>
      </c>
      <c r="DE456" s="223">
        <f t="shared" ca="1" si="958"/>
        <v>-2.5550137685077378E-4</v>
      </c>
      <c r="DF456" s="223">
        <f t="shared" ca="1" si="959"/>
        <v>4.7555445702931781E-4</v>
      </c>
      <c r="DG456" s="223">
        <f t="shared" ca="1" si="960"/>
        <v>-4.003267818535004E-4</v>
      </c>
      <c r="DH456" s="223">
        <f t="shared" ca="1" si="961"/>
        <v>7.6528637434883546E-5</v>
      </c>
      <c r="DI456" s="223">
        <f t="shared" ca="1" si="962"/>
        <v>2.9478758516382985E-4</v>
      </c>
      <c r="DJ456" s="223">
        <f t="shared" ca="1" si="963"/>
        <v>-4.830646215460701E-4</v>
      </c>
      <c r="DK456" s="223">
        <f t="shared" ca="1" si="964"/>
        <v>3.7139769940432605E-4</v>
      </c>
      <c r="DL456" s="223">
        <f t="shared" ca="1" si="965"/>
        <v>-2.9122922376636736E-5</v>
      </c>
      <c r="DM456" s="223">
        <f t="shared" ca="1" si="966"/>
        <v>-3.312348278844831E-4</v>
      </c>
      <c r="DN456" s="223">
        <f t="shared" ca="1" si="967"/>
        <v>4.8592260968734858E-4</v>
      </c>
      <c r="DO456" s="223">
        <f t="shared" ca="1" si="968"/>
        <v>-3.3889185408326241E-4</v>
      </c>
      <c r="DP456" s="223">
        <f t="shared" ca="1" si="969"/>
        <v>-1.8563262344292129E-5</v>
      </c>
      <c r="DQ456" s="223">
        <f t="shared" ca="1" si="970"/>
        <v>3.6449209814122307E-4</v>
      </c>
      <c r="DR456" s="223">
        <f t="shared" ca="1" si="971"/>
        <v>-4.841008974650206E-4</v>
      </c>
      <c r="DS456" s="223">
        <f t="shared" ca="1" si="972"/>
        <v>3.0312229495024594E-4</v>
      </c>
      <c r="DT456" s="223">
        <f t="shared" ca="1" si="973"/>
        <v>6.6070672701134064E-5</v>
      </c>
      <c r="DU456" s="223">
        <f t="shared" ca="1" si="974"/>
        <v>-3.9423911024121514E-4</v>
      </c>
      <c r="DV456" s="223">
        <f t="shared" ca="1" si="975"/>
        <v>4.7761702896363109E-4</v>
      </c>
      <c r="DW456" s="223">
        <f t="shared" ca="1" si="976"/>
        <v>-2.6443350241333436E-4</v>
      </c>
      <c r="DX456" s="223">
        <f t="shared" ca="1" si="977"/>
        <v>-1.1294178636198754E-4</v>
      </c>
      <c r="DY456" s="223">
        <f t="shared" ca="1" si="978"/>
        <v>4.2018938419657962E-4</v>
      </c>
      <c r="DZ456" s="223">
        <f t="shared" ca="1" si="979"/>
        <v>-4.6653344738129899E-4</v>
      </c>
      <c r="EA456" s="223">
        <f t="shared" ca="1" si="980"/>
        <v>2.231980706941481E-4</v>
      </c>
      <c r="EB456" s="223">
        <f t="shared" ca="1" si="981"/>
        <v>1.5872520887988729E-4</v>
      </c>
      <c r="EC456" s="223">
        <f t="shared" ca="1" si="982"/>
        <v>-4.4209300468323336E-4</v>
      </c>
      <c r="ED456" s="223">
        <f t="shared" ca="1" si="983"/>
        <v>4.5095689366756185E-4</v>
      </c>
      <c r="EE456" s="223">
        <f t="shared" ca="1" si="984"/>
        <v>-1.7981311954170124E-4</v>
      </c>
      <c r="EF456" s="223">
        <f t="shared" ca="1" si="985"/>
        <v>-2.0298002086824893E-4</v>
      </c>
      <c r="EG456" s="223">
        <f t="shared" ca="1" si="986"/>
        <v>4.5973902786216941E-4</v>
      </c>
      <c r="EH456" s="223">
        <f t="shared" ca="1" si="987"/>
        <v>-4.3103737854969317E-4</v>
      </c>
      <c r="EI456" s="223">
        <f t="shared" ca="1" si="988"/>
        <v>1.3469646975221836E-4</v>
      </c>
      <c r="EJ456" s="223">
        <f t="shared" ca="1" si="989"/>
        <v>2.452800242954835E-4</v>
      </c>
      <c r="EK456" s="223">
        <f t="shared" ca="1" si="990"/>
        <v>-4.72957512883877E-4</v>
      </c>
      <c r="EL456" s="223">
        <f t="shared" ca="1" si="991"/>
        <v>4.0696673784739276E-4</v>
      </c>
      <c r="EM456" s="223">
        <f t="shared" ca="1" si="992"/>
        <v>-8.82826193264145E-5</v>
      </c>
      <c r="EN456" s="223">
        <f t="shared" ca="1" si="993"/>
        <v>-2.8521784700507523E-4</v>
      </c>
      <c r="EO456" s="223">
        <f t="shared" ca="1" si="994"/>
        <v>4.8162115851164197E-4</v>
      </c>
      <c r="EP456" s="223">
        <f t="shared" ca="1" si="995"/>
        <v>-3.7897678498895697E-4</v>
      </c>
      <c r="EQ456" s="223">
        <f t="shared" ca="1" si="996"/>
        <v>4.101855901633529E-5</v>
      </c>
      <c r="ER456" s="223">
        <f t="shared" ca="1" si="997"/>
        <v>3.2240886593204996E-4</v>
      </c>
      <c r="ES456" s="223">
        <f t="shared" ca="1" si="998"/>
        <v>-4.8564652910202842E-4</v>
      </c>
      <c r="ET456" s="223">
        <f t="shared" ca="1" si="999"/>
        <v>3.4733707852130949E-4</v>
      </c>
      <c r="EU456" s="223">
        <f t="shared" ca="1" si="1000"/>
        <v>6.6405324400963298E-6</v>
      </c>
      <c r="EV456" s="223">
        <f t="shared" ca="1" si="1001"/>
        <v>-3.5649491123348597E-4</v>
      </c>
      <c r="EW456" s="223">
        <f t="shared" ca="1" si="1002"/>
        <v>4.8499485813576594E-4</v>
      </c>
      <c r="EX456" s="223">
        <f t="shared" ca="1" si="1003"/>
        <v>-3.123523261137416E-4</v>
      </c>
      <c r="EY456" s="223">
        <f t="shared" ca="1" si="1004"/>
        <v>-5.4235671939045595E-5</v>
      </c>
      <c r="EZ456" s="223">
        <f t="shared" ca="1" si="1005"/>
        <v>3.8714771565980259E-4</v>
      </c>
      <c r="FA456" s="223">
        <f t="shared" ca="1" si="1006"/>
        <v>-4.7967242156049913E-4</v>
      </c>
      <c r="FB456" s="223">
        <f t="shared" ca="1" si="1007"/>
        <v>2.7435945005652623E-4</v>
      </c>
      <c r="FC456" s="223">
        <f t="shared" ca="1" si="1008"/>
        <v>1.0130849226901488E-4</v>
      </c>
      <c r="FD456" s="223">
        <f t="shared" ca="1" si="1009"/>
        <v>-4.1407207594786169E-4</v>
      </c>
      <c r="FE456" s="223">
        <f t="shared" ca="1" si="1010"/>
        <v>4.6973047734998058E-4</v>
      </c>
      <c r="FF456" s="223">
        <f t="shared" ca="1" si="1011"/>
        <v>-2.3372434251515701E-4</v>
      </c>
      <c r="FG456" s="223">
        <f t="shared" ca="1" si="1012"/>
        <v>-1.4740565643755116E-4</v>
      </c>
      <c r="FH456" s="223">
        <f t="shared" ca="1" si="1013"/>
        <v>4.370086957897056E-4</v>
      </c>
      <c r="FI456" s="223">
        <f t="shared" ca="1" si="1014"/>
        <v>-4.5526477186178866E-4</v>
      </c>
      <c r="FJ456" s="223">
        <f t="shared" ca="1" si="1015"/>
        <v>1.9083834178864522E-4</v>
      </c>
      <c r="FK456" s="223">
        <f t="shared" ca="1" si="1016"/>
        <v>1.9208322355446569E-4</v>
      </c>
      <c r="FL456" s="223">
        <f t="shared" ca="1" si="1017"/>
        <v>-4.5573668299784241E-4</v>
      </c>
      <c r="FM456" s="223">
        <f t="shared" ca="1" si="1018"/>
        <v>4.3641461774752901E-4</v>
      </c>
      <c r="FN456" s="223">
        <f t="shared" ca="1" si="1019"/>
        <v>-1.4611446350785989E-4</v>
      </c>
      <c r="FO456" s="223">
        <f t="shared" ca="1" si="1020"/>
        <v>-2.3491092422518029E-4</v>
      </c>
      <c r="FP456" s="223">
        <f t="shared" ca="1" si="1021"/>
        <v>4.7007567681769849E-4</v>
      </c>
      <c r="FQ456" s="223">
        <f t="shared" ca="1" si="1022"/>
        <v>-4.1336155229586459E-4</v>
      </c>
      <c r="FR456" s="223">
        <f t="shared" ca="1" si="1023"/>
        <v>9.9983423069203742E-5</v>
      </c>
      <c r="FS456" s="223">
        <f t="shared" ca="1" si="1024"/>
        <v>2.7547630428025608E-4</v>
      </c>
      <c r="FT456" s="223">
        <f t="shared" ca="1" si="1025"/>
        <v>-4.7988758490030166E-4</v>
      </c>
      <c r="FU456" s="223">
        <f t="shared" ca="1" si="1026"/>
        <v>3.8632758912916527E-4</v>
      </c>
      <c r="FV456" s="223">
        <f t="shared" ca="1" si="1027"/>
        <v>-5.2889487609865138E-5</v>
      </c>
      <c r="FW456" s="223">
        <f t="shared" ca="1" si="1028"/>
        <v>-3.1338869693442348E-4</v>
      </c>
      <c r="FX456" s="223">
        <f t="shared" ca="1" si="1029"/>
        <v>4.8507791320707066E-4</v>
      </c>
      <c r="FY456" s="223">
        <f t="shared" ca="1" si="1030"/>
        <v>-3.5557308009102537E-4</v>
      </c>
      <c r="FZ456" s="223">
        <f t="shared" ca="1" si="1031"/>
        <v>5.2861974725358445E-6</v>
      </c>
      <c r="GA456" s="223">
        <f t="shared" ca="1" si="1032"/>
        <v>3.4828298512142519E-4</v>
      </c>
      <c r="GB456" s="223">
        <f t="shared" ca="1" si="1033"/>
        <v>-4.8559667603909621E-4</v>
      </c>
      <c r="GC456" s="223">
        <f t="shared" ca="1" si="1034"/>
        <v>3.2139420791559215E-4</v>
      </c>
      <c r="GD456" s="223">
        <f t="shared" ca="1" si="1035"/>
        <v>4.2368001636183415E-5</v>
      </c>
      <c r="GE456" s="223">
        <f t="shared" ca="1" si="1036"/>
        <v>-3.7982311777086213E-4</v>
      </c>
      <c r="GF456" s="223">
        <f t="shared" ca="1" si="1037"/>
        <v>4.8143887742672133E-4</v>
      </c>
      <c r="GG456" s="223">
        <f t="shared" ca="1" si="1038"/>
        <v>-2.8412013382598714E-4</v>
      </c>
      <c r="GH456" s="223">
        <f t="shared" ca="1" si="1039"/>
        <v>-8.9614173728467931E-5</v>
      </c>
      <c r="GI456" s="223">
        <f t="shared" ca="1" si="1040"/>
        <v>4.0770534616374504E-4</v>
      </c>
      <c r="GJ456" s="223">
        <f t="shared" ca="1" si="1041"/>
        <v>-4.7264455924346061E-4</v>
      </c>
      <c r="GK456" s="223">
        <f t="shared" ca="1" si="1042"/>
        <v>2.4410982753175076E-4</v>
      </c>
      <c r="GL456" s="223">
        <f t="shared" ca="1" si="1043"/>
        <v>1.3599731233962953E-4</v>
      </c>
      <c r="GM456" s="223">
        <f t="shared" ca="1" si="1044"/>
        <v>-4.316611491986419E-4</v>
      </c>
      <c r="GN456" s="223">
        <f t="shared" ca="1" si="1045"/>
        <v>4.5929841558089231E-4</v>
      </c>
      <c r="GO456" s="223">
        <f t="shared" ca="1" si="1046"/>
        <v>-2.0174861015440093E-4</v>
      </c>
      <c r="GP456" s="223">
        <f t="shared" ca="1" si="1047"/>
        <v>-1.8107072248926766E-4</v>
      </c>
      <c r="GQ456" s="223">
        <f t="shared" ca="1" si="1048"/>
        <v>4.514598193967697E-4</v>
      </c>
      <c r="GR456" s="223">
        <f t="shared" ca="1" si="1049"/>
        <v>-4.4152897709822747E-4</v>
      </c>
      <c r="GS456" s="223">
        <f t="shared" ca="1" si="1050"/>
        <v>1.5744444337425606E-4</v>
      </c>
      <c r="GT456" s="223">
        <f t="shared" ca="1" si="1051"/>
        <v>2.244003225980091E-4</v>
      </c>
      <c r="GU456" s="223">
        <f t="shared" ca="1" si="1052"/>
        <v>-4.669106847410667E-4</v>
      </c>
      <c r="GV456" s="223">
        <f t="shared" ca="1" si="1053"/>
        <v>4.1950737320181738E-4</v>
      </c>
      <c r="GW456" s="223">
        <f t="shared" ca="1" si="1054"/>
        <v>-1.1162400053652989E-4</v>
      </c>
      <c r="GX456" s="223">
        <f t="shared" ca="1" si="1055"/>
        <v>-2.6556882493043791E-4</v>
      </c>
      <c r="GY456" s="223">
        <f t="shared" ca="1" si="1056"/>
        <v>4.7786494495197012E-4</v>
      </c>
      <c r="GZ456" s="223">
        <f t="shared" ca="1" si="1057"/>
        <v>-3.934456839754013E-4</v>
      </c>
      <c r="HA456" s="223">
        <f t="shared" ca="1" si="1058"/>
        <v>6.4728557553724145E-5</v>
      </c>
      <c r="HB456" s="223">
        <f t="shared" ca="1" si="1059"/>
        <v>3.0417975430412189E-4</v>
      </c>
      <c r="HC456" s="223">
        <f t="shared" ca="1" si="1060"/>
        <v>-4.8421710451542849E-4</v>
      </c>
      <c r="HD456" s="223">
        <f t="shared" ca="1" si="1061"/>
        <v>3.6359489773302823E-4</v>
      </c>
      <c r="HE456" s="223">
        <f t="shared" ca="1" si="1062"/>
        <v>-1.7209743177474277E-5</v>
      </c>
      <c r="HF456" s="223">
        <f t="shared" ca="1" si="1063"/>
        <v>-3.3986126636226694E-4</v>
      </c>
      <c r="HG456" s="223">
        <f t="shared" ca="1" si="1064"/>
        <v>4.8590598866240988E-4</v>
      </c>
      <c r="HH456" s="223">
        <f t="shared" ca="1" si="1065"/>
        <v>-3.3024249386429789E-4</v>
      </c>
      <c r="HI456" s="223">
        <f t="shared" ca="1" si="1066"/>
        <v>-3.0474810433377261E-5</v>
      </c>
      <c r="HJ456" s="223">
        <f t="shared" ca="1" si="1067"/>
        <v>3.7226972863827769E-4</v>
      </c>
      <c r="HK456" s="223">
        <f t="shared" ca="1" si="1068"/>
        <v>-4.8291533251534078E-4</v>
      </c>
      <c r="HL456" s="223">
        <f t="shared" ca="1" si="1069"/>
        <v>2.9370967425074461E-4</v>
      </c>
      <c r="HM456" s="223">
        <f t="shared" ca="1" si="1070"/>
        <v>7.7865874960529485E-5</v>
      </c>
      <c r="HN456" s="223">
        <f t="shared" ca="1" si="1071"/>
        <v>-4.0109302992418427E-4</v>
      </c>
      <c r="HO456" s="223">
        <f t="shared" ca="1" si="1072"/>
        <v>4.7527393772777072E-4</v>
      </c>
      <c r="HP456" s="223">
        <f t="shared" ca="1" si="1073"/>
        <v>-2.5434826991609387E-4</v>
      </c>
      <c r="HQ456" s="223">
        <f t="shared" ca="1" si="1074"/>
        <v>-1.2450704854602163E-4</v>
      </c>
      <c r="HR456" s="223">
        <f t="shared" ca="1" si="1075"/>
        <v>4.260535860721509E-4</v>
      </c>
      <c r="HS456" s="223">
        <f t="shared" ca="1" si="1076"/>
        <v>-4.6305539510873244E-4</v>
      </c>
      <c r="HT456" s="223">
        <f t="shared" ca="1" si="1077"/>
        <v>2.1253735270126623E-4</v>
      </c>
      <c r="HU456" s="223">
        <f t="shared" ca="1" si="1078"/>
        <v>1.6994915119148665E-4</v>
      </c>
      <c r="HV456" s="223">
        <f t="shared" ca="1" si="1079"/>
        <v>-4.4691101328166248E-4</v>
      </c>
      <c r="HW456" s="223">
        <f t="shared" ca="1" si="1080"/>
        <v>4.4637737590294302E-4</v>
      </c>
      <c r="HX456" s="223">
        <f t="shared" ca="1" si="1081"/>
        <v>-1.6867958459519051E-4</v>
      </c>
      <c r="HY456" s="223">
        <f t="shared" ca="1" si="1082"/>
        <v>-2.1375455060739819E-4</v>
      </c>
      <c r="HZ456" s="223">
        <f t="shared" ca="1" si="1083"/>
        <v>4.6346444312686199E-4</v>
      </c>
      <c r="IA456" s="223">
        <f t="shared" ca="1" si="1084"/>
        <v>-4.2540049855253122E-4</v>
      </c>
      <c r="IB456" s="223">
        <f t="shared" ca="1" si="1085"/>
        <v>1.2319733987982304E-4</v>
      </c>
      <c r="IC456" s="223">
        <f t="shared" ca="1" si="1086"/>
        <v>2.5550137685078592E-4</v>
      </c>
      <c r="ID456" s="223">
        <f t="shared" ca="1" si="1087"/>
        <v>-4.7555445702931505E-4</v>
      </c>
      <c r="IE456" s="223">
        <f t="shared" ca="1" si="1088"/>
        <v>6.2101578907998401E-4</v>
      </c>
      <c r="IF456" s="223">
        <f t="shared" ca="1" si="1089"/>
        <v>-7.6528637434896719E-5</v>
      </c>
      <c r="IG456" s="223">
        <f t="shared" ca="1" si="1090"/>
        <v>-2.9478758516384118E-4</v>
      </c>
      <c r="IH456" s="223">
        <f t="shared" ca="1" si="1091"/>
        <v>4.8306462154606706E-4</v>
      </c>
      <c r="II456" s="223">
        <f t="shared" ca="1" si="1092"/>
        <v>-3.7139769940432578E-4</v>
      </c>
      <c r="IJ456" s="223">
        <f t="shared" ca="1" si="1093"/>
        <v>2.9122922376663868E-5</v>
      </c>
      <c r="IK456" s="223">
        <f t="shared" ca="1" si="1094"/>
        <v>3.3123482788448343E-4</v>
      </c>
      <c r="IL456" s="223">
        <f t="shared" ca="1" si="1095"/>
        <v>-4.8592260968734885E-4</v>
      </c>
      <c r="IM456" s="223">
        <f t="shared" ca="1" si="1096"/>
        <v>3.3889185408326209E-4</v>
      </c>
      <c r="IN456" s="223">
        <f t="shared" ca="1" si="1097"/>
        <v>1.8563262344320209E-5</v>
      </c>
      <c r="IO456" s="223">
        <f t="shared" ca="1" si="1098"/>
        <v>-3.644920981412234E-4</v>
      </c>
      <c r="IP456" s="223">
        <f t="shared" ca="1" si="1099"/>
        <v>4.8410089746501816E-4</v>
      </c>
      <c r="IQ456" s="223">
        <f t="shared" ca="1" si="1100"/>
        <v>-3.0312229495024556E-4</v>
      </c>
      <c r="IR456" s="223">
        <f t="shared" ca="1" si="1101"/>
        <v>-6.6070672701161942E-5</v>
      </c>
      <c r="IS456" s="223">
        <f t="shared" ca="1" si="1102"/>
        <v>3.9423911024121547E-4</v>
      </c>
      <c r="IT456" s="223">
        <f t="shared" ca="1" si="1103"/>
        <v>-4.7761702896363098E-4</v>
      </c>
      <c r="IU456" s="223">
        <f t="shared" ca="1" si="1104"/>
        <v>2.6443350241335718E-4</v>
      </c>
      <c r="IV456" s="223">
        <f t="shared" ca="1" si="1105"/>
        <v>1.1294178636198798E-4</v>
      </c>
      <c r="IW456" s="223">
        <f t="shared" ca="1" si="1106"/>
        <v>-4.201893841965659E-4</v>
      </c>
      <c r="IX456" s="223">
        <f t="shared" ca="1" si="1107"/>
        <v>4.6653344738129888E-4</v>
      </c>
      <c r="IY456" s="223">
        <f t="shared" ca="1" si="1108"/>
        <v>-2.2319807069417225E-4</v>
      </c>
      <c r="IZ456" s="223">
        <f t="shared" ca="1" si="1109"/>
        <v>-1.5872520887988775E-4</v>
      </c>
      <c r="JA456" s="223">
        <f t="shared" ca="1" si="1110"/>
        <v>4.4209300468322208E-4</v>
      </c>
      <c r="JB456" s="223">
        <f t="shared" ca="1" si="1111"/>
        <v>-4.5095689366756163E-4</v>
      </c>
    </row>
    <row r="457" spans="2:262">
      <c r="B457" s="230">
        <v>96</v>
      </c>
      <c r="C457" s="229">
        <f t="shared" si="1112"/>
        <v>1.8750000000000012E-3</v>
      </c>
      <c r="D457" s="226">
        <f t="shared" ca="1" si="855"/>
        <v>279.99853880948496</v>
      </c>
      <c r="E457" s="225">
        <f ca="1">CX361</f>
        <v>-1.4611905150303129E-3</v>
      </c>
      <c r="F457" s="224">
        <v>96</v>
      </c>
      <c r="G457" s="223">
        <f t="shared" ca="1" si="856"/>
        <v>1.1059262587814573E-4</v>
      </c>
      <c r="H457" s="223">
        <f t="shared" ca="1" si="857"/>
        <v>1.0715266513032866E-4</v>
      </c>
      <c r="I457" s="223">
        <f t="shared" ca="1" si="858"/>
        <v>-2.6212937814987908E-4</v>
      </c>
      <c r="J457" s="223">
        <f t="shared" ca="1" si="859"/>
        <v>2.6355425654565597E-4</v>
      </c>
      <c r="K457" s="223">
        <f t="shared" ca="1" si="860"/>
        <v>-1.1059262587814539E-4</v>
      </c>
      <c r="L457" s="223">
        <f t="shared" ca="1" si="861"/>
        <v>-1.0715266513032875E-4</v>
      </c>
      <c r="M457" s="223">
        <f t="shared" ca="1" si="862"/>
        <v>2.6212937814987908E-4</v>
      </c>
      <c r="N457" s="223">
        <f t="shared" ca="1" si="863"/>
        <v>-2.6355425654565597E-4</v>
      </c>
      <c r="O457" s="223">
        <f t="shared" ca="1" si="864"/>
        <v>1.105926258781453E-4</v>
      </c>
      <c r="P457" s="223">
        <f t="shared" ca="1" si="865"/>
        <v>1.0715266513032931E-4</v>
      </c>
      <c r="Q457" s="223">
        <f t="shared" ca="1" si="866"/>
        <v>-2.6212937814987908E-4</v>
      </c>
      <c r="R457" s="223">
        <f t="shared" ca="1" si="867"/>
        <v>2.6355425654565591E-4</v>
      </c>
      <c r="S457" s="223">
        <f t="shared" ca="1" si="868"/>
        <v>-1.105926258781452E-4</v>
      </c>
      <c r="T457" s="223">
        <f t="shared" ca="1" si="869"/>
        <v>-1.0715266513032847E-4</v>
      </c>
      <c r="U457" s="223">
        <f t="shared" ca="1" si="870"/>
        <v>2.6212937814987914E-4</v>
      </c>
      <c r="V457" s="223">
        <f t="shared" ca="1" si="871"/>
        <v>-2.6355425654565586E-4</v>
      </c>
      <c r="W457" s="223">
        <f t="shared" ca="1" si="872"/>
        <v>1.1059262587814509E-4</v>
      </c>
      <c r="X457" s="223">
        <f t="shared" ca="1" si="873"/>
        <v>1.0715266513032951E-4</v>
      </c>
      <c r="Y457" s="223">
        <f t="shared" ca="1" si="874"/>
        <v>-2.6212937814987957E-4</v>
      </c>
      <c r="Z457" s="223">
        <f t="shared" ca="1" si="875"/>
        <v>2.6355425654565542E-4</v>
      </c>
      <c r="AA457" s="223">
        <f t="shared" ca="1" si="876"/>
        <v>-1.1059262587814591E-4</v>
      </c>
      <c r="AB457" s="223">
        <f t="shared" ca="1" si="877"/>
        <v>-1.0715266513032867E-4</v>
      </c>
      <c r="AC457" s="223">
        <f t="shared" ca="1" si="878"/>
        <v>2.6212937814987919E-4</v>
      </c>
      <c r="AD457" s="223">
        <f t="shared" ca="1" si="879"/>
        <v>-2.635542565456558E-4</v>
      </c>
      <c r="AE457" s="223">
        <f t="shared" ca="1" si="880"/>
        <v>1.1059262587814488E-4</v>
      </c>
      <c r="AF457" s="223">
        <f t="shared" ca="1" si="881"/>
        <v>1.071526651303297E-4</v>
      </c>
      <c r="AG457" s="223">
        <f t="shared" ca="1" si="882"/>
        <v>-2.6212937814987962E-4</v>
      </c>
      <c r="AH457" s="223">
        <f t="shared" ca="1" si="883"/>
        <v>2.6355425654565613E-4</v>
      </c>
      <c r="AI457" s="223">
        <f t="shared" ca="1" si="884"/>
        <v>-1.1059262587814385E-4</v>
      </c>
      <c r="AJ457" s="223">
        <f t="shared" ca="1" si="885"/>
        <v>-1.0715266513032886E-4</v>
      </c>
      <c r="AK457" s="223">
        <f t="shared" ca="1" si="886"/>
        <v>2.6212937814988006E-4</v>
      </c>
      <c r="AL457" s="223">
        <f t="shared" ca="1" si="887"/>
        <v>-2.635542565456557E-4</v>
      </c>
      <c r="AM457" s="223">
        <f t="shared" ca="1" si="888"/>
        <v>1.1059262587814657E-4</v>
      </c>
      <c r="AN457" s="223">
        <f t="shared" ca="1" si="889"/>
        <v>1.0715266513032989E-4</v>
      </c>
      <c r="AO457" s="223">
        <f t="shared" ca="1" si="890"/>
        <v>-2.6212937814987892E-4</v>
      </c>
      <c r="AP457" s="223">
        <f t="shared" ca="1" si="891"/>
        <v>2.6355425654565526E-4</v>
      </c>
      <c r="AQ457" s="223">
        <f t="shared" ca="1" si="892"/>
        <v>-1.1059262587814554E-4</v>
      </c>
      <c r="AR457" s="223">
        <f t="shared" ca="1" si="893"/>
        <v>-1.0715266513033093E-4</v>
      </c>
      <c r="AS457" s="223">
        <f t="shared" ca="1" si="894"/>
        <v>2.6212937814987935E-4</v>
      </c>
      <c r="AT457" s="223">
        <f t="shared" ca="1" si="895"/>
        <v>-2.6355425654565488E-4</v>
      </c>
      <c r="AU457" s="223">
        <f t="shared" ca="1" si="896"/>
        <v>1.1059262587814452E-4</v>
      </c>
      <c r="AV457" s="223">
        <f t="shared" ca="1" si="897"/>
        <v>1.0715266513032821E-4</v>
      </c>
      <c r="AW457" s="223">
        <f t="shared" ca="1" si="898"/>
        <v>-2.6212937814987979E-4</v>
      </c>
      <c r="AX457" s="223">
        <f t="shared" ca="1" si="899"/>
        <v>2.6355425654565597E-4</v>
      </c>
      <c r="AY457" s="223">
        <f t="shared" ca="1" si="900"/>
        <v>-1.1059262587814349E-4</v>
      </c>
      <c r="AZ457" s="223">
        <f t="shared" ca="1" si="901"/>
        <v>-1.0715266513032925E-4</v>
      </c>
      <c r="BA457" s="223">
        <f t="shared" ca="1" si="902"/>
        <v>2.6212937814988022E-4</v>
      </c>
      <c r="BB457" s="223">
        <f t="shared" ca="1" si="903"/>
        <v>-2.6355425654565553E-4</v>
      </c>
      <c r="BC457" s="223">
        <f t="shared" ca="1" si="904"/>
        <v>1.1059262587814616E-4</v>
      </c>
      <c r="BD457" s="223">
        <f t="shared" ca="1" si="905"/>
        <v>1.0715266513033028E-4</v>
      </c>
      <c r="BE457" s="223">
        <f t="shared" ca="1" si="906"/>
        <v>-2.6212937814987908E-4</v>
      </c>
      <c r="BF457" s="223">
        <f t="shared" ca="1" si="907"/>
        <v>2.6355425654565515E-4</v>
      </c>
      <c r="BG457" s="223">
        <f t="shared" ca="1" si="908"/>
        <v>-1.1059262587814518E-4</v>
      </c>
      <c r="BH457" s="223">
        <f t="shared" ca="1" si="909"/>
        <v>-1.0715266513033131E-4</v>
      </c>
      <c r="BI457" s="223">
        <f t="shared" ca="1" si="910"/>
        <v>2.6212937814988114E-4</v>
      </c>
      <c r="BJ457" s="223">
        <f t="shared" ca="1" si="911"/>
        <v>-2.6355425654565624E-4</v>
      </c>
      <c r="BK457" s="223">
        <f t="shared" ca="1" si="912"/>
        <v>1.1059262587814415E-4</v>
      </c>
      <c r="BL457" s="223">
        <f t="shared" ca="1" si="913"/>
        <v>1.0715266513033234E-4</v>
      </c>
      <c r="BM457" s="223">
        <f t="shared" ca="1" si="914"/>
        <v>-2.6212937814987843E-4</v>
      </c>
      <c r="BN457" s="223">
        <f t="shared" ca="1" si="915"/>
        <v>2.635542565456558E-4</v>
      </c>
      <c r="BO457" s="223">
        <f t="shared" ca="1" si="916"/>
        <v>-1.1059262587814312E-4</v>
      </c>
      <c r="BP457" s="223">
        <f t="shared" ca="1" si="917"/>
        <v>-1.0715266513033339E-4</v>
      </c>
      <c r="BQ457" s="223">
        <f t="shared" ca="1" si="918"/>
        <v>2.6212937814987887E-4</v>
      </c>
      <c r="BR457" s="223">
        <f t="shared" ca="1" si="919"/>
        <v>-2.6355425654565537E-4</v>
      </c>
      <c r="BS457" s="223">
        <f t="shared" ca="1" si="920"/>
        <v>1.1059262587814209E-4</v>
      </c>
      <c r="BT457" s="223">
        <f t="shared" ca="1" si="921"/>
        <v>1.0715266513032692E-4</v>
      </c>
      <c r="BU457" s="223">
        <f t="shared" ca="1" si="922"/>
        <v>-2.6212937814987925E-4</v>
      </c>
      <c r="BV457" s="223">
        <f t="shared" ca="1" si="923"/>
        <v>2.6355425654565499E-4</v>
      </c>
      <c r="BW457" s="223">
        <f t="shared" ca="1" si="924"/>
        <v>-1.1059262587814108E-4</v>
      </c>
      <c r="BX457" s="223">
        <f t="shared" ca="1" si="925"/>
        <v>-1.0715266513032795E-4</v>
      </c>
      <c r="BY457" s="223">
        <f t="shared" ca="1" si="926"/>
        <v>2.6212937814987968E-4</v>
      </c>
      <c r="BZ457" s="223">
        <f t="shared" ca="1" si="927"/>
        <v>-2.6355425654565456E-4</v>
      </c>
      <c r="CA457" s="223">
        <f t="shared" ca="1" si="928"/>
        <v>1.1059262587814749E-4</v>
      </c>
      <c r="CB457" s="223">
        <f t="shared" ca="1" si="929"/>
        <v>1.0715266513032899E-4</v>
      </c>
      <c r="CC457" s="223">
        <f t="shared" ca="1" si="930"/>
        <v>-2.6212937814988011E-4</v>
      </c>
      <c r="CD457" s="223">
        <f t="shared" ca="1" si="931"/>
        <v>2.6355425654565412E-4</v>
      </c>
      <c r="CE457" s="223">
        <f t="shared" ca="1" si="932"/>
        <v>-1.1059262587814646E-4</v>
      </c>
      <c r="CF457" s="223">
        <f t="shared" ca="1" si="933"/>
        <v>-1.0715266513033002E-4</v>
      </c>
      <c r="CG457" s="223">
        <f t="shared" ca="1" si="934"/>
        <v>2.6212937814988055E-4</v>
      </c>
      <c r="CH457" s="223">
        <f t="shared" ca="1" si="935"/>
        <v>-2.6355425654565369E-4</v>
      </c>
      <c r="CI457" s="223">
        <f t="shared" ca="1" si="936"/>
        <v>1.1059262587814543E-4</v>
      </c>
      <c r="CJ457" s="223">
        <f t="shared" ca="1" si="937"/>
        <v>1.0715266513033105E-4</v>
      </c>
      <c r="CK457" s="223">
        <f t="shared" ca="1" si="938"/>
        <v>-2.6212937814988098E-4</v>
      </c>
      <c r="CL457" s="223">
        <f t="shared" ca="1" si="939"/>
        <v>2.6355425654565635E-4</v>
      </c>
      <c r="CM457" s="223">
        <f t="shared" ca="1" si="940"/>
        <v>-1.105926258781444E-4</v>
      </c>
      <c r="CN457" s="223">
        <f t="shared" ca="1" si="941"/>
        <v>-1.0715266513033208E-4</v>
      </c>
      <c r="CO457" s="223">
        <f t="shared" ca="1" si="942"/>
        <v>2.6212937814988141E-4</v>
      </c>
      <c r="CP457" s="223">
        <f t="shared" ca="1" si="943"/>
        <v>-2.6355425654565591E-4</v>
      </c>
      <c r="CQ457" s="223">
        <f t="shared" ca="1" si="944"/>
        <v>1.1059262587814337E-4</v>
      </c>
      <c r="CR457" s="223">
        <f t="shared" ca="1" si="945"/>
        <v>1.0715266513033313E-4</v>
      </c>
      <c r="CS457" s="223">
        <f t="shared" ca="1" si="946"/>
        <v>-2.621293781498787E-4</v>
      </c>
      <c r="CT457" s="223">
        <f t="shared" ca="1" si="947"/>
        <v>2.6355425654565548E-4</v>
      </c>
      <c r="CU457" s="223">
        <f t="shared" ca="1" si="948"/>
        <v>-1.1059262587814234E-4</v>
      </c>
      <c r="CV457" s="223">
        <f t="shared" ca="1" si="949"/>
        <v>-1.0715266513033416E-4</v>
      </c>
      <c r="CW457" s="223">
        <f t="shared" ca="1" si="950"/>
        <v>2.6212937814987914E-4</v>
      </c>
      <c r="CX457" s="223">
        <f t="shared" ca="1" si="951"/>
        <v>-2.635542565456551E-4</v>
      </c>
      <c r="CY457" s="223">
        <f t="shared" ca="1" si="952"/>
        <v>1.1059262587814131E-4</v>
      </c>
      <c r="CZ457" s="223">
        <f t="shared" ca="1" si="953"/>
        <v>1.0715266513032769E-4</v>
      </c>
      <c r="DA457" s="223">
        <f t="shared" ca="1" si="954"/>
        <v>-2.6212937814987957E-4</v>
      </c>
      <c r="DB457" s="223">
        <f t="shared" ca="1" si="955"/>
        <v>2.6355425654565467E-4</v>
      </c>
      <c r="DC457" s="223">
        <f t="shared" ca="1" si="956"/>
        <v>-1.1059262587814028E-4</v>
      </c>
      <c r="DD457" s="223">
        <f t="shared" ca="1" si="957"/>
        <v>-1.0715266513032874E-4</v>
      </c>
      <c r="DE457" s="223">
        <f t="shared" ca="1" si="958"/>
        <v>2.6212937814988E-4</v>
      </c>
      <c r="DF457" s="223">
        <f t="shared" ca="1" si="959"/>
        <v>-2.6355425654565423E-4</v>
      </c>
      <c r="DG457" s="223">
        <f t="shared" ca="1" si="960"/>
        <v>1.1059262587814669E-4</v>
      </c>
      <c r="DH457" s="223">
        <f t="shared" ca="1" si="961"/>
        <v>1.0715266513032977E-4</v>
      </c>
      <c r="DI457" s="223">
        <f t="shared" ca="1" si="962"/>
        <v>-2.6212937814988044E-4</v>
      </c>
      <c r="DJ457" s="223">
        <f t="shared" ca="1" si="963"/>
        <v>2.635542565456538E-4</v>
      </c>
      <c r="DK457" s="223">
        <f t="shared" ca="1" si="964"/>
        <v>-1.1059262587814568E-4</v>
      </c>
      <c r="DL457" s="223">
        <f t="shared" ca="1" si="965"/>
        <v>-1.0715266513033829E-4</v>
      </c>
      <c r="DM457" s="223">
        <f t="shared" ca="1" si="966"/>
        <v>2.6212937814988087E-4</v>
      </c>
      <c r="DN457" s="223">
        <f t="shared" ca="1" si="967"/>
        <v>-2.6355425654565645E-4</v>
      </c>
      <c r="DO457" s="223">
        <f t="shared" ca="1" si="968"/>
        <v>1.1059262587813719E-4</v>
      </c>
      <c r="DP457" s="223">
        <f t="shared" ca="1" si="969"/>
        <v>1.0715266513033183E-4</v>
      </c>
      <c r="DQ457" s="223">
        <f t="shared" ca="1" si="970"/>
        <v>-2.6212937814987822E-4</v>
      </c>
      <c r="DR457" s="223">
        <f t="shared" ca="1" si="971"/>
        <v>2.6355425654565298E-4</v>
      </c>
      <c r="DS457" s="223">
        <f t="shared" ca="1" si="972"/>
        <v>-1.1059262587814362E-4</v>
      </c>
      <c r="DT457" s="223">
        <f t="shared" ca="1" si="973"/>
        <v>-1.0715266513032538E-4</v>
      </c>
      <c r="DU457" s="223">
        <f t="shared" ca="1" si="974"/>
        <v>2.6212937814988174E-4</v>
      </c>
      <c r="DV457" s="223">
        <f t="shared" ca="1" si="975"/>
        <v>-2.6355425654565559E-4</v>
      </c>
      <c r="DW457" s="223">
        <f t="shared" ca="1" si="976"/>
        <v>1.1059262587815003E-4</v>
      </c>
      <c r="DX457" s="223">
        <f t="shared" ca="1" si="977"/>
        <v>1.071526651303339E-4</v>
      </c>
      <c r="DY457" s="223">
        <f t="shared" ca="1" si="978"/>
        <v>-2.6212937814987908E-4</v>
      </c>
      <c r="DZ457" s="223">
        <f t="shared" ca="1" si="979"/>
        <v>2.6355425654565212E-4</v>
      </c>
      <c r="EA457" s="223">
        <f t="shared" ca="1" si="980"/>
        <v>-1.1059262587814156E-4</v>
      </c>
      <c r="EB457" s="223">
        <f t="shared" ca="1" si="981"/>
        <v>-1.0715266513032744E-4</v>
      </c>
      <c r="EC457" s="223">
        <f t="shared" ca="1" si="982"/>
        <v>2.6212937814988261E-4</v>
      </c>
      <c r="ED457" s="223">
        <f t="shared" ca="1" si="983"/>
        <v>-2.6355425654565477E-4</v>
      </c>
      <c r="EE457" s="223">
        <f t="shared" ca="1" si="984"/>
        <v>1.1059262587814797E-4</v>
      </c>
      <c r="EF457" s="223">
        <f t="shared" ca="1" si="985"/>
        <v>1.0715266513033596E-4</v>
      </c>
      <c r="EG457" s="223">
        <f t="shared" ca="1" si="986"/>
        <v>-2.621293781498799E-4</v>
      </c>
      <c r="EH457" s="223">
        <f t="shared" ca="1" si="987"/>
        <v>2.6355425654565738E-4</v>
      </c>
      <c r="EI457" s="223">
        <f t="shared" ca="1" si="988"/>
        <v>-1.105926258781395E-4</v>
      </c>
      <c r="EJ457" s="223">
        <f t="shared" ca="1" si="989"/>
        <v>-1.0715266513032951E-4</v>
      </c>
      <c r="EK457" s="223">
        <f t="shared" ca="1" si="990"/>
        <v>2.6212937814988347E-4</v>
      </c>
      <c r="EL457" s="223">
        <f t="shared" ca="1" si="991"/>
        <v>-2.6355425654565391E-4</v>
      </c>
      <c r="EM457" s="223">
        <f t="shared" ca="1" si="992"/>
        <v>1.1059262587814591E-4</v>
      </c>
      <c r="EN457" s="223">
        <f t="shared" ca="1" si="993"/>
        <v>1.0715266513033803E-4</v>
      </c>
      <c r="EO457" s="223">
        <f t="shared" ca="1" si="994"/>
        <v>-2.6212937814988076E-4</v>
      </c>
      <c r="EP457" s="223">
        <f t="shared" ca="1" si="995"/>
        <v>2.6355425654565656E-4</v>
      </c>
      <c r="EQ457" s="223">
        <f t="shared" ca="1" si="996"/>
        <v>-1.1059262587813746E-4</v>
      </c>
      <c r="ER457" s="223">
        <f t="shared" ca="1" si="997"/>
        <v>-1.0715266513033157E-4</v>
      </c>
      <c r="ES457" s="223">
        <f t="shared" ca="1" si="998"/>
        <v>2.6212937814987805E-4</v>
      </c>
      <c r="ET457" s="223">
        <f t="shared" ca="1" si="999"/>
        <v>-2.6355425654565309E-4</v>
      </c>
      <c r="EU457" s="223">
        <f t="shared" ca="1" si="1000"/>
        <v>1.1059262587814385E-4</v>
      </c>
      <c r="EV457" s="223">
        <f t="shared" ca="1" si="1001"/>
        <v>1.0715266513032512E-4</v>
      </c>
      <c r="EW457" s="223">
        <f t="shared" ca="1" si="1002"/>
        <v>-2.6212937814988163E-4</v>
      </c>
      <c r="EX457" s="223">
        <f t="shared" ca="1" si="1003"/>
        <v>2.635542565456557E-4</v>
      </c>
      <c r="EY457" s="223">
        <f t="shared" ca="1" si="1004"/>
        <v>-1.105926258781354E-4</v>
      </c>
      <c r="EZ457" s="223">
        <f t="shared" ca="1" si="1005"/>
        <v>-1.0715266513033364E-4</v>
      </c>
      <c r="FA457" s="223">
        <f t="shared" ca="1" si="1006"/>
        <v>2.6212937814987892E-4</v>
      </c>
      <c r="FB457" s="223">
        <f t="shared" ca="1" si="1007"/>
        <v>-2.6355425654565223E-4</v>
      </c>
      <c r="FC457" s="223">
        <f t="shared" ca="1" si="1008"/>
        <v>1.1059262587814181E-4</v>
      </c>
      <c r="FD457" s="223">
        <f t="shared" ca="1" si="1009"/>
        <v>1.0715266513032718E-4</v>
      </c>
      <c r="FE457" s="223">
        <f t="shared" ca="1" si="1010"/>
        <v>-2.621293781498825E-4</v>
      </c>
      <c r="FF457" s="223">
        <f t="shared" ca="1" si="1011"/>
        <v>2.6355425654565488E-4</v>
      </c>
      <c r="FG457" s="223">
        <f t="shared" ca="1" si="1012"/>
        <v>-1.1059262587814822E-4</v>
      </c>
      <c r="FH457" s="223">
        <f t="shared" ca="1" si="1013"/>
        <v>-1.071526651303357E-4</v>
      </c>
      <c r="FI457" s="223">
        <f t="shared" ca="1" si="1014"/>
        <v>2.6212937814987979E-4</v>
      </c>
      <c r="FJ457" s="223">
        <f t="shared" ca="1" si="1015"/>
        <v>-2.6355425654565141E-4</v>
      </c>
      <c r="FK457" s="223">
        <f t="shared" ca="1" si="1016"/>
        <v>1.1059262587813975E-4</v>
      </c>
      <c r="FL457" s="223">
        <f t="shared" ca="1" si="1017"/>
        <v>1.0715266513032925E-4</v>
      </c>
      <c r="FM457" s="223">
        <f t="shared" ca="1" si="1018"/>
        <v>-2.6212937814988337E-4</v>
      </c>
      <c r="FN457" s="223">
        <f t="shared" ca="1" si="1019"/>
        <v>2.6355425654565401E-4</v>
      </c>
      <c r="FO457" s="223">
        <f t="shared" ca="1" si="1020"/>
        <v>-1.1059262587814616E-4</v>
      </c>
      <c r="FP457" s="223">
        <f t="shared" ca="1" si="1021"/>
        <v>-1.0715266513033778E-4</v>
      </c>
      <c r="FQ457" s="223">
        <f t="shared" ca="1" si="1022"/>
        <v>2.6212937814988065E-4</v>
      </c>
      <c r="FR457" s="223">
        <f t="shared" ca="1" si="1023"/>
        <v>-2.6355425654565667E-4</v>
      </c>
      <c r="FS457" s="223">
        <f t="shared" ca="1" si="1024"/>
        <v>1.1059262587813769E-4</v>
      </c>
      <c r="FT457" s="223">
        <f t="shared" ca="1" si="1025"/>
        <v>1.0715266513033131E-4</v>
      </c>
      <c r="FU457" s="223">
        <f t="shared" ca="1" si="1026"/>
        <v>-2.62129378149878E-4</v>
      </c>
      <c r="FV457" s="223">
        <f t="shared" ca="1" si="1027"/>
        <v>2.635542565456532E-4</v>
      </c>
      <c r="FW457" s="223">
        <f t="shared" ca="1" si="1028"/>
        <v>-1.1059262587814415E-4</v>
      </c>
      <c r="FX457" s="223">
        <f t="shared" ca="1" si="1029"/>
        <v>-1.0715266513033984E-4</v>
      </c>
      <c r="FY457" s="223">
        <f t="shared" ca="1" si="1030"/>
        <v>2.6212937814988158E-4</v>
      </c>
      <c r="FZ457" s="223">
        <f t="shared" ca="1" si="1031"/>
        <v>-2.635542565456558E-4</v>
      </c>
      <c r="GA457" s="223">
        <f t="shared" ca="1" si="1032"/>
        <v>1.1059262587813566E-4</v>
      </c>
      <c r="GB457" s="223">
        <f t="shared" ca="1" si="1033"/>
        <v>1.0715266513033339E-4</v>
      </c>
      <c r="GC457" s="223">
        <f t="shared" ca="1" si="1034"/>
        <v>-2.6212937814987887E-4</v>
      </c>
      <c r="GD457" s="223">
        <f t="shared" ca="1" si="1035"/>
        <v>2.6355425654565233E-4</v>
      </c>
      <c r="GE457" s="223">
        <f t="shared" ca="1" si="1036"/>
        <v>-1.1059262587814209E-4</v>
      </c>
      <c r="GF457" s="223">
        <f t="shared" ca="1" si="1037"/>
        <v>-1.0715266513032692E-4</v>
      </c>
      <c r="GG457" s="223">
        <f t="shared" ca="1" si="1038"/>
        <v>2.6212937814988244E-4</v>
      </c>
      <c r="GH457" s="223">
        <f t="shared" ca="1" si="1039"/>
        <v>-2.6355425654565499E-4</v>
      </c>
      <c r="GI457" s="223">
        <f t="shared" ca="1" si="1040"/>
        <v>1.1059262587814852E-4</v>
      </c>
      <c r="GJ457" s="223">
        <f t="shared" ca="1" si="1041"/>
        <v>1.0715266513033545E-4</v>
      </c>
      <c r="GK457" s="223">
        <f t="shared" ca="1" si="1042"/>
        <v>-2.6212937814987968E-4</v>
      </c>
      <c r="GL457" s="223">
        <f t="shared" ca="1" si="1043"/>
        <v>2.6355425654565152E-4</v>
      </c>
      <c r="GM457" s="223">
        <f t="shared" ca="1" si="1044"/>
        <v>-1.1059262587814005E-4</v>
      </c>
      <c r="GN457" s="223">
        <f t="shared" ca="1" si="1045"/>
        <v>-1.0715266513032899E-4</v>
      </c>
      <c r="GO457" s="223">
        <f t="shared" ca="1" si="1046"/>
        <v>2.6212937814988326E-4</v>
      </c>
      <c r="GP457" s="223">
        <f t="shared" ca="1" si="1047"/>
        <v>-2.6355425654565412E-4</v>
      </c>
      <c r="GQ457" s="223">
        <f t="shared" ca="1" si="1048"/>
        <v>1.1059262587814646E-4</v>
      </c>
      <c r="GR457" s="223">
        <f t="shared" ca="1" si="1049"/>
        <v>1.0715266513033752E-4</v>
      </c>
      <c r="GS457" s="223">
        <f t="shared" ca="1" si="1050"/>
        <v>-2.6212937814988055E-4</v>
      </c>
      <c r="GT457" s="223">
        <f t="shared" ca="1" si="1051"/>
        <v>2.6355425654565678E-4</v>
      </c>
      <c r="GU457" s="223">
        <f t="shared" ca="1" si="1052"/>
        <v>-1.1059262587813799E-4</v>
      </c>
      <c r="GV457" s="223">
        <f t="shared" ca="1" si="1053"/>
        <v>-1.0715266513033105E-4</v>
      </c>
      <c r="GW457" s="223">
        <f t="shared" ca="1" si="1054"/>
        <v>2.6212937814988412E-4</v>
      </c>
      <c r="GX457" s="223">
        <f t="shared" ca="1" si="1055"/>
        <v>-2.6355425654565331E-4</v>
      </c>
      <c r="GY457" s="223">
        <f t="shared" ca="1" si="1056"/>
        <v>1.105926258781444E-4</v>
      </c>
      <c r="GZ457" s="223">
        <f t="shared" ca="1" si="1057"/>
        <v>1.0715266513033958E-4</v>
      </c>
      <c r="HA457" s="223">
        <f t="shared" ca="1" si="1058"/>
        <v>-2.6212937814988141E-4</v>
      </c>
      <c r="HB457" s="223">
        <f t="shared" ca="1" si="1059"/>
        <v>2.6355425654565591E-4</v>
      </c>
      <c r="HC457" s="223">
        <f t="shared" ca="1" si="1060"/>
        <v>-1.1059262587813593E-4</v>
      </c>
      <c r="HD457" s="223">
        <f t="shared" ca="1" si="1061"/>
        <v>-1.0715266513033313E-4</v>
      </c>
      <c r="HE457" s="223">
        <f t="shared" ca="1" si="1062"/>
        <v>2.621293781498787E-4</v>
      </c>
      <c r="HF457" s="223">
        <f t="shared" ca="1" si="1063"/>
        <v>-2.6355425654565244E-4</v>
      </c>
      <c r="HG457" s="223">
        <f t="shared" ca="1" si="1064"/>
        <v>1.1059262587814234E-4</v>
      </c>
      <c r="HH457" s="223">
        <f t="shared" ca="1" si="1065"/>
        <v>1.0715266513032666E-4</v>
      </c>
      <c r="HI457" s="223">
        <f t="shared" ca="1" si="1066"/>
        <v>-2.6212937814988228E-4</v>
      </c>
      <c r="HJ457" s="223">
        <f t="shared" ca="1" si="1067"/>
        <v>2.635542565456551E-4</v>
      </c>
      <c r="HK457" s="223">
        <f t="shared" ca="1" si="1068"/>
        <v>-1.1059262587813387E-4</v>
      </c>
      <c r="HL457" s="223">
        <f t="shared" ca="1" si="1069"/>
        <v>-1.0715266513033519E-4</v>
      </c>
      <c r="HM457" s="223">
        <f t="shared" ca="1" si="1070"/>
        <v>2.6212937814987957E-4</v>
      </c>
      <c r="HN457" s="223">
        <f t="shared" ca="1" si="1071"/>
        <v>-2.6355425654565163E-4</v>
      </c>
      <c r="HO457" s="223">
        <f t="shared" ca="1" si="1072"/>
        <v>1.1059262587814028E-4</v>
      </c>
      <c r="HP457" s="223">
        <f t="shared" ca="1" si="1073"/>
        <v>1.0715266513032874E-4</v>
      </c>
      <c r="HQ457" s="223">
        <f t="shared" ca="1" si="1074"/>
        <v>-2.6212937814987691E-4</v>
      </c>
      <c r="HR457" s="223">
        <f t="shared" ca="1" si="1075"/>
        <v>2.6355425654564816E-4</v>
      </c>
      <c r="HS457" s="223">
        <f t="shared" ca="1" si="1076"/>
        <v>-1.1059262587813181E-4</v>
      </c>
      <c r="HT457" s="223">
        <f t="shared" ca="1" si="1077"/>
        <v>-1.0715266513033726E-4</v>
      </c>
      <c r="HU457" s="223">
        <f t="shared" ca="1" si="1078"/>
        <v>2.6212937814988044E-4</v>
      </c>
      <c r="HV457" s="223">
        <f t="shared" ca="1" si="1079"/>
        <v>-2.6355425654565683E-4</v>
      </c>
      <c r="HW457" s="223">
        <f t="shared" ca="1" si="1080"/>
        <v>1.1059262587815312E-4</v>
      </c>
      <c r="HX457" s="223">
        <f t="shared" ca="1" si="1081"/>
        <v>1.0715266513034577E-4</v>
      </c>
      <c r="HY457" s="223">
        <f t="shared" ca="1" si="1082"/>
        <v>-2.6212937814988402E-4</v>
      </c>
      <c r="HZ457" s="223">
        <f t="shared" ca="1" si="1083"/>
        <v>2.6355425654565342E-4</v>
      </c>
      <c r="IA457" s="223">
        <f t="shared" ca="1" si="1084"/>
        <v>-1.1059262587814465E-4</v>
      </c>
      <c r="IB457" s="223">
        <f t="shared" ca="1" si="1085"/>
        <v>-1.0715266513032435E-4</v>
      </c>
      <c r="IC457" s="223">
        <f t="shared" ca="1" si="1086"/>
        <v>2.6212937814988759E-4</v>
      </c>
      <c r="ID457" s="223">
        <f t="shared" ca="1" si="1087"/>
        <v>-2.6355425654564995E-4</v>
      </c>
      <c r="IE457" s="223">
        <f t="shared" ca="1" si="1088"/>
        <v>2.6212937814987133E-4</v>
      </c>
      <c r="IF457" s="223">
        <f t="shared" ca="1" si="1089"/>
        <v>1.0715266513033287E-4</v>
      </c>
      <c r="IG457" s="223">
        <f t="shared" ca="1" si="1090"/>
        <v>-2.6212937814987865E-4</v>
      </c>
      <c r="IH457" s="223">
        <f t="shared" ca="1" si="1091"/>
        <v>2.6355425654565862E-4</v>
      </c>
      <c r="II457" s="223">
        <f t="shared" ca="1" si="1092"/>
        <v>-1.1059262587812769E-4</v>
      </c>
      <c r="IJ457" s="223">
        <f t="shared" ca="1" si="1093"/>
        <v>-1.0715266513034138E-4</v>
      </c>
      <c r="IK457" s="223">
        <f t="shared" ca="1" si="1094"/>
        <v>2.6212937814988217E-4</v>
      </c>
      <c r="IL457" s="223">
        <f t="shared" ca="1" si="1095"/>
        <v>-2.6355425654565515E-4</v>
      </c>
      <c r="IM457" s="223">
        <f t="shared" ca="1" si="1096"/>
        <v>1.10592625878149E-4</v>
      </c>
      <c r="IN457" s="223">
        <f t="shared" ca="1" si="1097"/>
        <v>1.0715266513031996E-4</v>
      </c>
      <c r="IO457" s="223">
        <f t="shared" ca="1" si="1098"/>
        <v>-2.6212937814988575E-4</v>
      </c>
      <c r="IP457" s="223">
        <f t="shared" ca="1" si="1099"/>
        <v>2.6355425654565174E-4</v>
      </c>
      <c r="IQ457" s="223">
        <f t="shared" ca="1" si="1100"/>
        <v>-1.1059262587814053E-4</v>
      </c>
      <c r="IR457" s="223">
        <f t="shared" ca="1" si="1101"/>
        <v>-1.0715266513032847E-4</v>
      </c>
      <c r="IS457" s="223">
        <f t="shared" ca="1" si="1102"/>
        <v>2.6212937814987675E-4</v>
      </c>
      <c r="IT457" s="223">
        <f t="shared" ca="1" si="1103"/>
        <v>-2.6355425654564827E-4</v>
      </c>
      <c r="IU457" s="223">
        <f t="shared" ca="1" si="1104"/>
        <v>1.1059262587813205E-4</v>
      </c>
      <c r="IV457" s="223">
        <f t="shared" ca="1" si="1105"/>
        <v>1.0715266513033699E-4</v>
      </c>
      <c r="IW457" s="223">
        <f t="shared" ca="1" si="1106"/>
        <v>-2.6212937814988033E-4</v>
      </c>
      <c r="IX457" s="223">
        <f t="shared" ca="1" si="1107"/>
        <v>2.6355425654565694E-4</v>
      </c>
      <c r="IY457" s="223">
        <f t="shared" ca="1" si="1108"/>
        <v>-1.1059262587815336E-4</v>
      </c>
      <c r="IZ457" s="223">
        <f t="shared" ca="1" si="1109"/>
        <v>-1.0715266513034552E-4</v>
      </c>
      <c r="JA457" s="223">
        <f t="shared" ca="1" si="1110"/>
        <v>2.6212937814988391E-4</v>
      </c>
      <c r="JB457" s="223">
        <f t="shared" ca="1" si="1111"/>
        <v>-2.6355425654565353E-4</v>
      </c>
    </row>
    <row r="458" spans="2:262">
      <c r="B458" s="230">
        <v>97</v>
      </c>
      <c r="C458" s="229">
        <f t="shared" si="1112"/>
        <v>1.8945312500000012E-3</v>
      </c>
      <c r="D458" s="226">
        <f t="shared" ca="1" si="855"/>
        <v>279.99959464004684</v>
      </c>
      <c r="E458" s="225">
        <f ca="1">CY361</f>
        <v>-4.0535995314219402E-4</v>
      </c>
      <c r="F458" s="224">
        <v>97</v>
      </c>
      <c r="G458" s="223">
        <f t="shared" ca="1" si="856"/>
        <v>3.8240791644387786E-5</v>
      </c>
      <c r="H458" s="223">
        <f t="shared" ca="1" si="857"/>
        <v>3.2957157913041248E-5</v>
      </c>
      <c r="I458" s="223">
        <f t="shared" ca="1" si="858"/>
        <v>-8.5979042606169743E-5</v>
      </c>
      <c r="J458" s="223">
        <f t="shared" ca="1" si="859"/>
        <v>9.1582983691915364E-5</v>
      </c>
      <c r="K458" s="223">
        <f t="shared" ca="1" si="860"/>
        <v>-4.6678374967553185E-5</v>
      </c>
      <c r="L458" s="223">
        <f t="shared" ca="1" si="861"/>
        <v>-2.3969629877585037E-5</v>
      </c>
      <c r="M458" s="223">
        <f t="shared" ca="1" si="862"/>
        <v>8.1398244004087845E-5</v>
      </c>
      <c r="N458" s="223">
        <f t="shared" ca="1" si="863"/>
        <v>-9.3935251677079541E-5</v>
      </c>
      <c r="O458" s="223">
        <f t="shared" ca="1" si="864"/>
        <v>5.4666420022785861E-5</v>
      </c>
      <c r="P458" s="223">
        <f t="shared" ca="1" si="865"/>
        <v>1.4751261203275133E-5</v>
      </c>
      <c r="Q458" s="223">
        <f t="shared" ca="1" si="866"/>
        <v>-7.6033535815440121E-5</v>
      </c>
      <c r="R458" s="223">
        <f t="shared" ca="1" si="867"/>
        <v>9.538287183836149E-5</v>
      </c>
      <c r="S458" s="223">
        <f t="shared" ca="1" si="868"/>
        <v>-6.2127997569493953E-5</v>
      </c>
      <c r="T458" s="223">
        <f t="shared" ca="1" si="869"/>
        <v>-5.3908298197183932E-6</v>
      </c>
      <c r="U458" s="223">
        <f t="shared" ca="1" si="870"/>
        <v>6.9936583112731104E-5</v>
      </c>
      <c r="V458" s="223">
        <f t="shared" ca="1" si="871"/>
        <v>-9.5911902802258404E-5</v>
      </c>
      <c r="W458" s="223">
        <f t="shared" ca="1" si="872"/>
        <v>6.8991248536989658E-5</v>
      </c>
      <c r="X458" s="223">
        <f t="shared" ca="1" si="873"/>
        <v>-4.0215182019305993E-6</v>
      </c>
      <c r="Y458" s="223">
        <f t="shared" ca="1" si="874"/>
        <v>-6.3166102883421236E-5</v>
      </c>
      <c r="Z458" s="223">
        <f t="shared" ca="1" si="875"/>
        <v>9.5517249711390211E-5</v>
      </c>
      <c r="AA458" s="223">
        <f t="shared" ca="1" si="876"/>
        <v>-7.5190076066621389E-5</v>
      </c>
      <c r="AB458" s="223">
        <f t="shared" ca="1" si="877"/>
        <v>1.3395136804908164E-5</v>
      </c>
      <c r="AC458" s="223">
        <f t="shared" ca="1" si="878"/>
        <v>5.5787298553239788E-5</v>
      </c>
      <c r="AD458" s="223">
        <f t="shared" ca="1" si="879"/>
        <v>-9.4202713290761299E-5</v>
      </c>
      <c r="AE458" s="223">
        <f t="shared" ca="1" si="880"/>
        <v>8.0664782060654936E-5</v>
      </c>
      <c r="AF458" s="223">
        <f t="shared" ca="1" si="881"/>
        <v>-2.263975291792918E-5</v>
      </c>
      <c r="AG458" s="223">
        <f t="shared" ca="1" si="882"/>
        <v>-4.7871232041551124E-5</v>
      </c>
      <c r="AH458" s="223">
        <f t="shared" ca="1" si="883"/>
        <v>9.1980953244701216E-5</v>
      </c>
      <c r="AI458" s="223">
        <f t="shared" ca="1" si="884"/>
        <v>-8.5362642107589051E-5</v>
      </c>
      <c r="AJ458" s="223">
        <f t="shared" ca="1" si="885"/>
        <v>3.1666335834201375E-5</v>
      </c>
      <c r="AK458" s="223">
        <f t="shared" ca="1" si="886"/>
        <v>3.9494139396224346E-5</v>
      </c>
      <c r="AL458" s="223">
        <f t="shared" ca="1" si="887"/>
        <v>-8.8873366336990529E-5</v>
      </c>
      <c r="AM458" s="223">
        <f t="shared" ca="1" si="888"/>
        <v>8.9238413247059959E-5</v>
      </c>
      <c r="AN458" s="223">
        <f t="shared" ca="1" si="889"/>
        <v>-4.0387954625811476E-5</v>
      </c>
      <c r="AO458" s="223">
        <f t="shared" ca="1" si="890"/>
        <v>-3.0736696598820441E-5</v>
      </c>
      <c r="AP458" s="223">
        <f t="shared" ca="1" si="891"/>
        <v>8.4909880328330574E-5</v>
      </c>
      <c r="AQ458" s="223">
        <f t="shared" ca="1" si="892"/>
        <v>-9.2254769684283337E-5</v>
      </c>
      <c r="AR458" s="223">
        <f t="shared" ca="1" si="893"/>
        <v>4.8720615336071967E-5</v>
      </c>
      <c r="AS458" s="223">
        <f t="shared" ca="1" si="894"/>
        <v>2.1683242610781117E-5</v>
      </c>
      <c r="AT458" s="223">
        <f t="shared" ca="1" si="895"/>
        <v>-8.0128665755647323E-5</v>
      </c>
      <c r="AU458" s="223">
        <f t="shared" ca="1" si="896"/>
        <v>9.4382662257859627E-5</v>
      </c>
      <c r="AV458" s="223">
        <f t="shared" ca="1" si="897"/>
        <v>-5.6584069887249754E-5</v>
      </c>
      <c r="AW458" s="223">
        <f t="shared" ca="1" si="898"/>
        <v>-1.2420967143135153E-5</v>
      </c>
      <c r="AX458" s="223">
        <f t="shared" ca="1" si="899"/>
        <v>7.4575768328952961E-5</v>
      </c>
      <c r="AY458" s="223">
        <f t="shared" ca="1" si="900"/>
        <v>-9.5601598199081519E-5</v>
      </c>
      <c r="AZ458" s="223">
        <f t="shared" ca="1" si="901"/>
        <v>6.3902588913413192E-5</v>
      </c>
      <c r="BA458" s="223">
        <f t="shared" ca="1" si="902"/>
        <v>3.0390709719081287E-6</v>
      </c>
      <c r="BB458" s="223">
        <f t="shared" ca="1" si="903"/>
        <v>-6.8304665485988082E-5</v>
      </c>
      <c r="BC458" s="223">
        <f t="shared" ca="1" si="904"/>
        <v>9.5899838488496583E-5</v>
      </c>
      <c r="BD458" s="223">
        <f t="shared" ca="1" si="905"/>
        <v>-7.0605691075633031E-5</v>
      </c>
      <c r="BE458" s="223">
        <f t="shared" ca="1" si="906"/>
        <v>6.3720931141021892E-6</v>
      </c>
      <c r="BF458" s="223">
        <f t="shared" ca="1" si="907"/>
        <v>6.1375751375264729E-5</v>
      </c>
      <c r="BG458" s="223">
        <f t="shared" ca="1" si="908"/>
        <v>-9.5274510909083035E-5</v>
      </c>
      <c r="BH458" s="223">
        <f t="shared" ca="1" si="909"/>
        <v>7.6628821835796735E-5</v>
      </c>
      <c r="BI458" s="223">
        <f t="shared" ca="1" si="910"/>
        <v>-1.5721890460084636E-5</v>
      </c>
      <c r="BJ458" s="223">
        <f t="shared" ca="1" si="911"/>
        <v>-5.3855755227401198E-5</v>
      </c>
      <c r="BK458" s="223">
        <f t="shared" ca="1" si="912"/>
        <v>9.3731637707269682E-5</v>
      </c>
      <c r="BL458" s="223">
        <f t="shared" ca="1" si="913"/>
        <v>-8.1913975152107487E-5</v>
      </c>
      <c r="BM458" s="223">
        <f t="shared" ca="1" si="914"/>
        <v>2.4920277406476905E-5</v>
      </c>
      <c r="BN458" s="223">
        <f t="shared" ca="1" si="915"/>
        <v>4.58170987161451E-5</v>
      </c>
      <c r="BO458" s="223">
        <f t="shared" ca="1" si="916"/>
        <v>-9.12860775954098E-5</v>
      </c>
      <c r="BP458" s="223">
        <f t="shared" ca="1" si="917"/>
        <v>8.64102521089696E-5</v>
      </c>
      <c r="BQ458" s="223">
        <f t="shared" ca="1" si="918"/>
        <v>-3.3878668458632858E-5</v>
      </c>
      <c r="BR458" s="223">
        <f t="shared" ca="1" si="919"/>
        <v>-3.7337198498078595E-5</v>
      </c>
      <c r="BS458" s="223">
        <f t="shared" ca="1" si="920"/>
        <v>8.7961382654259929E-5</v>
      </c>
      <c r="BT458" s="223">
        <f t="shared" ca="1" si="921"/>
        <v>-9.0074351101372549E-5</v>
      </c>
      <c r="BU458" s="223">
        <f t="shared" ca="1" si="922"/>
        <v>4.2510789413570711E-5</v>
      </c>
      <c r="BV458" s="223">
        <f t="shared" ca="1" si="923"/>
        <v>2.8497720647886663E-5</v>
      </c>
      <c r="BW458" s="223">
        <f t="shared" ca="1" si="924"/>
        <v>-8.3789571513567788E-5</v>
      </c>
      <c r="BX458" s="223">
        <f t="shared" ca="1" si="925"/>
        <v>9.2870984853021343E-5</v>
      </c>
      <c r="BY458" s="223">
        <f t="shared" ca="1" si="926"/>
        <v>-5.0733508227694477E-5</v>
      </c>
      <c r="BZ458" s="223">
        <f t="shared" ca="1" si="927"/>
        <v>-1.9383794169416794E-5</v>
      </c>
      <c r="CA458" s="223">
        <f t="shared" ca="1" si="928"/>
        <v>7.8810820995159781E-5</v>
      </c>
      <c r="CB458" s="223">
        <f t="shared" ca="1" si="929"/>
        <v>-9.477322025209088E-5</v>
      </c>
      <c r="CC458" s="223">
        <f t="shared" ca="1" si="930"/>
        <v>5.8467635623828773E-5</v>
      </c>
      <c r="CD458" s="223">
        <f t="shared" ca="1" si="931"/>
        <v>1.0083191156838373E-5</v>
      </c>
      <c r="CE458" s="223">
        <f t="shared" ca="1" si="932"/>
        <v>-7.3073079188191171E-5</v>
      </c>
      <c r="CF458" s="223">
        <f t="shared" ca="1" si="933"/>
        <v>9.5762737731820507E-5</v>
      </c>
      <c r="CG458" s="223">
        <f t="shared" ca="1" si="934"/>
        <v>-6.5638687727242746E-5</v>
      </c>
      <c r="CH458" s="223">
        <f t="shared" ca="1" si="935"/>
        <v>-6.8548150138394157E-7</v>
      </c>
      <c r="CI458" s="223">
        <f t="shared" ca="1" si="936"/>
        <v>6.6631603682831771E-5</v>
      </c>
      <c r="CJ458" s="223">
        <f t="shared" ca="1" si="937"/>
        <v>-9.5830007697955252E-5</v>
      </c>
      <c r="CK458" s="223">
        <f t="shared" ca="1" si="938"/>
        <v>7.2177603386088839E-5</v>
      </c>
      <c r="CL458" s="223">
        <f t="shared" ca="1" si="939"/>
        <v>-8.7188297156511318E-6</v>
      </c>
      <c r="CM458" s="223">
        <f t="shared" ca="1" si="940"/>
        <v>-5.9548429409469062E-5</v>
      </c>
      <c r="CN458" s="223">
        <f t="shared" ca="1" si="941"/>
        <v>9.4974382303947752E-5</v>
      </c>
      <c r="CO458" s="223">
        <f t="shared" ca="1" si="942"/>
        <v>-7.8021409268035237E-5</v>
      </c>
      <c r="CP458" s="223">
        <f t="shared" ca="1" si="943"/>
        <v>1.8039173836324643E-5</v>
      </c>
      <c r="CQ458" s="223">
        <f t="shared" ca="1" si="944"/>
        <v>5.1891771208408348E-5</v>
      </c>
      <c r="CR458" s="223">
        <f t="shared" ca="1" si="945"/>
        <v>-9.3204101690074598E-5</v>
      </c>
      <c r="CS458" s="223">
        <f t="shared" ca="1" si="946"/>
        <v>8.3113826327889593E-5</v>
      </c>
      <c r="CT458" s="223">
        <f t="shared" ca="1" si="947"/>
        <v>-2.7185790851741528E-5</v>
      </c>
      <c r="CU458" s="223">
        <f t="shared" ca="1" si="948"/>
        <v>-4.3735366883682953E-5</v>
      </c>
      <c r="CV458" s="223">
        <f t="shared" ca="1" si="949"/>
        <v>9.0536214626381204E-5</v>
      </c>
      <c r="CW458" s="223">
        <f t="shared" ca="1" si="950"/>
        <v>-8.7405811805566029E-5</v>
      </c>
      <c r="CX458" s="223">
        <f t="shared" ca="1" si="951"/>
        <v>3.6070593839991136E-5</v>
      </c>
      <c r="CY458" s="223">
        <f t="shared" ca="1" si="952"/>
        <v>3.5157767067684133E-5</v>
      </c>
      <c r="CZ458" s="223">
        <f t="shared" ca="1" si="953"/>
        <v>-8.6996414323707469E-5</v>
      </c>
      <c r="DA458" s="223">
        <f t="shared" ca="1" si="954"/>
        <v>9.0856031534679069E-5</v>
      </c>
      <c r="DB458" s="223">
        <f t="shared" ca="1" si="955"/>
        <v>-4.4608017291369241E-5</v>
      </c>
      <c r="DC458" s="223">
        <f t="shared" ca="1" si="956"/>
        <v>-2.6241578735635622E-5</v>
      </c>
      <c r="DD458" s="223">
        <f t="shared" ca="1" si="957"/>
        <v>8.2618790994017831E-5</v>
      </c>
      <c r="DE458" s="223">
        <f t="shared" ca="1" si="958"/>
        <v>-9.3431258013154048E-5</v>
      </c>
      <c r="DF458" s="223">
        <f t="shared" ca="1" si="959"/>
        <v>5.2715841151008654E-5</v>
      </c>
      <c r="DG458" s="223">
        <f t="shared" ca="1" si="960"/>
        <v>1.7072669655254244E-5</v>
      </c>
      <c r="DH458" s="223">
        <f t="shared" ca="1" si="961"/>
        <v>-7.7445503543030407E-5</v>
      </c>
      <c r="DI458" s="223">
        <f t="shared" ca="1" si="962"/>
        <v>9.510669040224123E-5</v>
      </c>
      <c r="DJ458" s="223">
        <f t="shared" ca="1" si="963"/>
        <v>-6.0315982642951594E-5</v>
      </c>
      <c r="DK458" s="223">
        <f t="shared" ca="1" si="964"/>
        <v>-7.739341433224875E-6</v>
      </c>
      <c r="DL458" s="223">
        <f t="shared" ca="1" si="965"/>
        <v>7.152637355690483E-5</v>
      </c>
      <c r="DM458" s="223">
        <f t="shared" ca="1" si="966"/>
        <v>-9.5866193372149151E-5</v>
      </c>
      <c r="DN458" s="223">
        <f t="shared" ca="1" si="967"/>
        <v>6.7335248249973101E-5</v>
      </c>
      <c r="DO458" s="223">
        <f t="shared" ca="1" si="968"/>
        <v>-1.6685208775662428E-6</v>
      </c>
      <c r="DP458" s="223">
        <f t="shared" ca="1" si="969"/>
        <v>-6.4918405493135072E-5</v>
      </c>
      <c r="DQ458" s="223">
        <f t="shared" ca="1" si="970"/>
        <v>9.5702452494091241E-5</v>
      </c>
      <c r="DR458" s="223">
        <f t="shared" ca="1" si="971"/>
        <v>-7.3706038607160182E-5</v>
      </c>
      <c r="DS458" s="223">
        <f t="shared" ca="1" si="972"/>
        <v>1.1060314420194686E-5</v>
      </c>
      <c r="DT458" s="223">
        <f t="shared" ca="1" si="973"/>
        <v>5.768523769645204E-5</v>
      </c>
      <c r="DU458" s="223">
        <f t="shared" ca="1" si="974"/>
        <v>-9.4617044682233302E-5</v>
      </c>
      <c r="DV458" s="223">
        <f t="shared" ca="1" si="975"/>
        <v>7.9366999520737538E-5</v>
      </c>
      <c r="DW458" s="223">
        <f t="shared" ca="1" si="976"/>
        <v>-2.0345591088779135E-5</v>
      </c>
      <c r="DX458" s="223">
        <f t="shared" ca="1" si="977"/>
        <v>-4.9896529526797849E-5</v>
      </c>
      <c r="DY458" s="223">
        <f t="shared" ca="1" si="978"/>
        <v>9.262042300714795E-5</v>
      </c>
      <c r="DZ458" s="223">
        <f t="shared" ca="1" si="979"/>
        <v>-8.4263612842517906E-5</v>
      </c>
      <c r="EA458" s="223">
        <f t="shared" ca="1" si="980"/>
        <v>2.9434928593141891E-5</v>
      </c>
      <c r="EB458" s="223">
        <f t="shared" ca="1" si="981"/>
        <v>4.1627290501583224E-5</v>
      </c>
      <c r="EC458" s="223">
        <f t="shared" ca="1" si="982"/>
        <v>-8.9731816027028758E-5</v>
      </c>
      <c r="ED458" s="223">
        <f t="shared" ca="1" si="983"/>
        <v>8.8348721509445765E-5</v>
      </c>
      <c r="EE458" s="223">
        <f t="shared" ca="1" si="984"/>
        <v>-3.8240791644384079E-5</v>
      </c>
      <c r="EF458" s="223">
        <f t="shared" ca="1" si="985"/>
        <v>-3.2957157913041675E-5</v>
      </c>
      <c r="EG458" s="223">
        <f t="shared" ca="1" si="986"/>
        <v>8.5979042606170773E-5</v>
      </c>
      <c r="EH458" s="223">
        <f t="shared" ca="1" si="987"/>
        <v>-9.1582983691914117E-5</v>
      </c>
      <c r="EI458" s="223">
        <f t="shared" ca="1" si="988"/>
        <v>4.6678374967552643E-5</v>
      </c>
      <c r="EJ458" s="223">
        <f t="shared" ca="1" si="989"/>
        <v>2.396962987758746E-5</v>
      </c>
      <c r="EK458" s="223">
        <f t="shared" ca="1" si="990"/>
        <v>-8.1398244004090081E-5</v>
      </c>
      <c r="EL458" s="223">
        <f t="shared" ca="1" si="991"/>
        <v>9.3935251677079379E-5</v>
      </c>
      <c r="EM458" s="223">
        <f t="shared" ca="1" si="992"/>
        <v>-5.4666420022783509E-5</v>
      </c>
      <c r="EN458" s="223">
        <f t="shared" ca="1" si="993"/>
        <v>-1.4751261203279622E-5</v>
      </c>
      <c r="EO458" s="223">
        <f t="shared" ca="1" si="994"/>
        <v>7.6033535815440609E-5</v>
      </c>
      <c r="EP458" s="223">
        <f t="shared" ca="1" si="995"/>
        <v>-9.5382871838361192E-5</v>
      </c>
      <c r="EQ458" s="223">
        <f t="shared" ca="1" si="996"/>
        <v>6.2127997569490226E-5</v>
      </c>
      <c r="ER458" s="223">
        <f t="shared" ca="1" si="997"/>
        <v>5.390829819719186E-6</v>
      </c>
      <c r="ES458" s="223">
        <f t="shared" ca="1" si="998"/>
        <v>-6.9936583112733042E-5</v>
      </c>
      <c r="ET458" s="223">
        <f t="shared" ca="1" si="999"/>
        <v>9.5911902802258418E-5</v>
      </c>
      <c r="EU458" s="223">
        <f t="shared" ca="1" si="1000"/>
        <v>-6.8991248536988642E-5</v>
      </c>
      <c r="EV458" s="223">
        <f t="shared" ca="1" si="1001"/>
        <v>4.0215182019270757E-6</v>
      </c>
      <c r="EW458" s="223">
        <f t="shared" ca="1" si="1002"/>
        <v>6.3166102883420816E-5</v>
      </c>
      <c r="EX458" s="223">
        <f t="shared" ca="1" si="1003"/>
        <v>-9.5517249711390333E-5</v>
      </c>
      <c r="EY458" s="223">
        <f t="shared" ca="1" si="1004"/>
        <v>7.5190076066619193E-5</v>
      </c>
      <c r="EZ458" s="223">
        <f t="shared" ca="1" si="1005"/>
        <v>-1.3395136804908727E-5</v>
      </c>
      <c r="FA458" s="223">
        <f t="shared" ca="1" si="1006"/>
        <v>-5.5787298553240987E-5</v>
      </c>
      <c r="FB458" s="223">
        <f t="shared" ca="1" si="1007"/>
        <v>9.4202713290761963E-5</v>
      </c>
      <c r="FC458" s="223">
        <f t="shared" ca="1" si="1008"/>
        <v>-8.0664782060654855E-5</v>
      </c>
      <c r="FD458" s="223">
        <f t="shared" ca="1" si="1009"/>
        <v>2.2639752917927079E-5</v>
      </c>
      <c r="FE458" s="223">
        <f t="shared" ca="1" si="1010"/>
        <v>4.7871232041554187E-5</v>
      </c>
      <c r="FF458" s="223">
        <f t="shared" ca="1" si="1011"/>
        <v>-9.1980953244701053E-5</v>
      </c>
      <c r="FG458" s="223">
        <f t="shared" ca="1" si="1012"/>
        <v>8.5362642107588061E-5</v>
      </c>
      <c r="FH458" s="223">
        <f t="shared" ca="1" si="1013"/>
        <v>-3.1666335834198034E-5</v>
      </c>
      <c r="FI458" s="223">
        <f t="shared" ca="1" si="1014"/>
        <v>-3.9494139396225071E-5</v>
      </c>
      <c r="FJ458" s="223">
        <f t="shared" ca="1" si="1015"/>
        <v>8.8873366336991356E-5</v>
      </c>
      <c r="FK458" s="223">
        <f t="shared" ca="1" si="1016"/>
        <v>-8.9238413247058672E-5</v>
      </c>
      <c r="FL458" s="223">
        <f t="shared" ca="1" si="1017"/>
        <v>4.0387954625810745E-5</v>
      </c>
      <c r="FM458" s="223">
        <f t="shared" ca="1" si="1018"/>
        <v>3.0736696598822494E-5</v>
      </c>
      <c r="FN458" s="223">
        <f t="shared" ca="1" si="1019"/>
        <v>-8.4909880328332851E-5</v>
      </c>
      <c r="FO458" s="223">
        <f t="shared" ca="1" si="1020"/>
        <v>9.2254769684283107E-5</v>
      </c>
      <c r="FP458" s="223">
        <f t="shared" ca="1" si="1021"/>
        <v>-4.8720615336070103E-5</v>
      </c>
      <c r="FQ458" s="223">
        <f t="shared" ca="1" si="1022"/>
        <v>-2.1683242610785881E-5</v>
      </c>
      <c r="FR458" s="223">
        <f t="shared" ca="1" si="1023"/>
        <v>8.012866575564777E-5</v>
      </c>
      <c r="FS458" s="223">
        <f t="shared" ca="1" si="1024"/>
        <v>-9.4382662257859234E-5</v>
      </c>
      <c r="FT458" s="223">
        <f t="shared" ca="1" si="1025"/>
        <v>5.6584069887245797E-5</v>
      </c>
      <c r="FU458" s="223">
        <f t="shared" ca="1" si="1026"/>
        <v>1.2420967143135952E-5</v>
      </c>
      <c r="FV458" s="223">
        <f t="shared" ca="1" si="1027"/>
        <v>-7.4575768328954316E-5</v>
      </c>
      <c r="FW458" s="223">
        <f t="shared" ca="1" si="1028"/>
        <v>9.5601598199081126E-5</v>
      </c>
      <c r="FX458" s="223">
        <f t="shared" ca="1" si="1029"/>
        <v>-6.3902588913412596E-5</v>
      </c>
      <c r="FY458" s="223">
        <f t="shared" ca="1" si="1030"/>
        <v>-3.0390709719116523E-6</v>
      </c>
      <c r="FZ458" s="223">
        <f t="shared" ca="1" si="1031"/>
        <v>6.8304665485991524E-5</v>
      </c>
      <c r="GA458" s="223">
        <f t="shared" ca="1" si="1032"/>
        <v>-9.5899838488496583E-5</v>
      </c>
      <c r="GB458" s="223">
        <f t="shared" ca="1" si="1033"/>
        <v>7.0605691075630633E-5</v>
      </c>
      <c r="GC458" s="223">
        <f t="shared" ca="1" si="1034"/>
        <v>-6.3720931141027584E-6</v>
      </c>
      <c r="GD458" s="223">
        <f t="shared" ca="1" si="1035"/>
        <v>-6.1375751375266396E-5</v>
      </c>
      <c r="GE458" s="223">
        <f t="shared" ca="1" si="1036"/>
        <v>9.5274510909083442E-5</v>
      </c>
      <c r="GF458" s="223">
        <f t="shared" ca="1" si="1037"/>
        <v>-7.662882183579706E-5</v>
      </c>
      <c r="GG458" s="223">
        <f t="shared" ca="1" si="1038"/>
        <v>1.5721890460082515E-5</v>
      </c>
      <c r="GH458" s="223">
        <f t="shared" ca="1" si="1039"/>
        <v>5.3855755227402987E-5</v>
      </c>
      <c r="GI458" s="223">
        <f t="shared" ca="1" si="1040"/>
        <v>-9.3731637707269546E-5</v>
      </c>
      <c r="GJ458" s="223">
        <f t="shared" ca="1" si="1041"/>
        <v>8.1913975152106376E-5</v>
      </c>
      <c r="GK458" s="223">
        <f t="shared" ca="1" si="1042"/>
        <v>-2.4920277406472185E-5</v>
      </c>
      <c r="GL458" s="223">
        <f t="shared" ca="1" si="1043"/>
        <v>-4.5817098716144605E-5</v>
      </c>
      <c r="GM458" s="223">
        <f t="shared" ca="1" si="1044"/>
        <v>9.1286077595410464E-5</v>
      </c>
      <c r="GN458" s="223">
        <f t="shared" ca="1" si="1045"/>
        <v>-8.6410252108967486E-5</v>
      </c>
      <c r="GO458" s="223">
        <f t="shared" ca="1" si="1046"/>
        <v>3.3878668458633379E-5</v>
      </c>
      <c r="GP458" s="223">
        <f t="shared" ca="1" si="1047"/>
        <v>3.7337198498080588E-5</v>
      </c>
      <c r="GQ458" s="223">
        <f t="shared" ca="1" si="1048"/>
        <v>-8.7961382654261881E-5</v>
      </c>
      <c r="GR458" s="223">
        <f t="shared" ca="1" si="1049"/>
        <v>9.0074351101372739E-5</v>
      </c>
      <c r="GS458" s="223">
        <f t="shared" ca="1" si="1050"/>
        <v>-4.2510789413568773E-5</v>
      </c>
      <c r="GT458" s="223">
        <f t="shared" ca="1" si="1051"/>
        <v>-2.8497720647891335E-5</v>
      </c>
      <c r="GU458" s="223">
        <f t="shared" ca="1" si="1052"/>
        <v>8.3789571513567517E-5</v>
      </c>
      <c r="GV458" s="223">
        <f t="shared" ca="1" si="1053"/>
        <v>-9.2870984853020788E-5</v>
      </c>
      <c r="GW458" s="223">
        <f t="shared" ca="1" si="1054"/>
        <v>5.0733508227690317E-5</v>
      </c>
      <c r="GX458" s="223">
        <f t="shared" ca="1" si="1055"/>
        <v>1.9383794169418908E-5</v>
      </c>
      <c r="GY458" s="223">
        <f t="shared" ca="1" si="1056"/>
        <v>-7.8810820995161014E-5</v>
      </c>
      <c r="GZ458" s="223">
        <f t="shared" ca="1" si="1057"/>
        <v>9.4773220252090121E-5</v>
      </c>
      <c r="HA458" s="223">
        <f t="shared" ca="1" si="1058"/>
        <v>-5.8467635623827065E-5</v>
      </c>
      <c r="HB458" s="223">
        <f t="shared" ca="1" si="1059"/>
        <v>-1.0083191156840518E-5</v>
      </c>
      <c r="HC458" s="223">
        <f t="shared" ca="1" si="1060"/>
        <v>7.3073079188194328E-5</v>
      </c>
      <c r="HD458" s="223">
        <f t="shared" ca="1" si="1061"/>
        <v>-9.5762737731820385E-5</v>
      </c>
      <c r="HE458" s="223">
        <f t="shared" ca="1" si="1062"/>
        <v>6.5638687727241174E-5</v>
      </c>
      <c r="HF458" s="223">
        <f t="shared" ca="1" si="1063"/>
        <v>6.8548150138337237E-7</v>
      </c>
      <c r="HG458" s="223">
        <f t="shared" ca="1" si="1064"/>
        <v>-6.6631603682833329E-5</v>
      </c>
      <c r="HH458" s="223">
        <f t="shared" ca="1" si="1065"/>
        <v>9.5830007697955333E-5</v>
      </c>
      <c r="HI458" s="223">
        <f t="shared" ca="1" si="1066"/>
        <v>-7.2177603386089191E-5</v>
      </c>
      <c r="HJ458" s="223">
        <f t="shared" ca="1" si="1067"/>
        <v>8.7188297156489769E-6</v>
      </c>
      <c r="HK458" s="223">
        <f t="shared" ca="1" si="1068"/>
        <v>5.9548429409470763E-5</v>
      </c>
      <c r="HL458" s="223">
        <f t="shared" ca="1" si="1069"/>
        <v>-9.4974382303947684E-5</v>
      </c>
      <c r="HM458" s="223">
        <f t="shared" ca="1" si="1070"/>
        <v>7.8021409268033991E-5</v>
      </c>
      <c r="HN458" s="223">
        <f t="shared" ca="1" si="1071"/>
        <v>-1.8039173836322515E-5</v>
      </c>
      <c r="HO458" s="223">
        <f t="shared" ca="1" si="1072"/>
        <v>-5.1891771208412461E-5</v>
      </c>
      <c r="HP458" s="223">
        <f t="shared" ca="1" si="1073"/>
        <v>9.3204101690076401E-5</v>
      </c>
      <c r="HQ458" s="223">
        <f t="shared" ca="1" si="1074"/>
        <v>-8.3113826327889877E-5</v>
      </c>
      <c r="HR458" s="223">
        <f t="shared" ca="1" si="1075"/>
        <v>2.7185790851742073E-5</v>
      </c>
      <c r="HS458" s="223">
        <f t="shared" ca="1" si="1076"/>
        <v>4.3735366883684878E-5</v>
      </c>
      <c r="HT458" s="223">
        <f t="shared" ca="1" si="1077"/>
        <v>-9.0536214626382803E-5</v>
      </c>
      <c r="HU458" s="223">
        <f t="shared" ca="1" si="1078"/>
        <v>8.7405811805564009E-5</v>
      </c>
      <c r="HV458" s="223">
        <f t="shared" ca="1" si="1079"/>
        <v>-3.6070593839984082E-5</v>
      </c>
      <c r="HW458" s="223">
        <f t="shared" ca="1" si="1080"/>
        <v>-3.5157767067683605E-5</v>
      </c>
      <c r="HX458" s="223">
        <f t="shared" ca="1" si="1081"/>
        <v>8.6996414323707238E-5</v>
      </c>
      <c r="HY458" s="223">
        <f t="shared" ca="1" si="1082"/>
        <v>-9.0856031534678378E-5</v>
      </c>
      <c r="HZ458" s="223">
        <f t="shared" ca="1" si="1083"/>
        <v>4.4608017291364911E-5</v>
      </c>
      <c r="IA458" s="223">
        <f t="shared" ca="1" si="1084"/>
        <v>2.6241578735640325E-5</v>
      </c>
      <c r="IB458" s="223">
        <f t="shared" ca="1" si="1085"/>
        <v>-8.2618790994016151E-5</v>
      </c>
      <c r="IC458" s="223">
        <f t="shared" ca="1" si="1086"/>
        <v>9.3431258013154184E-5</v>
      </c>
      <c r="ID458" s="223">
        <f t="shared" ca="1" si="1087"/>
        <v>-5.2715841151006852E-5</v>
      </c>
      <c r="IE458" s="223">
        <f t="shared" ca="1" si="1088"/>
        <v>1.8441013728240155E-5</v>
      </c>
      <c r="IF458" s="223">
        <f t="shared" ca="1" si="1089"/>
        <v>7.7445503543033294E-5</v>
      </c>
      <c r="IG458" s="223">
        <f t="shared" ca="1" si="1090"/>
        <v>-9.5106690402240254E-5</v>
      </c>
      <c r="IH458" s="223">
        <f t="shared" ca="1" si="1091"/>
        <v>6.0315982642954156E-5</v>
      </c>
      <c r="II458" s="223">
        <f t="shared" ca="1" si="1092"/>
        <v>7.7393414332215987E-6</v>
      </c>
      <c r="IJ458" s="223">
        <f t="shared" ca="1" si="1093"/>
        <v>-7.152637355690628E-5</v>
      </c>
      <c r="IK458" s="223">
        <f t="shared" ca="1" si="1094"/>
        <v>9.5866193372149083E-5</v>
      </c>
      <c r="IL458" s="223">
        <f t="shared" ca="1" si="1095"/>
        <v>-6.7335248249971556E-5</v>
      </c>
      <c r="IM458" s="223">
        <f t="shared" ca="1" si="1096"/>
        <v>1.6685208775586263E-6</v>
      </c>
      <c r="IN458" s="223">
        <f t="shared" ca="1" si="1097"/>
        <v>6.4918405493132647E-5</v>
      </c>
      <c r="IO458" s="223">
        <f t="shared" ca="1" si="1098"/>
        <v>-9.570245249409139E-5</v>
      </c>
      <c r="IP458" s="223">
        <f t="shared" ca="1" si="1099"/>
        <v>7.37060386071588E-5</v>
      </c>
      <c r="IQ458" s="223">
        <f t="shared" ca="1" si="1100"/>
        <v>-1.1060314420192538E-5</v>
      </c>
      <c r="IR458" s="223">
        <f t="shared" ca="1" si="1101"/>
        <v>-5.7685237696458119E-5</v>
      </c>
      <c r="IS458" s="223">
        <f t="shared" ca="1" si="1102"/>
        <v>9.4617044682234548E-5</v>
      </c>
      <c r="IT458" s="223">
        <f t="shared" ca="1" si="1103"/>
        <v>-7.9366999520739381E-5</v>
      </c>
      <c r="IU458" s="223">
        <f t="shared" ca="1" si="1104"/>
        <v>2.0345591088777028E-5</v>
      </c>
      <c r="IV458" s="223">
        <f t="shared" ca="1" si="1105"/>
        <v>4.9896529526799699E-5</v>
      </c>
      <c r="IW458" s="223">
        <f t="shared" ca="1" si="1106"/>
        <v>-9.2620423007148505E-5</v>
      </c>
      <c r="IX458" s="223">
        <f t="shared" ca="1" si="1107"/>
        <v>8.4263612842514274E-5</v>
      </c>
      <c r="IY458" s="223">
        <f t="shared" ca="1" si="1108"/>
        <v>-2.9434928593134647E-5</v>
      </c>
      <c r="IZ458" s="223">
        <f t="shared" ca="1" si="1109"/>
        <v>-4.1627290501580256E-5</v>
      </c>
      <c r="JA458" s="223">
        <f t="shared" ca="1" si="1110"/>
        <v>8.9731816027029517E-5</v>
      </c>
      <c r="JB458" s="223">
        <f t="shared" ca="1" si="1111"/>
        <v>-8.8348721509444924E-5</v>
      </c>
    </row>
    <row r="459" spans="2:262">
      <c r="B459" s="230">
        <v>98</v>
      </c>
      <c r="C459" s="229">
        <f t="shared" si="1112"/>
        <v>1.9140625000000013E-3</v>
      </c>
      <c r="D459" s="226">
        <f t="shared" ca="1" si="855"/>
        <v>280.00034076529982</v>
      </c>
      <c r="E459" s="225">
        <f ca="1">CZ361</f>
        <v>3.4076529981139498E-4</v>
      </c>
      <c r="F459" s="224">
        <v>98</v>
      </c>
      <c r="G459" s="223">
        <f t="shared" ca="1" si="856"/>
        <v>1.1818789246852444E-4</v>
      </c>
      <c r="H459" s="223">
        <f t="shared" ca="1" si="857"/>
        <v>7.8831342592259918E-5</v>
      </c>
      <c r="I459" s="223">
        <f t="shared" ca="1" si="858"/>
        <v>-2.3500823648247904E-4</v>
      </c>
      <c r="J459" s="223">
        <f t="shared" ca="1" si="859"/>
        <v>2.6942789198649436E-4</v>
      </c>
      <c r="K459" s="223">
        <f t="shared" ca="1" si="860"/>
        <v>-1.6425756305633581E-4</v>
      </c>
      <c r="L459" s="223">
        <f t="shared" ca="1" si="861"/>
        <v>-2.6014239597184363E-5</v>
      </c>
      <c r="M459" s="223">
        <f t="shared" ca="1" si="862"/>
        <v>2.0280812326591035E-4</v>
      </c>
      <c r="N459" s="223">
        <f t="shared" ca="1" si="863"/>
        <v>-2.7452757473282236E-4</v>
      </c>
      <c r="O459" s="223">
        <f t="shared" ca="1" si="864"/>
        <v>2.0401490761259465E-4</v>
      </c>
      <c r="P459" s="223">
        <f t="shared" ca="1" si="865"/>
        <v>-2.7802576036657802E-5</v>
      </c>
      <c r="Q459" s="223">
        <f t="shared" ca="1" si="866"/>
        <v>-1.6281420760833856E-4</v>
      </c>
      <c r="R459" s="223">
        <f t="shared" ca="1" si="867"/>
        <v>2.6907731673900579E-4</v>
      </c>
      <c r="S459" s="223">
        <f t="shared" ca="1" si="868"/>
        <v>-2.3593207368217985E-4</v>
      </c>
      <c r="T459" s="223">
        <f t="shared" ca="1" si="869"/>
        <v>8.0550954265274079E-5</v>
      </c>
      <c r="U459" s="223">
        <f t="shared" ca="1" si="870"/>
        <v>1.1656343325963706E-4</v>
      </c>
      <c r="V459" s="223">
        <f t="shared" ca="1" si="871"/>
        <v>-2.53286568363207E-4</v>
      </c>
      <c r="W459" s="223">
        <f t="shared" ca="1" si="872"/>
        <v>2.5878250247238991E-4</v>
      </c>
      <c r="X459" s="223">
        <f t="shared" ca="1" si="873"/>
        <v>-1.3020380449497331E-4</v>
      </c>
      <c r="Y459" s="223">
        <f t="shared" ca="1" si="874"/>
        <v>-6.5833191540295971E-5</v>
      </c>
      <c r="Z459" s="223">
        <f t="shared" ca="1" si="875"/>
        <v>2.2776215920995374E-4</v>
      </c>
      <c r="AA459" s="223">
        <f t="shared" ca="1" si="876"/>
        <v>-2.7168806481948617E-4</v>
      </c>
      <c r="AB459" s="223">
        <f t="shared" ca="1" si="877"/>
        <v>1.7485299553706392E-4</v>
      </c>
      <c r="AC459" s="223">
        <f t="shared" ca="1" si="878"/>
        <v>1.2573017189738622E-5</v>
      </c>
      <c r="AD459" s="223">
        <f t="shared" ca="1" si="879"/>
        <v>-1.9348497800875352E-4</v>
      </c>
      <c r="AE459" s="223">
        <f t="shared" ca="1" si="880"/>
        <v>2.7415280719999147E-4</v>
      </c>
      <c r="AF459" s="223">
        <f t="shared" ca="1" si="881"/>
        <v>-2.1278268401935628E-4</v>
      </c>
      <c r="AG459" s="223">
        <f t="shared" ca="1" si="882"/>
        <v>4.1170331160389164E-5</v>
      </c>
      <c r="AH459" s="223">
        <f t="shared" ca="1" si="883"/>
        <v>1.5177227761030301E-4</v>
      </c>
      <c r="AI459" s="223">
        <f t="shared" ca="1" si="884"/>
        <v>-2.6608201094646721E-4</v>
      </c>
      <c r="AJ459" s="223">
        <f t="shared" ca="1" si="885"/>
        <v>2.4253525328468852E-4</v>
      </c>
      <c r="AK459" s="223">
        <f t="shared" ca="1" si="886"/>
        <v>-9.333152677261288E-5</v>
      </c>
      <c r="AL459" s="223">
        <f t="shared" ca="1" si="887"/>
        <v>-1.0422705369816091E-4</v>
      </c>
      <c r="AM459" s="223">
        <f t="shared" ca="1" si="888"/>
        <v>2.4778583223278061E-4</v>
      </c>
      <c r="AN459" s="223">
        <f t="shared" ca="1" si="889"/>
        <v>-2.6296732878162591E-4</v>
      </c>
      <c r="AO459" s="223">
        <f t="shared" ca="1" si="890"/>
        <v>1.4190604415188817E-4</v>
      </c>
      <c r="AP459" s="223">
        <f t="shared" ca="1" si="891"/>
        <v>5.2676442563603489E-5</v>
      </c>
      <c r="AQ459" s="223">
        <f t="shared" ca="1" si="892"/>
        <v>-2.1996738294628371E-4</v>
      </c>
      <c r="AR459" s="223">
        <f t="shared" ca="1" si="893"/>
        <v>2.7329371730726391E-4</v>
      </c>
      <c r="AS459" s="223">
        <f t="shared" ca="1" si="894"/>
        <v>-1.8502719183622978E-4</v>
      </c>
      <c r="AT459" s="223">
        <f t="shared" ca="1" si="895"/>
        <v>8.9849471738392462E-7</v>
      </c>
      <c r="AU459" s="223">
        <f t="shared" ca="1" si="896"/>
        <v>1.8369571049229043E-4</v>
      </c>
      <c r="AV459" s="223">
        <f t="shared" ca="1" si="897"/>
        <v>-2.7311758154166592E-4</v>
      </c>
      <c r="AW459" s="223">
        <f t="shared" ca="1" si="898"/>
        <v>2.2103784830275285E-4</v>
      </c>
      <c r="AX459" s="223">
        <f t="shared" ca="1" si="899"/>
        <v>-5.4438903350260111E-5</v>
      </c>
      <c r="AY459" s="223">
        <f t="shared" ca="1" si="900"/>
        <v>-1.4036471490182288E-4</v>
      </c>
      <c r="AZ459" s="223">
        <f t="shared" ca="1" si="901"/>
        <v>2.6244569028352575E-4</v>
      </c>
      <c r="BA459" s="223">
        <f t="shared" ca="1" si="902"/>
        <v>-2.485541442184544E-4</v>
      </c>
      <c r="BB459" s="223">
        <f t="shared" ca="1" si="903"/>
        <v>1.0588725545707837E-4</v>
      </c>
      <c r="BC459" s="223">
        <f t="shared" ca="1" si="904"/>
        <v>9.1639582035114273E-5</v>
      </c>
      <c r="BD459" s="223">
        <f t="shared" ca="1" si="905"/>
        <v>-2.4168815832903006E-4</v>
      </c>
      <c r="BE459" s="223">
        <f t="shared" ca="1" si="906"/>
        <v>2.6651864376261037E-4</v>
      </c>
      <c r="BF459" s="223">
        <f t="shared" ca="1" si="907"/>
        <v>-1.5326641971893798E-4</v>
      </c>
      <c r="BG459" s="223">
        <f t="shared" ca="1" si="908"/>
        <v>-3.9392791422865778E-5</v>
      </c>
      <c r="BH459" s="223">
        <f t="shared" ca="1" si="909"/>
        <v>2.1164268599022901E-4</v>
      </c>
      <c r="BI459" s="223">
        <f t="shared" ca="1" si="910"/>
        <v>-2.7424098129234624E-4</v>
      </c>
      <c r="BJ459" s="223">
        <f t="shared" ca="1" si="911"/>
        <v>1.947556414237943E-4</v>
      </c>
      <c r="BK459" s="223">
        <f t="shared" ca="1" si="912"/>
        <v>-1.4367842072027619E-5</v>
      </c>
      <c r="BL459" s="223">
        <f t="shared" ca="1" si="913"/>
        <v>-1.7346390391941198E-4</v>
      </c>
      <c r="BM459" s="223">
        <f t="shared" ca="1" si="914"/>
        <v>2.7142439170713139E-4</v>
      </c>
      <c r="BN459" s="223">
        <f t="shared" ca="1" si="915"/>
        <v>-2.2876051304896147E-4</v>
      </c>
      <c r="BO459" s="223">
        <f t="shared" ca="1" si="916"/>
        <v>6.7576327453679316E-5</v>
      </c>
      <c r="BP459" s="223">
        <f t="shared" ca="1" si="917"/>
        <v>1.2861900130064393E-4</v>
      </c>
      <c r="BQ459" s="223">
        <f t="shared" ca="1" si="918"/>
        <v>-2.5817711496516494E-4</v>
      </c>
      <c r="BR459" s="223">
        <f t="shared" ca="1" si="919"/>
        <v>2.5397424644802628E-4</v>
      </c>
      <c r="BS459" s="223">
        <f t="shared" ca="1" si="920"/>
        <v>-1.1818789246851964E-4</v>
      </c>
      <c r="BT459" s="223">
        <f t="shared" ca="1" si="921"/>
        <v>-7.8831342592265691E-5</v>
      </c>
      <c r="BU459" s="223">
        <f t="shared" ca="1" si="922"/>
        <v>2.3500823648248251E-4</v>
      </c>
      <c r="BV459" s="223">
        <f t="shared" ca="1" si="923"/>
        <v>-2.6942789198649295E-4</v>
      </c>
      <c r="BW459" s="223">
        <f t="shared" ca="1" si="924"/>
        <v>1.64257563056329E-4</v>
      </c>
      <c r="BX459" s="223">
        <f t="shared" ca="1" si="925"/>
        <v>2.6014239597185528E-5</v>
      </c>
      <c r="BY459" s="223">
        <f t="shared" ca="1" si="926"/>
        <v>-2.0280812326591146E-4</v>
      </c>
      <c r="BZ459" s="223">
        <f t="shared" ca="1" si="927"/>
        <v>2.7452757473282242E-4</v>
      </c>
      <c r="CA459" s="223">
        <f t="shared" ca="1" si="928"/>
        <v>-2.0401490761259226E-4</v>
      </c>
      <c r="CB459" s="223">
        <f t="shared" ca="1" si="929"/>
        <v>2.7802576036653262E-5</v>
      </c>
      <c r="CC459" s="223">
        <f t="shared" ca="1" si="930"/>
        <v>1.6281420760834225E-4</v>
      </c>
      <c r="CD459" s="223">
        <f t="shared" ca="1" si="931"/>
        <v>-2.6907731673900687E-4</v>
      </c>
      <c r="CE459" s="223">
        <f t="shared" ca="1" si="932"/>
        <v>2.3593207368217655E-4</v>
      </c>
      <c r="CF459" s="223">
        <f t="shared" ca="1" si="933"/>
        <v>-8.0550954265267859E-5</v>
      </c>
      <c r="CG459" s="223">
        <f t="shared" ca="1" si="934"/>
        <v>-1.1656343325964474E-4</v>
      </c>
      <c r="CH459" s="223">
        <f t="shared" ca="1" si="935"/>
        <v>2.5328656836320727E-4</v>
      </c>
      <c r="CI459" s="223">
        <f t="shared" ca="1" si="936"/>
        <v>-2.5878250247238975E-4</v>
      </c>
      <c r="CJ459" s="223">
        <f t="shared" ca="1" si="937"/>
        <v>1.3020380449497101E-4</v>
      </c>
      <c r="CK459" s="223">
        <f t="shared" ca="1" si="938"/>
        <v>6.5833191540298506E-5</v>
      </c>
      <c r="CL459" s="223">
        <f t="shared" ca="1" si="939"/>
        <v>-2.2776215920995629E-4</v>
      </c>
      <c r="CM459" s="223">
        <f t="shared" ca="1" si="940"/>
        <v>2.7168806481948552E-4</v>
      </c>
      <c r="CN459" s="223">
        <f t="shared" ca="1" si="941"/>
        <v>-1.7485299553706037E-4</v>
      </c>
      <c r="CO459" s="223">
        <f t="shared" ca="1" si="942"/>
        <v>-1.2573017189745127E-5</v>
      </c>
      <c r="CP459" s="223">
        <f t="shared" ca="1" si="943"/>
        <v>1.9348497800875816E-4</v>
      </c>
      <c r="CQ459" s="223">
        <f t="shared" ca="1" si="944"/>
        <v>-2.741528071999918E-4</v>
      </c>
      <c r="CR459" s="223">
        <f t="shared" ca="1" si="945"/>
        <v>2.1278268401935094E-4</v>
      </c>
      <c r="CS459" s="223">
        <f t="shared" ca="1" si="946"/>
        <v>-4.1170331160388514E-5</v>
      </c>
      <c r="CT459" s="223">
        <f t="shared" ca="1" si="947"/>
        <v>-1.5177227761030358E-4</v>
      </c>
      <c r="CU459" s="223">
        <f t="shared" ca="1" si="948"/>
        <v>2.6608201094646732E-4</v>
      </c>
      <c r="CV459" s="223">
        <f t="shared" ca="1" si="949"/>
        <v>-2.4253525328468643E-4</v>
      </c>
      <c r="CW459" s="223">
        <f t="shared" ca="1" si="950"/>
        <v>9.3331526772608543E-5</v>
      </c>
      <c r="CX459" s="223">
        <f t="shared" ca="1" si="951"/>
        <v>1.0422705369816514E-4</v>
      </c>
      <c r="CY459" s="223">
        <f t="shared" ca="1" si="952"/>
        <v>-2.4778583223278262E-4</v>
      </c>
      <c r="CZ459" s="223">
        <f t="shared" ca="1" si="953"/>
        <v>2.6296732878162461E-4</v>
      </c>
      <c r="DA459" s="223">
        <f t="shared" ca="1" si="954"/>
        <v>-1.419060441518809E-4</v>
      </c>
      <c r="DB459" s="223">
        <f t="shared" ca="1" si="955"/>
        <v>-5.2676442563611818E-5</v>
      </c>
      <c r="DC459" s="223">
        <f t="shared" ca="1" si="956"/>
        <v>2.1996738294628878E-4</v>
      </c>
      <c r="DD459" s="223">
        <f t="shared" ca="1" si="957"/>
        <v>-2.7329371730726385E-4</v>
      </c>
      <c r="DE459" s="223">
        <f t="shared" ca="1" si="958"/>
        <v>1.8502719183622924E-4</v>
      </c>
      <c r="DF459" s="223">
        <f t="shared" ca="1" si="959"/>
        <v>-8.9849471737935742E-7</v>
      </c>
      <c r="DG459" s="223">
        <f t="shared" ca="1" si="960"/>
        <v>-1.8369571049229382E-4</v>
      </c>
      <c r="DH459" s="223">
        <f t="shared" ca="1" si="961"/>
        <v>2.7311758154166641E-4</v>
      </c>
      <c r="DI459" s="223">
        <f t="shared" ca="1" si="962"/>
        <v>-2.2103784830275014E-4</v>
      </c>
      <c r="DJ459" s="223">
        <f t="shared" ca="1" si="963"/>
        <v>5.4438903350255638E-5</v>
      </c>
      <c r="DK459" s="223">
        <f t="shared" ca="1" si="964"/>
        <v>1.4036471490182684E-4</v>
      </c>
      <c r="DL459" s="223">
        <f t="shared" ca="1" si="965"/>
        <v>-2.6244569028352824E-4</v>
      </c>
      <c r="DM459" s="223">
        <f t="shared" ca="1" si="966"/>
        <v>2.4855414421845072E-4</v>
      </c>
      <c r="DN459" s="223">
        <f t="shared" ca="1" si="967"/>
        <v>-1.0588725545707053E-4</v>
      </c>
      <c r="DO459" s="223">
        <f t="shared" ca="1" si="968"/>
        <v>-9.1639582035122255E-5</v>
      </c>
      <c r="DP459" s="223">
        <f t="shared" ca="1" si="969"/>
        <v>2.4168815832903404E-4</v>
      </c>
      <c r="DQ459" s="223">
        <f t="shared" ca="1" si="970"/>
        <v>-2.6651864376260744E-4</v>
      </c>
      <c r="DR459" s="223">
        <f t="shared" ca="1" si="971"/>
        <v>1.5326641971892768E-4</v>
      </c>
      <c r="DS459" s="223">
        <f t="shared" ca="1" si="972"/>
        <v>3.939279142287803E-5</v>
      </c>
      <c r="DT459" s="223">
        <f t="shared" ca="1" si="973"/>
        <v>-2.1164268599022698E-4</v>
      </c>
      <c r="DU459" s="223">
        <f t="shared" ca="1" si="974"/>
        <v>2.7424098129234635E-4</v>
      </c>
      <c r="DV459" s="223">
        <f t="shared" ca="1" si="975"/>
        <v>-1.9475564142379661E-4</v>
      </c>
      <c r="DW459" s="223">
        <f t="shared" ca="1" si="976"/>
        <v>1.4367842072030845E-5</v>
      </c>
      <c r="DX459" s="223">
        <f t="shared" ca="1" si="977"/>
        <v>1.7346390391940949E-4</v>
      </c>
      <c r="DY459" s="223">
        <f t="shared" ca="1" si="978"/>
        <v>-2.714243917071321E-4</v>
      </c>
      <c r="DZ459" s="223">
        <f t="shared" ca="1" si="979"/>
        <v>2.2876051304895895E-4</v>
      </c>
      <c r="EA459" s="223">
        <f t="shared" ca="1" si="980"/>
        <v>-6.7576327453674871E-5</v>
      </c>
      <c r="EB459" s="223">
        <f t="shared" ca="1" si="981"/>
        <v>-1.2861900130064799E-4</v>
      </c>
      <c r="EC459" s="223">
        <f t="shared" ca="1" si="982"/>
        <v>2.5817711496516651E-4</v>
      </c>
      <c r="ED459" s="223">
        <f t="shared" ca="1" si="983"/>
        <v>-2.5397424644802455E-4</v>
      </c>
      <c r="EE459" s="223">
        <f t="shared" ca="1" si="984"/>
        <v>1.1818789246851552E-4</v>
      </c>
      <c r="EF459" s="223">
        <f t="shared" ca="1" si="985"/>
        <v>7.8831342592270082E-5</v>
      </c>
      <c r="EG459" s="223">
        <f t="shared" ca="1" si="986"/>
        <v>-2.3500823648248484E-4</v>
      </c>
      <c r="EH459" s="223">
        <f t="shared" ca="1" si="987"/>
        <v>2.6942789198649203E-4</v>
      </c>
      <c r="EI459" s="223">
        <f t="shared" ca="1" si="988"/>
        <v>-1.6425756305632534E-4</v>
      </c>
      <c r="EJ459" s="223">
        <f t="shared" ca="1" si="989"/>
        <v>-2.6014239597197834E-5</v>
      </c>
      <c r="EK459" s="223">
        <f t="shared" ca="1" si="990"/>
        <v>2.0280812326591978E-4</v>
      </c>
      <c r="EL459" s="223">
        <f t="shared" ca="1" si="991"/>
        <v>-2.7452757473282242E-4</v>
      </c>
      <c r="EM459" s="223">
        <f t="shared" ca="1" si="992"/>
        <v>2.0401490761258397E-4</v>
      </c>
      <c r="EN459" s="223">
        <f t="shared" ca="1" si="993"/>
        <v>-2.7802576036640956E-5</v>
      </c>
      <c r="EO459" s="223">
        <f t="shared" ca="1" si="994"/>
        <v>-1.6281420760833965E-4</v>
      </c>
      <c r="EP459" s="223">
        <f t="shared" ca="1" si="995"/>
        <v>2.6907731673900622E-4</v>
      </c>
      <c r="EQ459" s="223">
        <f t="shared" ca="1" si="996"/>
        <v>-2.359320736821782E-4</v>
      </c>
      <c r="ER459" s="223">
        <f t="shared" ca="1" si="997"/>
        <v>8.0550954265270962E-5</v>
      </c>
      <c r="ES459" s="223">
        <f t="shared" ca="1" si="998"/>
        <v>1.1656343325964182E-4</v>
      </c>
      <c r="ET459" s="223">
        <f t="shared" ca="1" si="999"/>
        <v>-2.5328656836320901E-4</v>
      </c>
      <c r="EU459" s="223">
        <f t="shared" ca="1" si="1000"/>
        <v>2.5878250247238818E-4</v>
      </c>
      <c r="EV459" s="223">
        <f t="shared" ca="1" si="1001"/>
        <v>-1.3020380449496697E-4</v>
      </c>
      <c r="EW459" s="223">
        <f t="shared" ca="1" si="1002"/>
        <v>-6.5833191540302951E-5</v>
      </c>
      <c r="EX459" s="223">
        <f t="shared" ca="1" si="1003"/>
        <v>2.2776215920995881E-4</v>
      </c>
      <c r="EY459" s="223">
        <f t="shared" ca="1" si="1004"/>
        <v>-2.7168806481948487E-4</v>
      </c>
      <c r="EZ459" s="223">
        <f t="shared" ca="1" si="1005"/>
        <v>1.7485299553705684E-4</v>
      </c>
      <c r="FA459" s="223">
        <f t="shared" ca="1" si="1006"/>
        <v>1.2573017189749722E-5</v>
      </c>
      <c r="FB459" s="223">
        <f t="shared" ca="1" si="1007"/>
        <v>-1.9348497800876139E-4</v>
      </c>
      <c r="FC459" s="223">
        <f t="shared" ca="1" si="1008"/>
        <v>2.7415280719999207E-4</v>
      </c>
      <c r="FD459" s="223">
        <f t="shared" ca="1" si="1009"/>
        <v>-2.1278268401934804E-4</v>
      </c>
      <c r="FE459" s="223">
        <f t="shared" ca="1" si="1010"/>
        <v>4.1170331160376303E-5</v>
      </c>
      <c r="FF459" s="223">
        <f t="shared" ca="1" si="1011"/>
        <v>1.5177227761031391E-4</v>
      </c>
      <c r="FG459" s="223">
        <f t="shared" ca="1" si="1012"/>
        <v>-2.6608201094647035E-4</v>
      </c>
      <c r="FH459" s="223">
        <f t="shared" ca="1" si="1013"/>
        <v>2.425352532846806E-4</v>
      </c>
      <c r="FI459" s="223">
        <f t="shared" ca="1" si="1014"/>
        <v>-9.3331526772596902E-5</v>
      </c>
      <c r="FJ459" s="223">
        <f t="shared" ca="1" si="1015"/>
        <v>-1.0422705369816216E-4</v>
      </c>
      <c r="FK459" s="223">
        <f t="shared" ca="1" si="1016"/>
        <v>2.4778583223278121E-4</v>
      </c>
      <c r="FL459" s="223">
        <f t="shared" ca="1" si="1017"/>
        <v>-2.6296732878162553E-4</v>
      </c>
      <c r="FM459" s="223">
        <f t="shared" ca="1" si="1018"/>
        <v>1.4190604415188367E-4</v>
      </c>
      <c r="FN459" s="223">
        <f t="shared" ca="1" si="1019"/>
        <v>5.2676442563608639E-5</v>
      </c>
      <c r="FO459" s="223">
        <f t="shared" ca="1" si="1020"/>
        <v>-2.1996738294628688E-4</v>
      </c>
      <c r="FP459" s="223">
        <f t="shared" ca="1" si="1021"/>
        <v>2.7329371730726342E-4</v>
      </c>
      <c r="FQ459" s="223">
        <f t="shared" ca="1" si="1022"/>
        <v>-1.8502719183622588E-4</v>
      </c>
      <c r="FR459" s="223">
        <f t="shared" ca="1" si="1023"/>
        <v>8.9849471737479022E-7</v>
      </c>
      <c r="FS459" s="223">
        <f t="shared" ca="1" si="1024"/>
        <v>1.8369571049229723E-4</v>
      </c>
      <c r="FT459" s="223">
        <f t="shared" ca="1" si="1025"/>
        <v>-2.7311758154166684E-4</v>
      </c>
      <c r="FU459" s="223">
        <f t="shared" ca="1" si="1026"/>
        <v>2.210378483027474E-4</v>
      </c>
      <c r="FV459" s="223">
        <f t="shared" ca="1" si="1027"/>
        <v>-5.4438903350251139E-5</v>
      </c>
      <c r="FW459" s="223">
        <f t="shared" ca="1" si="1028"/>
        <v>-1.4036471490183074E-4</v>
      </c>
      <c r="FX459" s="223">
        <f t="shared" ca="1" si="1029"/>
        <v>2.6244569028352959E-4</v>
      </c>
      <c r="FY459" s="223">
        <f t="shared" ca="1" si="1030"/>
        <v>-2.4855414421844882E-4</v>
      </c>
      <c r="FZ459" s="223">
        <f t="shared" ca="1" si="1031"/>
        <v>1.0588725545706632E-4</v>
      </c>
      <c r="GA459" s="223">
        <f t="shared" ca="1" si="1032"/>
        <v>9.1639582035126578E-5</v>
      </c>
      <c r="GB459" s="223">
        <f t="shared" ca="1" si="1033"/>
        <v>-2.4168815832903624E-4</v>
      </c>
      <c r="GC459" s="223">
        <f t="shared" ca="1" si="1034"/>
        <v>2.665186437626063E-4</v>
      </c>
      <c r="GD459" s="223">
        <f t="shared" ca="1" si="1035"/>
        <v>-1.5326641971892392E-4</v>
      </c>
      <c r="GE459" s="223">
        <f t="shared" ca="1" si="1036"/>
        <v>-3.939279142288257E-5</v>
      </c>
      <c r="GF459" s="223">
        <f t="shared" ca="1" si="1037"/>
        <v>2.1164268599022985E-4</v>
      </c>
      <c r="GG459" s="223">
        <f t="shared" ca="1" si="1038"/>
        <v>-2.7424098129234619E-4</v>
      </c>
      <c r="GH459" s="223">
        <f t="shared" ca="1" si="1039"/>
        <v>1.9475564142379341E-4</v>
      </c>
      <c r="GI459" s="223">
        <f t="shared" ca="1" si="1040"/>
        <v>-1.4367842072026291E-5</v>
      </c>
      <c r="GJ459" s="223">
        <f t="shared" ca="1" si="1041"/>
        <v>-1.7346390391941306E-4</v>
      </c>
      <c r="GK459" s="223">
        <f t="shared" ca="1" si="1042"/>
        <v>2.7142439170713275E-4</v>
      </c>
      <c r="GL459" s="223">
        <f t="shared" ca="1" si="1043"/>
        <v>-2.2876051304895643E-4</v>
      </c>
      <c r="GM459" s="223">
        <f t="shared" ca="1" si="1044"/>
        <v>6.7576327453670439E-5</v>
      </c>
      <c r="GN459" s="223">
        <f t="shared" ca="1" si="1045"/>
        <v>1.2861900130065203E-4</v>
      </c>
      <c r="GO459" s="223">
        <f t="shared" ca="1" si="1046"/>
        <v>-2.5817711496516809E-4</v>
      </c>
      <c r="GP459" s="223">
        <f t="shared" ca="1" si="1047"/>
        <v>2.5397424644802281E-4</v>
      </c>
      <c r="GQ459" s="223">
        <f t="shared" ca="1" si="1048"/>
        <v>-1.1818789246851139E-4</v>
      </c>
      <c r="GR459" s="223">
        <f t="shared" ca="1" si="1049"/>
        <v>-7.8831342592274473E-5</v>
      </c>
      <c r="GS459" s="223">
        <f t="shared" ca="1" si="1050"/>
        <v>2.3500823648248722E-4</v>
      </c>
      <c r="GT459" s="223">
        <f t="shared" ca="1" si="1051"/>
        <v>-2.6942789198649116E-4</v>
      </c>
      <c r="GU459" s="223">
        <f t="shared" ca="1" si="1052"/>
        <v>1.6425756305632166E-4</v>
      </c>
      <c r="GV459" s="223">
        <f t="shared" ca="1" si="1053"/>
        <v>2.6014239597202401E-5</v>
      </c>
      <c r="GW459" s="223">
        <f t="shared" ca="1" si="1054"/>
        <v>-2.028081232659229E-4</v>
      </c>
      <c r="GX459" s="223">
        <f t="shared" ca="1" si="1055"/>
        <v>2.7452757473282242E-4</v>
      </c>
      <c r="GY459" s="223">
        <f t="shared" ca="1" si="1056"/>
        <v>-2.0401490761258091E-4</v>
      </c>
      <c r="GZ459" s="223">
        <f t="shared" ca="1" si="1057"/>
        <v>2.7802576036636389E-5</v>
      </c>
      <c r="HA459" s="223">
        <f t="shared" ca="1" si="1058"/>
        <v>1.6281420760834333E-4</v>
      </c>
      <c r="HB459" s="223">
        <f t="shared" ca="1" si="1059"/>
        <v>-2.6907731673900715E-4</v>
      </c>
      <c r="HC459" s="223">
        <f t="shared" ca="1" si="1060"/>
        <v>2.3593207368217582E-4</v>
      </c>
      <c r="HD459" s="223">
        <f t="shared" ca="1" si="1061"/>
        <v>-8.0550954265266585E-5</v>
      </c>
      <c r="HE459" s="223">
        <f t="shared" ca="1" si="1062"/>
        <v>-1.1656343325964596E-4</v>
      </c>
      <c r="HF459" s="223">
        <f t="shared" ca="1" si="1063"/>
        <v>2.532865683632108E-4</v>
      </c>
      <c r="HG459" s="223">
        <f t="shared" ca="1" si="1064"/>
        <v>-2.5878250247238671E-4</v>
      </c>
      <c r="HH459" s="223">
        <f t="shared" ca="1" si="1065"/>
        <v>1.3020380449496296E-4</v>
      </c>
      <c r="HI459" s="223">
        <f t="shared" ca="1" si="1066"/>
        <v>6.5833191540307396E-5</v>
      </c>
      <c r="HJ459" s="223">
        <f t="shared" ca="1" si="1067"/>
        <v>-2.2776215920996138E-4</v>
      </c>
      <c r="HK459" s="223">
        <f t="shared" ca="1" si="1068"/>
        <v>2.7168806481948199E-4</v>
      </c>
      <c r="HL459" s="223">
        <f t="shared" ca="1" si="1069"/>
        <v>-1.7485299553705335E-4</v>
      </c>
      <c r="HM459" s="223">
        <f t="shared" ca="1" si="1070"/>
        <v>-1.257301718973869E-5</v>
      </c>
      <c r="HN459" s="223">
        <f t="shared" ca="1" si="1071"/>
        <v>1.9348497800876464E-4</v>
      </c>
      <c r="HO459" s="223">
        <f t="shared" ca="1" si="1072"/>
        <v>-2.7415280719999147E-4</v>
      </c>
      <c r="HP459" s="223">
        <f t="shared" ca="1" si="1073"/>
        <v>2.1278268401934514E-4</v>
      </c>
      <c r="HQ459" s="223">
        <f t="shared" ca="1" si="1074"/>
        <v>-4.1170331160387199E-5</v>
      </c>
      <c r="HR459" s="223">
        <f t="shared" ca="1" si="1075"/>
        <v>-1.5177227761031771E-4</v>
      </c>
      <c r="HS459" s="223">
        <f t="shared" ca="1" si="1076"/>
        <v>2.6608201094646764E-4</v>
      </c>
      <c r="HT459" s="223">
        <f t="shared" ca="1" si="1077"/>
        <v>-2.4253525328467844E-4</v>
      </c>
      <c r="HU459" s="223">
        <f t="shared" ca="1" si="1078"/>
        <v>9.333152677260731E-5</v>
      </c>
      <c r="HV459" s="223">
        <f t="shared" ca="1" si="1079"/>
        <v>1.0422705369818082E-4</v>
      </c>
      <c r="HW459" s="223">
        <f t="shared" ca="1" si="1080"/>
        <v>-2.4778583223278316E-4</v>
      </c>
      <c r="HX459" s="223">
        <f t="shared" ca="1" si="1081"/>
        <v>2.6296732878161973E-4</v>
      </c>
      <c r="HY459" s="223">
        <f t="shared" ca="1" si="1082"/>
        <v>-1.4190604415187974E-4</v>
      </c>
      <c r="HZ459" s="223">
        <f t="shared" ca="1" si="1083"/>
        <v>-5.2676442563628446E-5</v>
      </c>
      <c r="IA459" s="223">
        <f t="shared" ca="1" si="1084"/>
        <v>2.1996738294628959E-4</v>
      </c>
      <c r="IB459" s="223">
        <f t="shared" ca="1" si="1085"/>
        <v>-2.7329371730726152E-4</v>
      </c>
      <c r="IC459" s="223">
        <f t="shared" ca="1" si="1086"/>
        <v>1.8502719183622251E-4</v>
      </c>
      <c r="ID459" s="223">
        <f t="shared" ca="1" si="1087"/>
        <v>-8.9849471735461051E-7</v>
      </c>
      <c r="IE459" s="223">
        <f t="shared" ca="1" si="1088"/>
        <v>-1.6278849938137357E-4</v>
      </c>
      <c r="IF459" s="223">
        <f t="shared" ca="1" si="1089"/>
        <v>2.731175815416689E-4</v>
      </c>
      <c r="IG459" s="223">
        <f t="shared" ca="1" si="1090"/>
        <v>-2.2103784830274469E-4</v>
      </c>
      <c r="IH459" s="223">
        <f t="shared" ca="1" si="1091"/>
        <v>5.4438903350261954E-5</v>
      </c>
      <c r="II459" s="223">
        <f t="shared" ca="1" si="1092"/>
        <v>1.403647149018347E-4</v>
      </c>
      <c r="IJ459" s="223">
        <f t="shared" ca="1" si="1093"/>
        <v>-2.6244569028352634E-4</v>
      </c>
      <c r="IK459" s="223">
        <f t="shared" ca="1" si="1094"/>
        <v>2.4855414421844682E-4</v>
      </c>
      <c r="IL459" s="223">
        <f t="shared" ca="1" si="1095"/>
        <v>-1.058872554570765E-4</v>
      </c>
      <c r="IM459" s="223">
        <f t="shared" ca="1" si="1096"/>
        <v>-9.1639582035130874E-5</v>
      </c>
      <c r="IN459" s="223">
        <f t="shared" ca="1" si="1097"/>
        <v>2.4168815832903098E-4</v>
      </c>
      <c r="IO459" s="223">
        <f t="shared" ca="1" si="1098"/>
        <v>-2.6651864376260522E-4</v>
      </c>
      <c r="IP459" s="223">
        <f t="shared" ca="1" si="1099"/>
        <v>1.5326641971893305E-4</v>
      </c>
      <c r="IQ459" s="223">
        <f t="shared" ca="1" si="1100"/>
        <v>3.9392791422887096E-5</v>
      </c>
      <c r="IR459" s="223">
        <f t="shared" ca="1" si="1101"/>
        <v>-2.1164268599023278E-4</v>
      </c>
      <c r="IS459" s="223">
        <f t="shared" ca="1" si="1102"/>
        <v>2.7424098129234526E-4</v>
      </c>
      <c r="IT459" s="223">
        <f t="shared" ca="1" si="1103"/>
        <v>-1.9475564142379015E-4</v>
      </c>
      <c r="IU459" s="223">
        <f t="shared" ca="1" si="1104"/>
        <v>1.4367842072006125E-5</v>
      </c>
      <c r="IV459" s="223">
        <f t="shared" ca="1" si="1105"/>
        <v>1.7346390391941659E-4</v>
      </c>
      <c r="IW459" s="223">
        <f t="shared" ca="1" si="1106"/>
        <v>-2.7142439170713584E-4</v>
      </c>
      <c r="IX459" s="223">
        <f t="shared" ca="1" si="1107"/>
        <v>2.2876051304895391E-4</v>
      </c>
      <c r="IY459" s="223">
        <f t="shared" ca="1" si="1108"/>
        <v>-6.7576327453650897E-5</v>
      </c>
      <c r="IZ459" s="223">
        <f t="shared" ca="1" si="1109"/>
        <v>-1.2861900130065607E-4</v>
      </c>
      <c r="JA459" s="223">
        <f t="shared" ca="1" si="1110"/>
        <v>2.5817711496517492E-4</v>
      </c>
      <c r="JB459" s="223">
        <f t="shared" ca="1" si="1111"/>
        <v>-2.5397424644802108E-4</v>
      </c>
    </row>
    <row r="460" spans="2:262">
      <c r="B460" s="230">
        <v>99</v>
      </c>
      <c r="C460" s="229">
        <f t="shared" si="1112"/>
        <v>1.9335937500000013E-3</v>
      </c>
      <c r="D460" s="226">
        <f t="shared" ca="1" si="855"/>
        <v>280.00109069412366</v>
      </c>
      <c r="E460" s="225">
        <f ca="1">DA361</f>
        <v>1.0906941236367785E-3</v>
      </c>
      <c r="F460" s="224">
        <v>99</v>
      </c>
      <c r="G460" s="223">
        <f t="shared" ca="1" si="856"/>
        <v>2.0022384979905461E-4</v>
      </c>
      <c r="H460" s="223">
        <f t="shared" ca="1" si="857"/>
        <v>1.0535478825264242E-4</v>
      </c>
      <c r="I460" s="223">
        <f t="shared" ca="1" si="858"/>
        <v>-3.5977500517249113E-4</v>
      </c>
      <c r="J460" s="223">
        <f t="shared" ca="1" si="859"/>
        <v>4.3949484508441083E-4</v>
      </c>
      <c r="K460" s="223">
        <f t="shared" ca="1" si="860"/>
        <v>-3.058037642113344E-4</v>
      </c>
      <c r="L460" s="223">
        <f t="shared" ca="1" si="861"/>
        <v>2.3619786027200771E-5</v>
      </c>
      <c r="M460" s="223">
        <f t="shared" ca="1" si="862"/>
        <v>2.7003354234656158E-4</v>
      </c>
      <c r="N460" s="223">
        <f t="shared" ca="1" si="863"/>
        <v>-4.3256336026380036E-4</v>
      </c>
      <c r="O460" s="223">
        <f t="shared" ca="1" si="864"/>
        <v>3.8504806378608061E-4</v>
      </c>
      <c r="P460" s="223">
        <f t="shared" ca="1" si="865"/>
        <v>-1.5056024019422618E-4</v>
      </c>
      <c r="Q460" s="223">
        <f t="shared" ca="1" si="866"/>
        <v>-1.5703697217166212E-4</v>
      </c>
      <c r="R460" s="223">
        <f t="shared" ca="1" si="867"/>
        <v>3.8837980930817576E-4</v>
      </c>
      <c r="S460" s="223">
        <f t="shared" ca="1" si="868"/>
        <v>-4.3113228265364358E-4</v>
      </c>
      <c r="T460" s="223">
        <f t="shared" ca="1" si="869"/>
        <v>2.6453454757157025E-4</v>
      </c>
      <c r="U460" s="223">
        <f t="shared" ca="1" si="870"/>
        <v>3.0516483398076739E-5</v>
      </c>
      <c r="V460" s="223">
        <f t="shared" ca="1" si="871"/>
        <v>-3.1074924995815419E-4</v>
      </c>
      <c r="W460" s="223">
        <f t="shared" ca="1" si="872"/>
        <v>4.4008767882906146E-4</v>
      </c>
      <c r="X460" s="223">
        <f t="shared" ca="1" si="873"/>
        <v>-3.5572731733758532E-4</v>
      </c>
      <c r="Y460" s="223">
        <f t="shared" ca="1" si="874"/>
        <v>9.8632064435016757E-5</v>
      </c>
      <c r="Z460" s="223">
        <f t="shared" ca="1" si="875"/>
        <v>2.0635717385880081E-4</v>
      </c>
      <c r="AA460" s="223">
        <f t="shared" ca="1" si="876"/>
        <v>-4.1114301960693797E-4</v>
      </c>
      <c r="AB460" s="223">
        <f t="shared" ca="1" si="877"/>
        <v>4.1628508939272387E-4</v>
      </c>
      <c r="AC460" s="223">
        <f t="shared" ca="1" si="878"/>
        <v>-2.1928648510688838E-4</v>
      </c>
      <c r="AD460" s="223">
        <f t="shared" ca="1" si="879"/>
        <v>-8.4193756508224173E-5</v>
      </c>
      <c r="AE460" s="223">
        <f t="shared" ca="1" si="880"/>
        <v>3.467909996041716E-4</v>
      </c>
      <c r="AF460" s="223">
        <f t="shared" ca="1" si="881"/>
        <v>-4.4099266906998672E-4</v>
      </c>
      <c r="AG460" s="223">
        <f t="shared" ca="1" si="882"/>
        <v>3.210561009244292E-4</v>
      </c>
      <c r="AH460" s="223">
        <f t="shared" ca="1" si="883"/>
        <v>-4.5220370619726184E-5</v>
      </c>
      <c r="AI460" s="223">
        <f t="shared" ca="1" si="884"/>
        <v>-2.5257357157331203E-4</v>
      </c>
      <c r="AJ460" s="223">
        <f t="shared" ca="1" si="885"/>
        <v>4.2772225619782728E-4</v>
      </c>
      <c r="AK460" s="223">
        <f t="shared" ca="1" si="886"/>
        <v>-3.9517658090810353E-4</v>
      </c>
      <c r="AL460" s="223">
        <f t="shared" ca="1" si="887"/>
        <v>1.7074014979377559E-4</v>
      </c>
      <c r="AM460" s="223">
        <f t="shared" ca="1" si="888"/>
        <v>1.3660467715272522E-4</v>
      </c>
      <c r="AN460" s="223">
        <f t="shared" ca="1" si="889"/>
        <v>-3.7761668982218711E-4</v>
      </c>
      <c r="AO460" s="223">
        <f t="shared" ca="1" si="890"/>
        <v>4.3526471909098515E-4</v>
      </c>
      <c r="AP460" s="223">
        <f t="shared" ca="1" si="891"/>
        <v>-2.8155590191352044E-4</v>
      </c>
      <c r="AQ460" s="223">
        <f t="shared" ca="1" si="892"/>
        <v>-8.8714796609258096E-6</v>
      </c>
      <c r="AR460" s="223">
        <f t="shared" ca="1" si="893"/>
        <v>2.9499102767523117E-4</v>
      </c>
      <c r="AS460" s="223">
        <f t="shared" ca="1" si="894"/>
        <v>-4.3786815193052253E-4</v>
      </c>
      <c r="AT460" s="223">
        <f t="shared" ca="1" si="895"/>
        <v>3.6812424881524288E-4</v>
      </c>
      <c r="AU460" s="223">
        <f t="shared" ca="1" si="896"/>
        <v>-1.1962572370238962E-4</v>
      </c>
      <c r="AV460" s="223">
        <f t="shared" ca="1" si="897"/>
        <v>-1.8696093630086324E-4</v>
      </c>
      <c r="AW460" s="223">
        <f t="shared" ca="1" si="898"/>
        <v>4.0276267353868747E-4</v>
      </c>
      <c r="AX460" s="223">
        <f t="shared" ca="1" si="899"/>
        <v>-4.2298998259133124E-4</v>
      </c>
      <c r="AY460" s="223">
        <f t="shared" ca="1" si="900"/>
        <v>2.3782084006487221E-4</v>
      </c>
      <c r="AZ460" s="223">
        <f t="shared" ca="1" si="901"/>
        <v>6.2829894629881316E-5</v>
      </c>
      <c r="BA460" s="223">
        <f t="shared" ca="1" si="902"/>
        <v>-3.3297154414250497E-4</v>
      </c>
      <c r="BB460" s="223">
        <f t="shared" ca="1" si="903"/>
        <v>4.4142810308937694E-4</v>
      </c>
      <c r="BC460" s="223">
        <f t="shared" ca="1" si="904"/>
        <v>-3.3553498536920422E-4</v>
      </c>
      <c r="BD460" s="223">
        <f t="shared" ca="1" si="905"/>
        <v>6.6712015378593521E-5</v>
      </c>
      <c r="BE460" s="223">
        <f t="shared" ca="1" si="906"/>
        <v>2.3450512894330892E-4</v>
      </c>
      <c r="BF460" s="223">
        <f t="shared" ca="1" si="907"/>
        <v>-4.218507317526282E-4</v>
      </c>
      <c r="BG460" s="223">
        <f t="shared" ca="1" si="908"/>
        <v>4.0435308303333637E-4</v>
      </c>
      <c r="BH460" s="223">
        <f t="shared" ca="1" si="909"/>
        <v>-1.905087314174023E-4</v>
      </c>
      <c r="BI460" s="223">
        <f t="shared" ca="1" si="910"/>
        <v>-1.1584328950137534E-4</v>
      </c>
      <c r="BJ460" s="223">
        <f t="shared" ca="1" si="911"/>
        <v>3.6594385865509936E-4</v>
      </c>
      <c r="BK460" s="223">
        <f t="shared" ca="1" si="912"/>
        <v>-4.3834856469534948E-4</v>
      </c>
      <c r="BL460" s="223">
        <f t="shared" ca="1" si="913"/>
        <v>2.9789896342637893E-4</v>
      </c>
      <c r="BM460" s="223">
        <f t="shared" ca="1" si="914"/>
        <v>-1.2794896247774997E-5</v>
      </c>
      <c r="BN460" s="223">
        <f t="shared" ca="1" si="915"/>
        <v>-2.7852214616847371E-4</v>
      </c>
      <c r="BO460" s="223">
        <f t="shared" ca="1" si="916"/>
        <v>4.3459376230126317E-4</v>
      </c>
      <c r="BP460" s="223">
        <f t="shared" ca="1" si="917"/>
        <v>-3.7963433673363013E-4</v>
      </c>
      <c r="BQ460" s="223">
        <f t="shared" ca="1" si="918"/>
        <v>1.4033119412338454E-4</v>
      </c>
      <c r="BR460" s="223">
        <f t="shared" ca="1" si="919"/>
        <v>1.6711429347153001E-4</v>
      </c>
      <c r="BS460" s="223">
        <f t="shared" ca="1" si="920"/>
        <v>-3.9341203691203429E-4</v>
      </c>
      <c r="BT460" s="223">
        <f t="shared" ca="1" si="921"/>
        <v>4.2867585587233015E-4</v>
      </c>
      <c r="BU460" s="223">
        <f t="shared" ca="1" si="922"/>
        <v>-2.5578226378850208E-4</v>
      </c>
      <c r="BV460" s="223">
        <f t="shared" ca="1" si="923"/>
        <v>-4.1314670032120015E-5</v>
      </c>
      <c r="BW460" s="223">
        <f t="shared" ca="1" si="924"/>
        <v>3.1834993106612784E-4</v>
      </c>
      <c r="BX460" s="223">
        <f t="shared" ca="1" si="925"/>
        <v>-4.4080009814388948E-4</v>
      </c>
      <c r="BY460" s="223">
        <f t="shared" ca="1" si="926"/>
        <v>3.492055366448309E-4</v>
      </c>
      <c r="BZ460" s="223">
        <f t="shared" ca="1" si="927"/>
        <v>-8.80429450491252E-5</v>
      </c>
      <c r="CA460" s="223">
        <f t="shared" ca="1" si="928"/>
        <v>-2.1587174291745782E-4</v>
      </c>
      <c r="CB460" s="223">
        <f t="shared" ca="1" si="929"/>
        <v>4.1496293194487864E-4</v>
      </c>
      <c r="CC460" s="223">
        <f t="shared" ca="1" si="930"/>
        <v>-4.1255546316439957E-4</v>
      </c>
      <c r="CD460" s="223">
        <f t="shared" ca="1" si="931"/>
        <v>2.0981836082044469E-4</v>
      </c>
      <c r="CE460" s="223">
        <f t="shared" ca="1" si="932"/>
        <v>9.4802825218930642E-5</v>
      </c>
      <c r="CF460" s="223">
        <f t="shared" ca="1" si="933"/>
        <v>-3.5338943667961864E-4</v>
      </c>
      <c r="CG460" s="223">
        <f t="shared" ca="1" si="934"/>
        <v>4.4037639021256433E-4</v>
      </c>
      <c r="CH460" s="223">
        <f t="shared" ca="1" si="935"/>
        <v>-3.135243602434712E-4</v>
      </c>
      <c r="CI460" s="223">
        <f t="shared" ca="1" si="936"/>
        <v>3.4430448130726924E-5</v>
      </c>
      <c r="CJ460" s="223">
        <f t="shared" ca="1" si="937"/>
        <v>2.6138228041594253E-4</v>
      </c>
      <c r="CK460" s="223">
        <f t="shared" ca="1" si="938"/>
        <v>-4.3027239823269974E-4</v>
      </c>
      <c r="CL460" s="223">
        <f t="shared" ca="1" si="939"/>
        <v>3.9022985228278208E-4</v>
      </c>
      <c r="CM460" s="223">
        <f t="shared" ca="1" si="940"/>
        <v>-1.6069859440618714E-4</v>
      </c>
      <c r="CN460" s="223">
        <f t="shared" ca="1" si="941"/>
        <v>-1.4686505767174632E-4</v>
      </c>
      <c r="CO460" s="223">
        <f t="shared" ca="1" si="942"/>
        <v>3.8311363622964083E-4</v>
      </c>
      <c r="CP460" s="223">
        <f t="shared" ca="1" si="943"/>
        <v>-4.333290114689608E-4</v>
      </c>
      <c r="CQ460" s="223">
        <f t="shared" ca="1" si="944"/>
        <v>2.7312748563477476E-4</v>
      </c>
      <c r="CR460" s="223">
        <f t="shared" ca="1" si="945"/>
        <v>1.969991477551993E-5</v>
      </c>
      <c r="CS460" s="223">
        <f t="shared" ca="1" si="946"/>
        <v>-3.0296138512166018E-4</v>
      </c>
      <c r="CT460" s="223">
        <f t="shared" ca="1" si="947"/>
        <v>4.3911016715244519E-4</v>
      </c>
      <c r="CU460" s="223">
        <f t="shared" ca="1" si="948"/>
        <v>-3.6203482119588387E-4</v>
      </c>
      <c r="CV460" s="223">
        <f t="shared" ca="1" si="949"/>
        <v>1.0916177155338244E-4</v>
      </c>
      <c r="CW460" s="223">
        <f t="shared" ca="1" si="950"/>
        <v>1.9671830295479251E-4</v>
      </c>
      <c r="CX460" s="223">
        <f t="shared" ca="1" si="951"/>
        <v>-4.0707545008760923E-4</v>
      </c>
      <c r="CY460" s="223">
        <f t="shared" ca="1" si="952"/>
        <v>4.197639610491042E-4</v>
      </c>
      <c r="CZ460" s="223">
        <f t="shared" ca="1" si="953"/>
        <v>-2.2862251941436375E-4</v>
      </c>
      <c r="DA460" s="223">
        <f t="shared" ca="1" si="954"/>
        <v>-7.3533972626798981E-5</v>
      </c>
      <c r="DB460" s="223">
        <f t="shared" ca="1" si="955"/>
        <v>3.3998366859791008E-4</v>
      </c>
      <c r="DC460" s="223">
        <f t="shared" ca="1" si="956"/>
        <v>-4.413433104333397E-4</v>
      </c>
      <c r="DD460" s="223">
        <f t="shared" ca="1" si="957"/>
        <v>3.2839444941525493E-4</v>
      </c>
      <c r="DE460" s="223">
        <f t="shared" ca="1" si="958"/>
        <v>-5.5983054048368302E-5</v>
      </c>
      <c r="DF460" s="223">
        <f t="shared" ca="1" si="959"/>
        <v>-2.4361272185549523E-4</v>
      </c>
      <c r="DG460" s="223">
        <f t="shared" ca="1" si="960"/>
        <v>4.2491447026938537E-4</v>
      </c>
      <c r="DH460" s="223">
        <f t="shared" ca="1" si="961"/>
        <v>-3.99885269937687E-4</v>
      </c>
      <c r="DI460" s="223">
        <f t="shared" ca="1" si="962"/>
        <v>1.8067885769951895E-4</v>
      </c>
      <c r="DJ460" s="223">
        <f t="shared" ca="1" si="963"/>
        <v>1.2626201108415975E-4</v>
      </c>
      <c r="DK460" s="223">
        <f t="shared" ca="1" si="964"/>
        <v>-3.7189228124077239E-4</v>
      </c>
      <c r="DL460" s="223">
        <f t="shared" ca="1" si="965"/>
        <v>4.3693823952182419E-4</v>
      </c>
      <c r="DM460" s="223">
        <f t="shared" ca="1" si="966"/>
        <v>-2.8981471944501116E-4</v>
      </c>
      <c r="DN460" s="223">
        <f t="shared" ca="1" si="967"/>
        <v>1.9622993012957082E-6</v>
      </c>
      <c r="DO460" s="223">
        <f t="shared" ca="1" si="968"/>
        <v>2.8684297866414196E-4</v>
      </c>
      <c r="DP460" s="223">
        <f t="shared" ca="1" si="969"/>
        <v>-4.3636238130682279E-4</v>
      </c>
      <c r="DQ460" s="223">
        <f t="shared" ca="1" si="970"/>
        <v>3.7399193215217099E-4</v>
      </c>
      <c r="DR460" s="223">
        <f t="shared" ca="1" si="971"/>
        <v>-1.3001761778853773E-4</v>
      </c>
      <c r="DS460" s="223">
        <f t="shared" ca="1" si="972"/>
        <v>-1.7709095136980943E-4</v>
      </c>
      <c r="DT460" s="223">
        <f t="shared" ca="1" si="973"/>
        <v>3.9820728781549044E-4</v>
      </c>
      <c r="DU460" s="223">
        <f t="shared" ca="1" si="974"/>
        <v>-4.2596121078466125E-4</v>
      </c>
      <c r="DV460" s="223">
        <f t="shared" ca="1" si="975"/>
        <v>2.4687590633403497E-4</v>
      </c>
      <c r="DW460" s="223">
        <f t="shared" ca="1" si="976"/>
        <v>5.208797025378166E-5</v>
      </c>
      <c r="DX460" s="223">
        <f t="shared" ca="1" si="977"/>
        <v>-3.2575885007951307E-4</v>
      </c>
      <c r="DY460" s="223">
        <f t="shared" ca="1" si="978"/>
        <v>4.4124699596217315E-4</v>
      </c>
      <c r="DZ460" s="223">
        <f t="shared" ca="1" si="979"/>
        <v>-3.424734075944321E-4</v>
      </c>
      <c r="EA460" s="223">
        <f t="shared" ca="1" si="980"/>
        <v>7.7400791885283107E-5</v>
      </c>
      <c r="EB460" s="223">
        <f t="shared" ca="1" si="981"/>
        <v>2.2525627891016481E-4</v>
      </c>
      <c r="EC460" s="223">
        <f t="shared" ca="1" si="982"/>
        <v>-4.1853288612908016E-4</v>
      </c>
      <c r="ED460" s="223">
        <f t="shared" ca="1" si="983"/>
        <v>4.0857732895150414E-4</v>
      </c>
      <c r="EE460" s="223">
        <f t="shared" ca="1" si="984"/>
        <v>-2.0022384979906507E-4</v>
      </c>
      <c r="EF460" s="223">
        <f t="shared" ca="1" si="985"/>
        <v>-1.0535478825262517E-4</v>
      </c>
      <c r="EG460" s="223">
        <f t="shared" ca="1" si="986"/>
        <v>3.59775005172492E-4</v>
      </c>
      <c r="EH460" s="223">
        <f t="shared" ca="1" si="987"/>
        <v>-4.3949484508441132E-4</v>
      </c>
      <c r="EI460" s="223">
        <f t="shared" ca="1" si="988"/>
        <v>3.0580376421134243E-4</v>
      </c>
      <c r="EJ460" s="223">
        <f t="shared" ca="1" si="989"/>
        <v>-2.3619786027217359E-5</v>
      </c>
      <c r="EK460" s="223">
        <f t="shared" ca="1" si="990"/>
        <v>-2.7003354234656336E-4</v>
      </c>
      <c r="EL460" s="223">
        <f t="shared" ca="1" si="991"/>
        <v>4.3256336026379954E-4</v>
      </c>
      <c r="EM460" s="223">
        <f t="shared" ca="1" si="992"/>
        <v>-3.8504806378608566E-4</v>
      </c>
      <c r="EN460" s="223">
        <f t="shared" ca="1" si="993"/>
        <v>1.505602401942418E-4</v>
      </c>
      <c r="EO460" s="223">
        <f t="shared" ca="1" si="994"/>
        <v>1.5703697217166421E-4</v>
      </c>
      <c r="EP460" s="223">
        <f t="shared" ca="1" si="995"/>
        <v>-3.8837980930817457E-4</v>
      </c>
      <c r="EQ460" s="223">
        <f t="shared" ca="1" si="996"/>
        <v>4.3113228265364548E-4</v>
      </c>
      <c r="ER460" s="223">
        <f t="shared" ca="1" si="997"/>
        <v>-2.6453454757158229E-4</v>
      </c>
      <c r="ES460" s="223">
        <f t="shared" ca="1" si="998"/>
        <v>-3.0516483398080533E-5</v>
      </c>
      <c r="ET460" s="223">
        <f t="shared" ca="1" si="999"/>
        <v>3.107492499581524E-4</v>
      </c>
      <c r="EU460" s="223">
        <f t="shared" ca="1" si="1000"/>
        <v>-4.4008767882906081E-4</v>
      </c>
      <c r="EV460" s="223">
        <f t="shared" ca="1" si="1001"/>
        <v>3.5572731733759426E-4</v>
      </c>
      <c r="EW460" s="223">
        <f t="shared" ca="1" si="1002"/>
        <v>-9.8632064435013098E-5</v>
      </c>
      <c r="EX460" s="223">
        <f t="shared" ca="1" si="1003"/>
        <v>-2.0635717385879862E-4</v>
      </c>
      <c r="EY460" s="223">
        <f t="shared" ca="1" si="1004"/>
        <v>4.1114301960693477E-4</v>
      </c>
      <c r="EZ460" s="223">
        <f t="shared" ca="1" si="1005"/>
        <v>-4.1628508939272891E-4</v>
      </c>
      <c r="FA460" s="223">
        <f t="shared" ca="1" si="1006"/>
        <v>2.192864851068851E-4</v>
      </c>
      <c r="FB460" s="223">
        <f t="shared" ca="1" si="1007"/>
        <v>8.4193756508224823E-5</v>
      </c>
      <c r="FC460" s="223">
        <f t="shared" ca="1" si="1008"/>
        <v>-3.4679099960416813E-4</v>
      </c>
      <c r="FD460" s="223">
        <f t="shared" ca="1" si="1009"/>
        <v>4.4099266906998726E-4</v>
      </c>
      <c r="FE460" s="223">
        <f t="shared" ca="1" si="1010"/>
        <v>-3.2105610092442443E-4</v>
      </c>
      <c r="FF460" s="223">
        <f t="shared" ca="1" si="1011"/>
        <v>4.5220370619725506E-5</v>
      </c>
      <c r="FG460" s="223">
        <f t="shared" ca="1" si="1012"/>
        <v>2.5257357157330742E-4</v>
      </c>
      <c r="FH460" s="223">
        <f t="shared" ca="1" si="1013"/>
        <v>-4.2772225619782436E-4</v>
      </c>
      <c r="FI460" s="223">
        <f t="shared" ca="1" si="1014"/>
        <v>3.9517658090810044E-4</v>
      </c>
      <c r="FJ460" s="223">
        <f t="shared" ca="1" si="1015"/>
        <v>-1.7074014979377499E-4</v>
      </c>
      <c r="FK460" s="223">
        <f t="shared" ca="1" si="1016"/>
        <v>-1.3660467715271988E-4</v>
      </c>
      <c r="FL460" s="223">
        <f t="shared" ca="1" si="1017"/>
        <v>3.7761668982218093E-4</v>
      </c>
      <c r="FM460" s="223">
        <f t="shared" ca="1" si="1018"/>
        <v>-4.3526471909098813E-4</v>
      </c>
      <c r="FN460" s="223">
        <f t="shared" ca="1" si="1019"/>
        <v>2.8155590191351995E-4</v>
      </c>
      <c r="FO460" s="223">
        <f t="shared" ca="1" si="1020"/>
        <v>8.8714796609201988E-6</v>
      </c>
      <c r="FP460" s="223">
        <f t="shared" ca="1" si="1021"/>
        <v>-2.9499102767522234E-4</v>
      </c>
      <c r="FQ460" s="223">
        <f t="shared" ca="1" si="1022"/>
        <v>4.3786815193052025E-4</v>
      </c>
      <c r="FR460" s="223">
        <f t="shared" ca="1" si="1023"/>
        <v>-3.6812424881524255E-4</v>
      </c>
      <c r="FS460" s="223">
        <f t="shared" ca="1" si="1024"/>
        <v>1.1962572370239502E-4</v>
      </c>
      <c r="FT460" s="223">
        <f t="shared" ca="1" si="1025"/>
        <v>1.8696093630085245E-4</v>
      </c>
      <c r="FU460" s="223">
        <f t="shared" ca="1" si="1026"/>
        <v>-4.0276267353867999E-4</v>
      </c>
      <c r="FV460" s="223">
        <f t="shared" ca="1" si="1027"/>
        <v>4.2298998259133113E-4</v>
      </c>
      <c r="FW460" s="223">
        <f t="shared" ca="1" si="1028"/>
        <v>-2.3782084006487695E-4</v>
      </c>
      <c r="FX460" s="223">
        <f t="shared" ca="1" si="1029"/>
        <v>-6.2829894629869525E-5</v>
      </c>
      <c r="FY460" s="223">
        <f t="shared" ca="1" si="1030"/>
        <v>3.3297154414249305E-4</v>
      </c>
      <c r="FZ460" s="223">
        <f t="shared" ca="1" si="1031"/>
        <v>-4.4142810308937694E-4</v>
      </c>
      <c r="GA460" s="223">
        <f t="shared" ca="1" si="1032"/>
        <v>3.3553498536920378E-4</v>
      </c>
      <c r="GB460" s="223">
        <f t="shared" ca="1" si="1033"/>
        <v>-6.671201537859905E-5</v>
      </c>
      <c r="GC460" s="223">
        <f t="shared" ca="1" si="1034"/>
        <v>-2.3450512894329883E-4</v>
      </c>
      <c r="GD460" s="223">
        <f t="shared" ca="1" si="1035"/>
        <v>4.2185073175263015E-4</v>
      </c>
      <c r="GE460" s="223">
        <f t="shared" ca="1" si="1036"/>
        <v>-4.0435308303333865E-4</v>
      </c>
      <c r="GF460" s="223">
        <f t="shared" ca="1" si="1037"/>
        <v>1.9050873141740734E-4</v>
      </c>
      <c r="GG460" s="223">
        <f t="shared" ca="1" si="1038"/>
        <v>1.1584328950135778E-4</v>
      </c>
      <c r="GH460" s="223">
        <f t="shared" ca="1" si="1039"/>
        <v>-3.6594385865510327E-4</v>
      </c>
      <c r="GI460" s="223">
        <f t="shared" ca="1" si="1040"/>
        <v>4.3834856469535013E-4</v>
      </c>
      <c r="GJ460" s="223">
        <f t="shared" ca="1" si="1041"/>
        <v>-2.978989634263831E-4</v>
      </c>
      <c r="GK460" s="223">
        <f t="shared" ca="1" si="1042"/>
        <v>1.2794896247793184E-5</v>
      </c>
      <c r="GL460" s="223">
        <f t="shared" ca="1" si="1043"/>
        <v>2.7852214616847908E-4</v>
      </c>
      <c r="GM460" s="223">
        <f t="shared" ca="1" si="1044"/>
        <v>-4.345937623012622E-4</v>
      </c>
      <c r="GN460" s="223">
        <f t="shared" ca="1" si="1045"/>
        <v>3.7963433673363295E-4</v>
      </c>
      <c r="GO460" s="223">
        <f t="shared" ca="1" si="1046"/>
        <v>-1.4033119412340176E-4</v>
      </c>
      <c r="GP460" s="223">
        <f t="shared" ca="1" si="1047"/>
        <v>-1.671142934715132E-4</v>
      </c>
      <c r="GQ460" s="223">
        <f t="shared" ca="1" si="1048"/>
        <v>3.9341203691203749E-4</v>
      </c>
      <c r="GR460" s="223">
        <f t="shared" ca="1" si="1049"/>
        <v>-4.286758558723315E-4</v>
      </c>
      <c r="GS460" s="223">
        <f t="shared" ca="1" si="1050"/>
        <v>2.5578226378850663E-4</v>
      </c>
      <c r="GT460" s="223">
        <f t="shared" ca="1" si="1051"/>
        <v>4.1314670032101963E-5</v>
      </c>
      <c r="GU460" s="223">
        <f t="shared" ca="1" si="1052"/>
        <v>-3.1834993106613261E-4</v>
      </c>
      <c r="GV460" s="223">
        <f t="shared" ca="1" si="1053"/>
        <v>4.4080009814388921E-4</v>
      </c>
      <c r="GW460" s="223">
        <f t="shared" ca="1" si="1054"/>
        <v>-3.4920553664483431E-4</v>
      </c>
      <c r="GX460" s="223">
        <f t="shared" ca="1" si="1055"/>
        <v>8.8042945049143036E-5</v>
      </c>
      <c r="GY460" s="223">
        <f t="shared" ca="1" si="1056"/>
        <v>2.1587174291746384E-4</v>
      </c>
      <c r="GZ460" s="223">
        <f t="shared" ca="1" si="1057"/>
        <v>-4.1496293194487674E-4</v>
      </c>
      <c r="HA460" s="223">
        <f t="shared" ca="1" si="1058"/>
        <v>4.1255546316440152E-4</v>
      </c>
      <c r="HB460" s="223">
        <f t="shared" ca="1" si="1059"/>
        <v>-2.0981836082046077E-4</v>
      </c>
      <c r="HC460" s="223">
        <f t="shared" ca="1" si="1060"/>
        <v>-9.4802825218937419E-5</v>
      </c>
      <c r="HD460" s="223">
        <f t="shared" ca="1" si="1061"/>
        <v>3.5338943667961528E-4</v>
      </c>
      <c r="HE460" s="223">
        <f t="shared" ca="1" si="1062"/>
        <v>-4.4037639021256465E-4</v>
      </c>
      <c r="HF460" s="223">
        <f t="shared" ca="1" si="1063"/>
        <v>3.1352436024348394E-4</v>
      </c>
      <c r="HG460" s="223">
        <f t="shared" ca="1" si="1064"/>
        <v>-3.4430448130720013E-5</v>
      </c>
      <c r="HH460" s="223">
        <f t="shared" ca="1" si="1065"/>
        <v>-2.6138228041593797E-4</v>
      </c>
      <c r="HI460" s="223">
        <f t="shared" ca="1" si="1066"/>
        <v>4.3027239823270418E-4</v>
      </c>
      <c r="HJ460" s="223">
        <f t="shared" ca="1" si="1067"/>
        <v>-3.9022985228277888E-4</v>
      </c>
      <c r="HK460" s="223">
        <f t="shared" ca="1" si="1068"/>
        <v>1.6069859440618066E-4</v>
      </c>
      <c r="HL460" s="223">
        <f t="shared" ca="1" si="1069"/>
        <v>1.4686505767174104E-4</v>
      </c>
      <c r="HM460" s="223">
        <f t="shared" ca="1" si="1070"/>
        <v>-3.8311363622963801E-4</v>
      </c>
      <c r="HN460" s="223">
        <f t="shared" ca="1" si="1071"/>
        <v>4.3332901146896422E-4</v>
      </c>
      <c r="HO460" s="223">
        <f t="shared" ca="1" si="1072"/>
        <v>-2.7312748563478896E-4</v>
      </c>
      <c r="HP460" s="223">
        <f t="shared" ca="1" si="1073"/>
        <v>-1.9699914775489247E-5</v>
      </c>
      <c r="HQ460" s="223">
        <f t="shared" ca="1" si="1074"/>
        <v>3.0296138512167438E-4</v>
      </c>
      <c r="HR460" s="223">
        <f t="shared" ca="1" si="1075"/>
        <v>-4.391101671524459E-4</v>
      </c>
      <c r="HS460" s="223">
        <f t="shared" ca="1" si="1076"/>
        <v>3.6203482119587992E-4</v>
      </c>
      <c r="HT460" s="223">
        <f t="shared" ca="1" si="1077"/>
        <v>-1.0916177155338789E-4</v>
      </c>
      <c r="HU460" s="223">
        <f t="shared" ca="1" si="1078"/>
        <v>-1.9671830295478747E-4</v>
      </c>
      <c r="HV460" s="223">
        <f t="shared" ca="1" si="1079"/>
        <v>4.0707545008760706E-4</v>
      </c>
      <c r="HW460" s="223">
        <f t="shared" ca="1" si="1080"/>
        <v>-4.1976396104910984E-4</v>
      </c>
      <c r="HX460" s="223">
        <f t="shared" ca="1" si="1081"/>
        <v>2.2862251941437926E-4</v>
      </c>
      <c r="HY460" s="223">
        <f t="shared" ca="1" si="1082"/>
        <v>7.3533972626768705E-5</v>
      </c>
      <c r="HZ460" s="223">
        <f t="shared" ca="1" si="1083"/>
        <v>-3.399836685979225E-4</v>
      </c>
      <c r="IA460" s="223">
        <f t="shared" ca="1" si="1084"/>
        <v>4.4134331043333959E-4</v>
      </c>
      <c r="IB460" s="223">
        <f t="shared" ca="1" si="1085"/>
        <v>-3.2839444941525027E-4</v>
      </c>
      <c r="IC460" s="223">
        <f t="shared" ca="1" si="1086"/>
        <v>5.5983054048373886E-5</v>
      </c>
      <c r="ID460" s="223">
        <f t="shared" ca="1" si="1087"/>
        <v>2.4361272185549051E-4</v>
      </c>
      <c r="IE460" s="223">
        <f t="shared" ca="1" si="1088"/>
        <v>-4.8876196774188716E-4</v>
      </c>
      <c r="IF460" s="223">
        <f t="shared" ca="1" si="1089"/>
        <v>3.9988526993770001E-4</v>
      </c>
      <c r="IG460" s="223">
        <f t="shared" ca="1" si="1090"/>
        <v>-1.8067885769954695E-4</v>
      </c>
      <c r="IH460" s="223">
        <f t="shared" ca="1" si="1091"/>
        <v>-1.2626201108417842E-4</v>
      </c>
      <c r="II460" s="223">
        <f t="shared" ca="1" si="1092"/>
        <v>3.7189228124078291E-4</v>
      </c>
      <c r="IJ460" s="223">
        <f t="shared" ca="1" si="1093"/>
        <v>-4.3693823952182501E-4</v>
      </c>
      <c r="IK460" s="223">
        <f t="shared" ca="1" si="1094"/>
        <v>2.8981471944501534E-4</v>
      </c>
      <c r="IL460" s="223">
        <f t="shared" ca="1" si="1095"/>
        <v>-1.962299301301319E-6</v>
      </c>
      <c r="IM460" s="223">
        <f t="shared" ca="1" si="1096"/>
        <v>-2.8684297866413762E-4</v>
      </c>
      <c r="IN460" s="223">
        <f t="shared" ca="1" si="1097"/>
        <v>4.3636238130681819E-4</v>
      </c>
      <c r="IO460" s="223">
        <f t="shared" ca="1" si="1098"/>
        <v>-3.7399193215218737E-4</v>
      </c>
      <c r="IP460" s="223">
        <f t="shared" ca="1" si="1099"/>
        <v>1.3001761778851911E-4</v>
      </c>
      <c r="IQ460" s="223">
        <f t="shared" ca="1" si="1100"/>
        <v>1.7709095136982726E-4</v>
      </c>
      <c r="IR460" s="223">
        <f t="shared" ca="1" si="1101"/>
        <v>-3.9820728781548795E-4</v>
      </c>
      <c r="IS460" s="223">
        <f t="shared" ca="1" si="1102"/>
        <v>4.2596121078466271E-4</v>
      </c>
      <c r="IT460" s="223">
        <f t="shared" ca="1" si="1103"/>
        <v>-2.4687590633403964E-4</v>
      </c>
      <c r="IU460" s="223">
        <f t="shared" ca="1" si="1104"/>
        <v>-5.2087970253776077E-5</v>
      </c>
      <c r="IV460" s="223">
        <f t="shared" ca="1" si="1105"/>
        <v>3.2575885007949231E-4</v>
      </c>
      <c r="IW460" s="223">
        <f t="shared" ca="1" si="1106"/>
        <v>-4.4124699596217223E-4</v>
      </c>
      <c r="IX460" s="223">
        <f t="shared" ca="1" si="1107"/>
        <v>3.4247340759441974E-4</v>
      </c>
      <c r="IY460" s="223">
        <f t="shared" ca="1" si="1108"/>
        <v>-7.7400791885263998E-5</v>
      </c>
      <c r="IZ460" s="223">
        <f t="shared" ca="1" si="1109"/>
        <v>-2.2525627891015998E-4</v>
      </c>
      <c r="JA460" s="223">
        <f t="shared" ca="1" si="1110"/>
        <v>4.1853288612907842E-4</v>
      </c>
      <c r="JB460" s="223">
        <f t="shared" ca="1" si="1111"/>
        <v>-4.0857732895150631E-4</v>
      </c>
    </row>
    <row r="461" spans="2:262">
      <c r="B461" s="230">
        <v>100</v>
      </c>
      <c r="C461" s="229">
        <f t="shared" si="1112"/>
        <v>1.9531250000000013E-3</v>
      </c>
      <c r="D461" s="226">
        <f t="shared" ca="1" si="855"/>
        <v>280.00147741540286</v>
      </c>
      <c r="E461" s="225">
        <f ca="1">DB361</f>
        <v>1.4774154028513319E-3</v>
      </c>
      <c r="F461" s="224">
        <v>100</v>
      </c>
      <c r="G461" s="223">
        <f t="shared" ca="1" si="856"/>
        <v>1.2931602305631758E-4</v>
      </c>
      <c r="H461" s="223">
        <f t="shared" ca="1" si="857"/>
        <v>5.3268005402795641E-5</v>
      </c>
      <c r="I461" s="223">
        <f t="shared" ca="1" si="858"/>
        <v>-2.116694730686052E-4</v>
      </c>
      <c r="J461" s="223">
        <f t="shared" ca="1" si="859"/>
        <v>2.7397742527683259E-4</v>
      </c>
      <c r="K461" s="223">
        <f t="shared" ca="1" si="860"/>
        <v>-2.119053543801944E-4</v>
      </c>
      <c r="L461" s="223">
        <f t="shared" ca="1" si="861"/>
        <v>5.3632682842018082E-5</v>
      </c>
      <c r="M461" s="223">
        <f t="shared" ca="1" si="862"/>
        <v>1.2898810542265703E-4</v>
      </c>
      <c r="N461" s="223">
        <f t="shared" ca="1" si="863"/>
        <v>-2.5305099054435606E-4</v>
      </c>
      <c r="O461" s="223">
        <f t="shared" ca="1" si="864"/>
        <v>2.6223401642650726E-4</v>
      </c>
      <c r="P461" s="223">
        <f t="shared" ca="1" si="865"/>
        <v>-1.5236828130561585E-4</v>
      </c>
      <c r="Q461" s="223">
        <f t="shared" ca="1" si="866"/>
        <v>-2.6669468006197474E-5</v>
      </c>
      <c r="R461" s="223">
        <f t="shared" ca="1" si="867"/>
        <v>1.9359983641444327E-4</v>
      </c>
      <c r="S461" s="223">
        <f t="shared" ca="1" si="868"/>
        <v>-2.7263992662916308E-4</v>
      </c>
      <c r="T461" s="223">
        <f t="shared" ca="1" si="869"/>
        <v>2.2790719016234289E-4</v>
      </c>
      <c r="U461" s="223">
        <f t="shared" ca="1" si="870"/>
        <v>-7.9709354154876099E-5</v>
      </c>
      <c r="V461" s="223">
        <f t="shared" ca="1" si="871"/>
        <v>-1.0467486217731813E-4</v>
      </c>
      <c r="W461" s="223">
        <f t="shared" ca="1" si="872"/>
        <v>2.4153887948961782E-4</v>
      </c>
      <c r="X461" s="223">
        <f t="shared" ca="1" si="873"/>
        <v>-2.6874929530067604E-4</v>
      </c>
      <c r="Y461" s="223">
        <f t="shared" ca="1" si="874"/>
        <v>1.7395314971296538E-4</v>
      </c>
      <c r="Z461" s="223">
        <f t="shared" ca="1" si="875"/>
        <v>-1.8591094631530028E-7</v>
      </c>
      <c r="AA461" s="223">
        <f t="shared" ca="1" si="876"/>
        <v>-1.7366572750317433E-4</v>
      </c>
      <c r="AB461" s="223">
        <f t="shared" ca="1" si="877"/>
        <v>2.6867675644791052E-4</v>
      </c>
      <c r="AC461" s="223">
        <f t="shared" ca="1" si="878"/>
        <v>-2.4171415511648435E-4</v>
      </c>
      <c r="AD461" s="223">
        <f t="shared" ca="1" si="879"/>
        <v>1.0501838081365736E-4</v>
      </c>
      <c r="AE461" s="223">
        <f t="shared" ca="1" si="880"/>
        <v>7.9353542788111438E-5</v>
      </c>
      <c r="AF461" s="223">
        <f t="shared" ca="1" si="881"/>
        <v>-2.2770061698681234E-4</v>
      </c>
      <c r="AG461" s="223">
        <f t="shared" ca="1" si="882"/>
        <v>2.7267637154779065E-4</v>
      </c>
      <c r="AH461" s="223">
        <f t="shared" ca="1" si="883"/>
        <v>-1.9386275419611598E-4</v>
      </c>
      <c r="AI461" s="223">
        <f t="shared" ca="1" si="884"/>
        <v>2.7039499474782914E-5</v>
      </c>
      <c r="AJ461" s="223">
        <f t="shared" ca="1" si="885"/>
        <v>1.520591227007063E-4</v>
      </c>
      <c r="AK461" s="223">
        <f t="shared" ca="1" si="886"/>
        <v>-2.6212608222840942E-4</v>
      </c>
      <c r="AL461" s="223">
        <f t="shared" ca="1" si="887"/>
        <v>2.5319328062245607E-4</v>
      </c>
      <c r="AM461" s="223">
        <f t="shared" ca="1" si="888"/>
        <v>-1.2931602305631823E-4</v>
      </c>
      <c r="AN461" s="223">
        <f t="shared" ca="1" si="889"/>
        <v>-5.3268005402794313E-5</v>
      </c>
      <c r="AO461" s="223">
        <f t="shared" ca="1" si="890"/>
        <v>2.1166947306860387E-4</v>
      </c>
      <c r="AP461" s="223">
        <f t="shared" ca="1" si="891"/>
        <v>-2.7397742527683253E-4</v>
      </c>
      <c r="AQ461" s="223">
        <f t="shared" ca="1" si="892"/>
        <v>2.1190535438019383E-4</v>
      </c>
      <c r="AR461" s="223">
        <f t="shared" ca="1" si="893"/>
        <v>-5.3632682842018204E-5</v>
      </c>
      <c r="AS461" s="223">
        <f t="shared" ca="1" si="894"/>
        <v>-1.289881054226569E-4</v>
      </c>
      <c r="AT461" s="223">
        <f t="shared" ca="1" si="895"/>
        <v>2.5305099054435563E-4</v>
      </c>
      <c r="AU461" s="223">
        <f t="shared" ca="1" si="896"/>
        <v>-2.6223401642650786E-4</v>
      </c>
      <c r="AV461" s="223">
        <f t="shared" ca="1" si="897"/>
        <v>1.5236828130561436E-4</v>
      </c>
      <c r="AW461" s="223">
        <f t="shared" ca="1" si="898"/>
        <v>2.6669468006198315E-5</v>
      </c>
      <c r="AX461" s="223">
        <f t="shared" ca="1" si="899"/>
        <v>-1.9359983641444316E-4</v>
      </c>
      <c r="AY461" s="223">
        <f t="shared" ca="1" si="900"/>
        <v>2.7263992662916308E-4</v>
      </c>
      <c r="AZ461" s="223">
        <f t="shared" ca="1" si="901"/>
        <v>-2.27907190162343E-4</v>
      </c>
      <c r="BA461" s="223">
        <f t="shared" ca="1" si="902"/>
        <v>7.9709354154878091E-5</v>
      </c>
      <c r="BB461" s="223">
        <f t="shared" ca="1" si="903"/>
        <v>1.0467486217731981E-4</v>
      </c>
      <c r="BC461" s="223">
        <f t="shared" ca="1" si="904"/>
        <v>-2.4153887948961866E-4</v>
      </c>
      <c r="BD461" s="223">
        <f t="shared" ca="1" si="905"/>
        <v>2.6874929530067609E-4</v>
      </c>
      <c r="BE461" s="223">
        <f t="shared" ca="1" si="906"/>
        <v>-1.7395314971296549E-4</v>
      </c>
      <c r="BF461" s="223">
        <f t="shared" ca="1" si="907"/>
        <v>1.8591094631544936E-7</v>
      </c>
      <c r="BG461" s="223">
        <f t="shared" ca="1" si="908"/>
        <v>1.7366572750317271E-4</v>
      </c>
      <c r="BH461" s="223">
        <f t="shared" ca="1" si="909"/>
        <v>-2.6867675644791009E-4</v>
      </c>
      <c r="BI461" s="223">
        <f t="shared" ca="1" si="910"/>
        <v>2.4171415511648535E-4</v>
      </c>
      <c r="BJ461" s="223">
        <f t="shared" ca="1" si="911"/>
        <v>-1.0501838081366109E-4</v>
      </c>
      <c r="BK461" s="223">
        <f t="shared" ca="1" si="912"/>
        <v>-7.9353542788107589E-5</v>
      </c>
      <c r="BL461" s="223">
        <f t="shared" ca="1" si="913"/>
        <v>2.2770061698681445E-4</v>
      </c>
      <c r="BM461" s="223">
        <f t="shared" ca="1" si="914"/>
        <v>-2.7267637154779033E-4</v>
      </c>
      <c r="BN461" s="223">
        <f t="shared" ca="1" si="915"/>
        <v>1.9386275419611335E-4</v>
      </c>
      <c r="BO461" s="223">
        <f t="shared" ca="1" si="916"/>
        <v>-2.7039499474783036E-5</v>
      </c>
      <c r="BP461" s="223">
        <f t="shared" ca="1" si="917"/>
        <v>-1.5205912270070619E-4</v>
      </c>
      <c r="BQ461" s="223">
        <f t="shared" ca="1" si="918"/>
        <v>2.6212608222840936E-4</v>
      </c>
      <c r="BR461" s="223">
        <f t="shared" ca="1" si="919"/>
        <v>-2.5319328062245613E-4</v>
      </c>
      <c r="BS461" s="223">
        <f t="shared" ca="1" si="920"/>
        <v>1.2931602305631834E-4</v>
      </c>
      <c r="BT461" s="223">
        <f t="shared" ca="1" si="921"/>
        <v>5.3268005402794191E-5</v>
      </c>
      <c r="BU461" s="223">
        <f t="shared" ca="1" si="922"/>
        <v>-2.1166947306860382E-4</v>
      </c>
      <c r="BV461" s="223">
        <f t="shared" ca="1" si="923"/>
        <v>2.7397742527683253E-4</v>
      </c>
      <c r="BW461" s="223">
        <f t="shared" ca="1" si="924"/>
        <v>-2.1190535438019641E-4</v>
      </c>
      <c r="BX461" s="223">
        <f t="shared" ca="1" si="925"/>
        <v>5.3632682842022188E-5</v>
      </c>
      <c r="BY461" s="223">
        <f t="shared" ca="1" si="926"/>
        <v>1.2898810542266023E-4</v>
      </c>
      <c r="BZ461" s="223">
        <f t="shared" ca="1" si="927"/>
        <v>-2.5305099054435709E-4</v>
      </c>
      <c r="CA461" s="223">
        <f t="shared" ca="1" si="928"/>
        <v>2.6223401642650677E-4</v>
      </c>
      <c r="CB461" s="223">
        <f t="shared" ca="1" si="929"/>
        <v>-1.5236828130561449E-4</v>
      </c>
      <c r="CC461" s="223">
        <f t="shared" ca="1" si="930"/>
        <v>-2.6669468006198165E-5</v>
      </c>
      <c r="CD461" s="223">
        <f t="shared" ca="1" si="931"/>
        <v>1.9359983641444305E-4</v>
      </c>
      <c r="CE461" s="223">
        <f t="shared" ca="1" si="932"/>
        <v>-2.7263992662916308E-4</v>
      </c>
      <c r="CF461" s="223">
        <f t="shared" ca="1" si="933"/>
        <v>2.2790719016234305E-4</v>
      </c>
      <c r="CG461" s="223">
        <f t="shared" ca="1" si="934"/>
        <v>-7.9709354154878254E-5</v>
      </c>
      <c r="CH461" s="223">
        <f t="shared" ca="1" si="935"/>
        <v>-1.0467486217731608E-4</v>
      </c>
      <c r="CI461" s="223">
        <f t="shared" ca="1" si="936"/>
        <v>2.4153887948961676E-4</v>
      </c>
      <c r="CJ461" s="223">
        <f t="shared" ca="1" si="937"/>
        <v>-2.6874929530067685E-4</v>
      </c>
      <c r="CK461" s="223">
        <f t="shared" ca="1" si="938"/>
        <v>1.7395314971296863E-4</v>
      </c>
      <c r="CL461" s="223">
        <f t="shared" ca="1" si="939"/>
        <v>-1.8591094631168175E-7</v>
      </c>
      <c r="CM461" s="223">
        <f t="shared" ca="1" si="940"/>
        <v>-1.7366572750317561E-4</v>
      </c>
      <c r="CN461" s="223">
        <f t="shared" ca="1" si="941"/>
        <v>2.6867675644791079E-4</v>
      </c>
      <c r="CO461" s="223">
        <f t="shared" ca="1" si="942"/>
        <v>-2.4171415511648354E-4</v>
      </c>
      <c r="CP461" s="223">
        <f t="shared" ca="1" si="943"/>
        <v>1.0501838081365762E-4</v>
      </c>
      <c r="CQ461" s="223">
        <f t="shared" ca="1" si="944"/>
        <v>7.9353542788111194E-5</v>
      </c>
      <c r="CR461" s="223">
        <f t="shared" ca="1" si="945"/>
        <v>-2.2770061698681218E-4</v>
      </c>
      <c r="CS461" s="223">
        <f t="shared" ca="1" si="946"/>
        <v>2.7267637154779071E-4</v>
      </c>
      <c r="CT461" s="223">
        <f t="shared" ca="1" si="947"/>
        <v>-1.9386275419611614E-4</v>
      </c>
      <c r="CU461" s="223">
        <f t="shared" ca="1" si="948"/>
        <v>2.7039499474787047E-5</v>
      </c>
      <c r="CV461" s="223">
        <f t="shared" ca="1" si="949"/>
        <v>1.5205912270070286E-4</v>
      </c>
      <c r="CW461" s="223">
        <f t="shared" ca="1" si="950"/>
        <v>-2.6212608222840817E-4</v>
      </c>
      <c r="CX461" s="223">
        <f t="shared" ca="1" si="951"/>
        <v>2.5319328062245466E-4</v>
      </c>
      <c r="CY461" s="223">
        <f t="shared" ca="1" si="952"/>
        <v>-1.2931602305631503E-4</v>
      </c>
      <c r="CZ461" s="223">
        <f t="shared" ca="1" si="953"/>
        <v>-5.3268005402797884E-5</v>
      </c>
      <c r="DA461" s="223">
        <f t="shared" ca="1" si="954"/>
        <v>2.116694730686062E-4</v>
      </c>
      <c r="DB461" s="223">
        <f t="shared" ca="1" si="955"/>
        <v>-2.7397742527683253E-4</v>
      </c>
      <c r="DC461" s="223">
        <f t="shared" ca="1" si="956"/>
        <v>2.1190535438019402E-4</v>
      </c>
      <c r="DD461" s="223">
        <f t="shared" ca="1" si="957"/>
        <v>-5.3632682842018488E-5</v>
      </c>
      <c r="DE461" s="223">
        <f t="shared" ca="1" si="958"/>
        <v>-1.2898810542265668E-4</v>
      </c>
      <c r="DF461" s="223">
        <f t="shared" ca="1" si="959"/>
        <v>2.5305099054435552E-4</v>
      </c>
      <c r="DG461" s="223">
        <f t="shared" ca="1" si="960"/>
        <v>-2.6223401642650569E-4</v>
      </c>
      <c r="DH461" s="223">
        <f t="shared" ca="1" si="961"/>
        <v>1.5236828130561783E-4</v>
      </c>
      <c r="DI461" s="223">
        <f t="shared" ca="1" si="962"/>
        <v>2.666946800620192E-5</v>
      </c>
      <c r="DJ461" s="223">
        <f t="shared" ca="1" si="963"/>
        <v>-1.9359983641444023E-4</v>
      </c>
      <c r="DK461" s="223">
        <f t="shared" ca="1" si="964"/>
        <v>2.7263992662916346E-4</v>
      </c>
      <c r="DL461" s="223">
        <f t="shared" ca="1" si="965"/>
        <v>-2.2790719016234533E-4</v>
      </c>
      <c r="DM461" s="223">
        <f t="shared" ca="1" si="966"/>
        <v>7.9709354154874635E-5</v>
      </c>
      <c r="DN461" s="223">
        <f t="shared" ca="1" si="967"/>
        <v>1.0467486217731237E-4</v>
      </c>
      <c r="DO461" s="223">
        <f t="shared" ca="1" si="968"/>
        <v>-2.4153887948961852E-4</v>
      </c>
      <c r="DP461" s="223">
        <f t="shared" ca="1" si="969"/>
        <v>2.6874929530067767E-4</v>
      </c>
      <c r="DQ461" s="223">
        <f t="shared" ca="1" si="970"/>
        <v>-1.7395314971296568E-4</v>
      </c>
      <c r="DR461" s="223">
        <f t="shared" ca="1" si="971"/>
        <v>1.8591094630791415E-7</v>
      </c>
      <c r="DS461" s="223">
        <f t="shared" ca="1" si="972"/>
        <v>1.7366572750317249E-4</v>
      </c>
      <c r="DT461" s="223">
        <f t="shared" ca="1" si="973"/>
        <v>-2.6867675644791155E-4</v>
      </c>
      <c r="DU461" s="223">
        <f t="shared" ca="1" si="974"/>
        <v>2.4171415511648546E-4</v>
      </c>
      <c r="DV461" s="223">
        <f t="shared" ca="1" si="975"/>
        <v>-1.0501838081365415E-4</v>
      </c>
      <c r="DW461" s="223">
        <f t="shared" ca="1" si="976"/>
        <v>-7.9353542788107345E-5</v>
      </c>
      <c r="DX461" s="223">
        <f t="shared" ca="1" si="977"/>
        <v>2.2770061698681429E-4</v>
      </c>
      <c r="DY461" s="223">
        <f t="shared" ca="1" si="978"/>
        <v>-2.7267637154779109E-4</v>
      </c>
      <c r="DZ461" s="223">
        <f t="shared" ca="1" si="979"/>
        <v>1.9386275419611352E-4</v>
      </c>
      <c r="EA461" s="223">
        <f t="shared" ca="1" si="980"/>
        <v>-2.7039499474791045E-5</v>
      </c>
      <c r="EB461" s="223">
        <f t="shared" ca="1" si="981"/>
        <v>-1.5205912270070598E-4</v>
      </c>
      <c r="EC461" s="223">
        <f t="shared" ca="1" si="982"/>
        <v>2.6212608222840703E-4</v>
      </c>
      <c r="ED461" s="223">
        <f t="shared" ca="1" si="983"/>
        <v>-2.5319328062245623E-4</v>
      </c>
      <c r="EE461" s="223">
        <f t="shared" ca="1" si="984"/>
        <v>1.293160230563117E-4</v>
      </c>
      <c r="EF461" s="223">
        <f t="shared" ca="1" si="985"/>
        <v>5.326800540279392E-5</v>
      </c>
      <c r="EG461" s="223">
        <f t="shared" ca="1" si="986"/>
        <v>-2.1166947306860859E-4</v>
      </c>
      <c r="EH461" s="223">
        <f t="shared" ca="1" si="987"/>
        <v>2.7397742527683253E-4</v>
      </c>
      <c r="EI461" s="223">
        <f t="shared" ca="1" si="988"/>
        <v>-2.1190535438019161E-4</v>
      </c>
      <c r="EJ461" s="223">
        <f t="shared" ca="1" si="989"/>
        <v>5.3632682842022459E-5</v>
      </c>
      <c r="EK461" s="223">
        <f t="shared" ca="1" si="990"/>
        <v>1.2898810542265999E-4</v>
      </c>
      <c r="EL461" s="223">
        <f t="shared" ca="1" si="991"/>
        <v>-2.53050990544354E-4</v>
      </c>
      <c r="EM461" s="223">
        <f t="shared" ca="1" si="992"/>
        <v>2.6223401642650683E-4</v>
      </c>
      <c r="EN461" s="223">
        <f t="shared" ca="1" si="993"/>
        <v>-1.5236828130562116E-4</v>
      </c>
      <c r="EO461" s="223">
        <f t="shared" ca="1" si="994"/>
        <v>-2.6669468006197908E-5</v>
      </c>
      <c r="EP461" s="223">
        <f t="shared" ca="1" si="995"/>
        <v>1.9359983641443736E-4</v>
      </c>
      <c r="EQ461" s="223">
        <f t="shared" ca="1" si="996"/>
        <v>-2.7263992662916302E-4</v>
      </c>
      <c r="ER461" s="223">
        <f t="shared" ca="1" si="997"/>
        <v>2.2790719016233893E-4</v>
      </c>
      <c r="ES461" s="223">
        <f t="shared" ca="1" si="998"/>
        <v>-7.9709354154878484E-5</v>
      </c>
      <c r="ET461" s="223">
        <f t="shared" ca="1" si="999"/>
        <v>-1.0467486217732303E-4</v>
      </c>
      <c r="EU461" s="223">
        <f t="shared" ca="1" si="1000"/>
        <v>2.4153887948961665E-4</v>
      </c>
      <c r="EV461" s="223">
        <f t="shared" ca="1" si="1001"/>
        <v>-2.6874929530067539E-4</v>
      </c>
      <c r="EW461" s="223">
        <f t="shared" ca="1" si="1002"/>
        <v>1.7395314971296882E-4</v>
      </c>
      <c r="EX461" s="223">
        <f t="shared" ca="1" si="1003"/>
        <v>-1.859109463119528E-7</v>
      </c>
      <c r="EY461" s="223">
        <f t="shared" ca="1" si="1004"/>
        <v>-1.736657275031694E-4</v>
      </c>
      <c r="EZ461" s="223">
        <f t="shared" ca="1" si="1005"/>
        <v>2.6867675644791079E-4</v>
      </c>
      <c r="FA461" s="223">
        <f t="shared" ca="1" si="1006"/>
        <v>-2.4171415511648736E-4</v>
      </c>
      <c r="FB461" s="223">
        <f t="shared" ca="1" si="1007"/>
        <v>1.0501838081365786E-4</v>
      </c>
      <c r="FC461" s="223">
        <f t="shared" ca="1" si="1008"/>
        <v>7.9353542788103496E-5</v>
      </c>
      <c r="FD461" s="223">
        <f t="shared" ca="1" si="1009"/>
        <v>-2.2770061698681207E-4</v>
      </c>
      <c r="FE461" s="223">
        <f t="shared" ca="1" si="1010"/>
        <v>2.7267637154778995E-4</v>
      </c>
      <c r="FF461" s="223">
        <f t="shared" ca="1" si="1011"/>
        <v>-1.9386275419611639E-4</v>
      </c>
      <c r="FG461" s="223">
        <f t="shared" ca="1" si="1012"/>
        <v>2.7039499474779566E-5</v>
      </c>
      <c r="FH461" s="223">
        <f t="shared" ca="1" si="1013"/>
        <v>1.5205912270070264E-4</v>
      </c>
      <c r="FI461" s="223">
        <f t="shared" ca="1" si="1014"/>
        <v>-2.6212608222841039E-4</v>
      </c>
      <c r="FJ461" s="223">
        <f t="shared" ca="1" si="1015"/>
        <v>2.5319328062245775E-4</v>
      </c>
      <c r="FK461" s="223">
        <f t="shared" ca="1" si="1016"/>
        <v>-1.2931602305631525E-4</v>
      </c>
      <c r="FL461" s="223">
        <f t="shared" ca="1" si="1017"/>
        <v>-5.3268005402789976E-5</v>
      </c>
      <c r="FM461" s="223">
        <f t="shared" ca="1" si="1018"/>
        <v>2.1166947306860599E-4</v>
      </c>
      <c r="FN461" s="223">
        <f t="shared" ca="1" si="1019"/>
        <v>-2.7397742527683253E-4</v>
      </c>
      <c r="FO461" s="223">
        <f t="shared" ca="1" si="1020"/>
        <v>2.1190535438019421E-4</v>
      </c>
      <c r="FP461" s="223">
        <f t="shared" ca="1" si="1021"/>
        <v>-5.3632682842026403E-5</v>
      </c>
      <c r="FQ461" s="223">
        <f t="shared" ca="1" si="1022"/>
        <v>-1.2898810542265644E-4</v>
      </c>
      <c r="FR461" s="223">
        <f t="shared" ca="1" si="1023"/>
        <v>2.5305099054435845E-4</v>
      </c>
      <c r="FS461" s="223">
        <f t="shared" ca="1" si="1024"/>
        <v>-2.6223401642650796E-4</v>
      </c>
      <c r="FT461" s="223">
        <f t="shared" ca="1" si="1025"/>
        <v>1.5236828130561159E-4</v>
      </c>
      <c r="FU461" s="223">
        <f t="shared" ca="1" si="1026"/>
        <v>2.6669468006193896E-5</v>
      </c>
      <c r="FV461" s="223">
        <f t="shared" ca="1" si="1027"/>
        <v>-1.9359983641444554E-4</v>
      </c>
      <c r="FW461" s="223">
        <f t="shared" ca="1" si="1028"/>
        <v>2.7263992662916259E-4</v>
      </c>
      <c r="FX461" s="223">
        <f t="shared" ca="1" si="1029"/>
        <v>-2.2790719016234115E-4</v>
      </c>
      <c r="FY461" s="223">
        <f t="shared" ca="1" si="1030"/>
        <v>7.970935415488236E-5</v>
      </c>
      <c r="FZ461" s="223">
        <f t="shared" ca="1" si="1031"/>
        <v>1.0467486217731931E-4</v>
      </c>
      <c r="GA461" s="223">
        <f t="shared" ca="1" si="1032"/>
        <v>-2.4153887948961473E-4</v>
      </c>
      <c r="GB461" s="223">
        <f t="shared" ca="1" si="1033"/>
        <v>2.687492953006762E-4</v>
      </c>
      <c r="GC461" s="223">
        <f t="shared" ca="1" si="1034"/>
        <v>-1.7395314971297191E-4</v>
      </c>
      <c r="GD461" s="223">
        <f t="shared" ca="1" si="1035"/>
        <v>1.8591094631596435E-7</v>
      </c>
      <c r="GE461" s="223">
        <f t="shared" ca="1" si="1036"/>
        <v>1.7366572750317832E-4</v>
      </c>
      <c r="GF461" s="223">
        <f t="shared" ca="1" si="1037"/>
        <v>-2.6867675644790998E-4</v>
      </c>
      <c r="GG461" s="223">
        <f t="shared" ca="1" si="1038"/>
        <v>2.4171415511648188E-4</v>
      </c>
      <c r="GH461" s="223">
        <f t="shared" ca="1" si="1039"/>
        <v>-1.0501838081366157E-4</v>
      </c>
      <c r="GI461" s="223">
        <f t="shared" ca="1" si="1040"/>
        <v>-7.9353542788114542E-5</v>
      </c>
      <c r="GJ461" s="223">
        <f t="shared" ca="1" si="1041"/>
        <v>2.2770061698680982E-4</v>
      </c>
      <c r="GK461" s="223">
        <f t="shared" ca="1" si="1042"/>
        <v>-2.7267637154779038E-4</v>
      </c>
      <c r="GL461" s="223">
        <f t="shared" ca="1" si="1043"/>
        <v>1.9386275419611918E-4</v>
      </c>
      <c r="GM461" s="223">
        <f t="shared" ca="1" si="1044"/>
        <v>-2.7039499474783564E-5</v>
      </c>
      <c r="GN461" s="223">
        <f t="shared" ca="1" si="1045"/>
        <v>-1.5205912270069928E-4</v>
      </c>
      <c r="GO461" s="223">
        <f t="shared" ca="1" si="1046"/>
        <v>2.621260822284092E-4</v>
      </c>
      <c r="GP461" s="223">
        <f t="shared" ca="1" si="1047"/>
        <v>-2.5319328062245336E-4</v>
      </c>
      <c r="GQ461" s="223">
        <f t="shared" ca="1" si="1048"/>
        <v>1.293160230563188E-4</v>
      </c>
      <c r="GR461" s="223">
        <f t="shared" ca="1" si="1049"/>
        <v>5.3268005402801306E-5</v>
      </c>
      <c r="GS461" s="223">
        <f t="shared" ca="1" si="1050"/>
        <v>-2.1166947306860346E-4</v>
      </c>
      <c r="GT461" s="223">
        <f t="shared" ca="1" si="1051"/>
        <v>2.7397742527683253E-4</v>
      </c>
      <c r="GU461" s="223">
        <f t="shared" ca="1" si="1052"/>
        <v>-2.1190535438019674E-4</v>
      </c>
      <c r="GV461" s="223">
        <f t="shared" ca="1" si="1053"/>
        <v>5.3632682842015073E-5</v>
      </c>
      <c r="GW461" s="223">
        <f t="shared" ca="1" si="1054"/>
        <v>1.2898810542265289E-4</v>
      </c>
      <c r="GX461" s="223">
        <f t="shared" ca="1" si="1055"/>
        <v>-2.5305099054435688E-4</v>
      </c>
      <c r="GY461" s="223">
        <f t="shared" ca="1" si="1056"/>
        <v>2.6223401642650921E-4</v>
      </c>
      <c r="GZ461" s="223">
        <f t="shared" ca="1" si="1057"/>
        <v>-1.523682813056149E-4</v>
      </c>
      <c r="HA461" s="223">
        <f t="shared" ca="1" si="1058"/>
        <v>-2.6669468006189885E-5</v>
      </c>
      <c r="HB461" s="223">
        <f t="shared" ca="1" si="1059"/>
        <v>1.9359983641444267E-4</v>
      </c>
      <c r="HC461" s="223">
        <f t="shared" ca="1" si="1060"/>
        <v>-2.7263992662916378E-4</v>
      </c>
      <c r="HD461" s="223">
        <f t="shared" ca="1" si="1061"/>
        <v>2.2790719016234335E-4</v>
      </c>
      <c r="HE461" s="223">
        <f t="shared" ca="1" si="1062"/>
        <v>-7.9709354154871301E-5</v>
      </c>
      <c r="HF461" s="223">
        <f t="shared" ca="1" si="1063"/>
        <v>-1.0467486217731559E-4</v>
      </c>
      <c r="HG461" s="223">
        <f t="shared" ca="1" si="1064"/>
        <v>2.415388794896202E-4</v>
      </c>
      <c r="HH461" s="223">
        <f t="shared" ca="1" si="1065"/>
        <v>-2.6874929530067393E-4</v>
      </c>
      <c r="HI461" s="223">
        <f t="shared" ca="1" si="1066"/>
        <v>1.7395314971297506E-4</v>
      </c>
      <c r="HJ461" s="223">
        <f t="shared" ca="1" si="1067"/>
        <v>-1.85910946320003E-7</v>
      </c>
      <c r="HK461" s="223">
        <f t="shared" ca="1" si="1068"/>
        <v>-1.736657275031752E-4</v>
      </c>
      <c r="HL461" s="223">
        <f t="shared" ca="1" si="1069"/>
        <v>2.6867675644791226E-4</v>
      </c>
      <c r="HM461" s="223">
        <f t="shared" ca="1" si="1070"/>
        <v>-2.4171415511649113E-4</v>
      </c>
      <c r="HN461" s="223">
        <f t="shared" ca="1" si="1071"/>
        <v>1.050183808136653E-4</v>
      </c>
      <c r="HO461" s="223">
        <f t="shared" ca="1" si="1072"/>
        <v>7.9353542788110679E-5</v>
      </c>
      <c r="HP461" s="223">
        <f t="shared" ca="1" si="1073"/>
        <v>-2.2770061698681624E-4</v>
      </c>
      <c r="HQ461" s="223">
        <f t="shared" ca="1" si="1074"/>
        <v>2.7267637154778924E-4</v>
      </c>
      <c r="HR461" s="223">
        <f t="shared" ca="1" si="1075"/>
        <v>-1.9386275419612205E-4</v>
      </c>
      <c r="HS461" s="223">
        <f t="shared" ca="1" si="1076"/>
        <v>2.7039499474787589E-5</v>
      </c>
      <c r="HT461" s="223">
        <f t="shared" ca="1" si="1077"/>
        <v>1.5205912270070888E-4</v>
      </c>
      <c r="HU461" s="223">
        <f t="shared" ca="1" si="1078"/>
        <v>-2.6212608222841256E-4</v>
      </c>
      <c r="HV461" s="223">
        <f t="shared" ca="1" si="1079"/>
        <v>2.5319328062246084E-4</v>
      </c>
      <c r="HW461" s="223">
        <f t="shared" ca="1" si="1080"/>
        <v>-1.2931602305632235E-4</v>
      </c>
      <c r="HX461" s="223">
        <f t="shared" ca="1" si="1081"/>
        <v>-5.3268005402797342E-5</v>
      </c>
      <c r="HY461" s="223">
        <f t="shared" ca="1" si="1082"/>
        <v>2.1166947306861078E-4</v>
      </c>
      <c r="HZ461" s="223">
        <f t="shared" ca="1" si="1083"/>
        <v>-2.7397742527683253E-4</v>
      </c>
      <c r="IA461" s="223">
        <f t="shared" ca="1" si="1084"/>
        <v>2.1190535438019931E-4</v>
      </c>
      <c r="IB461" s="223">
        <f t="shared" ca="1" si="1085"/>
        <v>-5.3632682842019003E-5</v>
      </c>
      <c r="IC461" s="223">
        <f t="shared" ca="1" si="1086"/>
        <v>-1.2898810542266308E-4</v>
      </c>
      <c r="ID461" s="223">
        <f t="shared" ca="1" si="1087"/>
        <v>2.5305099054436127E-4</v>
      </c>
      <c r="IE461" s="223">
        <f t="shared" ca="1" si="1088"/>
        <v>-3.1837911535753731E-4</v>
      </c>
      <c r="IF461" s="223">
        <f t="shared" ca="1" si="1089"/>
        <v>1.5236828130561826E-4</v>
      </c>
      <c r="IG461" s="223">
        <f t="shared" ca="1" si="1090"/>
        <v>2.6669468006201391E-5</v>
      </c>
      <c r="IH461" s="223">
        <f t="shared" ca="1" si="1091"/>
        <v>-1.9359983641445086E-4</v>
      </c>
      <c r="II461" s="223">
        <f t="shared" ca="1" si="1092"/>
        <v>2.7263992662916189E-4</v>
      </c>
      <c r="IJ461" s="223">
        <f t="shared" ca="1" si="1093"/>
        <v>-2.2790719016234563E-4</v>
      </c>
      <c r="IK461" s="223">
        <f t="shared" ca="1" si="1094"/>
        <v>7.970935415487515E-5</v>
      </c>
      <c r="IL461" s="223">
        <f t="shared" ca="1" si="1095"/>
        <v>1.0467486217732626E-4</v>
      </c>
      <c r="IM461" s="223">
        <f t="shared" ca="1" si="1096"/>
        <v>-2.4153887948961096E-4</v>
      </c>
      <c r="IN461" s="223">
        <f t="shared" ca="1" si="1097"/>
        <v>2.6874929530067778E-4</v>
      </c>
      <c r="IO461" s="223">
        <f t="shared" ca="1" si="1098"/>
        <v>-1.7395314971296614E-4</v>
      </c>
      <c r="IP461" s="223">
        <f t="shared" ca="1" si="1099"/>
        <v>1.8591094630845625E-7</v>
      </c>
      <c r="IQ461" s="223">
        <f t="shared" ca="1" si="1100"/>
        <v>1.7366572750318414E-4</v>
      </c>
      <c r="IR461" s="223">
        <f t="shared" ca="1" si="1101"/>
        <v>-2.6867675644790841E-4</v>
      </c>
      <c r="IS461" s="223">
        <f t="shared" ca="1" si="1102"/>
        <v>2.4171415511648571E-4</v>
      </c>
      <c r="IT461" s="223">
        <f t="shared" ca="1" si="1103"/>
        <v>-1.0501838081365463E-4</v>
      </c>
      <c r="IU461" s="223">
        <f t="shared" ca="1" si="1104"/>
        <v>-7.9353542788121724E-5</v>
      </c>
      <c r="IV461" s="223">
        <f t="shared" ca="1" si="1105"/>
        <v>2.2770061698680532E-4</v>
      </c>
      <c r="IW461" s="223">
        <f t="shared" ca="1" si="1106"/>
        <v>-2.7267637154779114E-4</v>
      </c>
      <c r="IX461" s="223">
        <f t="shared" ca="1" si="1107"/>
        <v>1.9386275419611389E-4</v>
      </c>
      <c r="IY461" s="223">
        <f t="shared" ca="1" si="1108"/>
        <v>-2.7039499474776097E-5</v>
      </c>
      <c r="IZ461" s="223">
        <f t="shared" ca="1" si="1109"/>
        <v>-1.5205912270069259E-4</v>
      </c>
      <c r="JA461" s="223">
        <f t="shared" ca="1" si="1110"/>
        <v>2.6212608222840687E-4</v>
      </c>
      <c r="JB461" s="223">
        <f t="shared" ca="1" si="1111"/>
        <v>-2.5319328062245645E-4</v>
      </c>
    </row>
    <row r="462" spans="2:262">
      <c r="B462" s="230">
        <v>101</v>
      </c>
      <c r="C462" s="229">
        <f t="shared" si="1112"/>
        <v>1.9726562500000013E-3</v>
      </c>
      <c r="D462" s="226">
        <f t="shared" ca="1" si="855"/>
        <v>280.00064687043965</v>
      </c>
      <c r="E462" s="225">
        <f ca="1">DC361</f>
        <v>6.4687043963148347E-4</v>
      </c>
      <c r="F462" s="224">
        <v>101</v>
      </c>
      <c r="G462" s="223">
        <f t="shared" ca="1" si="856"/>
        <v>5.6935755573110225E-5</v>
      </c>
      <c r="H462" s="223">
        <f t="shared" ca="1" si="857"/>
        <v>1.8385058588614043E-5</v>
      </c>
      <c r="I462" s="223">
        <f t="shared" ca="1" si="858"/>
        <v>-8.5923346093189654E-5</v>
      </c>
      <c r="J462" s="223">
        <f t="shared" ca="1" si="859"/>
        <v>1.1708966729596717E-4</v>
      </c>
      <c r="K462" s="223">
        <f t="shared" ca="1" si="860"/>
        <v>-9.8691095756337451E-5</v>
      </c>
      <c r="L462" s="223">
        <f t="shared" ca="1" si="861"/>
        <v>3.8515878260160859E-5</v>
      </c>
      <c r="M462" s="223">
        <f t="shared" ca="1" si="862"/>
        <v>3.7963385689739615E-5</v>
      </c>
      <c r="N462" s="223">
        <f t="shared" ca="1" si="863"/>
        <v>-9.8372477238395042E-5</v>
      </c>
      <c r="O462" s="223">
        <f t="shared" ca="1" si="864"/>
        <v>1.1713979632559726E-4</v>
      </c>
      <c r="P462" s="223">
        <f t="shared" ca="1" si="865"/>
        <v>-8.6321002693990582E-5</v>
      </c>
      <c r="Q462" s="223">
        <f t="shared" ca="1" si="866"/>
        <v>1.8961911880311166E-5</v>
      </c>
      <c r="R462" s="223">
        <f t="shared" ca="1" si="867"/>
        <v>5.6423891710362923E-5</v>
      </c>
      <c r="S462" s="223">
        <f t="shared" ca="1" si="868"/>
        <v>-1.0792505880562162E-4</v>
      </c>
      <c r="T462" s="223">
        <f t="shared" ca="1" si="869"/>
        <v>1.1374077741124317E-4</v>
      </c>
      <c r="U462" s="223">
        <f t="shared" ca="1" si="870"/>
        <v>-7.140921228963183E-5</v>
      </c>
      <c r="V462" s="223">
        <f t="shared" ca="1" si="871"/>
        <v>-1.150382594921179E-6</v>
      </c>
      <c r="W462" s="223">
        <f t="shared" ca="1" si="872"/>
        <v>7.3223012307851705E-5</v>
      </c>
      <c r="X462" s="223">
        <f t="shared" ca="1" si="873"/>
        <v>-1.1429981775098624E-4</v>
      </c>
      <c r="Y462" s="223">
        <f t="shared" ca="1" si="874"/>
        <v>1.0699269369687296E-4</v>
      </c>
      <c r="Z462" s="223">
        <f t="shared" ca="1" si="875"/>
        <v>-5.4394797965168471E-5</v>
      </c>
      <c r="AA462" s="223">
        <f t="shared" ca="1" si="876"/>
        <v>-2.1228804382249178E-5</v>
      </c>
      <c r="AB462" s="223">
        <f t="shared" ca="1" si="877"/>
        <v>8.7866102160229524E-5</v>
      </c>
      <c r="AC462" s="223">
        <f t="shared" ca="1" si="878"/>
        <v>-1.1730905111273331E-4</v>
      </c>
      <c r="AD462" s="223">
        <f t="shared" ca="1" si="879"/>
        <v>9.7094240585751166E-5</v>
      </c>
      <c r="AE462" s="223">
        <f t="shared" ca="1" si="880"/>
        <v>-3.5778744305056806E-5</v>
      </c>
      <c r="AF462" s="223">
        <f t="shared" ca="1" si="881"/>
        <v>-4.0682150070036619E-5</v>
      </c>
      <c r="AG462" s="223">
        <f t="shared" ca="1" si="882"/>
        <v>9.9921999656821969E-5</v>
      </c>
      <c r="AH462" s="223">
        <f t="shared" ca="1" si="883"/>
        <v>-1.1686415287148896E-4</v>
      </c>
      <c r="AI462" s="223">
        <f t="shared" ca="1" si="884"/>
        <v>8.4336875210873664E-5</v>
      </c>
      <c r="AJ462" s="223">
        <f t="shared" ca="1" si="885"/>
        <v>-1.6109195707877832E-5</v>
      </c>
      <c r="AK462" s="223">
        <f t="shared" ca="1" si="886"/>
        <v>-5.8937621434388325E-5</v>
      </c>
      <c r="AL462" s="223">
        <f t="shared" ca="1" si="887"/>
        <v>1.0903572232909519E-4</v>
      </c>
      <c r="AM462" s="223">
        <f t="shared" ca="1" si="888"/>
        <v>-1.1297822292926987E-4</v>
      </c>
      <c r="AN462" s="223">
        <f t="shared" ca="1" si="889"/>
        <v>6.9096234562688612E-5</v>
      </c>
      <c r="AO462" s="223">
        <f t="shared" ca="1" si="890"/>
        <v>4.0346835693777806E-6</v>
      </c>
      <c r="AP462" s="223">
        <f t="shared" ca="1" si="891"/>
        <v>-7.5457691319734117E-5</v>
      </c>
      <c r="AQ462" s="223">
        <f t="shared" ca="1" si="892"/>
        <v>1.1493891920835016E-4</v>
      </c>
      <c r="AR462" s="223">
        <f t="shared" ca="1" si="893"/>
        <v>-1.057656813865972E-4</v>
      </c>
      <c r="AS462" s="223">
        <f t="shared" ca="1" si="894"/>
        <v>5.1821074964885967E-5</v>
      </c>
      <c r="AT462" s="223">
        <f t="shared" ca="1" si="895"/>
        <v>2.4059762737921706E-5</v>
      </c>
      <c r="AU462" s="223">
        <f t="shared" ca="1" si="896"/>
        <v>-8.9755930972853235E-5</v>
      </c>
      <c r="AV462" s="223">
        <f t="shared" ca="1" si="897"/>
        <v>1.1745777234357704E-4</v>
      </c>
      <c r="AW462" s="223">
        <f t="shared" ca="1" si="898"/>
        <v>-9.5438899475222796E-5</v>
      </c>
      <c r="AX462" s="223">
        <f t="shared" ca="1" si="899"/>
        <v>3.3020058572236802E-5</v>
      </c>
      <c r="AY462" s="223">
        <f t="shared" ca="1" si="900"/>
        <v>4.3376409044334224E-5</v>
      </c>
      <c r="AZ462" s="223">
        <f t="shared" ca="1" si="901"/>
        <v>-1.0141133279898051E-4</v>
      </c>
      <c r="BA462" s="223">
        <f t="shared" ca="1" si="902"/>
        <v>1.1651811482152318E-4</v>
      </c>
      <c r="BB462" s="223">
        <f t="shared" ca="1" si="903"/>
        <v>-8.2301946347689201E-5</v>
      </c>
      <c r="BC462" s="223">
        <f t="shared" ca="1" si="904"/>
        <v>1.3246775958310459E-5</v>
      </c>
      <c r="BD462" s="223">
        <f t="shared" ca="1" si="905"/>
        <v>6.1415849339079814E-5</v>
      </c>
      <c r="BE462" s="223">
        <f t="shared" ca="1" si="906"/>
        <v>-1.1008070681054627E-4</v>
      </c>
      <c r="BF462" s="223">
        <f t="shared" ca="1" si="907"/>
        <v>1.1214761459033139E-4</v>
      </c>
      <c r="BG462" s="223">
        <f t="shared" ca="1" si="908"/>
        <v>-6.6741635847719451E-5</v>
      </c>
      <c r="BH462" s="223">
        <f t="shared" ca="1" si="909"/>
        <v>-6.9165542013178933E-6</v>
      </c>
      <c r="BI462" s="223">
        <f t="shared" ca="1" si="910"/>
        <v>7.764691743991162E-5</v>
      </c>
      <c r="BJ462" s="223">
        <f t="shared" ca="1" si="911"/>
        <v>-1.1550878575862594E-4</v>
      </c>
      <c r="BK462" s="223">
        <f t="shared" ca="1" si="912"/>
        <v>1.044749597846881E-4</v>
      </c>
      <c r="BL462" s="223">
        <f t="shared" ca="1" si="913"/>
        <v>-4.9216136886757921E-5</v>
      </c>
      <c r="BM462" s="223">
        <f t="shared" ca="1" si="914"/>
        <v>-2.687622839217337E-5</v>
      </c>
      <c r="BN462" s="223">
        <f t="shared" ca="1" si="915"/>
        <v>9.1591694168848811E-5</v>
      </c>
      <c r="BO462" s="223">
        <f t="shared" ca="1" si="916"/>
        <v>-1.1753574140439008E-4</v>
      </c>
      <c r="BP462" s="223">
        <f t="shared" ca="1" si="917"/>
        <v>9.3726069540340829E-5</v>
      </c>
      <c r="BQ462" s="223">
        <f t="shared" ca="1" si="918"/>
        <v>-3.0241482790833235E-5</v>
      </c>
      <c r="BR462" s="223">
        <f t="shared" ca="1" si="919"/>
        <v>-4.6044539691773471E-5</v>
      </c>
      <c r="BS462" s="223">
        <f t="shared" ca="1" si="920"/>
        <v>1.0283957954627488E-4</v>
      </c>
      <c r="BT462" s="223">
        <f t="shared" ca="1" si="921"/>
        <v>-1.1610189061608189E-4</v>
      </c>
      <c r="BU462" s="223">
        <f t="shared" ca="1" si="922"/>
        <v>8.0217441869491688E-5</v>
      </c>
      <c r="BV462" s="223">
        <f t="shared" ca="1" si="923"/>
        <v>-1.0376376846234655E-5</v>
      </c>
      <c r="BW462" s="223">
        <f t="shared" ca="1" si="924"/>
        <v>-6.3857082632615982E-5</v>
      </c>
      <c r="BX462" s="223">
        <f t="shared" ca="1" si="925"/>
        <v>1.1105938279039685E-4</v>
      </c>
      <c r="BY462" s="223">
        <f t="shared" ca="1" si="926"/>
        <v>-1.1124945272183305E-4</v>
      </c>
      <c r="BZ462" s="223">
        <f t="shared" ca="1" si="927"/>
        <v>6.4346834466948879E-5</v>
      </c>
      <c r="CA462" s="223">
        <f t="shared" ca="1" si="928"/>
        <v>9.7942585596354141E-6</v>
      </c>
      <c r="CB462" s="223">
        <f t="shared" ca="1" si="929"/>
        <v>-7.9789371960428554E-5</v>
      </c>
      <c r="CC462" s="223">
        <f t="shared" ca="1" si="930"/>
        <v>1.1600907413551182E-4</v>
      </c>
      <c r="CD462" s="223">
        <f t="shared" ca="1" si="931"/>
        <v>-1.0312130637357431E-4</v>
      </c>
      <c r="CE462" s="223">
        <f t="shared" ca="1" si="932"/>
        <v>4.6581552848079158E-5</v>
      </c>
      <c r="CF462" s="223">
        <f t="shared" ca="1" si="933"/>
        <v>2.9676504811405258E-5</v>
      </c>
      <c r="CG462" s="223">
        <f t="shared" ca="1" si="934"/>
        <v>-9.3372285953112141E-5</v>
      </c>
      <c r="CH462" s="223">
        <f t="shared" ca="1" si="935"/>
        <v>1.1754291132952548E-4</v>
      </c>
      <c r="CI462" s="223">
        <f t="shared" ca="1" si="936"/>
        <v>-9.1956782525813298E-5</v>
      </c>
      <c r="CJ462" s="223">
        <f t="shared" ca="1" si="937"/>
        <v>2.7444690670996703E-5</v>
      </c>
      <c r="CK462" s="223">
        <f t="shared" ca="1" si="938"/>
        <v>4.8684934830218617E-5</v>
      </c>
      <c r="CL462" s="223">
        <f t="shared" ca="1" si="939"/>
        <v>-1.0420587957626857E-4</v>
      </c>
      <c r="CM462" s="223">
        <f t="shared" ca="1" si="940"/>
        <v>1.1561573097306251E-4</v>
      </c>
      <c r="CN462" s="223">
        <f t="shared" ca="1" si="941"/>
        <v>-7.8084617403835312E-5</v>
      </c>
      <c r="CO462" s="223">
        <f t="shared" ca="1" si="942"/>
        <v>7.4997273927477232E-6</v>
      </c>
      <c r="CP462" s="223">
        <f t="shared" ca="1" si="943"/>
        <v>6.6259850807345763E-5</v>
      </c>
      <c r="CQ462" s="223">
        <f t="shared" ca="1" si="944"/>
        <v>-1.1197116075083284E-4</v>
      </c>
      <c r="CR462" s="223">
        <f t="shared" ca="1" si="945"/>
        <v>1.1028427834290115E-4</v>
      </c>
      <c r="CS462" s="223">
        <f t="shared" ca="1" si="946"/>
        <v>-6.1913272959175772E-5</v>
      </c>
      <c r="CT462" s="223">
        <f t="shared" ca="1" si="947"/>
        <v>-1.2666063222827524E-5</v>
      </c>
      <c r="CU462" s="223">
        <f t="shared" ca="1" si="948"/>
        <v>8.1883764346790845E-5</v>
      </c>
      <c r="CV462" s="223">
        <f t="shared" ca="1" si="949"/>
        <v>-1.1643948298399773E-4</v>
      </c>
      <c r="CW462" s="223">
        <f t="shared" ca="1" si="950"/>
        <v>1.0170553654345504E-4</v>
      </c>
      <c r="CX462" s="223">
        <f t="shared" ca="1" si="951"/>
        <v>-4.3918909823764263E-5</v>
      </c>
      <c r="CY462" s="223">
        <f t="shared" ca="1" si="952"/>
        <v>-3.2458905213817986E-5</v>
      </c>
      <c r="CZ462" s="223">
        <f t="shared" ca="1" si="953"/>
        <v>9.509663376373195E-5</v>
      </c>
      <c r="DA462" s="223">
        <f t="shared" ca="1" si="954"/>
        <v>-1.1747927780008849E-4</v>
      </c>
      <c r="DB462" s="223">
        <f t="shared" ca="1" si="955"/>
        <v>9.0132104183975707E-5</v>
      </c>
      <c r="DC462" s="223">
        <f t="shared" ca="1" si="956"/>
        <v>-2.4631366895723033E-5</v>
      </c>
      <c r="DD462" s="223">
        <f t="shared" ca="1" si="957"/>
        <v>-5.1296003984368985E-5</v>
      </c>
      <c r="DE462" s="223">
        <f t="shared" ca="1" si="958"/>
        <v>1.0550940988091588E-4</v>
      </c>
      <c r="DF462" s="223">
        <f t="shared" ca="1" si="959"/>
        <v>-1.1505992873685555E-4</v>
      </c>
      <c r="DG462" s="223">
        <f t="shared" ca="1" si="960"/>
        <v>7.5904757684426766E-5</v>
      </c>
      <c r="DH462" s="223">
        <f t="shared" ca="1" si="961"/>
        <v>-4.618560383905602E-6</v>
      </c>
      <c r="DI462" s="223">
        <f t="shared" ca="1" si="962"/>
        <v>-6.8622706525561886E-5</v>
      </c>
      <c r="DJ462" s="223">
        <f t="shared" ca="1" si="963"/>
        <v>1.1281549147090291E-4</v>
      </c>
      <c r="DK462" s="223">
        <f t="shared" ca="1" si="964"/>
        <v>-1.0925267283848916E-4</v>
      </c>
      <c r="DL462" s="223">
        <f t="shared" ca="1" si="965"/>
        <v>5.9442417210858415E-5</v>
      </c>
      <c r="DM462" s="223">
        <f t="shared" ca="1" si="966"/>
        <v>1.5530238323148805E-5</v>
      </c>
      <c r="DN462" s="223">
        <f t="shared" ca="1" si="967"/>
        <v>-8.3928833015346576E-5</v>
      </c>
      <c r="DO462" s="223">
        <f t="shared" ca="1" si="968"/>
        <v>1.1679975304188637E-4</v>
      </c>
      <c r="DP462" s="223">
        <f t="shared" ca="1" si="969"/>
        <v>-1.0022850310113866E-4</v>
      </c>
      <c r="DQ462" s="223">
        <f t="shared" ca="1" si="970"/>
        <v>4.1229811690402237E-5</v>
      </c>
      <c r="DR462" s="223">
        <f t="shared" ca="1" si="971"/>
        <v>3.5221753585446534E-5</v>
      </c>
      <c r="DS462" s="223">
        <f t="shared" ca="1" si="972"/>
        <v>-9.6763698918064599E-5</v>
      </c>
      <c r="DT462" s="223">
        <f t="shared" ca="1" si="973"/>
        <v>1.1734487914653783E-4</v>
      </c>
      <c r="DU462" s="223">
        <f t="shared" ca="1" si="974"/>
        <v>-8.8253133632836334E-5</v>
      </c>
      <c r="DV462" s="223">
        <f t="shared" ca="1" si="975"/>
        <v>2.1803206106060802E-5</v>
      </c>
      <c r="DW462" s="223">
        <f t="shared" ca="1" si="976"/>
        <v>5.387617434379731E-5</v>
      </c>
      <c r="DX462" s="223">
        <f t="shared" ca="1" si="977"/>
        <v>-1.0674938526230183E-4</v>
      </c>
      <c r="DY462" s="223">
        <f t="shared" ca="1" si="978"/>
        <v>1.1443481870194533E-4</v>
      </c>
      <c r="DZ462" s="223">
        <f t="shared" ca="1" si="979"/>
        <v>-7.3679175777250771E-5</v>
      </c>
      <c r="EA462" s="223">
        <f t="shared" ca="1" si="980"/>
        <v>1.7346113269973255E-6</v>
      </c>
      <c r="EB462" s="223">
        <f t="shared" ca="1" si="981"/>
        <v>7.0944226491338004E-5</v>
      </c>
      <c r="EC462" s="223">
        <f t="shared" ca="1" si="982"/>
        <v>-1.1359186635735482E-4</v>
      </c>
      <c r="ED462" s="223">
        <f t="shared" ca="1" si="983"/>
        <v>1.0815525760917979E-4</v>
      </c>
      <c r="EE462" s="223">
        <f t="shared" ca="1" si="984"/>
        <v>-5.6935755573108348E-5</v>
      </c>
      <c r="EF462" s="223">
        <f t="shared" ca="1" si="985"/>
        <v>-1.8385058588617235E-5</v>
      </c>
      <c r="EG462" s="223">
        <f t="shared" ca="1" si="986"/>
        <v>8.5923346093192649E-5</v>
      </c>
      <c r="EH462" s="223">
        <f t="shared" ca="1" si="987"/>
        <v>-1.1708966729596706E-4</v>
      </c>
      <c r="EI462" s="223">
        <f t="shared" ca="1" si="988"/>
        <v>9.8691095756337559E-5</v>
      </c>
      <c r="EJ462" s="223">
        <f t="shared" ca="1" si="989"/>
        <v>-3.8515878260159883E-5</v>
      </c>
      <c r="EK462" s="223">
        <f t="shared" ca="1" si="990"/>
        <v>-3.7963385689741391E-5</v>
      </c>
      <c r="EL462" s="223">
        <f t="shared" ca="1" si="991"/>
        <v>9.837247723839675E-5</v>
      </c>
      <c r="EM462" s="223">
        <f t="shared" ca="1" si="992"/>
        <v>-1.171397963255969E-4</v>
      </c>
      <c r="EN462" s="223">
        <f t="shared" ca="1" si="993"/>
        <v>8.6321002693991584E-5</v>
      </c>
      <c r="EO462" s="223">
        <f t="shared" ca="1" si="994"/>
        <v>-1.8961911880311376E-5</v>
      </c>
      <c r="EP462" s="223">
        <f t="shared" ca="1" si="995"/>
        <v>-5.6423891710363831E-5</v>
      </c>
      <c r="EQ462" s="223">
        <f t="shared" ca="1" si="996"/>
        <v>1.0792505880562235E-4</v>
      </c>
      <c r="ER462" s="223">
        <f t="shared" ca="1" si="997"/>
        <v>-1.1374077741124248E-4</v>
      </c>
      <c r="ES462" s="223">
        <f t="shared" ca="1" si="998"/>
        <v>7.1409212289628361E-5</v>
      </c>
      <c r="ET462" s="223">
        <f t="shared" ca="1" si="999"/>
        <v>1.1503825949197154E-6</v>
      </c>
      <c r="EU462" s="223">
        <f t="shared" ca="1" si="1000"/>
        <v>-7.3223012307851204E-5</v>
      </c>
      <c r="EV462" s="223">
        <f t="shared" ca="1" si="1001"/>
        <v>1.1429981775098647E-4</v>
      </c>
      <c r="EW462" s="223">
        <f t="shared" ca="1" si="1002"/>
        <v>-1.0699269369687218E-4</v>
      </c>
      <c r="EX462" s="223">
        <f t="shared" ca="1" si="1003"/>
        <v>5.4394797965166066E-5</v>
      </c>
      <c r="EY462" s="223">
        <f t="shared" ca="1" si="1004"/>
        <v>2.1228804382253487E-5</v>
      </c>
      <c r="EZ462" s="223">
        <f t="shared" ca="1" si="1005"/>
        <v>-8.7866102160228548E-5</v>
      </c>
      <c r="FA462" s="223">
        <f t="shared" ca="1" si="1006"/>
        <v>1.1730905111273328E-4</v>
      </c>
      <c r="FB462" s="223">
        <f t="shared" ca="1" si="1007"/>
        <v>-9.7094240585750584E-5</v>
      </c>
      <c r="FC462" s="223">
        <f t="shared" ca="1" si="1008"/>
        <v>3.5778744305055037E-5</v>
      </c>
      <c r="FD462" s="223">
        <f t="shared" ca="1" si="1009"/>
        <v>4.068215007003916E-5</v>
      </c>
      <c r="FE462" s="223">
        <f t="shared" ca="1" si="1010"/>
        <v>-9.9921999656824286E-5</v>
      </c>
      <c r="FF462" s="223">
        <f t="shared" ca="1" si="1011"/>
        <v>1.168641528714892E-4</v>
      </c>
      <c r="FG462" s="223">
        <f t="shared" ca="1" si="1012"/>
        <v>-8.4336875210874111E-5</v>
      </c>
      <c r="FH462" s="223">
        <f t="shared" ca="1" si="1013"/>
        <v>1.6109195707876816E-5</v>
      </c>
      <c r="FI462" s="223">
        <f t="shared" ca="1" si="1014"/>
        <v>5.8937621434389219E-5</v>
      </c>
      <c r="FJ462" s="223">
        <f t="shared" ca="1" si="1015"/>
        <v>-1.090357223290962E-4</v>
      </c>
      <c r="FK462" s="223">
        <f t="shared" ca="1" si="1016"/>
        <v>1.1297822292926867E-4</v>
      </c>
      <c r="FL462" s="223">
        <f t="shared" ca="1" si="1017"/>
        <v>-6.9096234562690483E-5</v>
      </c>
      <c r="FM462" s="223">
        <f t="shared" ca="1" si="1018"/>
        <v>-4.0346835693771504E-6</v>
      </c>
      <c r="FN462" s="223">
        <f t="shared" ca="1" si="1019"/>
        <v>7.5457691319734917E-5</v>
      </c>
      <c r="FO462" s="223">
        <f t="shared" ca="1" si="1020"/>
        <v>-1.1493891920835039E-4</v>
      </c>
      <c r="FP462" s="223">
        <f t="shared" ca="1" si="1021"/>
        <v>1.0576568138659602E-4</v>
      </c>
      <c r="FQ462" s="223">
        <f t="shared" ca="1" si="1022"/>
        <v>-5.1821074964882044E-5</v>
      </c>
      <c r="FR462" s="223">
        <f t="shared" ca="1" si="1023"/>
        <v>-2.4059762737919453E-5</v>
      </c>
      <c r="FS462" s="223">
        <f t="shared" ca="1" si="1024"/>
        <v>8.9755930972852828E-5</v>
      </c>
      <c r="FT462" s="223">
        <f t="shared" ca="1" si="1025"/>
        <v>-1.174577723435771E-4</v>
      </c>
      <c r="FU462" s="223">
        <f t="shared" ca="1" si="1026"/>
        <v>9.5438899475222186E-5</v>
      </c>
      <c r="FV462" s="223">
        <f t="shared" ca="1" si="1027"/>
        <v>-3.3020058572234227E-5</v>
      </c>
      <c r="FW462" s="223">
        <f t="shared" ca="1" si="1028"/>
        <v>-4.337640904433829E-5</v>
      </c>
      <c r="FX462" s="223">
        <f t="shared" ca="1" si="1029"/>
        <v>1.0141133279897934E-4</v>
      </c>
      <c r="FY462" s="223">
        <f t="shared" ca="1" si="1030"/>
        <v>-1.1651811482152326E-4</v>
      </c>
      <c r="FZ462" s="223">
        <f t="shared" ca="1" si="1031"/>
        <v>8.2301946347688469E-5</v>
      </c>
      <c r="GA462" s="223">
        <f t="shared" ca="1" si="1032"/>
        <v>-1.3246775958309429E-5</v>
      </c>
      <c r="GB462" s="223">
        <f t="shared" ca="1" si="1033"/>
        <v>-6.1415849339082118E-5</v>
      </c>
      <c r="GC462" s="223">
        <f t="shared" ca="1" si="1034"/>
        <v>1.1008070681054724E-4</v>
      </c>
      <c r="GD462" s="223">
        <f t="shared" ca="1" si="1035"/>
        <v>-1.1214761459033209E-4</v>
      </c>
      <c r="GE462" s="223">
        <f t="shared" ca="1" si="1036"/>
        <v>6.6741635847721335E-5</v>
      </c>
      <c r="GF462" s="223">
        <f t="shared" ca="1" si="1037"/>
        <v>6.9165542013189233E-6</v>
      </c>
      <c r="GG462" s="223">
        <f t="shared" ca="1" si="1038"/>
        <v>-7.7646917439912406E-5</v>
      </c>
      <c r="GH462" s="223">
        <f t="shared" ca="1" si="1039"/>
        <v>1.1550878575862613E-4</v>
      </c>
      <c r="GI462" s="223">
        <f t="shared" ca="1" si="1040"/>
        <v>-1.044749597846861E-4</v>
      </c>
      <c r="GJ462" s="223">
        <f t="shared" ca="1" si="1041"/>
        <v>4.9216136886760022E-5</v>
      </c>
      <c r="GK462" s="223">
        <f t="shared" ca="1" si="1042"/>
        <v>2.687622839217113E-5</v>
      </c>
      <c r="GL462" s="223">
        <f t="shared" ca="1" si="1043"/>
        <v>-9.1591694168849462E-5</v>
      </c>
      <c r="GM462" s="223">
        <f t="shared" ca="1" si="1044"/>
        <v>1.1753574140439008E-4</v>
      </c>
      <c r="GN462" s="223">
        <f t="shared" ca="1" si="1045"/>
        <v>-9.3726069540340205E-5</v>
      </c>
      <c r="GO462" s="223">
        <f t="shared" ca="1" si="1046"/>
        <v>3.0241482790828993E-5</v>
      </c>
      <c r="GP462" s="223">
        <f t="shared" ca="1" si="1047"/>
        <v>4.6044539691771357E-5</v>
      </c>
      <c r="GQ462" s="223">
        <f t="shared" ca="1" si="1048"/>
        <v>-1.0283957954627376E-4</v>
      </c>
      <c r="GR462" s="223">
        <f t="shared" ca="1" si="1049"/>
        <v>1.1610189061608173E-4</v>
      </c>
      <c r="GS462" s="223">
        <f t="shared" ca="1" si="1050"/>
        <v>-8.0217441869490943E-5</v>
      </c>
      <c r="GT462" s="223">
        <f t="shared" ca="1" si="1051"/>
        <v>1.0376376846233611E-5</v>
      </c>
      <c r="GU462" s="223">
        <f t="shared" ca="1" si="1052"/>
        <v>6.3857082632619655E-5</v>
      </c>
      <c r="GV462" s="223">
        <f t="shared" ca="1" si="1053"/>
        <v>-1.1105938279039828E-4</v>
      </c>
      <c r="GW462" s="223">
        <f t="shared" ca="1" si="1054"/>
        <v>1.1124945272183379E-4</v>
      </c>
      <c r="GX462" s="223">
        <f t="shared" ca="1" si="1055"/>
        <v>-6.4346834466947998E-5</v>
      </c>
      <c r="GY462" s="223">
        <f t="shared" ca="1" si="1056"/>
        <v>-9.7942585596364441E-6</v>
      </c>
      <c r="GZ462" s="223">
        <f t="shared" ca="1" si="1057"/>
        <v>7.97893719604293E-5</v>
      </c>
      <c r="HA462" s="223">
        <f t="shared" ca="1" si="1058"/>
        <v>-1.1600907413551251E-4</v>
      </c>
      <c r="HB462" s="223">
        <f t="shared" ca="1" si="1059"/>
        <v>1.0312130637357221E-4</v>
      </c>
      <c r="HC462" s="223">
        <f t="shared" ca="1" si="1060"/>
        <v>-4.6581552848081273E-5</v>
      </c>
      <c r="HD462" s="223">
        <f t="shared" ca="1" si="1061"/>
        <v>-2.9676504811406261E-5</v>
      </c>
      <c r="HE462" s="223">
        <f t="shared" ca="1" si="1062"/>
        <v>9.337228595311683E-5</v>
      </c>
      <c r="HF462" s="223">
        <f t="shared" ca="1" si="1063"/>
        <v>-1.1754291132952547E-4</v>
      </c>
      <c r="HG462" s="223">
        <f t="shared" ca="1" si="1064"/>
        <v>9.1956782525814734E-5</v>
      </c>
      <c r="HH462" s="223">
        <f t="shared" ca="1" si="1065"/>
        <v>-2.7444690670992441E-5</v>
      </c>
      <c r="HI462" s="223">
        <f t="shared" ca="1" si="1066"/>
        <v>-4.8684934830216516E-5</v>
      </c>
      <c r="HJ462" s="223">
        <f t="shared" ca="1" si="1067"/>
        <v>1.0420587957627212E-4</v>
      </c>
      <c r="HK462" s="223">
        <f t="shared" ca="1" si="1068"/>
        <v>-1.1561573097306232E-4</v>
      </c>
      <c r="HL462" s="223">
        <f t="shared" ca="1" si="1069"/>
        <v>7.808461740383954E-5</v>
      </c>
      <c r="HM462" s="223">
        <f t="shared" ca="1" si="1070"/>
        <v>-7.4997273927433593E-6</v>
      </c>
      <c r="HN462" s="223">
        <f t="shared" ca="1" si="1071"/>
        <v>-6.6259850807343865E-5</v>
      </c>
      <c r="HO462" s="223">
        <f t="shared" ca="1" si="1072"/>
        <v>1.1197116075083417E-4</v>
      </c>
      <c r="HP462" s="223">
        <f t="shared" ca="1" si="1073"/>
        <v>-1.102842783429008E-4</v>
      </c>
      <c r="HQ462" s="223">
        <f t="shared" ca="1" si="1074"/>
        <v>6.1913272959169212E-5</v>
      </c>
      <c r="HR462" s="223">
        <f t="shared" ca="1" si="1075"/>
        <v>1.2666063222828554E-5</v>
      </c>
      <c r="HS462" s="223">
        <f t="shared" ca="1" si="1076"/>
        <v>-8.1883764346789205E-5</v>
      </c>
      <c r="HT462" s="223">
        <f t="shared" ca="1" si="1077"/>
        <v>1.1643948298399834E-4</v>
      </c>
      <c r="HU462" s="223">
        <f t="shared" ca="1" si="1078"/>
        <v>-1.0170553654345619E-4</v>
      </c>
      <c r="HV462" s="223">
        <f t="shared" ca="1" si="1079"/>
        <v>4.39189098237571E-5</v>
      </c>
      <c r="HW462" s="223">
        <f t="shared" ca="1" si="1080"/>
        <v>3.2458905213818975E-5</v>
      </c>
      <c r="HX462" s="223">
        <f t="shared" ca="1" si="1081"/>
        <v>-9.509663376372863E-5</v>
      </c>
      <c r="HY462" s="223">
        <f t="shared" ca="1" si="1082"/>
        <v>1.1747927780008847E-4</v>
      </c>
      <c r="HZ462" s="223">
        <f t="shared" ca="1" si="1083"/>
        <v>-9.0132104183977211E-5</v>
      </c>
      <c r="IA462" s="223">
        <f t="shared" ca="1" si="1084"/>
        <v>2.4631366895718764E-5</v>
      </c>
      <c r="IB462" s="223">
        <f t="shared" ca="1" si="1085"/>
        <v>5.1296003984366912E-5</v>
      </c>
      <c r="IC462" s="223">
        <f t="shared" ca="1" si="1086"/>
        <v>-1.0550940988091928E-4</v>
      </c>
      <c r="ID462" s="223">
        <f t="shared" ca="1" si="1087"/>
        <v>1.1505992873685535E-4</v>
      </c>
      <c r="IE462" s="223">
        <f t="shared" ca="1" si="1088"/>
        <v>-9.0970561205675618E-5</v>
      </c>
      <c r="IF462" s="223">
        <f t="shared" ca="1" si="1089"/>
        <v>4.6185603839045652E-6</v>
      </c>
      <c r="IG462" s="223">
        <f t="shared" ca="1" si="1090"/>
        <v>6.8622706525562726E-5</v>
      </c>
      <c r="IH462" s="223">
        <f t="shared" ca="1" si="1091"/>
        <v>-1.1281549147090508E-4</v>
      </c>
      <c r="II462" s="223">
        <f t="shared" ca="1" si="1092"/>
        <v>1.0925267283848879E-4</v>
      </c>
      <c r="IJ462" s="223">
        <f t="shared" ca="1" si="1093"/>
        <v>-5.9442417210863281E-5</v>
      </c>
      <c r="IK462" s="223">
        <f t="shared" ca="1" si="1094"/>
        <v>-1.5530238323149839E-5</v>
      </c>
      <c r="IL462" s="223">
        <f t="shared" ca="1" si="1095"/>
        <v>8.3928833015342632E-5</v>
      </c>
      <c r="IM462" s="223">
        <f t="shared" ca="1" si="1096"/>
        <v>-1.1679975304188723E-4</v>
      </c>
      <c r="IN462" s="223">
        <f t="shared" ca="1" si="1097"/>
        <v>1.0022850310113812E-4</v>
      </c>
      <c r="IO462" s="223">
        <f t="shared" ca="1" si="1098"/>
        <v>-4.122981169039502E-5</v>
      </c>
      <c r="IP462" s="223">
        <f t="shared" ca="1" si="1099"/>
        <v>-3.5221753585447523E-5</v>
      </c>
      <c r="IQ462" s="223">
        <f t="shared" ca="1" si="1100"/>
        <v>9.6763698918061401E-5</v>
      </c>
      <c r="IR462" s="223">
        <f t="shared" ca="1" si="1101"/>
        <v>-1.1734487914653778E-4</v>
      </c>
      <c r="IS462" s="223">
        <f t="shared" ca="1" si="1102"/>
        <v>8.8253133632835642E-5</v>
      </c>
      <c r="IT462" s="223">
        <f t="shared" ca="1" si="1103"/>
        <v>-2.1803206106053219E-5</v>
      </c>
      <c r="IU462" s="223">
        <f t="shared" ca="1" si="1104"/>
        <v>-5.3876174343798232E-5</v>
      </c>
      <c r="IV462" s="223">
        <f t="shared" ca="1" si="1105"/>
        <v>1.0674938526229947E-4</v>
      </c>
      <c r="IW462" s="223">
        <f t="shared" ca="1" si="1106"/>
        <v>-1.144348187019451E-4</v>
      </c>
      <c r="IX462" s="223">
        <f t="shared" ca="1" si="1107"/>
        <v>7.3679175777255162E-5</v>
      </c>
      <c r="IY462" s="223">
        <f t="shared" ca="1" si="1108"/>
        <v>-1.7346113269896073E-6</v>
      </c>
      <c r="IZ462" s="223">
        <f t="shared" ca="1" si="1109"/>
        <v>-7.0944226491338831E-5</v>
      </c>
      <c r="JA462" s="223">
        <f t="shared" ca="1" si="1110"/>
        <v>1.1359186635735682E-4</v>
      </c>
      <c r="JB462" s="223">
        <f t="shared" ca="1" si="1111"/>
        <v>-1.0815525760917939E-4</v>
      </c>
    </row>
    <row r="463" spans="2:262">
      <c r="B463" s="230">
        <v>102</v>
      </c>
      <c r="C463" s="229">
        <f t="shared" si="1112"/>
        <v>1.9921875000000013E-3</v>
      </c>
      <c r="D463" s="226">
        <f t="shared" ca="1" si="855"/>
        <v>280.00031231914301</v>
      </c>
      <c r="E463" s="225">
        <f ca="1">DD361</f>
        <v>3.1231914303444532E-4</v>
      </c>
      <c r="F463" s="224">
        <v>102</v>
      </c>
      <c r="G463" s="223">
        <f t="shared" ca="1" si="856"/>
        <v>1.3584084389150775E-4</v>
      </c>
      <c r="H463" s="223">
        <f t="shared" ca="1" si="857"/>
        <v>2.6294722384052834E-5</v>
      </c>
      <c r="I463" s="223">
        <f t="shared" ca="1" si="858"/>
        <v>-1.780810820056357E-4</v>
      </c>
      <c r="J463" s="223">
        <f t="shared" ca="1" si="859"/>
        <v>2.5977741017824487E-4</v>
      </c>
      <c r="K463" s="223">
        <f t="shared" ca="1" si="860"/>
        <v>-2.3922926272177046E-4</v>
      </c>
      <c r="L463" s="223">
        <f t="shared" ca="1" si="861"/>
        <v>1.2452408095913061E-4</v>
      </c>
      <c r="M463" s="223">
        <f t="shared" ca="1" si="862"/>
        <v>3.919190336761165E-5</v>
      </c>
      <c r="N463" s="223">
        <f t="shared" ca="1" si="863"/>
        <v>-1.8748254487498529E-4</v>
      </c>
      <c r="O463" s="223">
        <f t="shared" ca="1" si="864"/>
        <v>2.6198288076188076E-4</v>
      </c>
      <c r="P463" s="223">
        <f t="shared" ca="1" si="865"/>
        <v>-2.3337070101889156E-4</v>
      </c>
      <c r="Q463" s="223">
        <f t="shared" ca="1" si="866"/>
        <v>1.1290732860870234E-4</v>
      </c>
      <c r="R463" s="223">
        <f t="shared" ca="1" si="867"/>
        <v>5.1994667623152837E-5</v>
      </c>
      <c r="S463" s="223">
        <f t="shared" ca="1" si="868"/>
        <v>-1.9643234587219988E-4</v>
      </c>
      <c r="T463" s="223">
        <f t="shared" ca="1" si="869"/>
        <v>2.6355721163877111E-4</v>
      </c>
      <c r="U463" s="223">
        <f t="shared" ca="1" si="870"/>
        <v>-2.2694992885639864E-4</v>
      </c>
      <c r="V463" s="223">
        <f t="shared" ca="1" si="871"/>
        <v>1.0101857261414086E-4</v>
      </c>
      <c r="W463" s="223">
        <f t="shared" ca="1" si="872"/>
        <v>6.4672172170193867E-5</v>
      </c>
      <c r="X463" s="223">
        <f t="shared" ca="1" si="873"/>
        <v>-2.0490892414276628E-4</v>
      </c>
      <c r="Y463" s="223">
        <f t="shared" ca="1" si="874"/>
        <v>2.6449661010793821E-4</v>
      </c>
      <c r="Z463" s="223">
        <f t="shared" ca="1" si="875"/>
        <v>-2.1998241443682516E-4</v>
      </c>
      <c r="AA463" s="223">
        <f t="shared" ca="1" si="876"/>
        <v>8.8886454029970835E-5</v>
      </c>
      <c r="AB463" s="223">
        <f t="shared" ca="1" si="877"/>
        <v>7.7193875789863703E-5</v>
      </c>
      <c r="AC463" s="223">
        <f t="shared" ca="1" si="878"/>
        <v>-2.1289185886717076E-4</v>
      </c>
      <c r="AD463" s="223">
        <f t="shared" ca="1" si="879"/>
        <v>2.6479881307618853E-4</v>
      </c>
      <c r="AE463" s="223">
        <f t="shared" ca="1" si="880"/>
        <v>-2.1248494311268838E-4</v>
      </c>
      <c r="AF463" s="223">
        <f t="shared" ca="1" si="881"/>
        <v>7.6540200192506963E-5</v>
      </c>
      <c r="AG463" s="223">
        <f t="shared" ca="1" si="882"/>
        <v>8.9529612601370784E-5</v>
      </c>
      <c r="AH463" s="223">
        <f t="shared" ca="1" si="883"/>
        <v>-2.2036191845644076E-4</v>
      </c>
      <c r="AI463" s="223">
        <f t="shared" ca="1" si="884"/>
        <v>2.6446309251010151E-4</v>
      </c>
      <c r="AJ463" s="223">
        <f t="shared" ca="1" si="885"/>
        <v>-2.0447557694911134E-4</v>
      </c>
      <c r="AK463" s="223">
        <f t="shared" ca="1" si="886"/>
        <v>6.4009554308653235E-5</v>
      </c>
      <c r="AL463" s="223">
        <f t="shared" ca="1" si="887"/>
        <v>1.0164966473425499E-4</v>
      </c>
      <c r="AM463" s="223">
        <f t="shared" ca="1" si="888"/>
        <v>-2.2730110688272463E-4</v>
      </c>
      <c r="AN463" s="223">
        <f t="shared" ca="1" si="889"/>
        <v>2.6349025718992649E-4</v>
      </c>
      <c r="AO463" s="223">
        <f t="shared" ca="1" si="890"/>
        <v>-1.9597361121071735E-4</v>
      </c>
      <c r="AP463" s="223">
        <f t="shared" ca="1" si="891"/>
        <v>5.1324703801891466E-5</v>
      </c>
      <c r="AQ463" s="223">
        <f t="shared" ca="1" si="892"/>
        <v>1.1352483392133526E-4</v>
      </c>
      <c r="AR463" s="223">
        <f t="shared" ca="1" si="893"/>
        <v>-2.3369270703330053E-4</v>
      </c>
      <c r="AS463" s="223">
        <f t="shared" ca="1" si="894"/>
        <v>2.6188265076115998E-4</v>
      </c>
      <c r="AT463" s="223">
        <f t="shared" ca="1" si="895"/>
        <v>-1.8699952787765828E-4</v>
      </c>
      <c r="AU463" s="223">
        <f t="shared" ca="1" si="896"/>
        <v>3.8516207588157867E-5</v>
      </c>
      <c r="AV463" s="223">
        <f t="shared" ca="1" si="897"/>
        <v>1.2512651183989459E-4</v>
      </c>
      <c r="AW463" s="223">
        <f t="shared" ca="1" si="898"/>
        <v>-2.395213209835714E-4</v>
      </c>
      <c r="AX463" s="223">
        <f t="shared" ca="1" si="899"/>
        <v>2.5964414608849938E-4</v>
      </c>
      <c r="AY463" s="223">
        <f t="shared" ca="1" si="900"/>
        <v>-1.7757494630271512E-4</v>
      </c>
      <c r="AZ463" s="223">
        <f t="shared" ca="1" si="901"/>
        <v>2.5614922456726743E-5</v>
      </c>
      <c r="BA463" s="223">
        <f t="shared" ca="1" si="902"/>
        <v>1.3642674903164689E-4</v>
      </c>
      <c r="BB463" s="223">
        <f t="shared" ca="1" si="903"/>
        <v>-2.4477290709200273E-4</v>
      </c>
      <c r="BC463" s="223">
        <f t="shared" ca="1" si="904"/>
        <v>2.5678013592576957E-4</v>
      </c>
      <c r="BD463" s="223">
        <f t="shared" ca="1" si="905"/>
        <v>-1.677225711284003E-4</v>
      </c>
      <c r="BE463" s="223">
        <f t="shared" ca="1" si="906"/>
        <v>1.2651928733491409E-5</v>
      </c>
      <c r="BF463" s="223">
        <f t="shared" ca="1" si="907"/>
        <v>1.4739832223540999E-4</v>
      </c>
      <c r="BG463" s="223">
        <f t="shared" ca="1" si="908"/>
        <v>-2.4943481382767353E-4</v>
      </c>
      <c r="BH463" s="223">
        <f t="shared" ca="1" si="909"/>
        <v>2.5329751992431203E-4</v>
      </c>
      <c r="BI463" s="223">
        <f t="shared" ca="1" si="910"/>
        <v>-1.574661375894749E-4</v>
      </c>
      <c r="BJ463" s="223">
        <f t="shared" ca="1" si="911"/>
        <v>-3.4154459424098915E-7</v>
      </c>
      <c r="BK463" s="223">
        <f t="shared" ca="1" si="912"/>
        <v>1.5801479997033666E-4</v>
      </c>
      <c r="BL463" s="223">
        <f t="shared" ca="1" si="913"/>
        <v>-2.5349581024892434E-4</v>
      </c>
      <c r="BM463" s="223">
        <f t="shared" ca="1" si="914"/>
        <v>2.4920468801111205E-4</v>
      </c>
      <c r="BN463" s="223">
        <f t="shared" ca="1" si="915"/>
        <v>-1.4683035433269481E-4</v>
      </c>
      <c r="BO463" s="223">
        <f t="shared" ca="1" si="916"/>
        <v>-1.3334195111126357E-5</v>
      </c>
      <c r="BP463" s="223">
        <f t="shared" ca="1" si="917"/>
        <v>1.6825060621167306E-4</v>
      </c>
      <c r="BQ463" s="223">
        <f t="shared" ca="1" si="918"/>
        <v>-2.5694611305967688E-4</v>
      </c>
      <c r="BR463" s="223">
        <f t="shared" ca="1" si="919"/>
        <v>2.44511500176743E-4</v>
      </c>
      <c r="BS463" s="223">
        <f t="shared" ca="1" si="920"/>
        <v>-1.3584084389150724E-4</v>
      </c>
      <c r="BT463" s="223">
        <f t="shared" ca="1" si="921"/>
        <v>-2.6294722384058919E-5</v>
      </c>
      <c r="BU463" s="223">
        <f t="shared" ca="1" si="922"/>
        <v>1.7808108200563868E-4</v>
      </c>
      <c r="BV463" s="223">
        <f t="shared" ca="1" si="923"/>
        <v>-2.5977741017824531E-4</v>
      </c>
      <c r="BW463" s="223">
        <f t="shared" ca="1" si="924"/>
        <v>2.3922926272177037E-4</v>
      </c>
      <c r="BX463" s="223">
        <f t="shared" ca="1" si="925"/>
        <v>-1.2452408095912581E-4</v>
      </c>
      <c r="BY463" s="223">
        <f t="shared" ca="1" si="926"/>
        <v>-3.919190336761516E-5</v>
      </c>
      <c r="BZ463" s="223">
        <f t="shared" ca="1" si="927"/>
        <v>1.8748254487498646E-4</v>
      </c>
      <c r="CA463" s="223">
        <f t="shared" ca="1" si="928"/>
        <v>-2.6198288076188076E-4</v>
      </c>
      <c r="CB463" s="223">
        <f t="shared" ca="1" si="929"/>
        <v>2.3337070101888898E-4</v>
      </c>
      <c r="CC463" s="223">
        <f t="shared" ca="1" si="930"/>
        <v>-1.1290732860869914E-4</v>
      </c>
      <c r="CD463" s="223">
        <f t="shared" ca="1" si="931"/>
        <v>-5.1994667623153522E-5</v>
      </c>
      <c r="CE463" s="223">
        <f t="shared" ca="1" si="932"/>
        <v>1.9643234587219912E-4</v>
      </c>
      <c r="CF463" s="223">
        <f t="shared" ca="1" si="933"/>
        <v>-2.6355721163877149E-4</v>
      </c>
      <c r="CG463" s="223">
        <f t="shared" ca="1" si="934"/>
        <v>2.2694992885639731E-4</v>
      </c>
      <c r="CH463" s="223">
        <f t="shared" ca="1" si="935"/>
        <v>-1.0101857261414021E-4</v>
      </c>
      <c r="CI463" s="223">
        <f t="shared" ca="1" si="936"/>
        <v>-6.4672172170200047E-5</v>
      </c>
      <c r="CJ463" s="223">
        <f t="shared" ca="1" si="937"/>
        <v>2.049089241427691E-4</v>
      </c>
      <c r="CK463" s="223">
        <f t="shared" ca="1" si="938"/>
        <v>-2.6449661010793837E-4</v>
      </c>
      <c r="CL463" s="223">
        <f t="shared" ca="1" si="939"/>
        <v>2.1998241443682475E-4</v>
      </c>
      <c r="CM463" s="223">
        <f t="shared" ca="1" si="940"/>
        <v>-8.8886454029964859E-5</v>
      </c>
      <c r="CN463" s="223">
        <f t="shared" ca="1" si="941"/>
        <v>-7.7193875789867972E-5</v>
      </c>
      <c r="CO463" s="223">
        <f t="shared" ca="1" si="942"/>
        <v>2.1289185886717231E-4</v>
      </c>
      <c r="CP463" s="223">
        <f t="shared" ca="1" si="943"/>
        <v>-2.6479881307618847E-4</v>
      </c>
      <c r="CQ463" s="223">
        <f t="shared" ca="1" si="944"/>
        <v>2.1248494311268572E-4</v>
      </c>
      <c r="CR463" s="223">
        <f t="shared" ca="1" si="945"/>
        <v>-7.6540200192504483E-5</v>
      </c>
      <c r="CS463" s="223">
        <f t="shared" ca="1" si="946"/>
        <v>-8.952961260137321E-5</v>
      </c>
      <c r="CT463" s="223">
        <f t="shared" ca="1" si="947"/>
        <v>2.2036191845644011E-4</v>
      </c>
      <c r="CU463" s="223">
        <f t="shared" ca="1" si="948"/>
        <v>-2.6446309251010119E-4</v>
      </c>
      <c r="CV463" s="223">
        <f t="shared" ca="1" si="949"/>
        <v>2.0447557694910969E-4</v>
      </c>
      <c r="CW463" s="223">
        <f t="shared" ca="1" si="950"/>
        <v>-6.40095543086507E-5</v>
      </c>
      <c r="CX463" s="223">
        <f t="shared" ca="1" si="951"/>
        <v>-1.0164966473426087E-4</v>
      </c>
      <c r="CY463" s="223">
        <f t="shared" ca="1" si="952"/>
        <v>2.2730110688272596E-4</v>
      </c>
      <c r="CZ463" s="223">
        <f t="shared" ca="1" si="953"/>
        <v>-2.6349025718992622E-4</v>
      </c>
      <c r="DA463" s="223">
        <f t="shared" ca="1" si="954"/>
        <v>1.9597361121071813E-4</v>
      </c>
      <c r="DB463" s="223">
        <f t="shared" ca="1" si="955"/>
        <v>-5.1324703801885259E-5</v>
      </c>
      <c r="DC463" s="223">
        <f t="shared" ca="1" si="956"/>
        <v>-1.135248339213376E-4</v>
      </c>
      <c r="DD463" s="223">
        <f t="shared" ca="1" si="957"/>
        <v>2.3369270703330178E-4</v>
      </c>
      <c r="DE463" s="223">
        <f t="shared" ca="1" si="958"/>
        <v>-2.6188265076115906E-4</v>
      </c>
      <c r="DF463" s="223">
        <f t="shared" ca="1" si="959"/>
        <v>1.8699952787765378E-4</v>
      </c>
      <c r="DG463" s="223">
        <f t="shared" ca="1" si="960"/>
        <v>-3.8516207588155279E-5</v>
      </c>
      <c r="DH463" s="223">
        <f t="shared" ca="1" si="961"/>
        <v>-1.2512651183989686E-4</v>
      </c>
      <c r="DI463" s="223">
        <f t="shared" ca="1" si="962"/>
        <v>2.3952132098357091E-4</v>
      </c>
      <c r="DJ463" s="223">
        <f t="shared" ca="1" si="963"/>
        <v>-2.596441460884996E-4</v>
      </c>
      <c r="DK463" s="223">
        <f t="shared" ca="1" si="964"/>
        <v>1.7757494630271878E-4</v>
      </c>
      <c r="DL463" s="223">
        <f t="shared" ca="1" si="965"/>
        <v>-2.561492245671666E-5</v>
      </c>
      <c r="DM463" s="223">
        <f t="shared" ca="1" si="966"/>
        <v>-1.3642674903165233E-4</v>
      </c>
      <c r="DN463" s="223">
        <f t="shared" ca="1" si="967"/>
        <v>2.447729070920037E-4</v>
      </c>
      <c r="DO463" s="223">
        <f t="shared" ca="1" si="968"/>
        <v>-2.5678013592576898E-4</v>
      </c>
      <c r="DP463" s="223">
        <f t="shared" ca="1" si="969"/>
        <v>1.6772257112840122E-4</v>
      </c>
      <c r="DQ463" s="223">
        <f t="shared" ca="1" si="970"/>
        <v>-1.2651928733492561E-5</v>
      </c>
      <c r="DR463" s="223">
        <f t="shared" ca="1" si="971"/>
        <v>-1.4739832223540589E-4</v>
      </c>
      <c r="DS463" s="223">
        <f t="shared" ca="1" si="972"/>
        <v>2.49434813827677E-4</v>
      </c>
      <c r="DT463" s="223">
        <f t="shared" ca="1" si="973"/>
        <v>-2.532975199243091E-4</v>
      </c>
      <c r="DU463" s="223">
        <f t="shared" ca="1" si="974"/>
        <v>1.5746613758947281E-4</v>
      </c>
      <c r="DV463" s="223">
        <f t="shared" ca="1" si="975"/>
        <v>3.4154459424359123E-7</v>
      </c>
      <c r="DW463" s="223">
        <f t="shared" ca="1" si="976"/>
        <v>-1.5801479997033875E-4</v>
      </c>
      <c r="DX463" s="223">
        <f t="shared" ca="1" si="977"/>
        <v>2.5349581024892509E-4</v>
      </c>
      <c r="DY463" s="223">
        <f t="shared" ca="1" si="978"/>
        <v>-2.4920468801111368E-4</v>
      </c>
      <c r="DZ463" s="223">
        <f t="shared" ca="1" si="979"/>
        <v>1.468303543326989E-4</v>
      </c>
      <c r="EA463" s="223">
        <f t="shared" ca="1" si="980"/>
        <v>1.3334195111136454E-5</v>
      </c>
      <c r="EB463" s="223">
        <f t="shared" ca="1" si="981"/>
        <v>-1.6825060621168089E-4</v>
      </c>
      <c r="EC463" s="223">
        <f t="shared" ca="1" si="982"/>
        <v>2.5694611305967759E-4</v>
      </c>
      <c r="ED463" s="223">
        <f t="shared" ca="1" si="983"/>
        <v>-2.4451150017674197E-4</v>
      </c>
      <c r="EE463" s="223">
        <f t="shared" ca="1" si="984"/>
        <v>1.3584084389150499E-4</v>
      </c>
      <c r="EF463" s="223">
        <f t="shared" ca="1" si="985"/>
        <v>2.6294722384054013E-5</v>
      </c>
      <c r="EG463" s="223">
        <f t="shared" ca="1" si="986"/>
        <v>-1.7808108200563502E-4</v>
      </c>
      <c r="EH463" s="223">
        <f t="shared" ca="1" si="987"/>
        <v>2.5977741017824726E-4</v>
      </c>
      <c r="EI463" s="223">
        <f t="shared" ca="1" si="988"/>
        <v>-2.3922926272176598E-4</v>
      </c>
      <c r="EJ463" s="223">
        <f t="shared" ca="1" si="989"/>
        <v>1.2452408095912354E-4</v>
      </c>
      <c r="EK463" s="223">
        <f t="shared" ca="1" si="990"/>
        <v>3.9191903367617722E-5</v>
      </c>
      <c r="EL463" s="223">
        <f t="shared" ca="1" si="991"/>
        <v>-1.874825448749883E-4</v>
      </c>
      <c r="EM463" s="223">
        <f t="shared" ca="1" si="992"/>
        <v>2.6198288076188108E-4</v>
      </c>
      <c r="EN463" s="223">
        <f t="shared" ca="1" si="993"/>
        <v>-2.3337070101889132E-4</v>
      </c>
      <c r="EO463" s="223">
        <f t="shared" ca="1" si="994"/>
        <v>1.129073286087036E-4</v>
      </c>
      <c r="EP463" s="223">
        <f t="shared" ca="1" si="995"/>
        <v>5.1994667623163449E-5</v>
      </c>
      <c r="EQ463" s="223">
        <f t="shared" ca="1" si="996"/>
        <v>-1.964323458722059E-4</v>
      </c>
      <c r="ER463" s="223">
        <f t="shared" ca="1" si="997"/>
        <v>2.6355721163877176E-4</v>
      </c>
      <c r="ES463" s="223">
        <f t="shared" ca="1" si="998"/>
        <v>-2.2694992885639596E-4</v>
      </c>
      <c r="ET463" s="223">
        <f t="shared" ca="1" si="999"/>
        <v>1.010185726141378E-4</v>
      </c>
      <c r="EU463" s="223">
        <f t="shared" ca="1" si="1000"/>
        <v>6.4672172170195276E-5</v>
      </c>
      <c r="EV463" s="223">
        <f t="shared" ca="1" si="1001"/>
        <v>-2.0490892414276599E-4</v>
      </c>
      <c r="EW463" s="223">
        <f t="shared" ca="1" si="1002"/>
        <v>2.644966101079388E-4</v>
      </c>
      <c r="EX463" s="223">
        <f t="shared" ca="1" si="1003"/>
        <v>-2.1998241443681911E-4</v>
      </c>
      <c r="EY463" s="223">
        <f t="shared" ca="1" si="1004"/>
        <v>8.8886454029962406E-5</v>
      </c>
      <c r="EZ463" s="223">
        <f t="shared" ca="1" si="1005"/>
        <v>7.7193875789870466E-5</v>
      </c>
      <c r="FA463" s="223">
        <f t="shared" ca="1" si="1006"/>
        <v>-2.1289185886717382E-4</v>
      </c>
      <c r="FB463" s="223">
        <f t="shared" ca="1" si="1007"/>
        <v>2.6479881307618853E-4</v>
      </c>
      <c r="FC463" s="223">
        <f t="shared" ca="1" si="1008"/>
        <v>-2.1248494311268867E-4</v>
      </c>
      <c r="FD463" s="223">
        <f t="shared" ca="1" si="1009"/>
        <v>7.6540200192509213E-5</v>
      </c>
      <c r="FE463" s="223">
        <f t="shared" ca="1" si="1010"/>
        <v>8.9529612601382737E-5</v>
      </c>
      <c r="FF463" s="223">
        <f t="shared" ca="1" si="1011"/>
        <v>-2.2036191845644569E-4</v>
      </c>
      <c r="FG463" s="223">
        <f t="shared" ca="1" si="1012"/>
        <v>2.6446309251010108E-4</v>
      </c>
      <c r="FH463" s="223">
        <f t="shared" ca="1" si="1013"/>
        <v>-2.0447557694910806E-4</v>
      </c>
      <c r="FI463" s="223">
        <f t="shared" ca="1" si="1014"/>
        <v>6.4009554308648179E-5</v>
      </c>
      <c r="FJ463" s="223">
        <f t="shared" ca="1" si="1015"/>
        <v>1.0164966473425632E-4</v>
      </c>
      <c r="FK463" s="223">
        <f t="shared" ca="1" si="1016"/>
        <v>-2.2730110688272344E-4</v>
      </c>
      <c r="FL463" s="223">
        <f t="shared" ca="1" si="1017"/>
        <v>2.6349025718992524E-4</v>
      </c>
      <c r="FM463" s="223">
        <f t="shared" ca="1" si="1018"/>
        <v>-1.9597361121071133E-4</v>
      </c>
      <c r="FN463" s="223">
        <f t="shared" ca="1" si="1019"/>
        <v>5.1324703801882711E-5</v>
      </c>
      <c r="FO463" s="223">
        <f t="shared" ca="1" si="1020"/>
        <v>1.1352483392133995E-4</v>
      </c>
      <c r="FP463" s="223">
        <f t="shared" ca="1" si="1021"/>
        <v>-2.33692707033303E-4</v>
      </c>
      <c r="FQ463" s="223">
        <f t="shared" ca="1" si="1022"/>
        <v>2.6188265076115976E-4</v>
      </c>
      <c r="FR463" s="223">
        <f t="shared" ca="1" si="1023"/>
        <v>-1.8699952787765728E-4</v>
      </c>
      <c r="FS463" s="223">
        <f t="shared" ca="1" si="1024"/>
        <v>3.8516207588160171E-5</v>
      </c>
      <c r="FT463" s="223">
        <f t="shared" ca="1" si="1025"/>
        <v>1.2512651183990578E-4</v>
      </c>
      <c r="FU463" s="223">
        <f t="shared" ca="1" si="1026"/>
        <v>-2.395213209835752E-4</v>
      </c>
      <c r="FV463" s="223">
        <f t="shared" ca="1" si="1027"/>
        <v>2.5964414608849759E-4</v>
      </c>
      <c r="FW463" s="223">
        <f t="shared" ca="1" si="1028"/>
        <v>-1.775749463027113E-4</v>
      </c>
      <c r="FX463" s="223">
        <f t="shared" ca="1" si="1029"/>
        <v>2.5614922456721579E-5</v>
      </c>
      <c r="FY463" s="223">
        <f t="shared" ca="1" si="1030"/>
        <v>1.3642674903164811E-4</v>
      </c>
      <c r="FZ463" s="223">
        <f t="shared" ca="1" si="1031"/>
        <v>-2.4477290709200186E-4</v>
      </c>
      <c r="GA463" s="223">
        <f t="shared" ca="1" si="1032"/>
        <v>2.5678013592576648E-4</v>
      </c>
      <c r="GB463" s="223">
        <f t="shared" ca="1" si="1033"/>
        <v>-1.6772257112839336E-4</v>
      </c>
      <c r="GC463" s="223">
        <f t="shared" ca="1" si="1034"/>
        <v>1.2651928733482451E-5</v>
      </c>
      <c r="GD463" s="223">
        <f t="shared" ca="1" si="1035"/>
        <v>1.473983222354143E-4</v>
      </c>
      <c r="GE463" s="223">
        <f t="shared" ca="1" si="1036"/>
        <v>-2.4943481382767532E-4</v>
      </c>
      <c r="GF463" s="223">
        <f t="shared" ca="1" si="1037"/>
        <v>2.5329751992431051E-4</v>
      </c>
      <c r="GG463" s="223">
        <f t="shared" ca="1" si="1038"/>
        <v>-1.5746613758947677E-4</v>
      </c>
      <c r="GH463" s="223">
        <f t="shared" ca="1" si="1039"/>
        <v>-3.4154459423867166E-7</v>
      </c>
      <c r="GI463" s="223">
        <f t="shared" ca="1" si="1040"/>
        <v>1.5801479997034685E-4</v>
      </c>
      <c r="GJ463" s="223">
        <f t="shared" ca="1" si="1041"/>
        <v>-2.5349581024892802E-4</v>
      </c>
      <c r="GK463" s="223">
        <f t="shared" ca="1" si="1042"/>
        <v>2.4920468801111032E-4</v>
      </c>
      <c r="GL463" s="223">
        <f t="shared" ca="1" si="1043"/>
        <v>-1.4683035433269047E-4</v>
      </c>
      <c r="GM463" s="223">
        <f t="shared" ca="1" si="1044"/>
        <v>-1.333419511113152E-5</v>
      </c>
      <c r="GN463" s="223">
        <f t="shared" ca="1" si="1045"/>
        <v>1.6825060621167707E-4</v>
      </c>
      <c r="GO463" s="223">
        <f t="shared" ca="1" si="1046"/>
        <v>-2.5694611305967634E-4</v>
      </c>
      <c r="GP463" s="223">
        <f t="shared" ca="1" si="1047"/>
        <v>2.4451150017673813E-4</v>
      </c>
      <c r="GQ463" s="223">
        <f t="shared" ca="1" si="1048"/>
        <v>-1.3584084389149632E-4</v>
      </c>
      <c r="GR463" s="223">
        <f t="shared" ca="1" si="1049"/>
        <v>-2.6294722384064096E-5</v>
      </c>
      <c r="GS463" s="223">
        <f t="shared" ca="1" si="1050"/>
        <v>1.7808108200564253E-4</v>
      </c>
      <c r="GT463" s="223">
        <f t="shared" ca="1" si="1051"/>
        <v>-2.5977741017824628E-4</v>
      </c>
      <c r="GU463" s="223">
        <f t="shared" ca="1" si="1052"/>
        <v>2.3922926272176815E-4</v>
      </c>
      <c r="GV463" s="223">
        <f t="shared" ca="1" si="1053"/>
        <v>-1.245240809591279E-4</v>
      </c>
      <c r="GW463" s="223">
        <f t="shared" ca="1" si="1054"/>
        <v>-3.9191903367612843E-5</v>
      </c>
      <c r="GX463" s="223">
        <f t="shared" ca="1" si="1055"/>
        <v>1.8748254487499543E-4</v>
      </c>
      <c r="GY463" s="223">
        <f t="shared" ca="1" si="1056"/>
        <v>-2.6198288076188255E-4</v>
      </c>
      <c r="GZ463" s="223">
        <f t="shared" ca="1" si="1057"/>
        <v>2.3337070101888655E-4</v>
      </c>
      <c r="HA463" s="223">
        <f t="shared" ca="1" si="1058"/>
        <v>-1.1290732860869444E-4</v>
      </c>
      <c r="HB463" s="223">
        <f t="shared" ca="1" si="1059"/>
        <v>-5.1994667623158617E-5</v>
      </c>
      <c r="HC463" s="223">
        <f t="shared" ca="1" si="1060"/>
        <v>1.9643234587221267E-4</v>
      </c>
      <c r="HD463" s="223">
        <f t="shared" ca="1" si="1061"/>
        <v>-2.6355721163877273E-4</v>
      </c>
      <c r="HE463" s="223">
        <f t="shared" ca="1" si="1062"/>
        <v>2.2694992885639078E-4</v>
      </c>
      <c r="HF463" s="223">
        <f t="shared" ca="1" si="1063"/>
        <v>-1.0101857261412846E-4</v>
      </c>
      <c r="HG463" s="223">
        <f t="shared" ca="1" si="1064"/>
        <v>-6.4672172170205088E-5</v>
      </c>
      <c r="HH463" s="223">
        <f t="shared" ca="1" si="1065"/>
        <v>2.0490892414277241E-4</v>
      </c>
      <c r="HI463" s="223">
        <f t="shared" ca="1" si="1066"/>
        <v>-2.6449661010793859E-4</v>
      </c>
      <c r="HJ463" s="223">
        <f t="shared" ca="1" si="1067"/>
        <v>2.1998241443682185E-4</v>
      </c>
      <c r="HK463" s="223">
        <f t="shared" ca="1" si="1068"/>
        <v>-8.8886454029967054E-5</v>
      </c>
      <c r="HL463" s="223">
        <f t="shared" ca="1" si="1069"/>
        <v>-7.719387578986575E-5</v>
      </c>
      <c r="HM463" s="223">
        <f t="shared" ca="1" si="1070"/>
        <v>2.128918588671709E-4</v>
      </c>
      <c r="HN463" s="223">
        <f t="shared" ca="1" si="1071"/>
        <v>-2.6479881307618847E-4</v>
      </c>
      <c r="HO463" s="223">
        <f t="shared" ca="1" si="1072"/>
        <v>2.1248494311269157E-4</v>
      </c>
      <c r="HP463" s="223">
        <f t="shared" ca="1" si="1073"/>
        <v>-7.6540200192513942E-5</v>
      </c>
      <c r="HQ463" s="223">
        <f t="shared" ca="1" si="1074"/>
        <v>-8.9529612601392265E-5</v>
      </c>
      <c r="HR463" s="223">
        <f t="shared" ca="1" si="1075"/>
        <v>2.2036191845645133E-4</v>
      </c>
      <c r="HS463" s="223">
        <f t="shared" ca="1" si="1076"/>
        <v>-2.6446309251010054E-4</v>
      </c>
      <c r="HT463" s="223">
        <f t="shared" ca="1" si="1077"/>
        <v>2.0447557694910164E-4</v>
      </c>
      <c r="HU463" s="223">
        <f t="shared" ca="1" si="1078"/>
        <v>-6.400955430863834E-5</v>
      </c>
      <c r="HV463" s="223">
        <f t="shared" ca="1" si="1079"/>
        <v>-1.0164966473426565E-4</v>
      </c>
      <c r="HW463" s="223">
        <f t="shared" ca="1" si="1080"/>
        <v>2.2730110688272864E-4</v>
      </c>
      <c r="HX463" s="223">
        <f t="shared" ca="1" si="1081"/>
        <v>-2.6349025718992573E-4</v>
      </c>
      <c r="HY463" s="223">
        <f t="shared" ca="1" si="1082"/>
        <v>1.9597361121071467E-4</v>
      </c>
      <c r="HZ463" s="223">
        <f t="shared" ca="1" si="1083"/>
        <v>-5.132470380188755E-5</v>
      </c>
      <c r="IA463" s="223">
        <f t="shared" ca="1" si="1084"/>
        <v>-1.135248339213355E-4</v>
      </c>
      <c r="IB463" s="223">
        <f t="shared" ca="1" si="1085"/>
        <v>2.3369270703330067E-4</v>
      </c>
      <c r="IC463" s="223">
        <f t="shared" ca="1" si="1086"/>
        <v>-2.6188265076116052E-4</v>
      </c>
      <c r="ID463" s="223">
        <f t="shared" ca="1" si="1087"/>
        <v>1.8699952787766078E-4</v>
      </c>
      <c r="IE463" s="223">
        <f t="shared" ca="1" si="1088"/>
        <v>-4.405825694063075E-5</v>
      </c>
      <c r="IF463" s="223">
        <f t="shared" ca="1" si="1089"/>
        <v>-1.251265118399147E-4</v>
      </c>
      <c r="IG463" s="223">
        <f t="shared" ca="1" si="1090"/>
        <v>2.395213209835795E-4</v>
      </c>
      <c r="IH463" s="223">
        <f t="shared" ca="1" si="1091"/>
        <v>-2.5964414608849559E-4</v>
      </c>
      <c r="II463" s="223">
        <f t="shared" ca="1" si="1092"/>
        <v>1.7757494630270379E-4</v>
      </c>
      <c r="IJ463" s="223">
        <f t="shared" ca="1" si="1093"/>
        <v>-2.5614922456711496E-5</v>
      </c>
      <c r="IK463" s="223">
        <f t="shared" ca="1" si="1094"/>
        <v>-1.3642674903165678E-4</v>
      </c>
      <c r="IL463" s="223">
        <f t="shared" ca="1" si="1095"/>
        <v>2.4477290709200576E-4</v>
      </c>
      <c r="IM463" s="223">
        <f t="shared" ca="1" si="1096"/>
        <v>-2.5678013592576768E-4</v>
      </c>
      <c r="IN463" s="223">
        <f t="shared" ca="1" si="1097"/>
        <v>1.6772257112839718E-4</v>
      </c>
      <c r="IO463" s="223">
        <f t="shared" ca="1" si="1098"/>
        <v>-1.2651928733487384E-5</v>
      </c>
      <c r="IP463" s="223">
        <f t="shared" ca="1" si="1099"/>
        <v>-1.473983222354102E-4</v>
      </c>
      <c r="IQ463" s="223">
        <f t="shared" ca="1" si="1100"/>
        <v>2.4943481382767364E-4</v>
      </c>
      <c r="IR463" s="223">
        <f t="shared" ca="1" si="1101"/>
        <v>-2.5329751992431192E-4</v>
      </c>
      <c r="IS463" s="223">
        <f t="shared" ca="1" si="1102"/>
        <v>1.5746613758948076E-4</v>
      </c>
      <c r="IT463" s="223">
        <f t="shared" ca="1" si="1103"/>
        <v>3.4154459423372499E-7</v>
      </c>
      <c r="IU463" s="223">
        <f t="shared" ca="1" si="1104"/>
        <v>-1.5801479997035498E-4</v>
      </c>
      <c r="IV463" s="223">
        <f t="shared" ca="1" si="1105"/>
        <v>2.5349581024893095E-4</v>
      </c>
      <c r="IW463" s="223">
        <f t="shared" ca="1" si="1106"/>
        <v>-2.4920468801110685E-4</v>
      </c>
      <c r="IX463" s="223">
        <f t="shared" ca="1" si="1107"/>
        <v>1.4683035433268204E-4</v>
      </c>
      <c r="IY463" s="223">
        <f t="shared" ca="1" si="1108"/>
        <v>1.3334195111141617E-5</v>
      </c>
      <c r="IZ463" s="223">
        <f t="shared" ca="1" si="1109"/>
        <v>-1.6825060621168488E-4</v>
      </c>
      <c r="JA463" s="223">
        <f t="shared" ca="1" si="1110"/>
        <v>2.5694611305967884E-4</v>
      </c>
      <c r="JB463" s="223">
        <f t="shared" ca="1" si="1111"/>
        <v>-2.4451150017673997E-4</v>
      </c>
    </row>
    <row r="464" spans="2:262">
      <c r="B464" s="230">
        <v>103</v>
      </c>
      <c r="C464" s="229">
        <f t="shared" si="1112"/>
        <v>2.0117187500000014E-3</v>
      </c>
      <c r="D464" s="226">
        <f t="shared" ca="1" si="855"/>
        <v>279.99872935065241</v>
      </c>
      <c r="E464" s="225">
        <f ca="1">DE361</f>
        <v>-1.2706493475620069E-3</v>
      </c>
      <c r="F464" s="224">
        <v>103</v>
      </c>
      <c r="G464" s="223">
        <f t="shared" ca="1" si="856"/>
        <v>2.15257467099002E-4</v>
      </c>
      <c r="H464" s="223">
        <f t="shared" ca="1" si="857"/>
        <v>1.9468065022496689E-5</v>
      </c>
      <c r="I464" s="223">
        <f t="shared" ca="1" si="858"/>
        <v>-2.4709105570668353E-4</v>
      </c>
      <c r="J464" s="223">
        <f t="shared" ca="1" si="859"/>
        <v>3.8456772420025623E-4</v>
      </c>
      <c r="K464" s="223">
        <f t="shared" ca="1" si="860"/>
        <v>-3.8174240616210874E-4</v>
      </c>
      <c r="L464" s="223">
        <f t="shared" ca="1" si="861"/>
        <v>2.3964586342791134E-4</v>
      </c>
      <c r="M464" s="223">
        <f t="shared" ca="1" si="862"/>
        <v>-1.0119230784408513E-5</v>
      </c>
      <c r="N464" s="223">
        <f t="shared" ca="1" si="863"/>
        <v>-2.2309920460769457E-4</v>
      </c>
      <c r="O464" s="223">
        <f t="shared" ca="1" si="864"/>
        <v>3.7492427381130615E-4</v>
      </c>
      <c r="P464" s="223">
        <f t="shared" ca="1" si="865"/>
        <v>-3.8996558009232502E-4</v>
      </c>
      <c r="Q464" s="223">
        <f t="shared" ca="1" si="866"/>
        <v>2.6273559805935854E-4</v>
      </c>
      <c r="R464" s="223">
        <f t="shared" ca="1" si="867"/>
        <v>-3.9651689602936688E-5</v>
      </c>
      <c r="S464" s="223">
        <f t="shared" ca="1" si="868"/>
        <v>-1.978983595890377E-4</v>
      </c>
      <c r="T464" s="223">
        <f t="shared" ca="1" si="869"/>
        <v>3.6324907629815112E-4</v>
      </c>
      <c r="U464" s="223">
        <f t="shared" ca="1" si="870"/>
        <v>-3.9607549675638155E-4</v>
      </c>
      <c r="V464" s="223">
        <f t="shared" ca="1" si="871"/>
        <v>2.8440154572082274E-4</v>
      </c>
      <c r="W464" s="223">
        <f t="shared" ca="1" si="872"/>
        <v>-6.896927247998028E-5</v>
      </c>
      <c r="X464" s="223">
        <f t="shared" ca="1" si="873"/>
        <v>-1.7162508621333439E-4</v>
      </c>
      <c r="Y464" s="223">
        <f t="shared" ca="1" si="874"/>
        <v>3.4960540056768494E-4</v>
      </c>
      <c r="Z464" s="223">
        <f t="shared" ca="1" si="875"/>
        <v>-4.0003904598649698E-4</v>
      </c>
      <c r="AA464" s="223">
        <f t="shared" ca="1" si="876"/>
        <v>3.045262967647309E-4</v>
      </c>
      <c r="AB464" s="223">
        <f t="shared" ca="1" si="877"/>
        <v>-9.7913104893773689E-5</v>
      </c>
      <c r="AC464" s="223">
        <f t="shared" ca="1" si="878"/>
        <v>-1.4442176162539396E-4</v>
      </c>
      <c r="AD464" s="223">
        <f t="shared" ca="1" si="879"/>
        <v>3.3406718288081467E-4</v>
      </c>
      <c r="AE464" s="223">
        <f t="shared" ca="1" si="880"/>
        <v>-4.0183474896598071E-4</v>
      </c>
      <c r="AF464" s="223">
        <f t="shared" ca="1" si="881"/>
        <v>3.2300079342151316E-4</v>
      </c>
      <c r="AG464" s="223">
        <f t="shared" ca="1" si="882"/>
        <v>-1.2632633770870533E-4</v>
      </c>
      <c r="AH464" s="223">
        <f t="shared" ca="1" si="883"/>
        <v>-1.1643580299812575E-4</v>
      </c>
      <c r="AI464" s="223">
        <f t="shared" ca="1" si="884"/>
        <v>3.1671862618545929E-4</v>
      </c>
      <c r="AJ464" s="223">
        <f t="shared" ca="1" si="885"/>
        <v>-4.0145287462480271E-4</v>
      </c>
      <c r="AK464" s="223">
        <f t="shared" ca="1" si="886"/>
        <v>3.3972492079311278E-4</v>
      </c>
      <c r="AL464" s="223">
        <f t="shared" ca="1" si="887"/>
        <v>-1.5405499715434324E-4</v>
      </c>
      <c r="AM464" s="223">
        <f t="shared" ca="1" si="888"/>
        <v>-8.7818868666110497E-5</v>
      </c>
      <c r="AN464" s="223">
        <f t="shared" ca="1" si="889"/>
        <v>2.9765374381346985E-4</v>
      </c>
      <c r="AO464" s="223">
        <f t="shared" ca="1" si="890"/>
        <v>-3.9889549237310385E-4</v>
      </c>
      <c r="AP464" s="223">
        <f t="shared" ca="1" si="891"/>
        <v>3.5460804938427441E-4</v>
      </c>
      <c r="AQ464" s="223">
        <f t="shared" ca="1" si="892"/>
        <v>-1.8094881922267348E-4</v>
      </c>
      <c r="AR464" s="223">
        <f t="shared" ca="1" si="893"/>
        <v>-5.8726036275931213E-5</v>
      </c>
      <c r="AS464" s="223">
        <f t="shared" ca="1" si="894"/>
        <v>2.7697585001425901E-4</v>
      </c>
      <c r="AT464" s="223">
        <f t="shared" ca="1" si="895"/>
        <v>-3.941764608868855E-4</v>
      </c>
      <c r="AU464" s="223">
        <f t="shared" ca="1" si="896"/>
        <v>3.6756952623165498E-4</v>
      </c>
      <c r="AV464" s="223">
        <f t="shared" ca="1" si="897"/>
        <v>-2.0686206396176144E-4</v>
      </c>
      <c r="AW464" s="223">
        <f t="shared" ca="1" si="898"/>
        <v>-2.9314962407000689E-5</v>
      </c>
      <c r="AX464" s="223">
        <f t="shared" ca="1" si="899"/>
        <v>2.5479700008590797E-4</v>
      </c>
      <c r="AY464" s="223">
        <f t="shared" ca="1" si="900"/>
        <v>-3.8732135300663877E-4</v>
      </c>
      <c r="AZ464" s="223">
        <f t="shared" ca="1" si="901"/>
        <v>3.7853911196919726E-4</v>
      </c>
      <c r="BA464" s="223">
        <f t="shared" ca="1" si="902"/>
        <v>-2.3165430525316452E-4</v>
      </c>
      <c r="BB464" s="223">
        <f t="shared" ca="1" si="903"/>
        <v>2.5497178314423099E-7</v>
      </c>
      <c r="BC464" s="223">
        <f t="shared" ca="1" si="904"/>
        <v>2.3123738313780742E-4</v>
      </c>
      <c r="BD464" s="223">
        <f t="shared" ca="1" si="905"/>
        <v>-3.78367317155914E-4</v>
      </c>
      <c r="BE464" s="223">
        <f t="shared" ca="1" si="906"/>
        <v>3.8745736146135863E-4</v>
      </c>
      <c r="BF464" s="223">
        <f t="shared" ca="1" si="907"/>
        <v>-2.5519119179326518E-4</v>
      </c>
      <c r="BG464" s="223">
        <f t="shared" ca="1" si="908"/>
        <v>2.9823524259093442E-5</v>
      </c>
      <c r="BH464" s="223">
        <f t="shared" ca="1" si="909"/>
        <v>2.0642467077547022E-4</v>
      </c>
      <c r="BI464" s="223">
        <f t="shared" ca="1" si="910"/>
        <v>-3.6736287603078387E-4</v>
      </c>
      <c r="BJ464" s="223">
        <f t="shared" ca="1" si="911"/>
        <v>3.9427594594144163E-4</v>
      </c>
      <c r="BK464" s="223">
        <f t="shared" ca="1" si="912"/>
        <v>-2.7734517515460915E-4</v>
      </c>
      <c r="BL464" s="223">
        <f t="shared" ca="1" si="913"/>
        <v>5.9230460473105759E-5</v>
      </c>
      <c r="BM464" s="223">
        <f t="shared" ca="1" si="914"/>
        <v>1.8049332523703652E-4</v>
      </c>
      <c r="BN464" s="223">
        <f t="shared" ca="1" si="915"/>
        <v>-3.5436766365116599E-4</v>
      </c>
      <c r="BO464" s="223">
        <f t="shared" ca="1" si="916"/>
        <v>3.9895791490936671E-4</v>
      </c>
      <c r="BP464" s="223">
        <f t="shared" ca="1" si="917"/>
        <v>-2.9799620098187749E-4</v>
      </c>
      <c r="BQ464" s="223">
        <f t="shared" ca="1" si="918"/>
        <v>8.8316421689932037E-5</v>
      </c>
      <c r="BR464" s="223">
        <f t="shared" ca="1" si="919"/>
        <v>1.5358387073071883E-4</v>
      </c>
      <c r="BS464" s="223">
        <f t="shared" ca="1" si="920"/>
        <v>-3.3945210219887476E-4</v>
      </c>
      <c r="BT464" s="223">
        <f t="shared" ca="1" si="921"/>
        <v>4.014778963696382E-4</v>
      </c>
      <c r="BU464" s="223">
        <f t="shared" ca="1" si="922"/>
        <v>-3.1703235957684624E-4</v>
      </c>
      <c r="BV464" s="223">
        <f t="shared" ca="1" si="923"/>
        <v>1.1692378856565428E-4</v>
      </c>
      <c r="BW464" s="223">
        <f t="shared" ca="1" si="924"/>
        <v>1.2584213192200233E-4</v>
      </c>
      <c r="BX464" s="223">
        <f t="shared" ca="1" si="925"/>
        <v>-3.2269702039374815E-4</v>
      </c>
      <c r="BY464" s="223">
        <f t="shared" ca="1" si="926"/>
        <v>4.018222343243868E-4</v>
      </c>
      <c r="BZ464" s="223">
        <f t="shared" ca="1" si="927"/>
        <v>-3.3435049234676126E-4</v>
      </c>
      <c r="CA464" s="223">
        <f t="shared" ca="1" si="928"/>
        <v>1.4489753530054522E-4</v>
      </c>
      <c r="CB464" s="223">
        <f t="shared" ca="1" si="929"/>
        <v>9.7418443697119486E-5</v>
      </c>
      <c r="CC464" s="223">
        <f t="shared" ca="1" si="930"/>
        <v>-3.0419321547579229E-4</v>
      </c>
      <c r="CD464" s="223">
        <f t="shared" ca="1" si="931"/>
        <v>3.999890627764003E-4</v>
      </c>
      <c r="CE464" s="223">
        <f t="shared" ca="1" si="932"/>
        <v>-3.4985675082964635E-4</v>
      </c>
      <c r="CF464" s="223">
        <f t="shared" ca="1" si="933"/>
        <v>1.7208606973735118E-4</v>
      </c>
      <c r="CG464" s="223">
        <f t="shared" ca="1" si="934"/>
        <v>6.8466836485241809E-5</v>
      </c>
      <c r="CH464" s="223">
        <f t="shared" ca="1" si="935"/>
        <v>-2.840409611670838E-4</v>
      </c>
      <c r="CI464" s="223">
        <f t="shared" ca="1" si="936"/>
        <v>3.9598831584112968E-4</v>
      </c>
      <c r="CJ464" s="223">
        <f t="shared" ca="1" si="937"/>
        <v>-3.6346710526727978E-4</v>
      </c>
      <c r="CK464" s="223">
        <f t="shared" ca="1" si="938"/>
        <v>1.9834205485226244E-4</v>
      </c>
      <c r="CL464" s="223">
        <f t="shared" ca="1" si="939"/>
        <v>3.91442015543045E-5</v>
      </c>
      <c r="CM464" s="223">
        <f t="shared" ca="1" si="940"/>
        <v>-2.6234946427975022E-4</v>
      </c>
      <c r="CN464" s="223">
        <f t="shared" ca="1" si="941"/>
        <v>3.898416739128495E-4</v>
      </c>
      <c r="CO464" s="223">
        <f t="shared" ca="1" si="942"/>
        <v>-3.7510779996972323E-4</v>
      </c>
      <c r="CP464" s="223">
        <f t="shared" ca="1" si="943"/>
        <v>2.2352320718704429E-4</v>
      </c>
      <c r="CQ464" s="223">
        <f t="shared" ca="1" si="944"/>
        <v>9.6094408035881794E-6</v>
      </c>
      <c r="CR464" s="223">
        <f t="shared" ca="1" si="945"/>
        <v>-2.3923627291483947E-4</v>
      </c>
      <c r="CS464" s="223">
        <f t="shared" ca="1" si="946"/>
        <v>3.815824461767313E-4</v>
      </c>
      <c r="CT464" s="223">
        <f t="shared" ca="1" si="947"/>
        <v>-3.8471575300381283E-4</v>
      </c>
      <c r="CU464" s="223">
        <f t="shared" ca="1" si="948"/>
        <v>2.4749306789545315E-4</v>
      </c>
      <c r="CV464" s="223">
        <f t="shared" ca="1" si="949"/>
        <v>-1.9977394339418475E-5</v>
      </c>
      <c r="CW464" s="223">
        <f t="shared" ca="1" si="950"/>
        <v>-2.1482663945895529E-4</v>
      </c>
      <c r="CX464" s="223">
        <f t="shared" ca="1" si="951"/>
        <v>3.7125539010347824E-4</v>
      </c>
      <c r="CY464" s="223">
        <f t="shared" ca="1" si="952"/>
        <v>-3.9223889803959369E-4</v>
      </c>
      <c r="CZ464" s="223">
        <f t="shared" ca="1" si="953"/>
        <v>2.7012174222548844E-4</v>
      </c>
      <c r="DA464" s="223">
        <f t="shared" ca="1" si="954"/>
        <v>-4.9455970251617419E-5</v>
      </c>
      <c r="DB464" s="223">
        <f t="shared" ca="1" si="955"/>
        <v>-1.8925284183069085E-4</v>
      </c>
      <c r="DC464" s="223">
        <f t="shared" ca="1" si="956"/>
        <v>3.5891646890471972E-4</v>
      </c>
      <c r="DD464" s="223">
        <f t="shared" ca="1" si="957"/>
        <v>-3.976364665022904E-4</v>
      </c>
      <c r="DE464" s="223">
        <f t="shared" ca="1" si="958"/>
        <v>2.9128660343034831E-4</v>
      </c>
      <c r="DF464" s="223">
        <f t="shared" ca="1" si="959"/>
        <v>-7.8666539976016885E-5</v>
      </c>
      <c r="DG464" s="223">
        <f t="shared" ca="1" si="960"/>
        <v>-1.6265346665518367E-4</v>
      </c>
      <c r="DH464" s="223">
        <f t="shared" ca="1" si="961"/>
        <v>3.4463254826350452E-4</v>
      </c>
      <c r="DI464" s="223">
        <f t="shared" ca="1" si="962"/>
        <v>-4.0087920850074801E-4</v>
      </c>
      <c r="DJ464" s="223">
        <f t="shared" ca="1" si="963"/>
        <v>3.1087295729338433E-4</v>
      </c>
      <c r="DK464" s="223">
        <f t="shared" ca="1" si="964"/>
        <v>-1.0745080890442235E-4</v>
      </c>
      <c r="DL464" s="223">
        <f t="shared" ca="1" si="965"/>
        <v>-1.3517265825114947E-4</v>
      </c>
      <c r="DM464" s="223">
        <f t="shared" ca="1" si="966"/>
        <v>3.2848103398337714E-4</v>
      </c>
      <c r="DN464" s="223">
        <f t="shared" ca="1" si="967"/>
        <v>-4.0194955133511496E-4</v>
      </c>
      <c r="DO464" s="223">
        <f t="shared" ca="1" si="968"/>
        <v>3.2877466366598669E-4</v>
      </c>
      <c r="DP464" s="223">
        <f t="shared" ca="1" si="969"/>
        <v>-1.3565279258955518E-4</v>
      </c>
      <c r="DQ464" s="223">
        <f t="shared" ca="1" si="970"/>
        <v>-1.0695933750033895E-4</v>
      </c>
      <c r="DR464" s="223">
        <f t="shared" ca="1" si="971"/>
        <v>3.1054945251963621E-4</v>
      </c>
      <c r="DS464" s="223">
        <f t="shared" ca="1" si="972"/>
        <v>-4.0084169472483444E-4</v>
      </c>
      <c r="DT464" s="223">
        <f t="shared" ca="1" si="973"/>
        <v>3.4489471165029907E-4</v>
      </c>
      <c r="DU464" s="223">
        <f t="shared" ca="1" si="974"/>
        <v>-1.6311966203833166E-4</v>
      </c>
      <c r="DV464" s="223">
        <f t="shared" ca="1" si="975"/>
        <v>-7.816639483239918E-5</v>
      </c>
      <c r="DW464" s="223">
        <f t="shared" ca="1" si="976"/>
        <v>2.9093497666587298E-4</v>
      </c>
      <c r="DX464" s="223">
        <f t="shared" ca="1" si="977"/>
        <v>-3.975616422408652E-4</v>
      </c>
      <c r="DY464" s="223">
        <f t="shared" ca="1" si="978"/>
        <v>3.5914574530959681E-4</v>
      </c>
      <c r="DZ464" s="223">
        <f t="shared" ca="1" si="979"/>
        <v>-1.8970257190540745E-4</v>
      </c>
      <c r="EA464" s="223">
        <f t="shared" ca="1" si="980"/>
        <v>-4.8949861698299339E-5</v>
      </c>
      <c r="EB464" s="223">
        <f t="shared" ca="1" si="981"/>
        <v>2.6974389896618857E-4</v>
      </c>
      <c r="EC464" s="223">
        <f t="shared" ca="1" si="982"/>
        <v>-3.9212716877181514E-4</v>
      </c>
      <c r="ED464" s="223">
        <f t="shared" ca="1" si="983"/>
        <v>3.7145053705773336E-4</v>
      </c>
      <c r="EE464" s="223">
        <f t="shared" ca="1" si="984"/>
        <v>-2.1525746709899994E-4</v>
      </c>
      <c r="EF464" s="223">
        <f t="shared" ca="1" si="985"/>
        <v>-1.9468065022512111E-5</v>
      </c>
      <c r="EG464" s="223">
        <f t="shared" ca="1" si="986"/>
        <v>2.4709105570668808E-4</v>
      </c>
      <c r="EH464" s="223">
        <f t="shared" ca="1" si="987"/>
        <v>-3.8456772420026166E-4</v>
      </c>
      <c r="EI464" s="223">
        <f t="shared" ca="1" si="988"/>
        <v>3.8174240616210603E-4</v>
      </c>
      <c r="EJ464" s="223">
        <f t="shared" ca="1" si="989"/>
        <v>-2.3964586342789347E-4</v>
      </c>
      <c r="EK464" s="223">
        <f t="shared" ca="1" si="990"/>
        <v>1.0119230784396316E-5</v>
      </c>
      <c r="EL464" s="223">
        <f t="shared" ca="1" si="991"/>
        <v>2.2309920460769641E-4</v>
      </c>
      <c r="EM464" s="223">
        <f t="shared" ca="1" si="992"/>
        <v>-3.7492427381131152E-4</v>
      </c>
      <c r="EN464" s="223">
        <f t="shared" ca="1" si="993"/>
        <v>3.8996558009232377E-4</v>
      </c>
      <c r="EO464" s="223">
        <f t="shared" ca="1" si="994"/>
        <v>-2.6273559805934494E-4</v>
      </c>
      <c r="EP464" s="223">
        <f t="shared" ca="1" si="995"/>
        <v>3.9651689602927364E-5</v>
      </c>
      <c r="EQ464" s="223">
        <f t="shared" ca="1" si="996"/>
        <v>1.9789835958905578E-4</v>
      </c>
      <c r="ER464" s="223">
        <f t="shared" ca="1" si="997"/>
        <v>-3.6324907629815633E-4</v>
      </c>
      <c r="ES464" s="223">
        <f t="shared" ca="1" si="998"/>
        <v>3.9607549675638144E-4</v>
      </c>
      <c r="ET464" s="223">
        <f t="shared" ca="1" si="999"/>
        <v>-2.8440154572081212E-4</v>
      </c>
      <c r="EU464" s="223">
        <f t="shared" ca="1" si="1000"/>
        <v>6.8969272479973856E-5</v>
      </c>
      <c r="EV464" s="223">
        <f t="shared" ca="1" si="1001"/>
        <v>1.716250862133506E-4</v>
      </c>
      <c r="EW464" s="223">
        <f t="shared" ca="1" si="1002"/>
        <v>-3.4960540056768954E-4</v>
      </c>
      <c r="EX464" s="223">
        <f t="shared" ca="1" si="1003"/>
        <v>4.0003904598649498E-4</v>
      </c>
      <c r="EY464" s="223">
        <f t="shared" ca="1" si="1004"/>
        <v>-3.0452629676472293E-4</v>
      </c>
      <c r="EZ464" s="223">
        <f t="shared" ca="1" si="1005"/>
        <v>9.791310489377293E-5</v>
      </c>
      <c r="FA464" s="223">
        <f t="shared" ca="1" si="1006"/>
        <v>1.44421761625408E-4</v>
      </c>
      <c r="FB464" s="223">
        <f t="shared" ca="1" si="1007"/>
        <v>-3.340671828808183E-4</v>
      </c>
      <c r="FC464" s="223">
        <f t="shared" ca="1" si="1008"/>
        <v>4.0183474896598033E-4</v>
      </c>
      <c r="FD464" s="223">
        <f t="shared" ca="1" si="1009"/>
        <v>-3.2300079342150931E-4</v>
      </c>
      <c r="FE464" s="223">
        <f t="shared" ca="1" si="1010"/>
        <v>1.2632633770868291E-4</v>
      </c>
      <c r="FF464" s="223">
        <f t="shared" ca="1" si="1011"/>
        <v>1.1643580299813746E-4</v>
      </c>
      <c r="FG464" s="223">
        <f t="shared" ca="1" si="1012"/>
        <v>-3.1671862618545973E-4</v>
      </c>
      <c r="FH464" s="223">
        <f t="shared" ca="1" si="1013"/>
        <v>4.014528746248033E-4</v>
      </c>
      <c r="FI464" s="223">
        <f t="shared" ca="1" si="1014"/>
        <v>-3.3972492079310926E-4</v>
      </c>
      <c r="FJ464" s="223">
        <f t="shared" ca="1" si="1015"/>
        <v>1.5405499715432671E-4</v>
      </c>
      <c r="FK464" s="223">
        <f t="shared" ca="1" si="1016"/>
        <v>8.7818868666116853E-5</v>
      </c>
      <c r="FL464" s="223">
        <f t="shared" ca="1" si="1017"/>
        <v>-2.9765374381348573E-4</v>
      </c>
      <c r="FM464" s="223">
        <f t="shared" ca="1" si="1018"/>
        <v>3.9889549237310536E-4</v>
      </c>
      <c r="FN464" s="223">
        <f t="shared" ca="1" si="1019"/>
        <v>-3.5460804938427403E-4</v>
      </c>
      <c r="FO464" s="223">
        <f t="shared" ca="1" si="1020"/>
        <v>1.8094881922266258E-4</v>
      </c>
      <c r="FP464" s="223">
        <f t="shared" ca="1" si="1021"/>
        <v>5.8726036275937664E-5</v>
      </c>
      <c r="FQ464" s="223">
        <f t="shared" ca="1" si="1022"/>
        <v>-2.7697585001427197E-4</v>
      </c>
      <c r="FR464" s="223">
        <f t="shared" ca="1" si="1023"/>
        <v>3.9417646088688669E-4</v>
      </c>
      <c r="FS464" s="223">
        <f t="shared" ca="1" si="1024"/>
        <v>-3.6756952623164538E-4</v>
      </c>
      <c r="FT464" s="223">
        <f t="shared" ca="1" si="1025"/>
        <v>2.0686206396175092E-4</v>
      </c>
      <c r="FU464" s="223">
        <f t="shared" ca="1" si="1026"/>
        <v>2.9314962407001461E-5</v>
      </c>
      <c r="FV464" s="223">
        <f t="shared" ca="1" si="1027"/>
        <v>-2.5479700008591735E-4</v>
      </c>
      <c r="FW464" s="223">
        <f t="shared" ca="1" si="1028"/>
        <v>3.8732135300664051E-4</v>
      </c>
      <c r="FX464" s="223">
        <f t="shared" ca="1" si="1029"/>
        <v>-3.7853911196919125E-4</v>
      </c>
      <c r="FY464" s="223">
        <f t="shared" ca="1" si="1030"/>
        <v>2.3165430525315923E-4</v>
      </c>
      <c r="FZ464" s="223">
        <f t="shared" ca="1" si="1031"/>
        <v>-2.5497178312059538E-7</v>
      </c>
      <c r="GA464" s="223">
        <f t="shared" ca="1" si="1032"/>
        <v>-2.3123738313781739E-4</v>
      </c>
      <c r="GB464" s="223">
        <f t="shared" ca="1" si="1033"/>
        <v>3.7836731715591427E-4</v>
      </c>
      <c r="GC464" s="223">
        <f t="shared" ca="1" si="1034"/>
        <v>-3.8745736146135544E-4</v>
      </c>
      <c r="GD464" s="223">
        <f t="shared" ca="1" si="1035"/>
        <v>2.5519119179326458E-4</v>
      </c>
      <c r="GE464" s="223">
        <f t="shared" ca="1" si="1036"/>
        <v>-2.9823524259081299E-5</v>
      </c>
      <c r="GF464" s="223">
        <f t="shared" ca="1" si="1037"/>
        <v>-2.0642467077548071E-4</v>
      </c>
      <c r="GG464" s="223">
        <f t="shared" ca="1" si="1038"/>
        <v>3.6736287603079341E-4</v>
      </c>
      <c r="GH464" s="223">
        <f t="shared" ca="1" si="1039"/>
        <v>-3.9427594594143925E-4</v>
      </c>
      <c r="GI464" s="223">
        <f t="shared" ca="1" si="1040"/>
        <v>2.7734517515460861E-4</v>
      </c>
      <c r="GJ464" s="223">
        <f t="shared" ca="1" si="1041"/>
        <v>-5.9230460473093697E-5</v>
      </c>
      <c r="GK464" s="223">
        <f t="shared" ca="1" si="1042"/>
        <v>-1.8049332523703725E-4</v>
      </c>
      <c r="GL464" s="223">
        <f t="shared" ca="1" si="1043"/>
        <v>3.5436766365117174E-4</v>
      </c>
      <c r="GM464" s="223">
        <f t="shared" ca="1" si="1044"/>
        <v>-3.9895791490936525E-4</v>
      </c>
      <c r="GN464" s="223">
        <f t="shared" ca="1" si="1045"/>
        <v>2.979962009818616E-4</v>
      </c>
      <c r="GO464" s="223">
        <f t="shared" ca="1" si="1046"/>
        <v>-8.831642168992011E-5</v>
      </c>
      <c r="GP464" s="223">
        <f t="shared" ca="1" si="1047"/>
        <v>-1.5358387073071957E-4</v>
      </c>
      <c r="GQ464" s="223">
        <f t="shared" ca="1" si="1048"/>
        <v>3.3945210219888126E-4</v>
      </c>
      <c r="GR464" s="223">
        <f t="shared" ca="1" si="1049"/>
        <v>-4.0147789636963804E-4</v>
      </c>
      <c r="GS464" s="223">
        <f t="shared" ca="1" si="1050"/>
        <v>3.1703235957683871E-4</v>
      </c>
      <c r="GT464" s="223">
        <f t="shared" ca="1" si="1051"/>
        <v>-1.1692378856564264E-4</v>
      </c>
      <c r="GU464" s="223">
        <f t="shared" ca="1" si="1052"/>
        <v>-1.2584213192202477E-4</v>
      </c>
      <c r="GV464" s="223">
        <f t="shared" ca="1" si="1053"/>
        <v>3.2269702039375541E-4</v>
      </c>
      <c r="GW464" s="223">
        <f t="shared" ca="1" si="1054"/>
        <v>-4.018222343243874E-4</v>
      </c>
      <c r="GX464" s="223">
        <f t="shared" ca="1" si="1055"/>
        <v>3.3435049234675448E-4</v>
      </c>
      <c r="GY464" s="223">
        <f t="shared" ca="1" si="1056"/>
        <v>-1.4489753530054446E-4</v>
      </c>
      <c r="GZ464" s="223">
        <f t="shared" ca="1" si="1057"/>
        <v>-9.7418443697131331E-5</v>
      </c>
      <c r="HA464" s="223">
        <f t="shared" ca="1" si="1058"/>
        <v>3.041932154758002E-4</v>
      </c>
      <c r="HB464" s="223">
        <f t="shared" ca="1" si="1059"/>
        <v>-3.9998906277640257E-4</v>
      </c>
      <c r="HC464" s="223">
        <f t="shared" ca="1" si="1060"/>
        <v>3.4985675082962905E-4</v>
      </c>
      <c r="HD464" s="223">
        <f t="shared" ca="1" si="1061"/>
        <v>-1.7208606973735048E-4</v>
      </c>
      <c r="HE464" s="223">
        <f t="shared" ca="1" si="1062"/>
        <v>-6.8466836485253871E-5</v>
      </c>
      <c r="HF464" s="223">
        <f t="shared" ca="1" si="1063"/>
        <v>2.840409611671005E-4</v>
      </c>
      <c r="HG464" s="223">
        <f t="shared" ca="1" si="1064"/>
        <v>-3.9598831584112789E-4</v>
      </c>
      <c r="HH464" s="223">
        <f t="shared" ca="1" si="1065"/>
        <v>3.6346710526727457E-4</v>
      </c>
      <c r="HI464" s="223">
        <f t="shared" ca="1" si="1066"/>
        <v>-1.9834205485224187E-4</v>
      </c>
      <c r="HJ464" s="223">
        <f t="shared" ca="1" si="1067"/>
        <v>-3.9144201554339411E-5</v>
      </c>
      <c r="HK464" s="223">
        <f t="shared" ca="1" si="1068"/>
        <v>2.6234946427975076E-4</v>
      </c>
      <c r="HL464" s="223">
        <f t="shared" ca="1" si="1069"/>
        <v>-3.8984167391285248E-4</v>
      </c>
      <c r="HM464" s="223">
        <f t="shared" ca="1" si="1070"/>
        <v>3.7510779996971472E-4</v>
      </c>
      <c r="HN464" s="223">
        <f t="shared" ca="1" si="1071"/>
        <v>-2.2352320718705315E-4</v>
      </c>
      <c r="HO464" s="223">
        <f t="shared" ca="1" si="1072"/>
        <v>-9.6094408036004038E-6</v>
      </c>
      <c r="HP464" s="223">
        <f t="shared" ca="1" si="1073"/>
        <v>2.392362729148585E-4</v>
      </c>
      <c r="HQ464" s="223">
        <f t="shared" ca="1" si="1074"/>
        <v>-3.8158244617674225E-4</v>
      </c>
      <c r="HR464" s="223">
        <f t="shared" ca="1" si="1075"/>
        <v>3.8471575300381262E-4</v>
      </c>
      <c r="HS464" s="223">
        <f t="shared" ca="1" si="1076"/>
        <v>-2.474930678954435E-4</v>
      </c>
      <c r="HT464" s="223">
        <f t="shared" ca="1" si="1077"/>
        <v>1.9977394339394867E-5</v>
      </c>
      <c r="HU464" s="223">
        <f t="shared" ca="1" si="1078"/>
        <v>2.1482663945894634E-4</v>
      </c>
      <c r="HV464" s="223">
        <f t="shared" ca="1" si="1079"/>
        <v>-3.7125539010348291E-4</v>
      </c>
      <c r="HW464" s="223">
        <f t="shared" ca="1" si="1080"/>
        <v>3.9223889803958854E-4</v>
      </c>
      <c r="HX464" s="223">
        <f t="shared" ca="1" si="1081"/>
        <v>-2.7012174222546247E-4</v>
      </c>
      <c r="HY464" s="223">
        <f t="shared" ca="1" si="1082"/>
        <v>4.9455970251616687E-5</v>
      </c>
      <c r="HZ464" s="223">
        <f t="shared" ca="1" si="1083"/>
        <v>1.8925284183070161E-4</v>
      </c>
      <c r="IA464" s="223">
        <f t="shared" ca="1" si="1084"/>
        <v>-3.5891646890473034E-4</v>
      </c>
      <c r="IB464" s="223">
        <f t="shared" ca="1" si="1085"/>
        <v>3.9763646650229191E-4</v>
      </c>
      <c r="IC464" s="223">
        <f t="shared" ca="1" si="1086"/>
        <v>-2.912866034303398E-4</v>
      </c>
      <c r="ID464" s="223">
        <f t="shared" ca="1" si="1087"/>
        <v>7.8666539976004877E-5</v>
      </c>
      <c r="IE464" s="223">
        <f t="shared" ca="1" si="1088"/>
        <v>1.6043860657745647E-4</v>
      </c>
      <c r="IF464" s="223">
        <f t="shared" ca="1" si="1089"/>
        <v>-3.4463254826349904E-4</v>
      </c>
      <c r="IG464" s="223">
        <f t="shared" ca="1" si="1090"/>
        <v>4.0087920850074709E-4</v>
      </c>
      <c r="IH464" s="223">
        <f t="shared" ca="1" si="1091"/>
        <v>-3.1087295729336211E-4</v>
      </c>
      <c r="II464" s="223">
        <f t="shared" ca="1" si="1092"/>
        <v>1.074508089044326E-4</v>
      </c>
      <c r="IJ464" s="223">
        <f t="shared" ca="1" si="1093"/>
        <v>1.3517265825116096E-4</v>
      </c>
      <c r="IK464" s="223">
        <f t="shared" ca="1" si="1094"/>
        <v>-3.2848103398338418E-4</v>
      </c>
      <c r="IL464" s="223">
        <f t="shared" ca="1" si="1095"/>
        <v>4.0194955133511501E-4</v>
      </c>
      <c r="IM464" s="223">
        <f t="shared" ca="1" si="1096"/>
        <v>-3.2877466366599276E-4</v>
      </c>
      <c r="IN464" s="223">
        <f t="shared" ca="1" si="1097"/>
        <v>1.3565279258954363E-4</v>
      </c>
      <c r="IO464" s="223">
        <f t="shared" ca="1" si="1098"/>
        <v>1.0695933750037276E-4</v>
      </c>
      <c r="IP464" s="223">
        <f t="shared" ca="1" si="1099"/>
        <v>-3.1054945251962943E-4</v>
      </c>
      <c r="IQ464" s="223">
        <f t="shared" ca="1" si="1100"/>
        <v>4.0084169472483536E-4</v>
      </c>
      <c r="IR464" s="223">
        <f t="shared" ca="1" si="1101"/>
        <v>-3.4489471165029278E-4</v>
      </c>
      <c r="IS464" s="223">
        <f t="shared" ca="1" si="1102"/>
        <v>1.6311966203829962E-4</v>
      </c>
      <c r="IT464" s="223">
        <f t="shared" ca="1" si="1103"/>
        <v>7.8166394832388745E-5</v>
      </c>
      <c r="IU464" s="223">
        <f t="shared" ca="1" si="1104"/>
        <v>-2.9093497666588138E-4</v>
      </c>
      <c r="IV464" s="223">
        <f t="shared" ca="1" si="1105"/>
        <v>3.9756164224087035E-4</v>
      </c>
      <c r="IW464" s="223">
        <f t="shared" ca="1" si="1106"/>
        <v>-3.5914574530960164E-4</v>
      </c>
      <c r="IX464" s="223">
        <f t="shared" ca="1" si="1107"/>
        <v>1.8970257190539672E-4</v>
      </c>
      <c r="IY464" s="223">
        <f t="shared" ca="1" si="1108"/>
        <v>4.8949861698311441E-5</v>
      </c>
      <c r="IZ464" s="223">
        <f t="shared" ca="1" si="1109"/>
        <v>-2.6974389896621453E-4</v>
      </c>
      <c r="JA464" s="223">
        <f t="shared" ca="1" si="1110"/>
        <v>3.921271687718128E-4</v>
      </c>
      <c r="JB464" s="223">
        <f t="shared" ca="1" si="1111"/>
        <v>-3.714505370577287E-4</v>
      </c>
    </row>
    <row r="465" spans="2:262">
      <c r="B465" s="230">
        <v>104</v>
      </c>
      <c r="C465" s="229">
        <f t="shared" si="1112"/>
        <v>2.0312500000000014E-3</v>
      </c>
      <c r="D465" s="226">
        <f t="shared" ca="1" si="855"/>
        <v>279.99910590328045</v>
      </c>
      <c r="E465" s="225">
        <f ca="1">DF361</f>
        <v>-8.9409671957679587E-4</v>
      </c>
      <c r="F465" s="224">
        <v>104</v>
      </c>
      <c r="G465" s="223">
        <f t="shared" ca="1" si="856"/>
        <v>1.4644520599920528E-4</v>
      </c>
      <c r="H465" s="223">
        <f t="shared" ca="1" si="857"/>
        <v>7.2002274943675404E-7</v>
      </c>
      <c r="I465" s="223">
        <f t="shared" ca="1" si="858"/>
        <v>-1.4764256007185168E-4</v>
      </c>
      <c r="J465" s="223">
        <f t="shared" ca="1" si="859"/>
        <v>2.4480058161515875E-4</v>
      </c>
      <c r="K465" s="223">
        <f t="shared" ca="1" si="860"/>
        <v>-2.5944592930213564E-4</v>
      </c>
      <c r="L465" s="223">
        <f t="shared" ca="1" si="861"/>
        <v>1.8664223088548187E-4</v>
      </c>
      <c r="M465" s="223">
        <f t="shared" ca="1" si="862"/>
        <v>-5.0928757405132303E-5</v>
      </c>
      <c r="N465" s="223">
        <f t="shared" ca="1" si="863"/>
        <v>-1.0195080253609116E-4</v>
      </c>
      <c r="O465" s="223">
        <f t="shared" ca="1" si="864"/>
        <v>2.2046674592236625E-4</v>
      </c>
      <c r="P465" s="223">
        <f t="shared" ca="1" si="865"/>
        <v>-2.6467199697925562E-4</v>
      </c>
      <c r="Q465" s="223">
        <f t="shared" ca="1" si="866"/>
        <v>2.1966669950899856E-4</v>
      </c>
      <c r="R465" s="223">
        <f t="shared" ca="1" si="867"/>
        <v>-1.006203739737974E-4</v>
      </c>
      <c r="S465" s="223">
        <f t="shared" ca="1" si="868"/>
        <v>-5.2341132833537842E-5</v>
      </c>
      <c r="T465" s="223">
        <f t="shared" ca="1" si="869"/>
        <v>1.8766049682295146E-4</v>
      </c>
      <c r="U465" s="223">
        <f t="shared" ca="1" si="870"/>
        <v>-2.597268682422286E-4</v>
      </c>
      <c r="V465" s="223">
        <f t="shared" ca="1" si="871"/>
        <v>2.4424950006088819E-4</v>
      </c>
      <c r="W465" s="223">
        <f t="shared" ca="1" si="872"/>
        <v>-1.4644520599920534E-4</v>
      </c>
      <c r="X465" s="223">
        <f t="shared" ca="1" si="873"/>
        <v>-7.2002274943718772E-7</v>
      </c>
      <c r="Y465" s="223">
        <f t="shared" ca="1" si="874"/>
        <v>1.4764256007185084E-4</v>
      </c>
      <c r="Z465" s="223">
        <f t="shared" ca="1" si="875"/>
        <v>-2.4480058161515858E-4</v>
      </c>
      <c r="AA465" s="223">
        <f t="shared" ca="1" si="876"/>
        <v>2.594459293021357E-4</v>
      </c>
      <c r="AB465" s="223">
        <f t="shared" ca="1" si="877"/>
        <v>-1.866422308854829E-4</v>
      </c>
      <c r="AC465" s="223">
        <f t="shared" ca="1" si="878"/>
        <v>5.0928757405132818E-5</v>
      </c>
      <c r="AD465" s="223">
        <f t="shared" ca="1" si="879"/>
        <v>1.0195080253609068E-4</v>
      </c>
      <c r="AE465" s="223">
        <f t="shared" ca="1" si="880"/>
        <v>-2.2046674592236597E-4</v>
      </c>
      <c r="AF465" s="223">
        <f t="shared" ca="1" si="881"/>
        <v>2.6467199697925562E-4</v>
      </c>
      <c r="AG465" s="223">
        <f t="shared" ca="1" si="882"/>
        <v>-2.196666995089978E-4</v>
      </c>
      <c r="AH465" s="223">
        <f t="shared" ca="1" si="883"/>
        <v>1.0062037397379965E-4</v>
      </c>
      <c r="AI465" s="223">
        <f t="shared" ca="1" si="884"/>
        <v>5.2341132833535505E-5</v>
      </c>
      <c r="AJ465" s="223">
        <f t="shared" ca="1" si="885"/>
        <v>-1.8766049682295108E-4</v>
      </c>
      <c r="AK465" s="223">
        <f t="shared" ca="1" si="886"/>
        <v>2.5972686824222849E-4</v>
      </c>
      <c r="AL465" s="223">
        <f t="shared" ca="1" si="887"/>
        <v>-2.4424950006088835E-4</v>
      </c>
      <c r="AM465" s="223">
        <f t="shared" ca="1" si="888"/>
        <v>1.4644520599920577E-4</v>
      </c>
      <c r="AN465" s="223">
        <f t="shared" ca="1" si="889"/>
        <v>7.2002274943665917E-7</v>
      </c>
      <c r="AO465" s="223">
        <f t="shared" ca="1" si="890"/>
        <v>-1.4764256007185198E-4</v>
      </c>
      <c r="AP465" s="223">
        <f t="shared" ca="1" si="891"/>
        <v>2.4480058161515912E-4</v>
      </c>
      <c r="AQ465" s="223">
        <f t="shared" ca="1" si="892"/>
        <v>-2.5944592930213619E-4</v>
      </c>
      <c r="AR465" s="223">
        <f t="shared" ca="1" si="893"/>
        <v>1.8664223088548325E-4</v>
      </c>
      <c r="AS465" s="223">
        <f t="shared" ca="1" si="894"/>
        <v>-5.0928757405133346E-5</v>
      </c>
      <c r="AT465" s="223">
        <f t="shared" ca="1" si="895"/>
        <v>-1.0195080253609021E-4</v>
      </c>
      <c r="AU465" s="223">
        <f t="shared" ca="1" si="896"/>
        <v>2.2046674592236565E-4</v>
      </c>
      <c r="AV465" s="223">
        <f t="shared" ca="1" si="897"/>
        <v>-2.6467199697925562E-4</v>
      </c>
      <c r="AW465" s="223">
        <f t="shared" ca="1" si="898"/>
        <v>2.1966669950899807E-4</v>
      </c>
      <c r="AX465" s="223">
        <f t="shared" ca="1" si="899"/>
        <v>-1.0062037397380011E-4</v>
      </c>
      <c r="AY465" s="223">
        <f t="shared" ca="1" si="900"/>
        <v>-5.2341132833534996E-5</v>
      </c>
      <c r="AZ465" s="223">
        <f t="shared" ca="1" si="901"/>
        <v>1.8766049682295073E-4</v>
      </c>
      <c r="BA465" s="223">
        <f t="shared" ca="1" si="902"/>
        <v>-2.5972686824222838E-4</v>
      </c>
      <c r="BB465" s="223">
        <f t="shared" ca="1" si="903"/>
        <v>2.4424950006088857E-4</v>
      </c>
      <c r="BC465" s="223">
        <f t="shared" ca="1" si="904"/>
        <v>-1.464452059992062E-4</v>
      </c>
      <c r="BD465" s="223">
        <f t="shared" ca="1" si="905"/>
        <v>-7.2002274943613062E-7</v>
      </c>
      <c r="BE465" s="223">
        <f t="shared" ca="1" si="906"/>
        <v>1.4764256007184843E-4</v>
      </c>
      <c r="BF465" s="223">
        <f t="shared" ca="1" si="907"/>
        <v>-2.4480058161515891E-4</v>
      </c>
      <c r="BG465" s="223">
        <f t="shared" ca="1" si="908"/>
        <v>2.5944592930213624E-4</v>
      </c>
      <c r="BH465" s="223">
        <f t="shared" ca="1" si="909"/>
        <v>-1.8664223088548097E-4</v>
      </c>
      <c r="BI465" s="223">
        <f t="shared" ca="1" si="910"/>
        <v>5.0928757405133834E-5</v>
      </c>
      <c r="BJ465" s="223">
        <f t="shared" ca="1" si="911"/>
        <v>1.0195080253608625E-4</v>
      </c>
      <c r="BK465" s="223">
        <f t="shared" ca="1" si="912"/>
        <v>-2.2046674592236538E-4</v>
      </c>
      <c r="BL465" s="223">
        <f t="shared" ca="1" si="913"/>
        <v>2.6467199697925562E-4</v>
      </c>
      <c r="BM465" s="223">
        <f t="shared" ca="1" si="914"/>
        <v>-2.1966669950899837E-4</v>
      </c>
      <c r="BN465" s="223">
        <f t="shared" ca="1" si="915"/>
        <v>1.0062037397380061E-4</v>
      </c>
      <c r="BO465" s="223">
        <f t="shared" ca="1" si="916"/>
        <v>5.2341132833538174E-5</v>
      </c>
      <c r="BP465" s="223">
        <f t="shared" ca="1" si="917"/>
        <v>-1.8766049682295038E-4</v>
      </c>
      <c r="BQ465" s="223">
        <f t="shared" ca="1" si="918"/>
        <v>2.5972686824222904E-4</v>
      </c>
      <c r="BR465" s="223">
        <f t="shared" ca="1" si="919"/>
        <v>-2.4424950006088879E-4</v>
      </c>
      <c r="BS465" s="223">
        <f t="shared" ca="1" si="920"/>
        <v>1.4644520599920978E-4</v>
      </c>
      <c r="BT465" s="223">
        <f t="shared" ca="1" si="921"/>
        <v>7.2002274943562918E-7</v>
      </c>
      <c r="BU465" s="223">
        <f t="shared" ca="1" si="922"/>
        <v>-1.4764256007184802E-4</v>
      </c>
      <c r="BV465" s="223">
        <f t="shared" ca="1" si="923"/>
        <v>2.4480058161515869E-4</v>
      </c>
      <c r="BW465" s="223">
        <f t="shared" ca="1" si="924"/>
        <v>-2.5944592930213635E-4</v>
      </c>
      <c r="BX465" s="223">
        <f t="shared" ca="1" si="925"/>
        <v>1.8664223088548135E-4</v>
      </c>
      <c r="BY465" s="223">
        <f t="shared" ca="1" si="926"/>
        <v>-5.0928757405134349E-5</v>
      </c>
      <c r="BZ465" s="223">
        <f t="shared" ca="1" si="927"/>
        <v>-1.0195080253609271E-4</v>
      </c>
      <c r="CA465" s="223">
        <f t="shared" ca="1" si="928"/>
        <v>2.2046674592236511E-4</v>
      </c>
      <c r="CB465" s="223">
        <f t="shared" ca="1" si="929"/>
        <v>-2.6467199697925562E-4</v>
      </c>
      <c r="CC465" s="223">
        <f t="shared" ca="1" si="930"/>
        <v>2.1966669950899867E-4</v>
      </c>
      <c r="CD465" s="223">
        <f t="shared" ca="1" si="931"/>
        <v>-1.0062037397380107E-4</v>
      </c>
      <c r="CE465" s="223">
        <f t="shared" ca="1" si="932"/>
        <v>-5.2341132833537666E-5</v>
      </c>
      <c r="CF465" s="223">
        <f t="shared" ca="1" si="933"/>
        <v>1.8766049682295E-4</v>
      </c>
      <c r="CG465" s="223">
        <f t="shared" ca="1" si="934"/>
        <v>-2.5972686824222893E-4</v>
      </c>
      <c r="CH465" s="223">
        <f t="shared" ca="1" si="935"/>
        <v>2.4424950006088895E-4</v>
      </c>
      <c r="CI465" s="223">
        <f t="shared" ca="1" si="936"/>
        <v>-1.4644520599921021E-4</v>
      </c>
      <c r="CJ465" s="223">
        <f t="shared" ca="1" si="937"/>
        <v>-7.2002274943510063E-7</v>
      </c>
      <c r="CK465" s="223">
        <f t="shared" ca="1" si="938"/>
        <v>1.4764256007184759E-4</v>
      </c>
      <c r="CL465" s="223">
        <f t="shared" ca="1" si="939"/>
        <v>-2.4480058161515847E-4</v>
      </c>
      <c r="CM465" s="223">
        <f t="shared" ca="1" si="940"/>
        <v>2.5944592930213646E-4</v>
      </c>
      <c r="CN465" s="223">
        <f t="shared" ca="1" si="941"/>
        <v>-1.8664223088548171E-4</v>
      </c>
      <c r="CO465" s="223">
        <f t="shared" ca="1" si="942"/>
        <v>5.0928757405134864E-5</v>
      </c>
      <c r="CP465" s="223">
        <f t="shared" ca="1" si="943"/>
        <v>1.019508025360853E-4</v>
      </c>
      <c r="CQ465" s="223">
        <f t="shared" ca="1" si="944"/>
        <v>-2.2046674592236481E-4</v>
      </c>
      <c r="CR465" s="223">
        <f t="shared" ca="1" si="945"/>
        <v>2.6467199697925562E-4</v>
      </c>
      <c r="CS465" s="223">
        <f t="shared" ca="1" si="946"/>
        <v>-2.1966669950899894E-4</v>
      </c>
      <c r="CT465" s="223">
        <f t="shared" ca="1" si="947"/>
        <v>1.0062037397380156E-4</v>
      </c>
      <c r="CU465" s="223">
        <f t="shared" ca="1" si="948"/>
        <v>5.2341132833537158E-5</v>
      </c>
      <c r="CV465" s="223">
        <f t="shared" ca="1" si="949"/>
        <v>-1.8766049682294962E-4</v>
      </c>
      <c r="CW465" s="223">
        <f t="shared" ca="1" si="950"/>
        <v>2.5972686824222882E-4</v>
      </c>
      <c r="CX465" s="223">
        <f t="shared" ca="1" si="951"/>
        <v>-2.4424950006088917E-4</v>
      </c>
      <c r="CY465" s="223">
        <f t="shared" ca="1" si="952"/>
        <v>1.4644520599921065E-4</v>
      </c>
      <c r="CZ465" s="223">
        <f t="shared" ca="1" si="953"/>
        <v>7.2002274943458564E-7</v>
      </c>
      <c r="DA465" s="223">
        <f t="shared" ca="1" si="954"/>
        <v>-1.4764256007184713E-4</v>
      </c>
      <c r="DB465" s="223">
        <f t="shared" ca="1" si="955"/>
        <v>2.4480058161515831E-4</v>
      </c>
      <c r="DC465" s="223">
        <f t="shared" ca="1" si="956"/>
        <v>-2.594459293021351E-4</v>
      </c>
      <c r="DD465" s="223">
        <f t="shared" ca="1" si="957"/>
        <v>1.866422308854874E-4</v>
      </c>
      <c r="DE465" s="223">
        <f t="shared" ca="1" si="958"/>
        <v>-5.0928757405135352E-5</v>
      </c>
      <c r="DF465" s="223">
        <f t="shared" ca="1" si="959"/>
        <v>-1.0195080253609177E-4</v>
      </c>
      <c r="DG465" s="223">
        <f t="shared" ca="1" si="960"/>
        <v>2.2046674592236039E-4</v>
      </c>
      <c r="DH465" s="223">
        <f t="shared" ca="1" si="961"/>
        <v>-2.6467199697925568E-4</v>
      </c>
      <c r="DI465" s="223">
        <f t="shared" ca="1" si="962"/>
        <v>2.1966669950899923E-4</v>
      </c>
      <c r="DJ465" s="223">
        <f t="shared" ca="1" si="963"/>
        <v>-1.0062037397379506E-4</v>
      </c>
      <c r="DK465" s="223">
        <f t="shared" ca="1" si="964"/>
        <v>-5.2341132833529264E-5</v>
      </c>
      <c r="DL465" s="223">
        <f t="shared" ca="1" si="965"/>
        <v>1.8766049682294927E-4</v>
      </c>
      <c r="DM465" s="223">
        <f t="shared" ca="1" si="966"/>
        <v>-2.5972686824222871E-4</v>
      </c>
      <c r="DN465" s="223">
        <f t="shared" ca="1" si="967"/>
        <v>2.4424950006089226E-4</v>
      </c>
      <c r="DO465" s="223">
        <f t="shared" ca="1" si="968"/>
        <v>-1.4644520599921108E-4</v>
      </c>
      <c r="DP465" s="223">
        <f t="shared" ca="1" si="969"/>
        <v>-7.2002274943405709E-7</v>
      </c>
      <c r="DQ465" s="223">
        <f t="shared" ca="1" si="970"/>
        <v>1.4764256007185296E-4</v>
      </c>
      <c r="DR465" s="223">
        <f t="shared" ca="1" si="971"/>
        <v>-2.4480058161515522E-4</v>
      </c>
      <c r="DS465" s="223">
        <f t="shared" ca="1" si="972"/>
        <v>2.5944592930213667E-4</v>
      </c>
      <c r="DT465" s="223">
        <f t="shared" ca="1" si="973"/>
        <v>-1.8664223088548244E-4</v>
      </c>
      <c r="DU465" s="223">
        <f t="shared" ca="1" si="974"/>
        <v>5.0928757405128495E-5</v>
      </c>
      <c r="DV465" s="223">
        <f t="shared" ca="1" si="975"/>
        <v>1.0195080253608434E-4</v>
      </c>
      <c r="DW465" s="223">
        <f t="shared" ca="1" si="976"/>
        <v>-2.2046674592236424E-4</v>
      </c>
      <c r="DX465" s="223">
        <f t="shared" ca="1" si="977"/>
        <v>2.6467199697925562E-4</v>
      </c>
      <c r="DY465" s="223">
        <f t="shared" ca="1" si="978"/>
        <v>-2.1966669950900371E-4</v>
      </c>
      <c r="DZ465" s="223">
        <f t="shared" ca="1" si="979"/>
        <v>1.0062037397380252E-4</v>
      </c>
      <c r="EA465" s="223">
        <f t="shared" ca="1" si="980"/>
        <v>5.2341132833536135E-5</v>
      </c>
      <c r="EB465" s="223">
        <f t="shared" ca="1" si="981"/>
        <v>-1.8766049682295423E-4</v>
      </c>
      <c r="EC465" s="223">
        <f t="shared" ca="1" si="982"/>
        <v>2.5972686824222714E-4</v>
      </c>
      <c r="ED465" s="223">
        <f t="shared" ca="1" si="983"/>
        <v>-2.4424950006088955E-4</v>
      </c>
      <c r="EE465" s="223">
        <f t="shared" ca="1" si="984"/>
        <v>1.464452059992052E-4</v>
      </c>
      <c r="EF465" s="223">
        <f t="shared" ca="1" si="985"/>
        <v>7.2002274942603399E-7</v>
      </c>
      <c r="EG465" s="223">
        <f t="shared" ca="1" si="986"/>
        <v>-1.4764256007184629E-4</v>
      </c>
      <c r="EH465" s="223">
        <f t="shared" ca="1" si="987"/>
        <v>2.4480058161515793E-4</v>
      </c>
      <c r="EI465" s="223">
        <f t="shared" ca="1" si="988"/>
        <v>-2.5944592930213526E-4</v>
      </c>
      <c r="EJ465" s="223">
        <f t="shared" ca="1" si="989"/>
        <v>1.8664223088548813E-4</v>
      </c>
      <c r="EK465" s="223">
        <f t="shared" ca="1" si="990"/>
        <v>-5.0928757405136396E-5</v>
      </c>
      <c r="EL465" s="223">
        <f t="shared" ca="1" si="991"/>
        <v>-1.019508025360908E-4</v>
      </c>
      <c r="EM465" s="223">
        <f t="shared" ca="1" si="992"/>
        <v>2.2046674592235979E-4</v>
      </c>
      <c r="EN465" s="223">
        <f t="shared" ca="1" si="993"/>
        <v>-2.6467199697925568E-4</v>
      </c>
      <c r="EO465" s="223">
        <f t="shared" ca="1" si="994"/>
        <v>2.196666995089998E-4</v>
      </c>
      <c r="EP465" s="223">
        <f t="shared" ca="1" si="995"/>
        <v>-1.00620373973796E-4</v>
      </c>
      <c r="EQ465" s="223">
        <f t="shared" ca="1" si="996"/>
        <v>-5.234113283352824E-5</v>
      </c>
      <c r="ER465" s="223">
        <f t="shared" ca="1" si="997"/>
        <v>1.8766049682294853E-4</v>
      </c>
      <c r="ES465" s="223">
        <f t="shared" ca="1" si="998"/>
        <v>-2.5972686824222849E-4</v>
      </c>
      <c r="ET465" s="223">
        <f t="shared" ca="1" si="999"/>
        <v>2.4424950006088689E-4</v>
      </c>
      <c r="EU465" s="223">
        <f t="shared" ca="1" si="1000"/>
        <v>-1.4644520599921195E-4</v>
      </c>
      <c r="EV465" s="223">
        <f t="shared" ca="1" si="1001"/>
        <v>-7.2002274943304065E-7</v>
      </c>
      <c r="EW465" s="223">
        <f t="shared" ca="1" si="1002"/>
        <v>1.4764256007185209E-4</v>
      </c>
      <c r="EX465" s="223">
        <f t="shared" ca="1" si="1003"/>
        <v>-2.4480058161515484E-4</v>
      </c>
      <c r="EY465" s="223">
        <f t="shared" ca="1" si="1004"/>
        <v>2.5944592930213689E-4</v>
      </c>
      <c r="EZ465" s="223">
        <f t="shared" ca="1" si="1005"/>
        <v>-1.866422308854832E-4</v>
      </c>
      <c r="FA465" s="223">
        <f t="shared" ca="1" si="1006"/>
        <v>5.0928757405129498E-5</v>
      </c>
      <c r="FB465" s="223">
        <f t="shared" ca="1" si="1007"/>
        <v>1.0195080253608338E-4</v>
      </c>
      <c r="FC465" s="223">
        <f t="shared" ca="1" si="1008"/>
        <v>-2.2046674592236364E-4</v>
      </c>
      <c r="FD465" s="223">
        <f t="shared" ca="1" si="1009"/>
        <v>2.6467199697925562E-4</v>
      </c>
      <c r="FE465" s="223">
        <f t="shared" ca="1" si="1010"/>
        <v>-2.196666995090043E-4</v>
      </c>
      <c r="FF465" s="223">
        <f t="shared" ca="1" si="1011"/>
        <v>1.0062037397380349E-4</v>
      </c>
      <c r="FG465" s="223">
        <f t="shared" ca="1" si="1012"/>
        <v>5.2341132833535118E-5</v>
      </c>
      <c r="FH465" s="223">
        <f t="shared" ca="1" si="1013"/>
        <v>-1.8766049682295347E-4</v>
      </c>
      <c r="FI465" s="223">
        <f t="shared" ca="1" si="1014"/>
        <v>2.5972686824222698E-4</v>
      </c>
      <c r="FJ465" s="223">
        <f t="shared" ca="1" si="1015"/>
        <v>-2.4424950006088998E-4</v>
      </c>
      <c r="FK465" s="223">
        <f t="shared" ca="1" si="1016"/>
        <v>1.4644520599920612E-4</v>
      </c>
      <c r="FL465" s="223">
        <f t="shared" ca="1" si="1017"/>
        <v>7.2002274942499045E-7</v>
      </c>
      <c r="FM465" s="223">
        <f t="shared" ca="1" si="1018"/>
        <v>-1.4764256007184542E-4</v>
      </c>
      <c r="FN465" s="223">
        <f t="shared" ca="1" si="1019"/>
        <v>2.448005816151575E-4</v>
      </c>
      <c r="FO465" s="223">
        <f t="shared" ca="1" si="1020"/>
        <v>-2.5944592930213548E-4</v>
      </c>
      <c r="FP465" s="223">
        <f t="shared" ca="1" si="1021"/>
        <v>1.8664223088548886E-4</v>
      </c>
      <c r="FQ465" s="223">
        <f t="shared" ca="1" si="1022"/>
        <v>-5.0928757405137399E-5</v>
      </c>
      <c r="FR465" s="223">
        <f t="shared" ca="1" si="1023"/>
        <v>-1.0195080253608984E-4</v>
      </c>
      <c r="FS465" s="223">
        <f t="shared" ca="1" si="1024"/>
        <v>2.2046674592235923E-4</v>
      </c>
      <c r="FT465" s="223">
        <f t="shared" ca="1" si="1025"/>
        <v>-2.6467199697925568E-4</v>
      </c>
      <c r="FU465" s="223">
        <f t="shared" ca="1" si="1026"/>
        <v>2.196666995090004E-4</v>
      </c>
      <c r="FV465" s="223">
        <f t="shared" ca="1" si="1027"/>
        <v>-1.0062037397379697E-4</v>
      </c>
      <c r="FW465" s="223">
        <f t="shared" ca="1" si="1028"/>
        <v>-5.2341132833527238E-5</v>
      </c>
      <c r="FX465" s="223">
        <f t="shared" ca="1" si="1029"/>
        <v>1.876604968229478E-4</v>
      </c>
      <c r="FY465" s="223">
        <f t="shared" ca="1" si="1030"/>
        <v>-2.5972686824222828E-4</v>
      </c>
      <c r="FZ465" s="223">
        <f t="shared" ca="1" si="1031"/>
        <v>2.4424950006089307E-4</v>
      </c>
      <c r="GA465" s="223">
        <f t="shared" ca="1" si="1032"/>
        <v>-1.4644520599921282E-4</v>
      </c>
      <c r="GB465" s="223">
        <f t="shared" ca="1" si="1033"/>
        <v>-7.2002274943198355E-7</v>
      </c>
      <c r="GC465" s="223">
        <f t="shared" ca="1" si="1034"/>
        <v>1.4764256007185122E-4</v>
      </c>
      <c r="GD465" s="223">
        <f t="shared" ca="1" si="1035"/>
        <v>-2.4480058161515446E-4</v>
      </c>
      <c r="GE465" s="223">
        <f t="shared" ca="1" si="1036"/>
        <v>2.5944592930213711E-4</v>
      </c>
      <c r="GF465" s="223">
        <f t="shared" ca="1" si="1037"/>
        <v>-1.866422308854839E-4</v>
      </c>
      <c r="GG465" s="223">
        <f t="shared" ca="1" si="1038"/>
        <v>5.0928757405130541E-5</v>
      </c>
      <c r="GH465" s="223">
        <f t="shared" ca="1" si="1039"/>
        <v>1.0195080253608243E-4</v>
      </c>
      <c r="GI465" s="223">
        <f t="shared" ca="1" si="1040"/>
        <v>-2.204667459223631E-4</v>
      </c>
      <c r="GJ465" s="223">
        <f t="shared" ca="1" si="1041"/>
        <v>2.6467199697925562E-4</v>
      </c>
      <c r="GK465" s="223">
        <f t="shared" ca="1" si="1042"/>
        <v>-2.1966669950900487E-4</v>
      </c>
      <c r="GL465" s="223">
        <f t="shared" ca="1" si="1043"/>
        <v>1.0062037397380445E-4</v>
      </c>
      <c r="GM465" s="223">
        <f t="shared" ca="1" si="1044"/>
        <v>5.2341132833534109E-5</v>
      </c>
      <c r="GN465" s="223">
        <f t="shared" ca="1" si="1045"/>
        <v>-1.8766049682295273E-4</v>
      </c>
      <c r="GO465" s="223">
        <f t="shared" ca="1" si="1046"/>
        <v>2.5972686824222676E-4</v>
      </c>
      <c r="GP465" s="223">
        <f t="shared" ca="1" si="1047"/>
        <v>-2.4424950006089036E-4</v>
      </c>
      <c r="GQ465" s="223">
        <f t="shared" ca="1" si="1048"/>
        <v>1.4644520599920696E-4</v>
      </c>
      <c r="GR465" s="223">
        <f t="shared" ca="1" si="1049"/>
        <v>7.2002274942396046E-7</v>
      </c>
      <c r="GS465" s="223">
        <f t="shared" ca="1" si="1050"/>
        <v>-1.4764256007184455E-4</v>
      </c>
      <c r="GT465" s="223">
        <f t="shared" ca="1" si="1051"/>
        <v>2.4480058161515712E-4</v>
      </c>
      <c r="GU465" s="223">
        <f t="shared" ca="1" si="1052"/>
        <v>-2.594459293021357E-4</v>
      </c>
      <c r="GV465" s="223">
        <f t="shared" ca="1" si="1053"/>
        <v>1.8664223088548962E-4</v>
      </c>
      <c r="GW465" s="223">
        <f t="shared" ca="1" si="1054"/>
        <v>-5.0928757405138415E-5</v>
      </c>
      <c r="GX465" s="223">
        <f t="shared" ca="1" si="1055"/>
        <v>-1.0195080253608889E-4</v>
      </c>
      <c r="GY465" s="223">
        <f t="shared" ca="1" si="1056"/>
        <v>2.2046674592235866E-4</v>
      </c>
      <c r="GZ465" s="223">
        <f t="shared" ca="1" si="1057"/>
        <v>-2.6467199697925562E-4</v>
      </c>
      <c r="HA465" s="223">
        <f t="shared" ca="1" si="1058"/>
        <v>2.19666699509001E-4</v>
      </c>
      <c r="HB465" s="223">
        <f t="shared" ca="1" si="1059"/>
        <v>-1.0062037397381187E-4</v>
      </c>
      <c r="HC465" s="223">
        <f t="shared" ca="1" si="1060"/>
        <v>-5.2341132833540973E-5</v>
      </c>
      <c r="HD465" s="223">
        <f t="shared" ca="1" si="1061"/>
        <v>1.8766049682294707E-4</v>
      </c>
      <c r="HE465" s="223">
        <f t="shared" ca="1" si="1062"/>
        <v>-2.5972686824222524E-4</v>
      </c>
      <c r="HF465" s="223">
        <f t="shared" ca="1" si="1063"/>
        <v>2.4424950006088765E-4</v>
      </c>
      <c r="HG465" s="223">
        <f t="shared" ca="1" si="1064"/>
        <v>-1.4644520599921366E-4</v>
      </c>
      <c r="HH465" s="223">
        <f t="shared" ca="1" si="1065"/>
        <v>-7.200227494158967E-7</v>
      </c>
      <c r="HI465" s="223">
        <f t="shared" ca="1" si="1066"/>
        <v>1.4764256007185038E-4</v>
      </c>
      <c r="HJ465" s="223">
        <f t="shared" ca="1" si="1067"/>
        <v>-2.4480058161515403E-4</v>
      </c>
      <c r="HK465" s="223">
        <f t="shared" ca="1" si="1068"/>
        <v>2.5944592930213429E-4</v>
      </c>
      <c r="HL465" s="223">
        <f t="shared" ca="1" si="1069"/>
        <v>-1.8664223088548466E-4</v>
      </c>
      <c r="HM465" s="223">
        <f t="shared" ca="1" si="1070"/>
        <v>5.0928757405146303E-5</v>
      </c>
      <c r="HN465" s="223">
        <f t="shared" ca="1" si="1071"/>
        <v>1.0195080253609534E-4</v>
      </c>
      <c r="HO465" s="223">
        <f t="shared" ca="1" si="1072"/>
        <v>-2.2046674592236251E-4</v>
      </c>
      <c r="HP465" s="223">
        <f t="shared" ca="1" si="1073"/>
        <v>2.6467199697925568E-4</v>
      </c>
      <c r="HQ465" s="223">
        <f t="shared" ca="1" si="1074"/>
        <v>-2.1966669950899707E-4</v>
      </c>
      <c r="HR465" s="223">
        <f t="shared" ca="1" si="1075"/>
        <v>1.0062037397380537E-4</v>
      </c>
      <c r="HS465" s="223">
        <f t="shared" ca="1" si="1076"/>
        <v>5.2341132833518334E-5</v>
      </c>
      <c r="HT465" s="223">
        <f t="shared" ca="1" si="1077"/>
        <v>-1.87660496822952E-4</v>
      </c>
      <c r="HU465" s="223">
        <f t="shared" ca="1" si="1078"/>
        <v>2.5972686824222654E-4</v>
      </c>
      <c r="HV465" s="223">
        <f t="shared" ca="1" si="1079"/>
        <v>-2.4424950006089659E-4</v>
      </c>
      <c r="HW465" s="223">
        <f t="shared" ca="1" si="1080"/>
        <v>1.4644520599920783E-4</v>
      </c>
      <c r="HX465" s="223">
        <f t="shared" ca="1" si="1081"/>
        <v>7.2002274942291691E-7</v>
      </c>
      <c r="HY465" s="223">
        <f t="shared" ca="1" si="1082"/>
        <v>-1.4764256007185618E-4</v>
      </c>
      <c r="HZ465" s="223">
        <f t="shared" ca="1" si="1083"/>
        <v>2.4480058161515674E-4</v>
      </c>
      <c r="IA465" s="223">
        <f t="shared" ca="1" si="1084"/>
        <v>-2.594459293021389E-4</v>
      </c>
      <c r="IB465" s="223">
        <f t="shared" ca="1" si="1085"/>
        <v>1.866422308854797E-4</v>
      </c>
      <c r="IC465" s="223">
        <f t="shared" ca="1" si="1086"/>
        <v>-5.0928757405139432E-5</v>
      </c>
      <c r="ID465" s="223">
        <f t="shared" ca="1" si="1087"/>
        <v>-1.0195080253607404E-4</v>
      </c>
      <c r="IE465" s="223">
        <f t="shared" ca="1" si="1088"/>
        <v>1.9233858278526467E-4</v>
      </c>
      <c r="IF465" s="223">
        <f t="shared" ca="1" si="1089"/>
        <v>-2.6467199697925568E-4</v>
      </c>
      <c r="IG465" s="223">
        <f t="shared" ca="1" si="1090"/>
        <v>2.1966669950900994E-4</v>
      </c>
      <c r="IH465" s="223">
        <f t="shared" ca="1" si="1091"/>
        <v>-1.0062037397379892E-4</v>
      </c>
      <c r="II465" s="223">
        <f t="shared" ca="1" si="1092"/>
        <v>-5.2341132833525211E-5</v>
      </c>
      <c r="IJ465" s="223">
        <f t="shared" ca="1" si="1093"/>
        <v>1.8766049682295694E-4</v>
      </c>
      <c r="IK465" s="223">
        <f t="shared" ca="1" si="1094"/>
        <v>-2.597268682422279E-4</v>
      </c>
      <c r="IL465" s="223">
        <f t="shared" ca="1" si="1095"/>
        <v>2.4424950006089388E-4</v>
      </c>
      <c r="IM465" s="223">
        <f t="shared" ca="1" si="1096"/>
        <v>-1.46445205999202E-4</v>
      </c>
      <c r="IN465" s="223">
        <f t="shared" ca="1" si="1097"/>
        <v>-7.2002274942991001E-7</v>
      </c>
      <c r="IO465" s="223">
        <f t="shared" ca="1" si="1098"/>
        <v>1.4764256007183702E-4</v>
      </c>
      <c r="IP465" s="223">
        <f t="shared" ca="1" si="1099"/>
        <v>-2.448005816151594E-4</v>
      </c>
      <c r="IQ465" s="223">
        <f t="shared" ca="1" si="1100"/>
        <v>2.5944592930213749E-4</v>
      </c>
      <c r="IR465" s="223">
        <f t="shared" ca="1" si="1101"/>
        <v>-1.8664223088549604E-4</v>
      </c>
      <c r="IS465" s="223">
        <f t="shared" ca="1" si="1102"/>
        <v>5.0928757405132547E-5</v>
      </c>
      <c r="IT465" s="223">
        <f t="shared" ca="1" si="1103"/>
        <v>1.019508025360805E-4</v>
      </c>
      <c r="IU465" s="223">
        <f t="shared" ca="1" si="1104"/>
        <v>-2.2046674592235361E-4</v>
      </c>
      <c r="IV465" s="223">
        <f t="shared" ca="1" si="1105"/>
        <v>2.6467199697925568E-4</v>
      </c>
      <c r="IW465" s="223">
        <f t="shared" ca="1" si="1106"/>
        <v>-2.1966669950900604E-4</v>
      </c>
      <c r="IX465" s="223">
        <f t="shared" ca="1" si="1107"/>
        <v>1.006203739737924E-4</v>
      </c>
      <c r="IY465" s="223">
        <f t="shared" ca="1" si="1108"/>
        <v>5.2341132833532069E-5</v>
      </c>
      <c r="IZ465" s="223">
        <f t="shared" ca="1" si="1109"/>
        <v>-1.8766049682294067E-4</v>
      </c>
      <c r="JA465" s="223">
        <f t="shared" ca="1" si="1110"/>
        <v>2.5972686824222925E-4</v>
      </c>
      <c r="JB465" s="223">
        <f t="shared" ca="1" si="1111"/>
        <v>-2.4424950006089117E-4</v>
      </c>
    </row>
    <row r="466" spans="2:262">
      <c r="B466" s="230">
        <v>105</v>
      </c>
      <c r="C466" s="229">
        <f t="shared" si="1112"/>
        <v>2.0507812500000014E-3</v>
      </c>
      <c r="D466" s="226">
        <f t="shared" ca="1" si="855"/>
        <v>279.99836794851888</v>
      </c>
      <c r="E466" s="225">
        <f ca="1">DG361</f>
        <v>-1.6320514811205633E-3</v>
      </c>
      <c r="F466" s="224">
        <v>105</v>
      </c>
      <c r="G466" s="223">
        <f t="shared" ca="1" si="856"/>
        <v>7.7618241396337437E-5</v>
      </c>
      <c r="H466" s="223">
        <f t="shared" ca="1" si="857"/>
        <v>-5.2081535472031656E-6</v>
      </c>
      <c r="I466" s="223">
        <f t="shared" ca="1" si="858"/>
        <v>-6.8817987210892422E-5</v>
      </c>
      <c r="J466" s="223">
        <f t="shared" ca="1" si="859"/>
        <v>1.2149039724406558E-4</v>
      </c>
      <c r="K466" s="223">
        <f t="shared" ca="1" si="860"/>
        <v>-1.3646520329961158E-4</v>
      </c>
      <c r="L466" s="223">
        <f t="shared" ca="1" si="861"/>
        <v>1.0909582983634028E-4</v>
      </c>
      <c r="M466" s="223">
        <f t="shared" ca="1" si="862"/>
        <v>-4.7874798282603218E-5</v>
      </c>
      <c r="N466" s="223">
        <f t="shared" ca="1" si="863"/>
        <v>-2.8201441807004314E-5</v>
      </c>
      <c r="O466" s="223">
        <f t="shared" ca="1" si="864"/>
        <v>9.5526975594262717E-5</v>
      </c>
      <c r="P466" s="223">
        <f t="shared" ca="1" si="865"/>
        <v>-1.3321117000966501E-4</v>
      </c>
      <c r="Q466" s="223">
        <f t="shared" ca="1" si="866"/>
        <v>1.2956088823323794E-4</v>
      </c>
      <c r="R466" s="223">
        <f t="shared" ca="1" si="867"/>
        <v>-8.5708786671874791E-5</v>
      </c>
      <c r="S466" s="223">
        <f t="shared" ca="1" si="868"/>
        <v>1.5261859752681647E-5</v>
      </c>
      <c r="T466" s="223">
        <f t="shared" ca="1" si="869"/>
        <v>5.9920713423086194E-5</v>
      </c>
      <c r="U466" s="223">
        <f t="shared" ca="1" si="870"/>
        <v>-1.1651031648828239E-4</v>
      </c>
      <c r="V466" s="223">
        <f t="shared" ca="1" si="871"/>
        <v>1.3694759912390815E-4</v>
      </c>
      <c r="W466" s="223">
        <f t="shared" ca="1" si="872"/>
        <v>-1.1489101825616068E-4</v>
      </c>
      <c r="X466" s="223">
        <f t="shared" ca="1" si="873"/>
        <v>5.7184573653865011E-5</v>
      </c>
      <c r="Y466" s="223">
        <f t="shared" ca="1" si="874"/>
        <v>1.8265836398655978E-5</v>
      </c>
      <c r="Z466" s="223">
        <f t="shared" ca="1" si="875"/>
        <v>-8.8048487661209775E-5</v>
      </c>
      <c r="AA466" s="223">
        <f t="shared" ca="1" si="876"/>
        <v>1.3051032103218022E-4</v>
      </c>
      <c r="AB466" s="223">
        <f t="shared" ca="1" si="877"/>
        <v>-1.3247573239063223E-4</v>
      </c>
      <c r="AC466" s="223">
        <f t="shared" ca="1" si="878"/>
        <v>9.3334868606403354E-5</v>
      </c>
      <c r="AD466" s="223">
        <f t="shared" ca="1" si="879"/>
        <v>-2.5232860617833541E-5</v>
      </c>
      <c r="AE466" s="223">
        <f t="shared" ca="1" si="880"/>
        <v>-5.0698724097553051E-5</v>
      </c>
      <c r="AF466" s="223">
        <f t="shared" ca="1" si="881"/>
        <v>1.1089885623269048E-4</v>
      </c>
      <c r="AG466" s="223">
        <f t="shared" ca="1" si="882"/>
        <v>-1.3668786404305358E-4</v>
      </c>
      <c r="AH466" s="223">
        <f t="shared" ca="1" si="883"/>
        <v>1.2006360229359176E-4</v>
      </c>
      <c r="AI466" s="223">
        <f t="shared" ca="1" si="884"/>
        <v>-6.6184460865874355E-5</v>
      </c>
      <c r="AJ466" s="223">
        <f t="shared" ca="1" si="885"/>
        <v>-8.2312468402643773E-6</v>
      </c>
      <c r="AK466" s="223">
        <f t="shared" ca="1" si="886"/>
        <v>8.0092857344769836E-5</v>
      </c>
      <c r="AL466" s="223">
        <f t="shared" ca="1" si="887"/>
        <v>-1.2710222531726569E-4</v>
      </c>
      <c r="AM466" s="223">
        <f t="shared" ca="1" si="888"/>
        <v>1.3467267907615727E-4</v>
      </c>
      <c r="AN466" s="223">
        <f t="shared" ca="1" si="889"/>
        <v>-1.0045516080117665E-4</v>
      </c>
      <c r="AO466" s="223">
        <f t="shared" ca="1" si="890"/>
        <v>3.5067122425056246E-5</v>
      </c>
      <c r="AP466" s="223">
        <f t="shared" ca="1" si="891"/>
        <v>4.1201993993463162E-5</v>
      </c>
      <c r="AQ466" s="223">
        <f t="shared" ca="1" si="892"/>
        <v>-1.0468642546660503E-4</v>
      </c>
      <c r="AR466" s="223">
        <f t="shared" ca="1" si="893"/>
        <v>1.3568740558395493E-4</v>
      </c>
      <c r="AS466" s="223">
        <f t="shared" ca="1" si="894"/>
        <v>-1.2458555126756973E-4</v>
      </c>
      <c r="AT466" s="223">
        <f t="shared" ca="1" si="895"/>
        <v>7.4825688750058142E-5</v>
      </c>
      <c r="AU466" s="223">
        <f t="shared" ca="1" si="896"/>
        <v>-1.8479485579314114E-6</v>
      </c>
      <c r="AV466" s="223">
        <f t="shared" ca="1" si="897"/>
        <v>-7.1703196894923693E-5</v>
      </c>
      <c r="AW466" s="223">
        <f t="shared" ca="1" si="898"/>
        <v>1.230053516308875E-4</v>
      </c>
      <c r="AX466" s="223">
        <f t="shared" ca="1" si="899"/>
        <v>-1.3613982284537476E-4</v>
      </c>
      <c r="AY466" s="223">
        <f t="shared" ca="1" si="900"/>
        <v>1.0703107777586943E-4</v>
      </c>
      <c r="AZ466" s="223">
        <f t="shared" ca="1" si="901"/>
        <v>-4.4711352457549304E-5</v>
      </c>
      <c r="BA466" s="223">
        <f t="shared" ca="1" si="902"/>
        <v>-3.1481986714075849E-5</v>
      </c>
      <c r="BB466" s="223">
        <f t="shared" ca="1" si="903"/>
        <v>9.790668989061109E-5</v>
      </c>
      <c r="BC466" s="223">
        <f t="shared" ca="1" si="904"/>
        <v>-1.3395164531768475E-4</v>
      </c>
      <c r="BD466" s="223">
        <f t="shared" ca="1" si="905"/>
        <v>1.2843236034480873E-4</v>
      </c>
      <c r="BE466" s="223">
        <f t="shared" ca="1" si="906"/>
        <v>-8.3061429743808461E-5</v>
      </c>
      <c r="BF466" s="223">
        <f t="shared" ca="1" si="907"/>
        <v>1.1917129762780654E-5</v>
      </c>
      <c r="BG466" s="223">
        <f t="shared" ca="1" si="908"/>
        <v>6.2924970608551183E-5</v>
      </c>
      <c r="BH466" s="223">
        <f t="shared" ca="1" si="909"/>
        <v>-1.1824190128651571E-4</v>
      </c>
      <c r="BI466" s="223">
        <f t="shared" ca="1" si="910"/>
        <v>1.3686921311908238E-4</v>
      </c>
      <c r="BJ466" s="223">
        <f t="shared" ca="1" si="911"/>
        <v>-1.1302698406664188E-4</v>
      </c>
      <c r="BK466" s="223">
        <f t="shared" ca="1" si="912"/>
        <v>5.4113287797166207E-5</v>
      </c>
      <c r="BL466" s="223">
        <f t="shared" ca="1" si="913"/>
        <v>2.1591375821003174E-5</v>
      </c>
      <c r="BM466" s="223">
        <f t="shared" ca="1" si="914"/>
        <v>-9.059638947920793E-5</v>
      </c>
      <c r="BN466" s="223">
        <f t="shared" ca="1" si="915"/>
        <v>1.3148998947951665E-4</v>
      </c>
      <c r="BO466" s="223">
        <f t="shared" ca="1" si="916"/>
        <v>-1.3158318333362446E-4</v>
      </c>
      <c r="BP466" s="223">
        <f t="shared" ca="1" si="917"/>
        <v>9.0847053653120378E-5</v>
      </c>
      <c r="BQ466" s="223">
        <f t="shared" ca="1" si="918"/>
        <v>-2.1921731008915993E-5</v>
      </c>
      <c r="BR466" s="223">
        <f t="shared" ca="1" si="919"/>
        <v>-5.3805748454464886E-5</v>
      </c>
      <c r="BS466" s="223">
        <f t="shared" ca="1" si="920"/>
        <v>1.128376878342832E-4</v>
      </c>
      <c r="BT466" s="223">
        <f t="shared" ca="1" si="921"/>
        <v>-1.3685689726819053E-4</v>
      </c>
      <c r="BU466" s="223">
        <f t="shared" ca="1" si="922"/>
        <v>1.1841038733780427E-4</v>
      </c>
      <c r="BV466" s="223">
        <f t="shared" ca="1" si="923"/>
        <v>-6.3221978541695017E-5</v>
      </c>
      <c r="BW466" s="223">
        <f t="shared" ca="1" si="924"/>
        <v>-1.1583759391621201E-5</v>
      </c>
      <c r="BX466" s="223">
        <f t="shared" ca="1" si="925"/>
        <v>8.2795139383706924E-5</v>
      </c>
      <c r="BY466" s="223">
        <f t="shared" ca="1" si="926"/>
        <v>-1.2831577799572133E-4</v>
      </c>
      <c r="BZ466" s="223">
        <f t="shared" ca="1" si="927"/>
        <v>1.3402094565124337E-4</v>
      </c>
      <c r="CA466" s="223">
        <f t="shared" ca="1" si="928"/>
        <v>-9.8140369507459168E-5</v>
      </c>
      <c r="CB466" s="223">
        <f t="shared" ca="1" si="929"/>
        <v>3.1807536495357771E-5</v>
      </c>
      <c r="CC466" s="223">
        <f t="shared" ca="1" si="930"/>
        <v>4.439494828763278E-5</v>
      </c>
      <c r="CD466" s="223">
        <f t="shared" ca="1" si="931"/>
        <v>-1.0682199717512367E-4</v>
      </c>
      <c r="CE466" s="223">
        <f t="shared" ca="1" si="932"/>
        <v>1.3610294203336208E-4</v>
      </c>
      <c r="CF466" s="223">
        <f t="shared" ca="1" si="933"/>
        <v>-1.2315211446059681E-4</v>
      </c>
      <c r="CG466" s="223">
        <f t="shared" ca="1" si="934"/>
        <v>7.198806390678846E-5</v>
      </c>
      <c r="CH466" s="223">
        <f t="shared" ca="1" si="935"/>
        <v>1.5133695664487569E-6</v>
      </c>
      <c r="CI466" s="223">
        <f t="shared" ca="1" si="936"/>
        <v>-7.4545215254300982E-5</v>
      </c>
      <c r="CJ466" s="223">
        <f t="shared" ca="1" si="937"/>
        <v>1.244462121933535E-4</v>
      </c>
      <c r="CK466" s="223">
        <f t="shared" ca="1" si="938"/>
        <v>-1.3573243685245168E-4</v>
      </c>
      <c r="CL466" s="223">
        <f t="shared" ca="1" si="939"/>
        <v>1.0490185419629572E-4</v>
      </c>
      <c r="CM466" s="223">
        <f t="shared" ca="1" si="940"/>
        <v>-4.1520974185639176E-5</v>
      </c>
      <c r="CN466" s="223">
        <f t="shared" ca="1" si="941"/>
        <v>-3.4743568049539064E-5</v>
      </c>
      <c r="CO466" s="223">
        <f t="shared" ca="1" si="942"/>
        <v>1.0022742885793698E-4</v>
      </c>
      <c r="CP466" s="223">
        <f t="shared" ca="1" si="943"/>
        <v>-1.3461143316333992E-4</v>
      </c>
      <c r="CQ466" s="223">
        <f t="shared" ca="1" si="944"/>
        <v>1.272264696049039E-4</v>
      </c>
      <c r="CR466" s="223">
        <f t="shared" ca="1" si="945"/>
        <v>-8.0364039716333322E-5</v>
      </c>
      <c r="CS466" s="223">
        <f t="shared" ca="1" si="946"/>
        <v>8.5652213395227093E-6</v>
      </c>
      <c r="CT466" s="223">
        <f t="shared" ca="1" si="947"/>
        <v>6.5891324144636056E-5</v>
      </c>
      <c r="CU466" s="223">
        <f t="shared" ca="1" si="948"/>
        <v>-1.1990226158476252E-4</v>
      </c>
      <c r="CV466" s="223">
        <f t="shared" ca="1" si="949"/>
        <v>1.3670838221814326E-4</v>
      </c>
      <c r="CW466" s="223">
        <f t="shared" ca="1" si="950"/>
        <v>-1.1109486664827363E-4</v>
      </c>
      <c r="CX466" s="223">
        <f t="shared" ca="1" si="951"/>
        <v>5.1009406119326339E-5</v>
      </c>
      <c r="CY466" s="223">
        <f t="shared" ca="1" si="952"/>
        <v>2.4903909405907419E-5</v>
      </c>
      <c r="CZ466" s="223">
        <f t="shared" ca="1" si="953"/>
        <v>-9.308971941979956E-5</v>
      </c>
      <c r="DA466" s="223">
        <f t="shared" ca="1" si="954"/>
        <v>1.3239045327391777E-4</v>
      </c>
      <c r="DB466" s="223">
        <f t="shared" ca="1" si="955"/>
        <v>-1.3061137348718778E-4</v>
      </c>
      <c r="DC466" s="223">
        <f t="shared" ca="1" si="956"/>
        <v>8.8304515831704675E-5</v>
      </c>
      <c r="DD466" s="223">
        <f t="shared" ca="1" si="957"/>
        <v>-1.8597396568942098E-5</v>
      </c>
      <c r="DE466" s="223">
        <f t="shared" ca="1" si="958"/>
        <v>-5.6880362240437845E-5</v>
      </c>
      <c r="DF466" s="223">
        <f t="shared" ca="1" si="959"/>
        <v>1.1470855023199961E-4</v>
      </c>
      <c r="DG466" s="223">
        <f t="shared" ca="1" si="960"/>
        <v>-1.3694349301582225E-4</v>
      </c>
      <c r="DH466" s="223">
        <f t="shared" ca="1" si="961"/>
        <v>1.1668584639233209E-4</v>
      </c>
      <c r="DI466" s="223">
        <f t="shared" ca="1" si="962"/>
        <v>-6.022141366166073E-5</v>
      </c>
      <c r="DJ466" s="223">
        <f t="shared" ca="1" si="963"/>
        <v>-1.4929294319469043E-5</v>
      </c>
      <c r="DK466" s="223">
        <f t="shared" ca="1" si="964"/>
        <v>8.5447548726591994E-5</v>
      </c>
      <c r="DL466" s="223">
        <f t="shared" ca="1" si="965"/>
        <v>-1.2945203804754966E-4</v>
      </c>
      <c r="DM466" s="223">
        <f t="shared" ca="1" si="966"/>
        <v>1.3328848302003428E-4</v>
      </c>
      <c r="DN466" s="223">
        <f t="shared" ca="1" si="967"/>
        <v>-9.5766462124852441E-5</v>
      </c>
      <c r="DO466" s="223">
        <f t="shared" ca="1" si="968"/>
        <v>2.8528790895031089E-5</v>
      </c>
      <c r="DP466" s="223">
        <f t="shared" ca="1" si="969"/>
        <v>4.7561160724991626E-5</v>
      </c>
      <c r="DQ466" s="223">
        <f t="shared" ca="1" si="970"/>
        <v>-1.0889322330687817E-4</v>
      </c>
      <c r="DR466" s="223">
        <f t="shared" ca="1" si="971"/>
        <v>1.3643649515970553E-4</v>
      </c>
      <c r="DS466" s="223">
        <f t="shared" ca="1" si="972"/>
        <v>-1.2164449542482519E-4</v>
      </c>
      <c r="DT466" s="223">
        <f t="shared" ca="1" si="973"/>
        <v>6.9107076145625085E-5</v>
      </c>
      <c r="DU466" s="223">
        <f t="shared" ca="1" si="974"/>
        <v>4.8737760935964512E-6</v>
      </c>
      <c r="DV466" s="223">
        <f t="shared" ca="1" si="975"/>
        <v>-7.7342330363432593E-5</v>
      </c>
      <c r="DW466" s="223">
        <f t="shared" ca="1" si="976"/>
        <v>1.2581211101093701E-4</v>
      </c>
      <c r="DX466" s="223">
        <f t="shared" ca="1" si="977"/>
        <v>-1.3524329071493168E-4</v>
      </c>
      <c r="DY466" s="223">
        <f t="shared" ca="1" si="978"/>
        <v>1.0270944166228838E-4</v>
      </c>
      <c r="DZ466" s="223">
        <f t="shared" ca="1" si="979"/>
        <v>-3.8305585231450689E-5</v>
      </c>
      <c r="EA466" s="223">
        <f t="shared" ca="1" si="980"/>
        <v>-3.7984221158753048E-5</v>
      </c>
      <c r="EB466" s="223">
        <f t="shared" ca="1" si="981"/>
        <v>1.0248779456986248E-4</v>
      </c>
      <c r="EC466" s="223">
        <f t="shared" ca="1" si="982"/>
        <v>-1.3519013611510282E-4</v>
      </c>
      <c r="ED466" s="223">
        <f t="shared" ca="1" si="983"/>
        <v>1.2594394239701326E-4</v>
      </c>
      <c r="EE466" s="223">
        <f t="shared" ca="1" si="984"/>
        <v>-7.7618241396338087E-5</v>
      </c>
      <c r="EF466" s="223">
        <f t="shared" ca="1" si="985"/>
        <v>5.2081535472040804E-6</v>
      </c>
      <c r="EG466" s="223">
        <f t="shared" ca="1" si="986"/>
        <v>6.8817987210891528E-5</v>
      </c>
      <c r="EH466" s="223">
        <f t="shared" ca="1" si="987"/>
        <v>-1.2149039724406504E-4</v>
      </c>
      <c r="EI466" s="223">
        <f t="shared" ca="1" si="988"/>
        <v>1.3646520329961169E-4</v>
      </c>
      <c r="EJ466" s="223">
        <f t="shared" ca="1" si="989"/>
        <v>-1.0909582983634111E-4</v>
      </c>
      <c r="EK466" s="223">
        <f t="shared" ca="1" si="990"/>
        <v>4.7874798282604756E-5</v>
      </c>
      <c r="EL466" s="223">
        <f t="shared" ca="1" si="991"/>
        <v>2.8201441807002712E-5</v>
      </c>
      <c r="EM466" s="223">
        <f t="shared" ca="1" si="992"/>
        <v>-9.5526975594261538E-5</v>
      </c>
      <c r="EN466" s="223">
        <f t="shared" ca="1" si="993"/>
        <v>1.3321117000966463E-4</v>
      </c>
      <c r="EO466" s="223">
        <f t="shared" ca="1" si="994"/>
        <v>-1.2956088823323861E-4</v>
      </c>
      <c r="EP466" s="223">
        <f t="shared" ca="1" si="995"/>
        <v>8.5708786671876444E-5</v>
      </c>
      <c r="EQ466" s="223">
        <f t="shared" ca="1" si="996"/>
        <v>-1.5261859752684236E-5</v>
      </c>
      <c r="ER466" s="223">
        <f t="shared" ca="1" si="997"/>
        <v>-5.9920713423083842E-5</v>
      </c>
      <c r="ES466" s="223">
        <f t="shared" ca="1" si="998"/>
        <v>1.1651031648828101E-4</v>
      </c>
      <c r="ET466" s="223">
        <f t="shared" ca="1" si="999"/>
        <v>-1.3694759912390817E-4</v>
      </c>
      <c r="EU466" s="223">
        <f t="shared" ca="1" si="1000"/>
        <v>1.1489101825616211E-4</v>
      </c>
      <c r="EV466" s="223">
        <f t="shared" ca="1" si="1001"/>
        <v>-5.7184573653867369E-5</v>
      </c>
      <c r="EW466" s="223">
        <f t="shared" ca="1" si="1002"/>
        <v>-1.8265836398653389E-5</v>
      </c>
      <c r="EX466" s="223">
        <f t="shared" ca="1" si="1003"/>
        <v>8.8048487661207769E-5</v>
      </c>
      <c r="EY466" s="223">
        <f t="shared" ca="1" si="1004"/>
        <v>-1.3051032103217916E-4</v>
      </c>
      <c r="EZ466" s="223">
        <f t="shared" ca="1" si="1005"/>
        <v>1.3247573239063312E-4</v>
      </c>
      <c r="FA466" s="223">
        <f t="shared" ca="1" si="1006"/>
        <v>-9.333486860640597E-5</v>
      </c>
      <c r="FB466" s="223">
        <f t="shared" ca="1" si="1007"/>
        <v>2.5232860617837071E-5</v>
      </c>
      <c r="FC466" s="223">
        <f t="shared" ca="1" si="1008"/>
        <v>5.0698724097548809E-5</v>
      </c>
      <c r="FD466" s="223">
        <f t="shared" ca="1" si="1009"/>
        <v>-1.1089885623268781E-4</v>
      </c>
      <c r="FE466" s="223">
        <f t="shared" ca="1" si="1010"/>
        <v>1.3668786404305331E-4</v>
      </c>
      <c r="FF466" s="223">
        <f t="shared" ca="1" si="1011"/>
        <v>-1.2006360229359395E-4</v>
      </c>
      <c r="FG466" s="223">
        <f t="shared" ca="1" si="1012"/>
        <v>6.618446086587834E-5</v>
      </c>
      <c r="FH466" s="223">
        <f t="shared" ca="1" si="1013"/>
        <v>8.2312468402598101E-6</v>
      </c>
      <c r="FI466" s="223">
        <f t="shared" ca="1" si="1014"/>
        <v>-8.0092857344766136E-5</v>
      </c>
      <c r="FJ466" s="223">
        <f t="shared" ca="1" si="1015"/>
        <v>1.2710222531726401E-4</v>
      </c>
      <c r="FK466" s="223">
        <f t="shared" ca="1" si="1016"/>
        <v>-1.346726790761567E-4</v>
      </c>
      <c r="FL466" s="223">
        <f t="shared" ca="1" si="1017"/>
        <v>1.0045516080117446E-4</v>
      </c>
      <c r="FM466" s="223">
        <f t="shared" ca="1" si="1018"/>
        <v>-3.5067122425053142E-5</v>
      </c>
      <c r="FN466" s="223">
        <f t="shared" ca="1" si="1019"/>
        <v>-4.1201993993466238E-5</v>
      </c>
      <c r="FO466" s="223">
        <f t="shared" ca="1" si="1020"/>
        <v>1.046864254666071E-4</v>
      </c>
      <c r="FP466" s="223">
        <f t="shared" ca="1" si="1021"/>
        <v>-1.3568740558395534E-4</v>
      </c>
      <c r="FQ466" s="223">
        <f t="shared" ca="1" si="1022"/>
        <v>1.2458555126756841E-4</v>
      </c>
      <c r="FR466" s="223">
        <f t="shared" ca="1" si="1023"/>
        <v>-7.4825688750055445E-5</v>
      </c>
      <c r="FS466" s="223">
        <f t="shared" ca="1" si="1024"/>
        <v>1.8479485579301307E-6</v>
      </c>
      <c r="FT466" s="223">
        <f t="shared" ca="1" si="1025"/>
        <v>7.1703196894924777E-5</v>
      </c>
      <c r="FU466" s="223">
        <f t="shared" ca="1" si="1026"/>
        <v>-1.2300535163088807E-4</v>
      </c>
      <c r="FV466" s="223">
        <f t="shared" ca="1" si="1027"/>
        <v>1.3613982284537465E-4</v>
      </c>
      <c r="FW466" s="223">
        <f t="shared" ca="1" si="1028"/>
        <v>-1.0703107777586864E-4</v>
      </c>
      <c r="FX466" s="223">
        <f t="shared" ca="1" si="1029"/>
        <v>4.4711352457548085E-5</v>
      </c>
      <c r="FY466" s="223">
        <f t="shared" ca="1" si="1030"/>
        <v>3.1481986714077095E-5</v>
      </c>
      <c r="FZ466" s="223">
        <f t="shared" ca="1" si="1031"/>
        <v>-9.7906689890611985E-5</v>
      </c>
      <c r="GA466" s="223">
        <f t="shared" ca="1" si="1032"/>
        <v>1.33951645317685E-4</v>
      </c>
      <c r="GB466" s="223">
        <f t="shared" ca="1" si="1033"/>
        <v>-1.2843236034480894E-4</v>
      </c>
      <c r="GC466" s="223">
        <f t="shared" ca="1" si="1034"/>
        <v>8.3061429743809003E-5</v>
      </c>
      <c r="GD466" s="223">
        <f t="shared" ca="1" si="1035"/>
        <v>-1.1917129762781325E-5</v>
      </c>
      <c r="GE466" s="223">
        <f t="shared" ca="1" si="1036"/>
        <v>-6.2924970608550587E-5</v>
      </c>
      <c r="GF466" s="223">
        <f t="shared" ca="1" si="1037"/>
        <v>1.1824190128651537E-4</v>
      </c>
      <c r="GG466" s="223">
        <f t="shared" ca="1" si="1038"/>
        <v>-1.3686921311908241E-4</v>
      </c>
      <c r="GH466" s="223">
        <f t="shared" ca="1" si="1039"/>
        <v>1.1302698406664227E-4</v>
      </c>
      <c r="GI466" s="223">
        <f t="shared" ca="1" si="1040"/>
        <v>-5.411328779716683E-5</v>
      </c>
      <c r="GJ466" s="223">
        <f t="shared" ca="1" si="1041"/>
        <v>-2.1591375821002516E-5</v>
      </c>
      <c r="GK466" s="223">
        <f t="shared" ca="1" si="1042"/>
        <v>9.0596389479207428E-5</v>
      </c>
      <c r="GL466" s="223">
        <f t="shared" ca="1" si="1043"/>
        <v>-1.3148998947951648E-4</v>
      </c>
      <c r="GM466" s="223">
        <f t="shared" ca="1" si="1044"/>
        <v>1.3158318333362463E-4</v>
      </c>
      <c r="GN466" s="223">
        <f t="shared" ca="1" si="1045"/>
        <v>-9.0847053653120879E-5</v>
      </c>
      <c r="GO466" s="223">
        <f t="shared" ca="1" si="1046"/>
        <v>2.1921731008916643E-5</v>
      </c>
      <c r="GP466" s="223">
        <f t="shared" ca="1" si="1047"/>
        <v>5.3805748454464269E-5</v>
      </c>
      <c r="GQ466" s="223">
        <f t="shared" ca="1" si="1048"/>
        <v>-1.1283768783428282E-4</v>
      </c>
      <c r="GR466" s="223">
        <f t="shared" ca="1" si="1049"/>
        <v>1.3685689726819053E-4</v>
      </c>
      <c r="GS466" s="223">
        <f t="shared" ca="1" si="1050"/>
        <v>-1.1841038733780461E-4</v>
      </c>
      <c r="GT466" s="223">
        <f t="shared" ca="1" si="1051"/>
        <v>6.3221978541695614E-5</v>
      </c>
      <c r="GU466" s="223">
        <f t="shared" ca="1" si="1052"/>
        <v>1.1583759391620523E-5</v>
      </c>
      <c r="GV466" s="223">
        <f t="shared" ca="1" si="1053"/>
        <v>-8.2795139383706382E-5</v>
      </c>
      <c r="GW466" s="223">
        <f t="shared" ca="1" si="1054"/>
        <v>1.2831577799572383E-4</v>
      </c>
      <c r="GX466" s="223">
        <f t="shared" ca="1" si="1055"/>
        <v>-1.340209456512419E-4</v>
      </c>
      <c r="GY466" s="223">
        <f t="shared" ca="1" si="1056"/>
        <v>9.8140369507454222E-5</v>
      </c>
      <c r="GZ466" s="223">
        <f t="shared" ca="1" si="1057"/>
        <v>-3.1807536495350846E-5</v>
      </c>
      <c r="HA466" s="223">
        <f t="shared" ca="1" si="1058"/>
        <v>-4.4394948287639509E-5</v>
      </c>
      <c r="HB466" s="223">
        <f t="shared" ca="1" si="1059"/>
        <v>1.0682199717512813E-4</v>
      </c>
      <c r="HC466" s="223">
        <f t="shared" ca="1" si="1060"/>
        <v>-1.3610294203336286E-4</v>
      </c>
      <c r="HD466" s="223">
        <f t="shared" ca="1" si="1061"/>
        <v>1.2315211446059369E-4</v>
      </c>
      <c r="HE466" s="223">
        <f t="shared" ca="1" si="1062"/>
        <v>-7.1988063906782389E-5</v>
      </c>
      <c r="HF466" s="223">
        <f t="shared" ca="1" si="1063"/>
        <v>-1.5133695664558652E-6</v>
      </c>
      <c r="HG466" s="223">
        <f t="shared" ca="1" si="1064"/>
        <v>7.4545215254303679E-5</v>
      </c>
      <c r="HH466" s="223">
        <f t="shared" ca="1" si="1065"/>
        <v>-1.2444621219335485E-4</v>
      </c>
      <c r="HI466" s="223">
        <f t="shared" ca="1" si="1066"/>
        <v>1.3573243685245125E-4</v>
      </c>
      <c r="HJ466" s="223">
        <f t="shared" ca="1" si="1067"/>
        <v>-1.0490185419629364E-4</v>
      </c>
      <c r="HK466" s="223">
        <f t="shared" ca="1" si="1068"/>
        <v>4.1520974185636093E-5</v>
      </c>
      <c r="HL466" s="223">
        <f t="shared" ca="1" si="1069"/>
        <v>3.4743568049542181E-5</v>
      </c>
      <c r="HM466" s="223">
        <f t="shared" ca="1" si="1070"/>
        <v>-1.0022742885793918E-4</v>
      </c>
      <c r="HN466" s="223">
        <f t="shared" ca="1" si="1071"/>
        <v>1.3461143316334049E-4</v>
      </c>
      <c r="HO466" s="223">
        <f t="shared" ca="1" si="1072"/>
        <v>-1.2722646960490271E-4</v>
      </c>
      <c r="HP466" s="223">
        <f t="shared" ca="1" si="1073"/>
        <v>8.0364039716330707E-5</v>
      </c>
      <c r="HQ466" s="223">
        <f t="shared" ca="1" si="1074"/>
        <v>-8.5652213395194906E-6</v>
      </c>
      <c r="HR466" s="223">
        <f t="shared" ca="1" si="1075"/>
        <v>-6.5891324144638875E-5</v>
      </c>
      <c r="HS466" s="223">
        <f t="shared" ca="1" si="1076"/>
        <v>1.1990226158476408E-4</v>
      </c>
      <c r="HT466" s="223">
        <f t="shared" ca="1" si="1077"/>
        <v>-1.367083822181431E-4</v>
      </c>
      <c r="HU466" s="223">
        <f t="shared" ca="1" si="1078"/>
        <v>1.1109486664827175E-4</v>
      </c>
      <c r="HV466" s="223">
        <f t="shared" ca="1" si="1079"/>
        <v>-5.1009406119323344E-5</v>
      </c>
      <c r="HW466" s="223">
        <f t="shared" ca="1" si="1080"/>
        <v>-2.4903909405910587E-5</v>
      </c>
      <c r="HX466" s="223">
        <f t="shared" ca="1" si="1081"/>
        <v>9.3089719419801919E-5</v>
      </c>
      <c r="HY466" s="223">
        <f t="shared" ca="1" si="1082"/>
        <v>-1.3239045327391859E-4</v>
      </c>
      <c r="HZ466" s="223">
        <f t="shared" ca="1" si="1083"/>
        <v>1.30611373487188E-4</v>
      </c>
      <c r="IA466" s="223">
        <f t="shared" ca="1" si="1084"/>
        <v>-8.8304515831705163E-5</v>
      </c>
      <c r="IB466" s="223">
        <f t="shared" ca="1" si="1085"/>
        <v>1.8597396568942762E-5</v>
      </c>
      <c r="IC466" s="223">
        <f t="shared" ca="1" si="1086"/>
        <v>5.6880362240437235E-5</v>
      </c>
      <c r="ID466" s="223">
        <f t="shared" ca="1" si="1087"/>
        <v>-1.1470855023199926E-4</v>
      </c>
      <c r="IE466" s="223">
        <f t="shared" ca="1" si="1088"/>
        <v>1.0335027459717038E-4</v>
      </c>
      <c r="IF466" s="223">
        <f t="shared" ca="1" si="1089"/>
        <v>-1.1668584639233244E-4</v>
      </c>
      <c r="IG466" s="223">
        <f t="shared" ca="1" si="1090"/>
        <v>6.0221413661661333E-5</v>
      </c>
      <c r="IH466" s="223">
        <f t="shared" ca="1" si="1091"/>
        <v>1.4929294319468379E-5</v>
      </c>
      <c r="II466" s="223">
        <f t="shared" ca="1" si="1092"/>
        <v>-8.5447548726591465E-5</v>
      </c>
      <c r="IJ466" s="223">
        <f t="shared" ca="1" si="1093"/>
        <v>1.2945203804754944E-4</v>
      </c>
      <c r="IK466" s="223">
        <f t="shared" ca="1" si="1094"/>
        <v>-1.3328848302003441E-4</v>
      </c>
      <c r="IL466" s="223">
        <f t="shared" ca="1" si="1095"/>
        <v>9.5766462124852929E-5</v>
      </c>
      <c r="IM466" s="223">
        <f t="shared" ca="1" si="1096"/>
        <v>-2.8528790895031739E-5</v>
      </c>
      <c r="IN466" s="223">
        <f t="shared" ca="1" si="1097"/>
        <v>-4.7561160724990995E-5</v>
      </c>
      <c r="IO466" s="223">
        <f t="shared" ca="1" si="1098"/>
        <v>1.0889322330687777E-4</v>
      </c>
      <c r="IP466" s="223">
        <f t="shared" ca="1" si="1099"/>
        <v>-1.3643649515970545E-4</v>
      </c>
      <c r="IQ466" s="223">
        <f t="shared" ca="1" si="1100"/>
        <v>1.2164449542482552E-4</v>
      </c>
      <c r="IR466" s="223">
        <f t="shared" ca="1" si="1101"/>
        <v>-6.9107076145625667E-5</v>
      </c>
      <c r="IS466" s="223">
        <f t="shared" ca="1" si="1102"/>
        <v>-4.8737760935957803E-6</v>
      </c>
      <c r="IT466" s="223">
        <f t="shared" ca="1" si="1103"/>
        <v>7.7342330363432038E-5</v>
      </c>
      <c r="IU466" s="223">
        <f t="shared" ca="1" si="1104"/>
        <v>-1.2581211101093677E-4</v>
      </c>
      <c r="IV466" s="223">
        <f t="shared" ca="1" si="1105"/>
        <v>1.3524329071493179E-4</v>
      </c>
      <c r="IW466" s="223">
        <f t="shared" ca="1" si="1106"/>
        <v>-1.0270944166228882E-4</v>
      </c>
      <c r="IX466" s="223">
        <f t="shared" ca="1" si="1107"/>
        <v>3.830558523145134E-5</v>
      </c>
      <c r="IY466" s="223">
        <f t="shared" ca="1" si="1108"/>
        <v>3.7984221158752411E-5</v>
      </c>
      <c r="IZ466" s="223">
        <f t="shared" ca="1" si="1109"/>
        <v>-1.0248779456986204E-4</v>
      </c>
      <c r="JA466" s="223">
        <f t="shared" ca="1" si="1110"/>
        <v>1.3519013611510271E-4</v>
      </c>
      <c r="JB466" s="223">
        <f t="shared" ca="1" si="1111"/>
        <v>-1.259439423970135E-4</v>
      </c>
    </row>
    <row r="467" spans="2:262">
      <c r="B467" s="230">
        <v>106</v>
      </c>
      <c r="C467" s="229">
        <f t="shared" si="1112"/>
        <v>2.0703125000000014E-3</v>
      </c>
      <c r="D467" s="226">
        <f t="shared" ca="1" si="855"/>
        <v>280.00012494615487</v>
      </c>
      <c r="E467" s="225">
        <f ca="1">DH361</f>
        <v>1.2494615487607498E-4</v>
      </c>
      <c r="F467" s="224">
        <v>106</v>
      </c>
      <c r="G467" s="223">
        <f t="shared" ca="1" si="856"/>
        <v>1.5185369443717765E-4</v>
      </c>
      <c r="H467" s="223">
        <f t="shared" ca="1" si="857"/>
        <v>-2.4179040279840905E-5</v>
      </c>
      <c r="I467" s="223">
        <f t="shared" ca="1" si="858"/>
        <v>-1.1037558521644063E-4</v>
      </c>
      <c r="J467" s="223">
        <f t="shared" ca="1" si="859"/>
        <v>2.135236348511693E-4</v>
      </c>
      <c r="K467" s="223">
        <f t="shared" ca="1" si="860"/>
        <v>-2.5591507582975752E-4</v>
      </c>
      <c r="L467" s="223">
        <f t="shared" ca="1" si="861"/>
        <v>2.2548772968797499E-4</v>
      </c>
      <c r="M467" s="223">
        <f t="shared" ca="1" si="862"/>
        <v>-1.3089947808501024E-4</v>
      </c>
      <c r="N467" s="223">
        <f t="shared" ca="1" si="863"/>
        <v>-9.3527491274122986E-7</v>
      </c>
      <c r="O467" s="223">
        <f t="shared" ca="1" si="864"/>
        <v>1.3250390218675753E-4</v>
      </c>
      <c r="P467" s="223">
        <f t="shared" ca="1" si="865"/>
        <v>-2.2636950077177786E-4</v>
      </c>
      <c r="Q467" s="223">
        <f t="shared" ca="1" si="866"/>
        <v>2.5582329230010753E-4</v>
      </c>
      <c r="R467" s="223">
        <f t="shared" ca="1" si="867"/>
        <v>-2.1248441304875122E-4</v>
      </c>
      <c r="S467" s="223">
        <f t="shared" ca="1" si="868"/>
        <v>1.086846282019514E-4</v>
      </c>
      <c r="T467" s="223">
        <f t="shared" ca="1" si="869"/>
        <v>2.6040582896640367E-5</v>
      </c>
      <c r="U467" s="223">
        <f t="shared" ca="1" si="870"/>
        <v>-1.5335613414501573E-4</v>
      </c>
      <c r="V467" s="223">
        <f t="shared" ca="1" si="871"/>
        <v>2.3703530465379755E-4</v>
      </c>
      <c r="W467" s="223">
        <f t="shared" ca="1" si="872"/>
        <v>-2.5326779061837074E-4</v>
      </c>
      <c r="X467" s="223">
        <f t="shared" ca="1" si="873"/>
        <v>1.9743475535607231E-4</v>
      </c>
      <c r="Y467" s="223">
        <f t="shared" ca="1" si="874"/>
        <v>-8.5423085936243919E-5</v>
      </c>
      <c r="Z467" s="223">
        <f t="shared" ca="1" si="875"/>
        <v>-5.0895105832014267E-5</v>
      </c>
      <c r="AA467" s="223">
        <f t="shared" ca="1" si="876"/>
        <v>1.7273146269846477E-4</v>
      </c>
      <c r="AB467" s="223">
        <f t="shared" ca="1" si="877"/>
        <v>-2.4541832897532296E-4</v>
      </c>
      <c r="AC467" s="223">
        <f t="shared" ca="1" si="878"/>
        <v>2.4827318166272086E-4</v>
      </c>
      <c r="AD467" s="223">
        <f t="shared" ca="1" si="879"/>
        <v>-1.8048369304049855E-4</v>
      </c>
      <c r="AE467" s="223">
        <f t="shared" ca="1" si="880"/>
        <v>6.1338872655965042E-5</v>
      </c>
      <c r="AF467" s="223">
        <f t="shared" ca="1" si="881"/>
        <v>7.5259481076129148E-5</v>
      </c>
      <c r="AG467" s="223">
        <f t="shared" ca="1" si="882"/>
        <v>-1.9044329284150782E-4</v>
      </c>
      <c r="AH467" s="223">
        <f t="shared" ca="1" si="883"/>
        <v>2.5143784062951058E-4</v>
      </c>
      <c r="AI467" s="223">
        <f t="shared" ca="1" si="884"/>
        <v>-2.4088756624773323E-4</v>
      </c>
      <c r="AJ467" s="223">
        <f t="shared" ca="1" si="885"/>
        <v>1.6179447409852077E-4</v>
      </c>
      <c r="AK467" s="223">
        <f t="shared" ca="1" si="886"/>
        <v>-3.6663932500767058E-5</v>
      </c>
      <c r="AL467" s="223">
        <f t="shared" ca="1" si="887"/>
        <v>-9.8899066376467151E-5</v>
      </c>
      <c r="AM467" s="223">
        <f t="shared" ca="1" si="888"/>
        <v>2.0632104996759105E-4</v>
      </c>
      <c r="AN467" s="223">
        <f t="shared" ca="1" si="889"/>
        <v>-2.5503586842853067E-4</v>
      </c>
      <c r="AO467" s="223">
        <f t="shared" ca="1" si="890"/>
        <v>2.3118207188724014E-4</v>
      </c>
      <c r="AP467" s="223">
        <f t="shared" ca="1" si="891"/>
        <v>-1.4154708592512068E-4</v>
      </c>
      <c r="AQ467" s="223">
        <f t="shared" ca="1" si="892"/>
        <v>1.1635898633046034E-5</v>
      </c>
      <c r="AR467" s="223">
        <f t="shared" ca="1" si="893"/>
        <v>1.2158619960387054E-4</v>
      </c>
      <c r="AS467" s="223">
        <f t="shared" ca="1" si="894"/>
        <v>-2.2021182259592985E-4</v>
      </c>
      <c r="AT467" s="223">
        <f t="shared" ca="1" si="895"/>
        <v>2.5617776139779704E-4</v>
      </c>
      <c r="AU467" s="223">
        <f t="shared" ca="1" si="896"/>
        <v>-2.1925016779749876E-4</v>
      </c>
      <c r="AV467" s="223">
        <f t="shared" ca="1" si="897"/>
        <v>1.1993652193675378E-4</v>
      </c>
      <c r="AW467" s="223">
        <f t="shared" ca="1" si="898"/>
        <v>1.3504195299344064E-5</v>
      </c>
      <c r="AX467" s="223">
        <f t="shared" ca="1" si="899"/>
        <v>-1.4310239126330779E-4</v>
      </c>
      <c r="AY467" s="223">
        <f t="shared" ca="1" si="900"/>
        <v>2.319818349926406E-4</v>
      </c>
      <c r="AZ467" s="223">
        <f t="shared" ca="1" si="901"/>
        <v>-2.5485252248379285E-4</v>
      </c>
      <c r="BA467" s="223">
        <f t="shared" ca="1" si="902"/>
        <v>2.0520676473753226E-4</v>
      </c>
      <c r="BB467" s="223">
        <f t="shared" ca="1" si="903"/>
        <v>-9.7170903678160669E-5</v>
      </c>
      <c r="BC467" s="223">
        <f t="shared" ca="1" si="904"/>
        <v>-3.8514236448853787E-5</v>
      </c>
      <c r="BD467" s="223">
        <f t="shared" ca="1" si="905"/>
        <v>1.6324042866715515E-4</v>
      </c>
      <c r="BE467" s="223">
        <f t="shared" ca="1" si="906"/>
        <v>-2.415177355042031E-4</v>
      </c>
      <c r="BF467" s="223">
        <f t="shared" ca="1" si="907"/>
        <v>2.5107291446171059E-4</v>
      </c>
      <c r="BG467" s="223">
        <f t="shared" ca="1" si="908"/>
        <v>-1.8918710835571709E-4</v>
      </c>
      <c r="BH467" s="223">
        <f t="shared" ca="1" si="909"/>
        <v>7.3469476498127425E-5</v>
      </c>
      <c r="BI467" s="223">
        <f t="shared" ca="1" si="910"/>
        <v>6.3153364447337824E-5</v>
      </c>
      <c r="BJ467" s="223">
        <f t="shared" ca="1" si="911"/>
        <v>-1.8180637150664507E-4</v>
      </c>
      <c r="BK467" s="223">
        <f t="shared" ca="1" si="912"/>
        <v>2.4872768819583562E-4</v>
      </c>
      <c r="BL467" s="223">
        <f t="shared" ca="1" si="913"/>
        <v>-2.4487533702294474E-4</v>
      </c>
      <c r="BM467" s="223">
        <f t="shared" ca="1" si="914"/>
        <v>1.7134547670024047E-4</v>
      </c>
      <c r="BN467" s="223">
        <f t="shared" ca="1" si="915"/>
        <v>-4.9060498096915921E-5</v>
      </c>
      <c r="BO467" s="223">
        <f t="shared" ca="1" si="916"/>
        <v>-8.7184291023056793E-5</v>
      </c>
      <c r="BP467" s="223">
        <f t="shared" ca="1" si="917"/>
        <v>1.9862141960305348E-4</v>
      </c>
      <c r="BQ467" s="223">
        <f t="shared" ca="1" si="918"/>
        <v>-2.5354225728175573E-4</v>
      </c>
      <c r="BR467" s="223">
        <f t="shared" ca="1" si="919"/>
        <v>2.363194762261717E-4</v>
      </c>
      <c r="BS467" s="223">
        <f t="shared" ca="1" si="920"/>
        <v>-1.5185369443717484E-4</v>
      </c>
      <c r="BT467" s="223">
        <f t="shared" ca="1" si="921"/>
        <v>2.4179040279841948E-5</v>
      </c>
      <c r="BU467" s="223">
        <f t="shared" ca="1" si="922"/>
        <v>1.1037558521644213E-4</v>
      </c>
      <c r="BV467" s="223">
        <f t="shared" ca="1" si="923"/>
        <v>-2.1352363485116767E-4</v>
      </c>
      <c r="BW467" s="223">
        <f t="shared" ca="1" si="924"/>
        <v>2.5591507582975752E-4</v>
      </c>
      <c r="BX467" s="223">
        <f t="shared" ca="1" si="925"/>
        <v>-2.254877296879738E-4</v>
      </c>
      <c r="BY467" s="223">
        <f t="shared" ca="1" si="926"/>
        <v>1.3089947808501189E-4</v>
      </c>
      <c r="BZ467" s="223">
        <f t="shared" ca="1" si="927"/>
        <v>9.3527491274198881E-7</v>
      </c>
      <c r="CA467" s="223">
        <f t="shared" ca="1" si="928"/>
        <v>-1.3250390218676051E-4</v>
      </c>
      <c r="CB467" s="223">
        <f t="shared" ca="1" si="929"/>
        <v>2.2636950077177737E-4</v>
      </c>
      <c r="CC467" s="223">
        <f t="shared" ca="1" si="930"/>
        <v>-2.5582329230010748E-4</v>
      </c>
      <c r="CD467" s="223">
        <f t="shared" ca="1" si="931"/>
        <v>2.1248441304874878E-4</v>
      </c>
      <c r="CE467" s="223">
        <f t="shared" ca="1" si="932"/>
        <v>-1.086846282019507E-4</v>
      </c>
      <c r="CF467" s="223">
        <f t="shared" ca="1" si="933"/>
        <v>-2.6040582896642942E-5</v>
      </c>
      <c r="CG467" s="223">
        <f t="shared" ca="1" si="934"/>
        <v>1.533561341450134E-4</v>
      </c>
      <c r="CH467" s="223">
        <f t="shared" ca="1" si="935"/>
        <v>-2.3703530465379782E-4</v>
      </c>
      <c r="CI467" s="223">
        <f t="shared" ca="1" si="936"/>
        <v>2.5326779061837009E-4</v>
      </c>
      <c r="CJ467" s="223">
        <f t="shared" ca="1" si="937"/>
        <v>-1.9743475535607301E-4</v>
      </c>
      <c r="CK467" s="223">
        <f t="shared" ca="1" si="938"/>
        <v>8.5423085936243214E-5</v>
      </c>
      <c r="CL467" s="223">
        <f t="shared" ca="1" si="939"/>
        <v>5.0895105832011421E-5</v>
      </c>
      <c r="CM467" s="223">
        <f t="shared" ca="1" si="940"/>
        <v>-1.7273146269846534E-4</v>
      </c>
      <c r="CN467" s="223">
        <f t="shared" ca="1" si="941"/>
        <v>2.4541832897532372E-4</v>
      </c>
      <c r="CO467" s="223">
        <f t="shared" ca="1" si="942"/>
        <v>-2.4827318166272157E-4</v>
      </c>
      <c r="CP467" s="223">
        <f t="shared" ca="1" si="943"/>
        <v>1.8048369304049804E-4</v>
      </c>
      <c r="CQ467" s="223">
        <f t="shared" ca="1" si="944"/>
        <v>-6.1338872655960786E-5</v>
      </c>
      <c r="CR467" s="223">
        <f t="shared" ca="1" si="945"/>
        <v>-7.5259481076129879E-5</v>
      </c>
      <c r="CS467" s="223">
        <f t="shared" ca="1" si="946"/>
        <v>1.9044329284150833E-4</v>
      </c>
      <c r="CT467" s="223">
        <f t="shared" ca="1" si="947"/>
        <v>-2.5143784062951145E-4</v>
      </c>
      <c r="CU467" s="223">
        <f t="shared" ca="1" si="948"/>
        <v>2.4088756624773296E-4</v>
      </c>
      <c r="CV467" s="223">
        <f t="shared" ca="1" si="949"/>
        <v>-1.6179447409852014E-4</v>
      </c>
      <c r="CW467" s="223">
        <f t="shared" ca="1" si="950"/>
        <v>3.6663932500769918E-5</v>
      </c>
      <c r="CX467" s="223">
        <f t="shared" ca="1" si="951"/>
        <v>9.8899066376467842E-5</v>
      </c>
      <c r="CY467" s="223">
        <f t="shared" ca="1" si="952"/>
        <v>-2.0632104996759363E-4</v>
      </c>
      <c r="CZ467" s="223">
        <f t="shared" ca="1" si="953"/>
        <v>2.5503586842853077E-4</v>
      </c>
      <c r="DA467" s="223">
        <f t="shared" ca="1" si="954"/>
        <v>-2.3118207188723978E-4</v>
      </c>
      <c r="DB467" s="223">
        <f t="shared" ca="1" si="955"/>
        <v>1.4154708592512309E-4</v>
      </c>
      <c r="DC467" s="223">
        <f t="shared" ca="1" si="956"/>
        <v>-1.1635898633038024E-5</v>
      </c>
      <c r="DD467" s="223">
        <f t="shared" ca="1" si="957"/>
        <v>-1.2158619960387119E-4</v>
      </c>
      <c r="DE467" s="223">
        <f t="shared" ca="1" si="958"/>
        <v>2.2021182259592833E-4</v>
      </c>
      <c r="DF467" s="223">
        <f t="shared" ca="1" si="959"/>
        <v>-2.5617776139779714E-4</v>
      </c>
      <c r="DG467" s="223">
        <f t="shared" ca="1" si="960"/>
        <v>2.1925016779749648E-4</v>
      </c>
      <c r="DH467" s="223">
        <f t="shared" ca="1" si="961"/>
        <v>-1.1993652193675309E-4</v>
      </c>
      <c r="DI467" s="223">
        <f t="shared" ca="1" si="962"/>
        <v>-1.3504195299337545E-5</v>
      </c>
      <c r="DJ467" s="223">
        <f t="shared" ca="1" si="963"/>
        <v>1.4310239126331142E-4</v>
      </c>
      <c r="DK467" s="223">
        <f t="shared" ca="1" si="964"/>
        <v>-2.3198183499264089E-4</v>
      </c>
      <c r="DL467" s="223">
        <f t="shared" ca="1" si="965"/>
        <v>2.548525224837935E-4</v>
      </c>
      <c r="DM467" s="223">
        <f t="shared" ca="1" si="966"/>
        <v>-2.0520676473752961E-4</v>
      </c>
      <c r="DN467" s="223">
        <f t="shared" ca="1" si="967"/>
        <v>9.7170903678159951E-5</v>
      </c>
      <c r="DO467" s="223">
        <f t="shared" ca="1" si="968"/>
        <v>3.8514236448850934E-5</v>
      </c>
      <c r="DP467" s="223">
        <f t="shared" ca="1" si="969"/>
        <v>-1.6324042866716133E-4</v>
      </c>
      <c r="DQ467" s="223">
        <f t="shared" ca="1" si="970"/>
        <v>2.4151773550420332E-4</v>
      </c>
      <c r="DR467" s="223">
        <f t="shared" ca="1" si="971"/>
        <v>-2.5107291446171048E-4</v>
      </c>
      <c r="DS467" s="223">
        <f t="shared" ca="1" si="972"/>
        <v>1.8918710835571167E-4</v>
      </c>
      <c r="DT467" s="223">
        <f t="shared" ca="1" si="973"/>
        <v>-7.346947649812672E-5</v>
      </c>
      <c r="DU467" s="223">
        <f t="shared" ca="1" si="974"/>
        <v>-6.3153364447338556E-5</v>
      </c>
      <c r="DV467" s="223">
        <f t="shared" ca="1" si="975"/>
        <v>1.8180637150665071E-4</v>
      </c>
      <c r="DW467" s="223">
        <f t="shared" ca="1" si="976"/>
        <v>-2.4872768819583584E-4</v>
      </c>
      <c r="DX467" s="223">
        <f t="shared" ca="1" si="977"/>
        <v>2.4487533702294452E-4</v>
      </c>
      <c r="DY467" s="223">
        <f t="shared" ca="1" si="978"/>
        <v>-1.7134547670024532E-4</v>
      </c>
      <c r="DZ467" s="223">
        <f t="shared" ca="1" si="979"/>
        <v>4.9060498096915162E-5</v>
      </c>
      <c r="EA467" s="223">
        <f t="shared" ca="1" si="980"/>
        <v>8.7184291023057497E-5</v>
      </c>
      <c r="EB467" s="223">
        <f t="shared" ca="1" si="981"/>
        <v>-1.9862141960304936E-4</v>
      </c>
      <c r="EC467" s="223">
        <f t="shared" ca="1" si="982"/>
        <v>2.5354225728175687E-4</v>
      </c>
      <c r="ED467" s="223">
        <f t="shared" ca="1" si="983"/>
        <v>-2.3631947622617142E-4</v>
      </c>
      <c r="EE467" s="223">
        <f t="shared" ca="1" si="984"/>
        <v>1.5185369443718009E-4</v>
      </c>
      <c r="EF467" s="223">
        <f t="shared" ca="1" si="985"/>
        <v>-2.4179040279833966E-5</v>
      </c>
      <c r="EG467" s="223">
        <f t="shared" ca="1" si="986"/>
        <v>-1.1037558521644281E-4</v>
      </c>
      <c r="EH467" s="223">
        <f t="shared" ca="1" si="987"/>
        <v>2.135236348511681E-4</v>
      </c>
      <c r="EI467" s="223">
        <f t="shared" ca="1" si="988"/>
        <v>-2.5591507582975784E-4</v>
      </c>
      <c r="EJ467" s="223">
        <f t="shared" ca="1" si="989"/>
        <v>2.2548772968797342E-4</v>
      </c>
      <c r="EK467" s="223">
        <f t="shared" ca="1" si="990"/>
        <v>-1.3089947808501127E-4</v>
      </c>
      <c r="EL467" s="223">
        <f t="shared" ca="1" si="991"/>
        <v>-9.3527491273545649E-7</v>
      </c>
      <c r="EM467" s="223">
        <f t="shared" ca="1" si="992"/>
        <v>1.3250390218676116E-4</v>
      </c>
      <c r="EN467" s="223">
        <f t="shared" ca="1" si="993"/>
        <v>-2.2636950077177772E-4</v>
      </c>
      <c r="EO467" s="223">
        <f t="shared" ca="1" si="994"/>
        <v>2.558232923001078E-4</v>
      </c>
      <c r="EP467" s="223">
        <f t="shared" ca="1" si="995"/>
        <v>-2.1248441304874834E-4</v>
      </c>
      <c r="EQ467" s="223">
        <f t="shared" ca="1" si="996"/>
        <v>1.0868462820195002E-4</v>
      </c>
      <c r="ER467" s="223">
        <f t="shared" ca="1" si="997"/>
        <v>2.604058289663645E-5</v>
      </c>
      <c r="ES467" s="223">
        <f t="shared" ca="1" si="998"/>
        <v>-1.5335613414501983E-4</v>
      </c>
      <c r="ET467" s="223">
        <f t="shared" ca="1" si="999"/>
        <v>2.3703530465379812E-4</v>
      </c>
      <c r="EU467" s="223">
        <f t="shared" ca="1" si="1000"/>
        <v>-2.5326779061837106E-4</v>
      </c>
      <c r="EV467" s="223">
        <f t="shared" ca="1" si="1001"/>
        <v>1.9743475535606786E-4</v>
      </c>
      <c r="EW467" s="223">
        <f t="shared" ca="1" si="1002"/>
        <v>-8.5423085936242536E-5</v>
      </c>
      <c r="EX467" s="223">
        <f t="shared" ca="1" si="1003"/>
        <v>-5.0895105832012167E-5</v>
      </c>
      <c r="EY467" s="223">
        <f t="shared" ca="1" si="1004"/>
        <v>1.7273146269847128E-4</v>
      </c>
      <c r="EZ467" s="223">
        <f t="shared" ca="1" si="1005"/>
        <v>-2.4541832897532394E-4</v>
      </c>
      <c r="FA467" s="223">
        <f t="shared" ca="1" si="1006"/>
        <v>2.4827318166272141E-4</v>
      </c>
      <c r="FB467" s="223">
        <f t="shared" ca="1" si="1007"/>
        <v>-1.8048369304049232E-4</v>
      </c>
      <c r="FC467" s="223">
        <f t="shared" ca="1" si="1008"/>
        <v>6.1338872655960041E-5</v>
      </c>
      <c r="FD467" s="223">
        <f t="shared" ca="1" si="1009"/>
        <v>7.5259481076130611E-5</v>
      </c>
      <c r="FE467" s="223">
        <f t="shared" ca="1" si="1010"/>
        <v>-1.9044329284150397E-4</v>
      </c>
      <c r="FF467" s="223">
        <f t="shared" ca="1" si="1011"/>
        <v>2.5143784062951161E-4</v>
      </c>
      <c r="FG467" s="223">
        <f t="shared" ca="1" si="1012"/>
        <v>-2.4088756624773272E-4</v>
      </c>
      <c r="FH467" s="223">
        <f t="shared" ca="1" si="1013"/>
        <v>1.6179447409852527E-4</v>
      </c>
      <c r="FI467" s="223">
        <f t="shared" ca="1" si="1014"/>
        <v>-3.6663932500761976E-5</v>
      </c>
      <c r="FJ467" s="223">
        <f t="shared" ca="1" si="1015"/>
        <v>-9.8899066376468534E-5</v>
      </c>
      <c r="FK467" s="223">
        <f t="shared" ca="1" si="1016"/>
        <v>2.063210499675898E-4</v>
      </c>
      <c r="FL467" s="223">
        <f t="shared" ca="1" si="1017"/>
        <v>-2.5503586842853153E-4</v>
      </c>
      <c r="FM467" s="223">
        <f t="shared" ca="1" si="1018"/>
        <v>2.3118207188723946E-4</v>
      </c>
      <c r="FN467" s="223">
        <f t="shared" ca="1" si="1019"/>
        <v>-1.4154708592512244E-4</v>
      </c>
      <c r="FO467" s="223">
        <f t="shared" ca="1" si="1020"/>
        <v>1.1635898633037265E-5</v>
      </c>
      <c r="FP467" s="223">
        <f t="shared" ca="1" si="1021"/>
        <v>1.2158619960387184E-4</v>
      </c>
      <c r="FQ467" s="223">
        <f t="shared" ca="1" si="1022"/>
        <v>-2.2021182259592876E-4</v>
      </c>
      <c r="FR467" s="223">
        <f t="shared" ca="1" si="1023"/>
        <v>2.5617776139779714E-4</v>
      </c>
      <c r="FS467" s="223">
        <f t="shared" ca="1" si="1024"/>
        <v>-2.192501677974961E-4</v>
      </c>
      <c r="FT467" s="223">
        <f t="shared" ca="1" si="1025"/>
        <v>1.1993652193675246E-4</v>
      </c>
      <c r="FU467" s="223">
        <f t="shared" ca="1" si="1026"/>
        <v>1.3504195299338277E-5</v>
      </c>
      <c r="FV467" s="223">
        <f t="shared" ca="1" si="1027"/>
        <v>-1.4310239126331205E-4</v>
      </c>
      <c r="FW467" s="223">
        <f t="shared" ca="1" si="1028"/>
        <v>2.3198183499264125E-4</v>
      </c>
      <c r="FX467" s="223">
        <f t="shared" ca="1" si="1029"/>
        <v>-2.5485252248379345E-4</v>
      </c>
      <c r="FY467" s="223">
        <f t="shared" ca="1" si="1030"/>
        <v>2.052067647375292E-4</v>
      </c>
      <c r="FZ467" s="223">
        <f t="shared" ca="1" si="1031"/>
        <v>-9.717090367815926E-5</v>
      </c>
      <c r="GA467" s="223">
        <f t="shared" ca="1" si="1032"/>
        <v>-3.8514236448851673E-5</v>
      </c>
      <c r="GB467" s="223">
        <f t="shared" ca="1" si="1033"/>
        <v>1.632404286671619E-4</v>
      </c>
      <c r="GC467" s="223">
        <f t="shared" ca="1" si="1034"/>
        <v>-2.4151773550420359E-4</v>
      </c>
      <c r="GD467" s="223">
        <f t="shared" ca="1" si="1035"/>
        <v>2.5107291446171032E-4</v>
      </c>
      <c r="GE467" s="223">
        <f t="shared" ca="1" si="1036"/>
        <v>-1.8918710835571115E-4</v>
      </c>
      <c r="GF467" s="223">
        <f t="shared" ca="1" si="1037"/>
        <v>7.3469476498125974E-5</v>
      </c>
      <c r="GG467" s="223">
        <f t="shared" ca="1" si="1038"/>
        <v>6.3153364447339288E-5</v>
      </c>
      <c r="GH467" s="223">
        <f t="shared" ca="1" si="1039"/>
        <v>-1.8180637150665125E-4</v>
      </c>
      <c r="GI467" s="223">
        <f t="shared" ca="1" si="1040"/>
        <v>2.48727688195836E-4</v>
      </c>
      <c r="GJ467" s="223">
        <f t="shared" ca="1" si="1041"/>
        <v>-2.4487533702294425E-4</v>
      </c>
      <c r="GK467" s="223">
        <f t="shared" ca="1" si="1042"/>
        <v>1.7134547670024476E-4</v>
      </c>
      <c r="GL467" s="223">
        <f t="shared" ca="1" si="1043"/>
        <v>-4.906049809691443E-5</v>
      </c>
      <c r="GM467" s="223">
        <f t="shared" ca="1" si="1044"/>
        <v>-8.7184291023058202E-5</v>
      </c>
      <c r="GN467" s="223">
        <f t="shared" ca="1" si="1045"/>
        <v>1.9862141960304985E-4</v>
      </c>
      <c r="GO467" s="223">
        <f t="shared" ca="1" si="1046"/>
        <v>-2.5354225728175698E-4</v>
      </c>
      <c r="GP467" s="223">
        <f t="shared" ca="1" si="1047"/>
        <v>2.3631947622617113E-4</v>
      </c>
      <c r="GQ467" s="223">
        <f t="shared" ca="1" si="1048"/>
        <v>-1.5185369443717952E-4</v>
      </c>
      <c r="GR467" s="223">
        <f t="shared" ca="1" si="1049"/>
        <v>2.4179040279833221E-5</v>
      </c>
      <c r="GS467" s="223">
        <f t="shared" ca="1" si="1050"/>
        <v>1.1037558521644349E-4</v>
      </c>
      <c r="GT467" s="223">
        <f t="shared" ca="1" si="1051"/>
        <v>-2.1352363485116851E-4</v>
      </c>
      <c r="GU467" s="223">
        <f t="shared" ca="1" si="1052"/>
        <v>2.5591507582975725E-4</v>
      </c>
      <c r="GV467" s="223">
        <f t="shared" ca="1" si="1053"/>
        <v>-2.2548772968797304E-4</v>
      </c>
      <c r="GW467" s="223">
        <f t="shared" ca="1" si="1054"/>
        <v>1.308994780849981E-4</v>
      </c>
      <c r="GX467" s="223">
        <f t="shared" ca="1" si="1055"/>
        <v>9.3527491273620188E-7</v>
      </c>
      <c r="GY467" s="223">
        <f t="shared" ca="1" si="1056"/>
        <v>-1.3250390218676181E-4</v>
      </c>
      <c r="GZ467" s="223">
        <f t="shared" ca="1" si="1057"/>
        <v>2.2636950077178491E-4</v>
      </c>
      <c r="HA467" s="223">
        <f t="shared" ca="1" si="1058"/>
        <v>-2.5582329230010775E-4</v>
      </c>
      <c r="HB467" s="223">
        <f t="shared" ca="1" si="1059"/>
        <v>2.1248441304874794E-4</v>
      </c>
      <c r="HC467" s="223">
        <f t="shared" ca="1" si="1060"/>
        <v>-1.0868462820193615E-4</v>
      </c>
      <c r="HD467" s="223">
        <f t="shared" ca="1" si="1061"/>
        <v>-2.6040582896637182E-5</v>
      </c>
      <c r="HE467" s="223">
        <f t="shared" ca="1" si="1062"/>
        <v>1.5335613414502042E-4</v>
      </c>
      <c r="HF467" s="223">
        <f t="shared" ca="1" si="1063"/>
        <v>-2.3703530465379288E-4</v>
      </c>
      <c r="HG467" s="223">
        <f t="shared" ca="1" si="1064"/>
        <v>2.532677906183709E-4</v>
      </c>
      <c r="HH467" s="223">
        <f t="shared" ca="1" si="1065"/>
        <v>-1.974347553560674E-4</v>
      </c>
      <c r="HI467" s="223">
        <f t="shared" ca="1" si="1066"/>
        <v>8.5423085936255547E-5</v>
      </c>
      <c r="HJ467" s="223">
        <f t="shared" ca="1" si="1067"/>
        <v>5.0895105832012905E-5</v>
      </c>
      <c r="HK467" s="223">
        <f t="shared" ca="1" si="1068"/>
        <v>-1.7273146269847185E-4</v>
      </c>
      <c r="HL467" s="223">
        <f t="shared" ca="1" si="1069"/>
        <v>2.4541832897531998E-4</v>
      </c>
      <c r="HM467" s="223">
        <f t="shared" ca="1" si="1070"/>
        <v>-2.4827318166272119E-4</v>
      </c>
      <c r="HN467" s="223">
        <f t="shared" ca="1" si="1071"/>
        <v>1.804836930404918E-4</v>
      </c>
      <c r="HO467" s="223">
        <f t="shared" ca="1" si="1072"/>
        <v>-6.1338872655973472E-5</v>
      </c>
      <c r="HP467" s="223">
        <f t="shared" ca="1" si="1073"/>
        <v>-7.5259481076131316E-5</v>
      </c>
      <c r="HQ467" s="223">
        <f t="shared" ca="1" si="1074"/>
        <v>1.9044329284151421E-4</v>
      </c>
      <c r="HR467" s="223">
        <f t="shared" ca="1" si="1075"/>
        <v>-2.5143784062950895E-4</v>
      </c>
      <c r="HS467" s="223">
        <f t="shared" ca="1" si="1076"/>
        <v>2.4088756624773247E-4</v>
      </c>
      <c r="HT467" s="223">
        <f t="shared" ca="1" si="1077"/>
        <v>-1.6179447409851337E-4</v>
      </c>
      <c r="HU467" s="223">
        <f t="shared" ca="1" si="1078"/>
        <v>3.6663932500775637E-5</v>
      </c>
      <c r="HV467" s="223">
        <f t="shared" ca="1" si="1079"/>
        <v>9.8899066376469225E-5</v>
      </c>
      <c r="HW467" s="223">
        <f t="shared" ca="1" si="1080"/>
        <v>-2.0632104996759886E-4</v>
      </c>
      <c r="HX467" s="223">
        <f t="shared" ca="1" si="1081"/>
        <v>2.5503586842853023E-4</v>
      </c>
      <c r="HY467" s="223">
        <f t="shared" ca="1" si="1082"/>
        <v>-2.3118207188723913E-4</v>
      </c>
      <c r="HZ467" s="223">
        <f t="shared" ca="1" si="1083"/>
        <v>1.4154708592510967E-4</v>
      </c>
      <c r="IA467" s="223">
        <f t="shared" ca="1" si="1084"/>
        <v>-1.1635898633051076E-5</v>
      </c>
      <c r="IB467" s="223">
        <f t="shared" ca="1" si="1085"/>
        <v>-1.2158619960387252E-4</v>
      </c>
      <c r="IC467" s="223">
        <f t="shared" ca="1" si="1086"/>
        <v>2.2021182259593657E-4</v>
      </c>
      <c r="ID467" s="223">
        <f t="shared" ca="1" si="1087"/>
        <v>-2.5617776139779709E-4</v>
      </c>
      <c r="IE467" s="223">
        <f t="shared" ca="1" si="1088"/>
        <v>1.4893311599669903E-4</v>
      </c>
      <c r="IF467" s="223">
        <f t="shared" ca="1" si="1089"/>
        <v>-1.1993652193673892E-4</v>
      </c>
      <c r="IG467" s="223">
        <f t="shared" ca="1" si="1090"/>
        <v>-1.3504195299339036E-5</v>
      </c>
      <c r="IH467" s="223">
        <f t="shared" ca="1" si="1091"/>
        <v>1.4310239126331267E-4</v>
      </c>
      <c r="II467" s="223">
        <f t="shared" ca="1" si="1092"/>
        <v>-2.3198183499264775E-4</v>
      </c>
      <c r="IJ467" s="223">
        <f t="shared" ca="1" si="1093"/>
        <v>2.5485252248379339E-4</v>
      </c>
      <c r="IK467" s="223">
        <f t="shared" ca="1" si="1094"/>
        <v>-2.0520676473752871E-4</v>
      </c>
      <c r="IL467" s="223">
        <f t="shared" ca="1" si="1095"/>
        <v>9.717090367814507E-5</v>
      </c>
      <c r="IM467" s="223">
        <f t="shared" ca="1" si="1096"/>
        <v>3.8514236448852425E-5</v>
      </c>
      <c r="IN467" s="223">
        <f t="shared" ca="1" si="1097"/>
        <v>-1.6324042866716246E-4</v>
      </c>
      <c r="IO467" s="223">
        <f t="shared" ca="1" si="1098"/>
        <v>2.4151773550419898E-4</v>
      </c>
      <c r="IP467" s="223">
        <f t="shared" ca="1" si="1099"/>
        <v>-2.5107291446171016E-4</v>
      </c>
      <c r="IQ467" s="223">
        <f t="shared" ca="1" si="1100"/>
        <v>1.8918710835571064E-4</v>
      </c>
      <c r="IR467" s="223">
        <f t="shared" ca="1" si="1101"/>
        <v>-7.3469476498139215E-5</v>
      </c>
      <c r="IS467" s="223">
        <f t="shared" ca="1" si="1102"/>
        <v>-6.315336444734002E-5</v>
      </c>
      <c r="IT467" s="223">
        <f t="shared" ca="1" si="1103"/>
        <v>1.8180637150665179E-4</v>
      </c>
      <c r="IU467" s="223">
        <f t="shared" ca="1" si="1104"/>
        <v>-2.487276881958327E-4</v>
      </c>
      <c r="IV467" s="223">
        <f t="shared" ca="1" si="1105"/>
        <v>2.4487533702294403E-4</v>
      </c>
      <c r="IW467" s="223">
        <f t="shared" ca="1" si="1106"/>
        <v>-1.7134547670023334E-4</v>
      </c>
      <c r="IX467" s="223">
        <f t="shared" ca="1" si="1107"/>
        <v>4.9060498096927983E-5</v>
      </c>
      <c r="IY467" s="223">
        <f t="shared" ca="1" si="1108"/>
        <v>8.7184291023058907E-5</v>
      </c>
      <c r="IZ467" s="223">
        <f t="shared" ca="1" si="1109"/>
        <v>-1.9862141960305953E-4</v>
      </c>
      <c r="JA467" s="223">
        <f t="shared" ca="1" si="1110"/>
        <v>2.5354225728175503E-4</v>
      </c>
      <c r="JB467" s="223">
        <f t="shared" ca="1" si="1111"/>
        <v>-2.3631947622617083E-4</v>
      </c>
    </row>
    <row r="468" spans="2:262">
      <c r="B468" s="230">
        <v>107</v>
      </c>
      <c r="C468" s="229">
        <f t="shared" si="1112"/>
        <v>2.0898437500000014E-3</v>
      </c>
      <c r="D468" s="226">
        <f t="shared" ca="1" si="855"/>
        <v>280.00001345426739</v>
      </c>
      <c r="E468" s="225">
        <f ca="1">DI361</f>
        <v>1.345426741711216E-5</v>
      </c>
      <c r="F468" s="224">
        <v>107</v>
      </c>
      <c r="G468" s="223">
        <f t="shared" ca="1" si="856"/>
        <v>2.2522720617430895E-4</v>
      </c>
      <c r="H468" s="223">
        <f t="shared" ca="1" si="857"/>
        <v>-5.3397892610993682E-5</v>
      </c>
      <c r="I468" s="223">
        <f t="shared" ca="1" si="858"/>
        <v>-1.323055827474178E-4</v>
      </c>
      <c r="J468" s="223">
        <f t="shared" ca="1" si="859"/>
        <v>2.8363262541016444E-4</v>
      </c>
      <c r="K468" s="223">
        <f t="shared" ca="1" si="860"/>
        <v>-3.6126453249937069E-4</v>
      </c>
      <c r="L468" s="223">
        <f t="shared" ca="1" si="861"/>
        <v>3.4503051474318077E-4</v>
      </c>
      <c r="M468" s="223">
        <f t="shared" ca="1" si="862"/>
        <v>-2.3914859232779779E-4</v>
      </c>
      <c r="N468" s="223">
        <f t="shared" ca="1" si="863"/>
        <v>7.1129643509573674E-5</v>
      </c>
      <c r="O468" s="223">
        <f t="shared" ca="1" si="864"/>
        <v>1.1537063732803746E-4</v>
      </c>
      <c r="P468" s="223">
        <f t="shared" ca="1" si="865"/>
        <v>-2.7189462489966647E-4</v>
      </c>
      <c r="Q468" s="223">
        <f t="shared" ca="1" si="866"/>
        <v>3.5777331482712713E-4</v>
      </c>
      <c r="R468" s="223">
        <f t="shared" ca="1" si="867"/>
        <v>-3.5069318909418352E-4</v>
      </c>
      <c r="S468" s="223">
        <f t="shared" ca="1" si="868"/>
        <v>2.5249384857542646E-4</v>
      </c>
      <c r="T468" s="223">
        <f t="shared" ca="1" si="869"/>
        <v>-8.869003686671875E-5</v>
      </c>
      <c r="U468" s="223">
        <f t="shared" ca="1" si="870"/>
        <v>-9.8157753938058579E-5</v>
      </c>
      <c r="V468" s="223">
        <f t="shared" ca="1" si="871"/>
        <v>2.5950160642262802E-4</v>
      </c>
      <c r="W468" s="223">
        <f t="shared" ca="1" si="872"/>
        <v>-3.5342018990222406E-4</v>
      </c>
      <c r="X468" s="223">
        <f t="shared" ca="1" si="873"/>
        <v>3.5551101283556267E-4</v>
      </c>
      <c r="Y468" s="223">
        <f t="shared" ca="1" si="874"/>
        <v>-2.6523082502598604E-4</v>
      </c>
      <c r="Z468" s="223">
        <f t="shared" ca="1" si="875"/>
        <v>1.0603676815671964E-4</v>
      </c>
      <c r="AA468" s="223">
        <f t="shared" ca="1" si="876"/>
        <v>8.0708399921239137E-5</v>
      </c>
      <c r="AB468" s="223">
        <f t="shared" ca="1" si="877"/>
        <v>-2.4648342584606114E-4</v>
      </c>
      <c r="AC468" s="223">
        <f t="shared" ca="1" si="878"/>
        <v>3.4821564478389362E-4</v>
      </c>
      <c r="AD468" s="223">
        <f t="shared" ca="1" si="879"/>
        <v>-3.5947237940793427E-4</v>
      </c>
      <c r="AE468" s="223">
        <f t="shared" ca="1" si="880"/>
        <v>2.7732883718758328E-4</v>
      </c>
      <c r="AF468" s="223">
        <f t="shared" ca="1" si="881"/>
        <v>-1.2312804758451203E-4</v>
      </c>
      <c r="AG468" s="223">
        <f t="shared" ca="1" si="882"/>
        <v>-6.3064612299791047E-5</v>
      </c>
      <c r="AH468" s="223">
        <f t="shared" ca="1" si="883"/>
        <v>2.3287144510723276E-4</v>
      </c>
      <c r="AI468" s="223">
        <f t="shared" ca="1" si="884"/>
        <v>-3.4217221767719145E-4</v>
      </c>
      <c r="AJ468" s="223">
        <f t="shared" ca="1" si="885"/>
        <v>3.6256774553225036E-4</v>
      </c>
      <c r="AK468" s="223">
        <f t="shared" ca="1" si="886"/>
        <v>-2.8875873988925687E-4</v>
      </c>
      <c r="AL468" s="223">
        <f t="shared" ca="1" si="887"/>
        <v>1.3992270076092518E-4</v>
      </c>
      <c r="AM468" s="223">
        <f t="shared" ca="1" si="888"/>
        <v>4.5268896503499977E-5</v>
      </c>
      <c r="AN468" s="223">
        <f t="shared" ca="1" si="889"/>
        <v>-2.1869845666001359E-4</v>
      </c>
      <c r="AO468" s="223">
        <f t="shared" ca="1" si="890"/>
        <v>3.3530446772735644E-4</v>
      </c>
      <c r="AP468" s="223">
        <f t="shared" ca="1" si="891"/>
        <v>-3.6478965420039516E-4</v>
      </c>
      <c r="AQ468" s="223">
        <f t="shared" ca="1" si="892"/>
        <v>2.9949299749426183E-4</v>
      </c>
      <c r="AR468" s="223">
        <f t="shared" ca="1" si="893"/>
        <v>-1.5638026789542426E-4</v>
      </c>
      <c r="AS468" s="223">
        <f t="shared" ca="1" si="894"/>
        <v>-2.7364123970450107E-5</v>
      </c>
      <c r="AT468" s="223">
        <f t="shared" ca="1" si="895"/>
        <v>2.0399860447497815E-4</v>
      </c>
      <c r="AU468" s="223">
        <f t="shared" ca="1" si="896"/>
        <v>-3.2762893994556556E-4</v>
      </c>
      <c r="AV468" s="223">
        <f t="shared" ca="1" si="897"/>
        <v>3.6613275263977155E-4</v>
      </c>
      <c r="AW468" s="223">
        <f t="shared" ca="1" si="898"/>
        <v>-3.0950575023581175E-4</v>
      </c>
      <c r="AX468" s="223">
        <f t="shared" ca="1" si="899"/>
        <v>1.7246110126727416E-4</v>
      </c>
      <c r="AY468" s="223">
        <f t="shared" ca="1" si="900"/>
        <v>9.3934288659412371E-6</v>
      </c>
      <c r="AZ468" s="223">
        <f t="shared" ca="1" si="901"/>
        <v>-1.8880730178359067E-4</v>
      </c>
      <c r="BA468" s="223">
        <f t="shared" ca="1" si="902"/>
        <v>3.1916412535054015E-4</v>
      </c>
      <c r="BB468" s="223">
        <f t="shared" ca="1" si="903"/>
        <v>-3.6659380520859697E-4</v>
      </c>
      <c r="BC468" s="223">
        <f t="shared" ca="1" si="904"/>
        <v>3.1877287651554183E-4</v>
      </c>
      <c r="BD468" s="223">
        <f t="shared" ca="1" si="905"/>
        <v>-1.8812646074035819E-4</v>
      </c>
      <c r="BE468" s="223">
        <f t="shared" ca="1" si="906"/>
        <v>8.5998958314780665E-6</v>
      </c>
      <c r="BF468" s="223">
        <f t="shared" ca="1" si="907"/>
        <v>1.7316114576463993E-4</v>
      </c>
      <c r="BG468" s="223">
        <f t="shared" ca="1" si="908"/>
        <v>-3.0993041642206971E-4</v>
      </c>
      <c r="BH468" s="223">
        <f t="shared" ca="1" si="909"/>
        <v>3.6617170119085005E-4</v>
      </c>
      <c r="BI468" s="223">
        <f t="shared" ca="1" si="910"/>
        <v>-3.2727205101454218E-4</v>
      </c>
      <c r="BJ468" s="223">
        <f t="shared" ca="1" si="911"/>
        <v>2.0333860709159134E-4</v>
      </c>
      <c r="BK468" s="223">
        <f t="shared" ca="1" si="912"/>
        <v>-2.6572502626577446E-5</v>
      </c>
      <c r="BL468" s="223">
        <f t="shared" ca="1" si="913"/>
        <v>-1.5709782937842643E-4</v>
      </c>
      <c r="BM468" s="223">
        <f t="shared" ca="1" si="914"/>
        <v>2.9995005797373752E-4</v>
      </c>
      <c r="BN468" s="223">
        <f t="shared" ca="1" si="915"/>
        <v>-3.64867457472081E-4</v>
      </c>
      <c r="BO468" s="223">
        <f t="shared" ca="1" si="916"/>
        <v>3.3498279847700213E-4</v>
      </c>
      <c r="BP468" s="223">
        <f t="shared" ca="1" si="917"/>
        <v>-2.1806089292797381E-4</v>
      </c>
      <c r="BQ468" s="223">
        <f t="shared" ca="1" si="918"/>
        <v>4.4481093935362659E-5</v>
      </c>
      <c r="BR468" s="223">
        <f t="shared" ca="1" si="919"/>
        <v>1.4065605056108623E-4</v>
      </c>
      <c r="BS468" s="223">
        <f t="shared" ca="1" si="920"/>
        <v>-2.8924709356322408E-4</v>
      </c>
      <c r="BT468" s="223">
        <f t="shared" ca="1" si="921"/>
        <v>3.6268421608964672E-4</v>
      </c>
      <c r="BU468" s="223">
        <f t="shared" ca="1" si="922"/>
        <v>-3.418865430368991E-4</v>
      </c>
      <c r="BV468" s="223">
        <f t="shared" ca="1" si="923"/>
        <v>2.3225785097342284E-4</v>
      </c>
      <c r="BW468" s="223">
        <f t="shared" ca="1" si="924"/>
        <v>-6.2282526392784272E-5</v>
      </c>
      <c r="BX468" s="223">
        <f t="shared" ca="1" si="925"/>
        <v>-1.238754189979293E-4</v>
      </c>
      <c r="BY468" s="223">
        <f t="shared" ca="1" si="926"/>
        <v>2.778473075692703E-4</v>
      </c>
      <c r="BZ468" s="223">
        <f t="shared" ca="1" si="927"/>
        <v>-3.5962723666326869E-4</v>
      </c>
      <c r="CA468" s="223">
        <f t="shared" ca="1" si="928"/>
        <v>3.4796665296889972E-4</v>
      </c>
      <c r="CB468" s="223">
        <f t="shared" ca="1" si="929"/>
        <v>-2.4589527951249165E-4</v>
      </c>
      <c r="CC468" s="223">
        <f t="shared" ca="1" si="930"/>
        <v>7.9933914788820617E-5</v>
      </c>
      <c r="CD468" s="223">
        <f t="shared" ca="1" si="931"/>
        <v>1.0679636070021103E-4</v>
      </c>
      <c r="CE468" s="223">
        <f t="shared" ca="1" si="932"/>
        <v>-2.6577816307482555E-4</v>
      </c>
      <c r="CF468" s="223">
        <f t="shared" ca="1" si="933"/>
        <v>3.5570388372414146E-4</v>
      </c>
      <c r="CG468" s="223">
        <f t="shared" ca="1" si="934"/>
        <v>-3.5320848075561884E-4</v>
      </c>
      <c r="CH468" s="223">
        <f t="shared" ca="1" si="935"/>
        <v>2.5894032478532454E-4</v>
      </c>
      <c r="CI468" s="223">
        <f t="shared" ca="1" si="936"/>
        <v>-9.7392735382736563E-5</v>
      </c>
      <c r="CJ468" s="223">
        <f t="shared" ca="1" si="937"/>
        <v>-8.9460020615299616E-5</v>
      </c>
      <c r="CK468" s="223">
        <f t="shared" ca="1" si="938"/>
        <v>2.5306873570611578E-4</v>
      </c>
      <c r="CL468" s="223">
        <f t="shared" ca="1" si="939"/>
        <v>-3.5092360897314183E-4</v>
      </c>
      <c r="CM468" s="223">
        <f t="shared" ca="1" si="940"/>
        <v>3.5759939837478602E-4</v>
      </c>
      <c r="CN468" s="223">
        <f t="shared" ca="1" si="941"/>
        <v>-2.7136156013526333E-4</v>
      </c>
      <c r="CO468" s="223">
        <f t="shared" ca="1" si="942"/>
        <v>1.1461692834652944E-4</v>
      </c>
      <c r="CP468" s="223">
        <f t="shared" ca="1" si="943"/>
        <v>7.1908163504953503E-5</v>
      </c>
      <c r="CQ468" s="223">
        <f t="shared" ca="1" si="944"/>
        <v>-2.3974964358688641E-4</v>
      </c>
      <c r="CR468" s="223">
        <f t="shared" ca="1" si="945"/>
        <v>3.4529792851085127E-4</v>
      </c>
      <c r="CS468" s="223">
        <f t="shared" ca="1" si="946"/>
        <v>-3.6112882772126284E-4</v>
      </c>
      <c r="CT468" s="223">
        <f t="shared" ca="1" si="947"/>
        <v>2.8312906171837056E-4</v>
      </c>
      <c r="CU468" s="223">
        <f t="shared" ca="1" si="948"/>
        <v>-1.3156499909067822E-4</v>
      </c>
      <c r="CV468" s="223">
        <f t="shared" ca="1" si="949"/>
        <v>-5.4183073330322967E-5</v>
      </c>
      <c r="CW468" s="223">
        <f t="shared" ca="1" si="950"/>
        <v>2.2585297357667557E-4</v>
      </c>
      <c r="CX468" s="223">
        <f t="shared" ca="1" si="951"/>
        <v>-3.3884039509424831E-4</v>
      </c>
      <c r="CY468" s="223">
        <f t="shared" ca="1" si="952"/>
        <v>3.6378826609060938E-4</v>
      </c>
      <c r="CZ468" s="223">
        <f t="shared" ca="1" si="953"/>
        <v>-2.9421448059261491E-4</v>
      </c>
      <c r="DA468" s="223">
        <f t="shared" ca="1" si="954"/>
        <v>1.4819611822828455E-4</v>
      </c>
      <c r="DB468" s="223">
        <f t="shared" ca="1" si="955"/>
        <v>3.6327451386152732E-5</v>
      </c>
      <c r="DC468" s="223">
        <f t="shared" ca="1" si="956"/>
        <v>-2.1141220397073496E-4</v>
      </c>
      <c r="DD468" s="223">
        <f t="shared" ca="1" si="957"/>
        <v>3.3156656548694963E-4</v>
      </c>
      <c r="DE468" s="223">
        <f t="shared" ca="1" si="958"/>
        <v>-3.6557130666285378E-4</v>
      </c>
      <c r="DF468" s="223">
        <f t="shared" ca="1" si="959"/>
        <v>3.0459111101297892E-4</v>
      </c>
      <c r="DG468" s="223">
        <f t="shared" ca="1" si="960"/>
        <v>-1.6447021993662257E-4</v>
      </c>
      <c r="DH468" s="223">
        <f t="shared" ca="1" si="961"/>
        <v>-1.8384313429694679E-5</v>
      </c>
      <c r="DI468" s="223">
        <f t="shared" ca="1" si="962"/>
        <v>1.964621238478896E-4</v>
      </c>
      <c r="DJ468" s="223">
        <f t="shared" ca="1" si="963"/>
        <v>-3.2349396298159632E-4</v>
      </c>
      <c r="DK468" s="223">
        <f t="shared" ca="1" si="964"/>
        <v>3.6647365393708393E-4</v>
      </c>
      <c r="DL468" s="223">
        <f t="shared" ca="1" si="965"/>
        <v>-3.1423395476787042E-4</v>
      </c>
      <c r="DM468" s="223">
        <f t="shared" ca="1" si="966"/>
        <v>1.8034809847924376E-4</v>
      </c>
      <c r="DN468" s="223">
        <f t="shared" ca="1" si="967"/>
        <v>3.9688605188797584E-7</v>
      </c>
      <c r="DO468" s="223">
        <f t="shared" ca="1" si="968"/>
        <v>-1.8103874926066237E-4</v>
      </c>
      <c r="DP468" s="223">
        <f t="shared" ca="1" si="969"/>
        <v>3.1464203518468569E-4</v>
      </c>
      <c r="DQ468" s="223">
        <f t="shared" ca="1" si="970"/>
        <v>-3.6649313407967777E-4</v>
      </c>
      <c r="DR468" s="223">
        <f t="shared" ca="1" si="971"/>
        <v>3.2311978140208303E-4</v>
      </c>
      <c r="DS468" s="223">
        <f t="shared" ca="1" si="972"/>
        <v>-1.9579150265601865E-4</v>
      </c>
      <c r="DT468" s="223">
        <f t="shared" ca="1" si="973"/>
        <v>1.7591497459159953E-5</v>
      </c>
      <c r="DU468" s="223">
        <f t="shared" ca="1" si="974"/>
        <v>1.65179236469345E-4</v>
      </c>
      <c r="DV468" s="223">
        <f t="shared" ca="1" si="975"/>
        <v>-3.0503210716563818E-4</v>
      </c>
      <c r="DW468" s="223">
        <f t="shared" ca="1" si="976"/>
        <v>3.656297001612672E-4</v>
      </c>
      <c r="DX468" s="223">
        <f t="shared" ca="1" si="977"/>
        <v>-3.3122718418095734E-4</v>
      </c>
      <c r="DY468" s="223">
        <f t="shared" ca="1" si="978"/>
        <v>2.1076322795356725E-4</v>
      </c>
      <c r="DZ468" s="223">
        <f t="shared" ca="1" si="979"/>
        <v>-3.5537501511995651E-5</v>
      </c>
      <c r="EA468" s="223">
        <f t="shared" ca="1" si="980"/>
        <v>-1.4892179242936184E-4</v>
      </c>
      <c r="EB468" s="223">
        <f t="shared" ca="1" si="981"/>
        <v>2.9468733008277217E-4</v>
      </c>
      <c r="EC468" s="223">
        <f t="shared" ca="1" si="982"/>
        <v>-3.6388543226978696E-4</v>
      </c>
      <c r="ED468" s="223">
        <f t="shared" ca="1" si="983"/>
        <v>3.3853663166105567E-4</v>
      </c>
      <c r="EE468" s="223">
        <f t="shared" ca="1" si="984"/>
        <v>-2.2522720617429768E-4</v>
      </c>
      <c r="EF468" s="223">
        <f t="shared" ca="1" si="985"/>
        <v>5.3397892610992137E-5</v>
      </c>
      <c r="EG468" s="223">
        <f t="shared" ca="1" si="986"/>
        <v>1.3230558274742683E-4</v>
      </c>
      <c r="EH468" s="223">
        <f t="shared" ca="1" si="987"/>
        <v>-2.8363262541016248E-4</v>
      </c>
      <c r="EI468" s="223">
        <f t="shared" ca="1" si="988"/>
        <v>3.6126453249937145E-4</v>
      </c>
      <c r="EJ468" s="223">
        <f t="shared" ca="1" si="989"/>
        <v>-3.4503051474317633E-4</v>
      </c>
      <c r="EK468" s="223">
        <f t="shared" ca="1" si="990"/>
        <v>2.3914859232779712E-4</v>
      </c>
      <c r="EL468" s="223">
        <f t="shared" ca="1" si="991"/>
        <v>-7.1129643509565123E-5</v>
      </c>
      <c r="EM468" s="223">
        <f t="shared" ca="1" si="992"/>
        <v>-1.1537063732803337E-4</v>
      </c>
      <c r="EN468" s="223">
        <f t="shared" ca="1" si="993"/>
        <v>2.7189462489966886E-4</v>
      </c>
      <c r="EO468" s="223">
        <f t="shared" ca="1" si="994"/>
        <v>-3.5777331482712984E-4</v>
      </c>
      <c r="EP468" s="223">
        <f t="shared" ca="1" si="995"/>
        <v>3.5069318909418363E-4</v>
      </c>
      <c r="EQ468" s="223">
        <f t="shared" ca="1" si="996"/>
        <v>-2.5249384857542017E-4</v>
      </c>
      <c r="ER468" s="223">
        <f t="shared" ca="1" si="997"/>
        <v>8.869003686670269E-5</v>
      </c>
      <c r="ES468" s="223">
        <f t="shared" ca="1" si="998"/>
        <v>9.8157753938061995E-5</v>
      </c>
      <c r="ET468" s="223">
        <f t="shared" ca="1" si="999"/>
        <v>-2.5950160642263599E-4</v>
      </c>
      <c r="EU468" s="223">
        <f t="shared" ca="1" si="1000"/>
        <v>3.5342018990222357E-4</v>
      </c>
      <c r="EV468" s="223">
        <f t="shared" ca="1" si="1001"/>
        <v>-3.5551101283556121E-4</v>
      </c>
      <c r="EW468" s="223">
        <f t="shared" ca="1" si="1002"/>
        <v>2.6523082502597644E-4</v>
      </c>
      <c r="EX468" s="223">
        <f t="shared" ca="1" si="1003"/>
        <v>-1.060367681567188E-4</v>
      </c>
      <c r="EY468" s="223">
        <f t="shared" ca="1" si="1004"/>
        <v>-8.0708399921250169E-5</v>
      </c>
      <c r="EZ468" s="223">
        <f t="shared" ca="1" si="1005"/>
        <v>2.4648342584605984E-4</v>
      </c>
      <c r="FA468" s="223">
        <f t="shared" ca="1" si="1006"/>
        <v>-3.4821564478389557E-4</v>
      </c>
      <c r="FB468" s="223">
        <f t="shared" ca="1" si="1007"/>
        <v>3.5947237940793151E-4</v>
      </c>
      <c r="FC468" s="223">
        <f t="shared" ca="1" si="1008"/>
        <v>-2.7732883718758268E-4</v>
      </c>
      <c r="FD468" s="223">
        <f t="shared" ca="1" si="1009"/>
        <v>1.2312804758450141E-4</v>
      </c>
      <c r="FE468" s="223">
        <f t="shared" ca="1" si="1010"/>
        <v>6.3064612299786792E-5</v>
      </c>
      <c r="FF468" s="223">
        <f t="shared" ca="1" si="1011"/>
        <v>-2.3287144510723747E-4</v>
      </c>
      <c r="FG468" s="223">
        <f t="shared" ca="1" si="1012"/>
        <v>3.4217221767719546E-4</v>
      </c>
      <c r="FH468" s="223">
        <f t="shared" ca="1" si="1013"/>
        <v>-3.6256774553225019E-4</v>
      </c>
      <c r="FI468" s="223">
        <f t="shared" ca="1" si="1014"/>
        <v>2.8875873988925307E-4</v>
      </c>
      <c r="FJ468" s="223">
        <f t="shared" ca="1" si="1015"/>
        <v>-1.3992270076090992E-4</v>
      </c>
      <c r="FK468" s="223">
        <f t="shared" ca="1" si="1016"/>
        <v>-4.5268896503506049E-5</v>
      </c>
      <c r="FL468" s="223">
        <f t="shared" ca="1" si="1017"/>
        <v>2.1869845666002265E-4</v>
      </c>
      <c r="FM468" s="223">
        <f t="shared" ca="1" si="1018"/>
        <v>-3.3530446772735682E-4</v>
      </c>
      <c r="FN468" s="223">
        <f t="shared" ca="1" si="1019"/>
        <v>3.6478965420039445E-4</v>
      </c>
      <c r="FO468" s="223">
        <f t="shared" ca="1" si="1020"/>
        <v>-2.9949299749425229E-4</v>
      </c>
      <c r="FP468" s="223">
        <f t="shared" ca="1" si="1021"/>
        <v>1.5638026789542339E-4</v>
      </c>
      <c r="FQ468" s="223">
        <f t="shared" ca="1" si="1022"/>
        <v>2.7364123970461383E-5</v>
      </c>
      <c r="FR468" s="223">
        <f t="shared" ca="1" si="1023"/>
        <v>-2.0399860447497452E-4</v>
      </c>
      <c r="FS468" s="223">
        <f t="shared" ca="1" si="1024"/>
        <v>3.2762893994556832E-4</v>
      </c>
      <c r="FT468" s="223">
        <f t="shared" ca="1" si="1025"/>
        <v>-3.6613275263977074E-4</v>
      </c>
      <c r="FU468" s="223">
        <f t="shared" ca="1" si="1026"/>
        <v>3.0950575023581126E-4</v>
      </c>
      <c r="FV468" s="223">
        <f t="shared" ca="1" si="1027"/>
        <v>-1.7246110126726419E-4</v>
      </c>
      <c r="FW468" s="223">
        <f t="shared" ca="1" si="1028"/>
        <v>-9.393428865936941E-6</v>
      </c>
      <c r="FX468" s="223">
        <f t="shared" ca="1" si="1029"/>
        <v>1.888073017835959E-4</v>
      </c>
      <c r="FY468" s="223">
        <f t="shared" ca="1" si="1030"/>
        <v>-3.1916412535054573E-4</v>
      </c>
      <c r="FZ468" s="223">
        <f t="shared" ca="1" si="1031"/>
        <v>3.6659380520859692E-4</v>
      </c>
      <c r="GA468" s="223">
        <f t="shared" ca="1" si="1032"/>
        <v>-3.187728765155388E-4</v>
      </c>
      <c r="GB468" s="223">
        <f t="shared" ca="1" si="1033"/>
        <v>1.8812646074036187E-4</v>
      </c>
      <c r="GC468" s="223">
        <f t="shared" ca="1" si="1034"/>
        <v>-8.5998958314719408E-6</v>
      </c>
      <c r="GD468" s="223">
        <f t="shared" ca="1" si="1035"/>
        <v>-1.7316114576465449E-4</v>
      </c>
      <c r="GE468" s="223">
        <f t="shared" ca="1" si="1036"/>
        <v>3.0993041642206744E-4</v>
      </c>
      <c r="GF468" s="223">
        <f t="shared" ca="1" si="1037"/>
        <v>-3.6617170119085038E-4</v>
      </c>
      <c r="GG468" s="223">
        <f t="shared" ca="1" si="1038"/>
        <v>3.2727205101453475E-4</v>
      </c>
      <c r="GH468" s="223">
        <f t="shared" ca="1" si="1039"/>
        <v>-2.0333860709158624E-4</v>
      </c>
      <c r="GI468" s="223">
        <f t="shared" ca="1" si="1040"/>
        <v>2.6572502626560939E-5</v>
      </c>
      <c r="GJ468" s="223">
        <f t="shared" ca="1" si="1041"/>
        <v>1.5709782937842252E-4</v>
      </c>
      <c r="GK468" s="223">
        <f t="shared" ca="1" si="1042"/>
        <v>-2.9995005797374104E-4</v>
      </c>
      <c r="GL468" s="223">
        <f t="shared" ca="1" si="1043"/>
        <v>3.6486745747208262E-4</v>
      </c>
      <c r="GM468" s="223">
        <f t="shared" ca="1" si="1044"/>
        <v>-3.3498279847699958E-4</v>
      </c>
      <c r="GN468" s="223">
        <f t="shared" ca="1" si="1045"/>
        <v>2.1806089292796888E-4</v>
      </c>
      <c r="GO468" s="223">
        <f t="shared" ca="1" si="1046"/>
        <v>-4.4481093935366941E-5</v>
      </c>
      <c r="GP468" s="223">
        <f t="shared" ca="1" si="1047"/>
        <v>-1.4065605056109187E-4</v>
      </c>
      <c r="GQ468" s="223">
        <f t="shared" ca="1" si="1048"/>
        <v>2.8924709356323427E-4</v>
      </c>
      <c r="GR468" s="223">
        <f t="shared" ca="1" si="1049"/>
        <v>-3.6268421608964759E-4</v>
      </c>
      <c r="GS468" s="223">
        <f t="shared" ca="1" si="1050"/>
        <v>3.4188654303690441E-4</v>
      </c>
      <c r="GT468" s="223">
        <f t="shared" ca="1" si="1051"/>
        <v>-2.3225785097341005E-4</v>
      </c>
      <c r="GU468" s="223">
        <f t="shared" ca="1" si="1052"/>
        <v>6.2282526392778281E-5</v>
      </c>
      <c r="GV468" s="223">
        <f t="shared" ca="1" si="1053"/>
        <v>1.2387541899792527E-4</v>
      </c>
      <c r="GW468" s="223">
        <f t="shared" ca="1" si="1054"/>
        <v>-2.7784730756928104E-4</v>
      </c>
      <c r="GX468" s="223">
        <f t="shared" ca="1" si="1055"/>
        <v>3.5962723666326988E-4</v>
      </c>
      <c r="GY468" s="223">
        <f t="shared" ca="1" si="1056"/>
        <v>-3.4796665296890107E-4</v>
      </c>
      <c r="GZ468" s="223">
        <f t="shared" ca="1" si="1057"/>
        <v>2.4589527951247164E-4</v>
      </c>
      <c r="HA468" s="223">
        <f t="shared" ca="1" si="1058"/>
        <v>-7.9933914788804503E-5</v>
      </c>
      <c r="HB468" s="223">
        <f t="shared" ca="1" si="1059"/>
        <v>-1.0679636070020688E-4</v>
      </c>
      <c r="HC468" s="223">
        <f t="shared" ca="1" si="1060"/>
        <v>2.6577816307481541E-4</v>
      </c>
      <c r="HD468" s="223">
        <f t="shared" ca="1" si="1061"/>
        <v>-3.5570388372414537E-4</v>
      </c>
      <c r="HE468" s="223">
        <f t="shared" ca="1" si="1062"/>
        <v>3.5320848075561721E-4</v>
      </c>
      <c r="HF468" s="223">
        <f t="shared" ca="1" si="1063"/>
        <v>-2.5894032478533495E-4</v>
      </c>
      <c r="HG468" s="223">
        <f t="shared" ca="1" si="1064"/>
        <v>9.7392735382720598E-5</v>
      </c>
      <c r="HH468" s="223">
        <f t="shared" ca="1" si="1065"/>
        <v>8.9460020615305525E-5</v>
      </c>
      <c r="HI468" s="223">
        <f t="shared" ca="1" si="1066"/>
        <v>-2.5306873570611263E-4</v>
      </c>
      <c r="HJ468" s="223">
        <f t="shared" ca="1" si="1067"/>
        <v>3.5092360897314963E-4</v>
      </c>
      <c r="HK468" s="223">
        <f t="shared" ca="1" si="1068"/>
        <v>-3.5759939837478471E-4</v>
      </c>
      <c r="HL468" s="223">
        <f t="shared" ca="1" si="1069"/>
        <v>2.7136156013526626E-4</v>
      </c>
      <c r="HM468" s="223">
        <f t="shared" ca="1" si="1070"/>
        <v>-1.1461692834650384E-4</v>
      </c>
      <c r="HN468" s="223">
        <f t="shared" ca="1" si="1071"/>
        <v>-7.1908163504969712E-5</v>
      </c>
      <c r="HO468" s="223">
        <f t="shared" ca="1" si="1072"/>
        <v>2.3974964358689101E-4</v>
      </c>
      <c r="HP468" s="223">
        <f t="shared" ca="1" si="1073"/>
        <v>-3.4529792851084628E-4</v>
      </c>
      <c r="HQ468" s="223">
        <f t="shared" ca="1" si="1074"/>
        <v>3.6112882772126002E-4</v>
      </c>
      <c r="HR468" s="223">
        <f t="shared" ca="1" si="1075"/>
        <v>-2.8312906171836671E-4</v>
      </c>
      <c r="HS468" s="223">
        <f t="shared" ca="1" si="1076"/>
        <v>1.3156499909068223E-4</v>
      </c>
      <c r="HT468" s="223">
        <f t="shared" ca="1" si="1077"/>
        <v>5.4183073330339311E-5</v>
      </c>
      <c r="HU468" s="223">
        <f t="shared" ca="1" si="1078"/>
        <v>-2.2585297357668039E-4</v>
      </c>
      <c r="HV468" s="223">
        <f t="shared" ca="1" si="1079"/>
        <v>3.3884039509424663E-4</v>
      </c>
      <c r="HW468" s="223">
        <f t="shared" ca="1" si="1080"/>
        <v>-3.6378826609060607E-4</v>
      </c>
      <c r="HX468" s="223">
        <f t="shared" ca="1" si="1081"/>
        <v>2.9421448059261128E-4</v>
      </c>
      <c r="HY468" s="223">
        <f t="shared" ca="1" si="1082"/>
        <v>-1.4819611822827893E-4</v>
      </c>
      <c r="HZ468" s="223">
        <f t="shared" ca="1" si="1083"/>
        <v>-3.6327451386138055E-5</v>
      </c>
      <c r="IA468" s="223">
        <f t="shared" ca="1" si="1084"/>
        <v>2.1141220397073992E-4</v>
      </c>
      <c r="IB468" s="223">
        <f t="shared" ca="1" si="1085"/>
        <v>-3.3156656548695218E-4</v>
      </c>
      <c r="IC468" s="223">
        <f t="shared" ca="1" si="1086"/>
        <v>3.6557130666285491E-4</v>
      </c>
      <c r="ID468" s="223">
        <f t="shared" ca="1" si="1087"/>
        <v>-3.0459111101296396E-4</v>
      </c>
      <c r="IE468" s="223">
        <f t="shared" ca="1" si="1088"/>
        <v>1.2078199732016933E-4</v>
      </c>
      <c r="IF468" s="223">
        <f t="shared" ca="1" si="1089"/>
        <v>1.8384313429679948E-5</v>
      </c>
      <c r="IG468" s="223">
        <f t="shared" ca="1" si="1090"/>
        <v>-1.9646212384791232E-4</v>
      </c>
      <c r="IH468" s="223">
        <f t="shared" ca="1" si="1091"/>
        <v>3.2349396298159919E-4</v>
      </c>
      <c r="II468" s="223">
        <f t="shared" ca="1" si="1092"/>
        <v>-3.6647365393708376E-4</v>
      </c>
      <c r="IJ468" s="223">
        <f t="shared" ca="1" si="1093"/>
        <v>3.1423395476785654E-4</v>
      </c>
      <c r="IK468" s="223">
        <f t="shared" ca="1" si="1094"/>
        <v>-1.8034809847923845E-4</v>
      </c>
      <c r="IL468" s="223">
        <f t="shared" ca="1" si="1095"/>
        <v>-3.9688605189412869E-7</v>
      </c>
      <c r="IM468" s="223">
        <f t="shared" ca="1" si="1096"/>
        <v>1.8103874926064957E-4</v>
      </c>
      <c r="IN468" s="223">
        <f t="shared" ca="1" si="1097"/>
        <v>-3.1464203518469951E-4</v>
      </c>
      <c r="IO468" s="223">
        <f t="shared" ca="1" si="1098"/>
        <v>3.6649313407967799E-4</v>
      </c>
      <c r="IP468" s="223">
        <f t="shared" ca="1" si="1099"/>
        <v>-3.2311978140208997E-4</v>
      </c>
      <c r="IQ468" s="223">
        <f t="shared" ca="1" si="1100"/>
        <v>1.9579150265599588E-4</v>
      </c>
      <c r="IR468" s="223">
        <f t="shared" ca="1" si="1101"/>
        <v>-1.7591497459153882E-5</v>
      </c>
      <c r="IS468" s="223">
        <f t="shared" ca="1" si="1102"/>
        <v>-1.6517923646933183E-4</v>
      </c>
      <c r="IT468" s="223">
        <f t="shared" ca="1" si="1103"/>
        <v>3.0503210716565314E-4</v>
      </c>
      <c r="IU468" s="223">
        <f t="shared" ca="1" si="1104"/>
        <v>-3.6562970016126763E-4</v>
      </c>
      <c r="IV468" s="223">
        <f t="shared" ca="1" si="1105"/>
        <v>3.3122718418095469E-4</v>
      </c>
      <c r="IW468" s="223">
        <f t="shared" ca="1" si="1106"/>
        <v>-2.1076322795357931E-4</v>
      </c>
      <c r="IX468" s="223">
        <f t="shared" ca="1" si="1107"/>
        <v>3.5537501511989579E-5</v>
      </c>
      <c r="IY468" s="223">
        <f t="shared" ca="1" si="1108"/>
        <v>1.4892179242936742E-4</v>
      </c>
      <c r="IZ468" s="223">
        <f t="shared" ca="1" si="1109"/>
        <v>-2.9468733008276339E-4</v>
      </c>
      <c r="JA468" s="223">
        <f t="shared" ca="1" si="1110"/>
        <v>3.6388543226979021E-4</v>
      </c>
      <c r="JB468" s="223">
        <f t="shared" ca="1" si="1111"/>
        <v>-3.3853663166105334E-4</v>
      </c>
    </row>
    <row r="469" spans="2:262">
      <c r="B469" s="230">
        <v>108</v>
      </c>
      <c r="C469" s="229">
        <f t="shared" si="1112"/>
        <v>2.1093750000000014E-3</v>
      </c>
      <c r="D469" s="226">
        <f t="shared" ca="1" si="855"/>
        <v>280.00175226603614</v>
      </c>
      <c r="E469" s="225">
        <f ca="1">DJ361</f>
        <v>1.752266036131674E-3</v>
      </c>
      <c r="F469" s="224">
        <v>108</v>
      </c>
      <c r="G469" s="223">
        <f t="shared" ca="1" si="856"/>
        <v>1.6184194517941634E-4</v>
      </c>
      <c r="H469" s="223">
        <f t="shared" ca="1" si="857"/>
        <v>-4.8979017467149993E-5</v>
      </c>
      <c r="I469" s="223">
        <f t="shared" ca="1" si="858"/>
        <v>-7.5450671157078147E-5</v>
      </c>
      <c r="J469" s="223">
        <f t="shared" ca="1" si="859"/>
        <v>1.8206212007271464E-4</v>
      </c>
      <c r="K469" s="223">
        <f t="shared" ca="1" si="860"/>
        <v>-2.4567823909186289E-4</v>
      </c>
      <c r="L469" s="223">
        <f t="shared" ca="1" si="861"/>
        <v>2.5127560641283159E-4</v>
      </c>
      <c r="M469" s="223">
        <f t="shared" ca="1" si="862"/>
        <v>-1.9753236192314498E-4</v>
      </c>
      <c r="N469" s="223">
        <f t="shared" ca="1" si="863"/>
        <v>9.7140374341122643E-5</v>
      </c>
      <c r="O469" s="223">
        <f t="shared" ca="1" si="864"/>
        <v>2.6192038406754105E-5</v>
      </c>
      <c r="P469" s="223">
        <f t="shared" ca="1" si="865"/>
        <v>-1.433390055962139E-4</v>
      </c>
      <c r="Q469" s="223">
        <f t="shared" ca="1" si="866"/>
        <v>2.2663539568494346E-4</v>
      </c>
      <c r="R469" s="223">
        <f t="shared" ca="1" si="867"/>
        <v>-2.5641014382089578E-4</v>
      </c>
      <c r="S469" s="223">
        <f t="shared" ca="1" si="868"/>
        <v>2.2563172077559287E-4</v>
      </c>
      <c r="T469" s="223">
        <f t="shared" ca="1" si="869"/>
        <v>-1.4156868110611472E-4</v>
      </c>
      <c r="U469" s="223">
        <f t="shared" ca="1" si="870"/>
        <v>2.4073139690875781E-5</v>
      </c>
      <c r="V469" s="223">
        <f t="shared" ca="1" si="871"/>
        <v>9.9107453520091217E-5</v>
      </c>
      <c r="W469" s="223">
        <f t="shared" ca="1" si="872"/>
        <v>-1.9888308112044528E-4</v>
      </c>
      <c r="X469" s="223">
        <f t="shared" ca="1" si="873"/>
        <v>2.5169098319838821E-4</v>
      </c>
      <c r="Y469" s="223">
        <f t="shared" ca="1" si="874"/>
        <v>-2.4506017913436073E-4</v>
      </c>
      <c r="Z469" s="223">
        <f t="shared" ca="1" si="875"/>
        <v>1.8055658284883144E-4</v>
      </c>
      <c r="AA469" s="223">
        <f t="shared" ca="1" si="876"/>
        <v>-7.3413200530559372E-5</v>
      </c>
      <c r="AB469" s="223">
        <f t="shared" ca="1" si="877"/>
        <v>-5.1067257585292598E-5</v>
      </c>
      <c r="AC469" s="223">
        <f t="shared" ca="1" si="878"/>
        <v>1.6348780128340646E-4</v>
      </c>
      <c r="AD469" s="223">
        <f t="shared" ca="1" si="879"/>
        <v>-2.3729947924149648E-4</v>
      </c>
      <c r="AE469" s="223">
        <f t="shared" ca="1" si="880"/>
        <v>2.5507111224032738E-4</v>
      </c>
      <c r="AF469" s="223">
        <f t="shared" ca="1" si="881"/>
        <v>-2.1260579636996559E-4</v>
      </c>
      <c r="AG469" s="223">
        <f t="shared" ca="1" si="882"/>
        <v>1.1993203324444905E-4</v>
      </c>
      <c r="AH469" s="223">
        <f t="shared" ca="1" si="883"/>
        <v>1.0645755803392789E-6</v>
      </c>
      <c r="AI469" s="223">
        <f t="shared" ca="1" si="884"/>
        <v>-1.2180977692806028E-4</v>
      </c>
      <c r="AJ469" s="223">
        <f t="shared" ca="1" si="885"/>
        <v>2.137886893764357E-4</v>
      </c>
      <c r="AK469" s="223">
        <f t="shared" ca="1" si="886"/>
        <v>-2.5527980554842611E-4</v>
      </c>
      <c r="AL469" s="223">
        <f t="shared" ca="1" si="887"/>
        <v>2.3648468836730532E-4</v>
      </c>
      <c r="AM469" s="223">
        <f t="shared" ca="1" si="888"/>
        <v>-1.6184194517941393E-4</v>
      </c>
      <c r="AN469" s="223">
        <f t="shared" ca="1" si="889"/>
        <v>4.8979017467149166E-5</v>
      </c>
      <c r="AO469" s="223">
        <f t="shared" ca="1" si="890"/>
        <v>7.5450671157080261E-5</v>
      </c>
      <c r="AP469" s="223">
        <f t="shared" ca="1" si="891"/>
        <v>-1.8206212007271461E-4</v>
      </c>
      <c r="AQ469" s="223">
        <f t="shared" ca="1" si="892"/>
        <v>2.4567823909186321E-4</v>
      </c>
      <c r="AR469" s="223">
        <f t="shared" ca="1" si="893"/>
        <v>-2.5127560641283111E-4</v>
      </c>
      <c r="AS469" s="223">
        <f t="shared" ca="1" si="894"/>
        <v>1.9753236192314501E-4</v>
      </c>
      <c r="AT469" s="223">
        <f t="shared" ca="1" si="895"/>
        <v>-9.7140374341120989E-5</v>
      </c>
      <c r="AU469" s="223">
        <f t="shared" ca="1" si="896"/>
        <v>-2.6192038406757669E-5</v>
      </c>
      <c r="AV469" s="223">
        <f t="shared" ca="1" si="897"/>
        <v>1.4333900559621463E-4</v>
      </c>
      <c r="AW469" s="223">
        <f t="shared" ca="1" si="898"/>
        <v>-2.266353956849443E-4</v>
      </c>
      <c r="AX469" s="223">
        <f t="shared" ca="1" si="899"/>
        <v>2.5641014382089578E-4</v>
      </c>
      <c r="AY469" s="223">
        <f t="shared" ca="1" si="900"/>
        <v>-2.2563172077559202E-4</v>
      </c>
      <c r="AZ469" s="223">
        <f t="shared" ca="1" si="901"/>
        <v>1.4156868110611325E-4</v>
      </c>
      <c r="BA469" s="223">
        <f t="shared" ca="1" si="902"/>
        <v>-2.4073139690875849E-5</v>
      </c>
      <c r="BB469" s="223">
        <f t="shared" ca="1" si="903"/>
        <v>-9.9107453520092843E-5</v>
      </c>
      <c r="BC469" s="223">
        <f t="shared" ca="1" si="904"/>
        <v>1.9888308112044753E-4</v>
      </c>
      <c r="BD469" s="223">
        <f t="shared" ca="1" si="905"/>
        <v>-2.5169098319838924E-4</v>
      </c>
      <c r="BE469" s="223">
        <f t="shared" ca="1" si="906"/>
        <v>2.4506017913436128E-4</v>
      </c>
      <c r="BF469" s="223">
        <f t="shared" ca="1" si="907"/>
        <v>-1.8055658284883147E-4</v>
      </c>
      <c r="BG469" s="223">
        <f t="shared" ca="1" si="908"/>
        <v>7.3413200530557678E-5</v>
      </c>
      <c r="BH469" s="223">
        <f t="shared" ca="1" si="909"/>
        <v>5.1067257585294332E-5</v>
      </c>
      <c r="BI469" s="223">
        <f t="shared" ca="1" si="910"/>
        <v>-1.6348780128340923E-4</v>
      </c>
      <c r="BJ469" s="223">
        <f t="shared" ca="1" si="911"/>
        <v>2.3729947924149857E-4</v>
      </c>
      <c r="BK469" s="223">
        <f t="shared" ca="1" si="912"/>
        <v>-2.5507111224032754E-4</v>
      </c>
      <c r="BL469" s="223">
        <f t="shared" ca="1" si="913"/>
        <v>2.1260579636996462E-4</v>
      </c>
      <c r="BM469" s="223">
        <f t="shared" ca="1" si="914"/>
        <v>-1.1993203324444749E-4</v>
      </c>
      <c r="BN469" s="223">
        <f t="shared" ca="1" si="915"/>
        <v>-1.0645755803410543E-6</v>
      </c>
      <c r="BO469" s="223">
        <f t="shared" ca="1" si="916"/>
        <v>1.2180977692806501E-4</v>
      </c>
      <c r="BP469" s="223">
        <f t="shared" ca="1" si="917"/>
        <v>-2.1378868937643467E-4</v>
      </c>
      <c r="BQ469" s="223">
        <f t="shared" ca="1" si="918"/>
        <v>2.5527980554842627E-4</v>
      </c>
      <c r="BR469" s="223">
        <f t="shared" ca="1" si="919"/>
        <v>-2.3648468836730464E-4</v>
      </c>
      <c r="BS469" s="223">
        <f t="shared" ca="1" si="920"/>
        <v>1.6184194517941255E-4</v>
      </c>
      <c r="BT469" s="223">
        <f t="shared" ca="1" si="921"/>
        <v>-4.8979017467143881E-5</v>
      </c>
      <c r="BU469" s="223">
        <f t="shared" ca="1" si="922"/>
        <v>-7.5450671157078458E-5</v>
      </c>
      <c r="BV469" s="223">
        <f t="shared" ca="1" si="923"/>
        <v>1.820621200727158E-4</v>
      </c>
      <c r="BW469" s="223">
        <f t="shared" ca="1" si="924"/>
        <v>-2.456782390918637E-4</v>
      </c>
      <c r="BX469" s="223">
        <f t="shared" ca="1" si="925"/>
        <v>2.5127560641283073E-4</v>
      </c>
      <c r="BY469" s="223">
        <f t="shared" ca="1" si="926"/>
        <v>-1.9753236192314157E-4</v>
      </c>
      <c r="BZ469" s="223">
        <f t="shared" ca="1" si="927"/>
        <v>9.7140374341122751E-5</v>
      </c>
      <c r="CA469" s="223">
        <f t="shared" ca="1" si="928"/>
        <v>2.6192038406755785E-5</v>
      </c>
      <c r="CB469" s="223">
        <f t="shared" ca="1" si="929"/>
        <v>-1.4333900559621609E-4</v>
      </c>
      <c r="CC469" s="223">
        <f t="shared" ca="1" si="930"/>
        <v>2.2663539568494508E-4</v>
      </c>
      <c r="CD469" s="223">
        <f t="shared" ca="1" si="931"/>
        <v>-2.5641014382089578E-4</v>
      </c>
      <c r="CE469" s="223">
        <f t="shared" ca="1" si="932"/>
        <v>2.2563172077558942E-4</v>
      </c>
      <c r="CF469" s="223">
        <f t="shared" ca="1" si="933"/>
        <v>-1.4156868110611482E-4</v>
      </c>
      <c r="CG469" s="223">
        <f t="shared" ca="1" si="934"/>
        <v>2.4073139690874087E-5</v>
      </c>
      <c r="CH469" s="223">
        <f t="shared" ca="1" si="935"/>
        <v>9.9107453520094456E-5</v>
      </c>
      <c r="CI469" s="223">
        <f t="shared" ca="1" si="936"/>
        <v>-1.9888308112044864E-4</v>
      </c>
      <c r="CJ469" s="223">
        <f t="shared" ca="1" si="937"/>
        <v>2.5169098319838956E-4</v>
      </c>
      <c r="CK469" s="223">
        <f t="shared" ca="1" si="938"/>
        <v>-2.4506017913436073E-4</v>
      </c>
      <c r="CL469" s="223">
        <f t="shared" ca="1" si="939"/>
        <v>1.8055658284883022E-4</v>
      </c>
      <c r="CM469" s="223">
        <f t="shared" ca="1" si="940"/>
        <v>-7.3413200530556011E-5</v>
      </c>
      <c r="CN469" s="223">
        <f t="shared" ca="1" si="941"/>
        <v>-5.1067257585296054E-5</v>
      </c>
      <c r="CO469" s="223">
        <f t="shared" ca="1" si="942"/>
        <v>1.6348780128341056E-4</v>
      </c>
      <c r="CP469" s="223">
        <f t="shared" ca="1" si="943"/>
        <v>-2.3729947924149925E-4</v>
      </c>
      <c r="CQ469" s="223">
        <f t="shared" ca="1" si="944"/>
        <v>2.5507111224032738E-4</v>
      </c>
      <c r="CR469" s="223">
        <f t="shared" ca="1" si="945"/>
        <v>-2.1260579636996364E-4</v>
      </c>
      <c r="CS469" s="223">
        <f t="shared" ca="1" si="946"/>
        <v>1.1993203324444595E-4</v>
      </c>
      <c r="CT469" s="223">
        <f t="shared" ca="1" si="947"/>
        <v>1.0645755803428161E-6</v>
      </c>
      <c r="CU469" s="223">
        <f t="shared" ca="1" si="948"/>
        <v>-1.2180977692806657E-4</v>
      </c>
      <c r="CV469" s="223">
        <f t="shared" ca="1" si="949"/>
        <v>2.1378868937643565E-4</v>
      </c>
      <c r="CW469" s="223">
        <f t="shared" ca="1" si="950"/>
        <v>-2.5527980554842643E-4</v>
      </c>
      <c r="CX469" s="223">
        <f t="shared" ca="1" si="951"/>
        <v>2.3648468836730396E-4</v>
      </c>
      <c r="CY469" s="223">
        <f t="shared" ca="1" si="952"/>
        <v>-1.6184194517941116E-4</v>
      </c>
      <c r="CZ469" s="223">
        <f t="shared" ca="1" si="953"/>
        <v>4.897901746714216E-5</v>
      </c>
      <c r="DA469" s="223">
        <f t="shared" ca="1" si="954"/>
        <v>7.5450671157087105E-5</v>
      </c>
      <c r="DB469" s="223">
        <f t="shared" ca="1" si="955"/>
        <v>-1.820621200727222E-4</v>
      </c>
      <c r="DC469" s="223">
        <f t="shared" ca="1" si="956"/>
        <v>2.4567823909186636E-4</v>
      </c>
      <c r="DD469" s="223">
        <f t="shared" ca="1" si="957"/>
        <v>-2.5127560641283181E-4</v>
      </c>
      <c r="DE469" s="223">
        <f t="shared" ca="1" si="958"/>
        <v>1.9753236192314512E-4</v>
      </c>
      <c r="DF469" s="223">
        <f t="shared" ca="1" si="959"/>
        <v>-9.7140374341121111E-5</v>
      </c>
      <c r="DG469" s="223">
        <f t="shared" ca="1" si="960"/>
        <v>-2.6192038406757547E-5</v>
      </c>
      <c r="DH469" s="223">
        <f t="shared" ca="1" si="961"/>
        <v>1.4333900559621753E-4</v>
      </c>
      <c r="DI469" s="223">
        <f t="shared" ca="1" si="962"/>
        <v>-2.2663539568494592E-4</v>
      </c>
      <c r="DJ469" s="223">
        <f t="shared" ca="1" si="963"/>
        <v>2.5641014382089572E-4</v>
      </c>
      <c r="DK469" s="223">
        <f t="shared" ca="1" si="964"/>
        <v>-2.2563172077558861E-4</v>
      </c>
      <c r="DL469" s="223">
        <f t="shared" ca="1" si="965"/>
        <v>1.4156868110610729E-4</v>
      </c>
      <c r="DM469" s="223">
        <f t="shared" ca="1" si="966"/>
        <v>-2.4073139690865088E-5</v>
      </c>
      <c r="DN469" s="223">
        <f t="shared" ca="1" si="967"/>
        <v>-9.9107453520102805E-5</v>
      </c>
      <c r="DO469" s="223">
        <f t="shared" ca="1" si="968"/>
        <v>1.9888308112044517E-4</v>
      </c>
      <c r="DP469" s="223">
        <f t="shared" ca="1" si="969"/>
        <v>-2.5169098319838848E-4</v>
      </c>
      <c r="DQ469" s="223">
        <f t="shared" ca="1" si="970"/>
        <v>2.4506017913436025E-4</v>
      </c>
      <c r="DR469" s="223">
        <f t="shared" ca="1" si="971"/>
        <v>-1.8055658284882897E-4</v>
      </c>
      <c r="DS469" s="223">
        <f t="shared" ca="1" si="972"/>
        <v>7.3413200530554303E-5</v>
      </c>
      <c r="DT469" s="223">
        <f t="shared" ca="1" si="973"/>
        <v>5.1067257585297782E-5</v>
      </c>
      <c r="DU469" s="223">
        <f t="shared" ca="1" si="974"/>
        <v>-1.6348780128341191E-4</v>
      </c>
      <c r="DV469" s="223">
        <f t="shared" ca="1" si="975"/>
        <v>2.372994792414999E-4</v>
      </c>
      <c r="DW469" s="223">
        <f t="shared" ca="1" si="976"/>
        <v>-2.5507111224032646E-4</v>
      </c>
      <c r="DX469" s="223">
        <f t="shared" ca="1" si="977"/>
        <v>2.1260579636995857E-4</v>
      </c>
      <c r="DY469" s="223">
        <f t="shared" ca="1" si="978"/>
        <v>-1.1993203324445082E-4</v>
      </c>
      <c r="DZ469" s="223">
        <f t="shared" ca="1" si="979"/>
        <v>-1.0645755803372731E-6</v>
      </c>
      <c r="EA469" s="223">
        <f t="shared" ca="1" si="980"/>
        <v>1.2180977692806171E-4</v>
      </c>
      <c r="EB469" s="223">
        <f t="shared" ca="1" si="981"/>
        <v>-2.137886893764366E-4</v>
      </c>
      <c r="EC469" s="223">
        <f t="shared" ca="1" si="982"/>
        <v>2.5527980554842659E-4</v>
      </c>
      <c r="ED469" s="223">
        <f t="shared" ca="1" si="983"/>
        <v>-2.3648468836730328E-4</v>
      </c>
      <c r="EE469" s="223">
        <f t="shared" ca="1" si="984"/>
        <v>1.6184194517940981E-4</v>
      </c>
      <c r="EF469" s="223">
        <f t="shared" ca="1" si="985"/>
        <v>-4.8979017467140412E-5</v>
      </c>
      <c r="EG469" s="223">
        <f t="shared" ca="1" si="986"/>
        <v>-7.5450671157088799E-5</v>
      </c>
      <c r="EH469" s="223">
        <f t="shared" ca="1" si="987"/>
        <v>1.8206212007272344E-4</v>
      </c>
      <c r="EI469" s="223">
        <f t="shared" ca="1" si="988"/>
        <v>-2.4567823909186684E-4</v>
      </c>
      <c r="EJ469" s="223">
        <f t="shared" ca="1" si="989"/>
        <v>2.5127560641283149E-4</v>
      </c>
      <c r="EK469" s="223">
        <f t="shared" ca="1" si="990"/>
        <v>-1.9753236192314398E-4</v>
      </c>
      <c r="EL469" s="223">
        <f t="shared" ca="1" si="991"/>
        <v>9.7140374341119458E-5</v>
      </c>
      <c r="EM469" s="223">
        <f t="shared" ca="1" si="992"/>
        <v>2.6192038406759295E-5</v>
      </c>
      <c r="EN469" s="223">
        <f t="shared" ca="1" si="993"/>
        <v>-1.4333900559621899E-4</v>
      </c>
      <c r="EO469" s="223">
        <f t="shared" ca="1" si="994"/>
        <v>2.2663539568494676E-4</v>
      </c>
      <c r="EP469" s="223">
        <f t="shared" ca="1" si="995"/>
        <v>-2.5641014382089572E-4</v>
      </c>
      <c r="EQ469" s="223">
        <f t="shared" ca="1" si="996"/>
        <v>2.2563172077558777E-4</v>
      </c>
      <c r="ER469" s="223">
        <f t="shared" ca="1" si="997"/>
        <v>-1.4156868110610583E-4</v>
      </c>
      <c r="ES469" s="223">
        <f t="shared" ca="1" si="998"/>
        <v>2.4073139690863326E-5</v>
      </c>
      <c r="ET469" s="223">
        <f t="shared" ca="1" si="999"/>
        <v>9.9107453520090987E-5</v>
      </c>
      <c r="EU469" s="223">
        <f t="shared" ca="1" si="1000"/>
        <v>-1.9888308112044626E-4</v>
      </c>
      <c r="EV469" s="223">
        <f t="shared" ca="1" si="1001"/>
        <v>2.5169098319838886E-4</v>
      </c>
      <c r="EW469" s="223">
        <f t="shared" ca="1" si="1002"/>
        <v>-2.450601791343597E-4</v>
      </c>
      <c r="EX469" s="223">
        <f t="shared" ca="1" si="1003"/>
        <v>1.805565828488277E-4</v>
      </c>
      <c r="EY469" s="223">
        <f t="shared" ca="1" si="1004"/>
        <v>-7.3413200530552636E-5</v>
      </c>
      <c r="EZ469" s="223">
        <f t="shared" ca="1" si="1005"/>
        <v>-5.1067257585299496E-5</v>
      </c>
      <c r="FA469" s="223">
        <f t="shared" ca="1" si="1006"/>
        <v>1.6348780128341329E-4</v>
      </c>
      <c r="FB469" s="223">
        <f t="shared" ca="1" si="1007"/>
        <v>-2.3729947924150058E-4</v>
      </c>
      <c r="FC469" s="223">
        <f t="shared" ca="1" si="1008"/>
        <v>2.550711122403263E-4</v>
      </c>
      <c r="FD469" s="223">
        <f t="shared" ca="1" si="1009"/>
        <v>-2.1260579636995754E-4</v>
      </c>
      <c r="FE469" s="223">
        <f t="shared" ca="1" si="1010"/>
        <v>1.1993203324444928E-4</v>
      </c>
      <c r="FF469" s="223">
        <f t="shared" ca="1" si="1011"/>
        <v>1.0645755803390485E-6</v>
      </c>
      <c r="FG469" s="223">
        <f t="shared" ca="1" si="1012"/>
        <v>-1.2180977692806325E-4</v>
      </c>
      <c r="FH469" s="223">
        <f t="shared" ca="1" si="1013"/>
        <v>2.1378868937643757E-4</v>
      </c>
      <c r="FI469" s="223">
        <f t="shared" ca="1" si="1014"/>
        <v>-2.5527980554842676E-4</v>
      </c>
      <c r="FJ469" s="223">
        <f t="shared" ca="1" si="1015"/>
        <v>2.3648468836730261E-4</v>
      </c>
      <c r="FK469" s="223">
        <f t="shared" ca="1" si="1016"/>
        <v>-1.6184194517940845E-4</v>
      </c>
      <c r="FL469" s="223">
        <f t="shared" ca="1" si="1017"/>
        <v>4.897901746713869E-5</v>
      </c>
      <c r="FM469" s="223">
        <f t="shared" ca="1" si="1018"/>
        <v>7.5450671157090466E-5</v>
      </c>
      <c r="FN469" s="223">
        <f t="shared" ca="1" si="1019"/>
        <v>-1.8206212007272469E-4</v>
      </c>
      <c r="FO469" s="223">
        <f t="shared" ca="1" si="1020"/>
        <v>2.4567823909186733E-4</v>
      </c>
      <c r="FP469" s="223">
        <f t="shared" ca="1" si="1021"/>
        <v>-2.5127560641283116E-4</v>
      </c>
      <c r="FQ469" s="223">
        <f t="shared" ca="1" si="1022"/>
        <v>1.9753236192314287E-4</v>
      </c>
      <c r="FR469" s="223">
        <f t="shared" ca="1" si="1023"/>
        <v>-9.7140374341117872E-5</v>
      </c>
      <c r="FS469" s="223">
        <f t="shared" ca="1" si="1024"/>
        <v>-2.6192038406761044E-5</v>
      </c>
      <c r="FT469" s="223">
        <f t="shared" ca="1" si="1025"/>
        <v>1.4333900559622046E-4</v>
      </c>
      <c r="FU469" s="223">
        <f t="shared" ca="1" si="1026"/>
        <v>-2.2663539568494758E-4</v>
      </c>
      <c r="FV469" s="223">
        <f t="shared" ca="1" si="1027"/>
        <v>2.5641014382089572E-4</v>
      </c>
      <c r="FW469" s="223">
        <f t="shared" ca="1" si="1028"/>
        <v>-2.2563172077558696E-4</v>
      </c>
      <c r="FX469" s="223">
        <f t="shared" ca="1" si="1029"/>
        <v>1.4156868110610433E-4</v>
      </c>
      <c r="FY469" s="223">
        <f t="shared" ca="1" si="1030"/>
        <v>-2.4073139690861591E-5</v>
      </c>
      <c r="FZ469" s="223">
        <f t="shared" ca="1" si="1031"/>
        <v>-9.9107453520106044E-5</v>
      </c>
      <c r="GA469" s="223">
        <f t="shared" ca="1" si="1032"/>
        <v>1.988830811204474E-4</v>
      </c>
      <c r="GB469" s="223">
        <f t="shared" ca="1" si="1033"/>
        <v>-2.5169098319838918E-4</v>
      </c>
      <c r="GC469" s="223">
        <f t="shared" ca="1" si="1034"/>
        <v>2.4506017913435922E-4</v>
      </c>
      <c r="GD469" s="223">
        <f t="shared" ca="1" si="1035"/>
        <v>-1.805565828488265E-4</v>
      </c>
      <c r="GE469" s="223">
        <f t="shared" ca="1" si="1036"/>
        <v>7.3413200530550928E-5</v>
      </c>
      <c r="GF469" s="223">
        <f t="shared" ca="1" si="1037"/>
        <v>5.1067257585301224E-5</v>
      </c>
      <c r="GG469" s="223">
        <f t="shared" ca="1" si="1038"/>
        <v>-1.6348780128341465E-4</v>
      </c>
      <c r="GH469" s="223">
        <f t="shared" ca="1" si="1039"/>
        <v>2.3729947924150123E-4</v>
      </c>
      <c r="GI469" s="223">
        <f t="shared" ca="1" si="1040"/>
        <v>-2.5507111224032613E-4</v>
      </c>
      <c r="GJ469" s="223">
        <f t="shared" ca="1" si="1041"/>
        <v>2.1260579636995659E-4</v>
      </c>
      <c r="GK469" s="223">
        <f t="shared" ca="1" si="1042"/>
        <v>-1.1993203324444773E-4</v>
      </c>
      <c r="GL469" s="223">
        <f t="shared" ca="1" si="1043"/>
        <v>-1.0645755803407968E-6</v>
      </c>
      <c r="GM469" s="223">
        <f t="shared" ca="1" si="1044"/>
        <v>1.218097769280648E-4</v>
      </c>
      <c r="GN469" s="223">
        <f t="shared" ca="1" si="1045"/>
        <v>-2.1378868937643855E-4</v>
      </c>
      <c r="GO469" s="223">
        <f t="shared" ca="1" si="1046"/>
        <v>2.5527980554842692E-4</v>
      </c>
      <c r="GP469" s="223">
        <f t="shared" ca="1" si="1047"/>
        <v>-2.364846883673019E-4</v>
      </c>
      <c r="GQ469" s="223">
        <f t="shared" ca="1" si="1048"/>
        <v>1.618419451794071E-4</v>
      </c>
      <c r="GR469" s="223">
        <f t="shared" ca="1" si="1049"/>
        <v>-4.8979017467136956E-5</v>
      </c>
      <c r="GS469" s="223">
        <f t="shared" ca="1" si="1050"/>
        <v>-7.5450671157092146E-5</v>
      </c>
      <c r="GT469" s="223">
        <f t="shared" ca="1" si="1051"/>
        <v>1.8206212007272591E-4</v>
      </c>
      <c r="GU469" s="223">
        <f t="shared" ca="1" si="1052"/>
        <v>-2.4567823909186782E-4</v>
      </c>
      <c r="GV469" s="223">
        <f t="shared" ca="1" si="1053"/>
        <v>2.5127560641282785E-4</v>
      </c>
      <c r="GW469" s="223">
        <f t="shared" ca="1" si="1054"/>
        <v>-1.9753236192313243E-4</v>
      </c>
      <c r="GX469" s="223">
        <f t="shared" ca="1" si="1055"/>
        <v>9.7140374341102721E-5</v>
      </c>
      <c r="GY469" s="223">
        <f t="shared" ca="1" si="1056"/>
        <v>2.6192038406777293E-5</v>
      </c>
      <c r="GZ469" s="223">
        <f t="shared" ca="1" si="1057"/>
        <v>-1.4333900559623401E-4</v>
      </c>
      <c r="HA469" s="223">
        <f t="shared" ca="1" si="1058"/>
        <v>2.2663539568494161E-4</v>
      </c>
      <c r="HB469" s="223">
        <f t="shared" ca="1" si="1059"/>
        <v>-2.5641014382089578E-4</v>
      </c>
      <c r="HC469" s="223">
        <f t="shared" ca="1" si="1060"/>
        <v>2.2563172077559303E-4</v>
      </c>
      <c r="HD469" s="223">
        <f t="shared" ca="1" si="1061"/>
        <v>-1.4156868110611504E-4</v>
      </c>
      <c r="HE469" s="223">
        <f t="shared" ca="1" si="1062"/>
        <v>2.4073139690874344E-5</v>
      </c>
      <c r="HF469" s="223">
        <f t="shared" ca="1" si="1063"/>
        <v>9.9107453520094226E-5</v>
      </c>
      <c r="HG469" s="223">
        <f t="shared" ca="1" si="1064"/>
        <v>-1.9888308112044848E-4</v>
      </c>
      <c r="HH469" s="223">
        <f t="shared" ca="1" si="1065"/>
        <v>2.5169098319838951E-4</v>
      </c>
      <c r="HI469" s="223">
        <f t="shared" ca="1" si="1066"/>
        <v>-2.4506017913435873E-4</v>
      </c>
      <c r="HJ469" s="223">
        <f t="shared" ca="1" si="1067"/>
        <v>1.805565828488252E-4</v>
      </c>
      <c r="HK469" s="223">
        <f t="shared" ca="1" si="1068"/>
        <v>-7.3413200530549275E-5</v>
      </c>
      <c r="HL469" s="223">
        <f t="shared" ca="1" si="1069"/>
        <v>-5.1067257585302952E-5</v>
      </c>
      <c r="HM469" s="223">
        <f t="shared" ca="1" si="1070"/>
        <v>1.6348780128341598E-4</v>
      </c>
      <c r="HN469" s="223">
        <f t="shared" ca="1" si="1071"/>
        <v>-2.372994792415019E-4</v>
      </c>
      <c r="HO469" s="223">
        <f t="shared" ca="1" si="1072"/>
        <v>2.5507111224032592E-4</v>
      </c>
      <c r="HP469" s="223">
        <f t="shared" ca="1" si="1073"/>
        <v>-2.1260579636995559E-4</v>
      </c>
      <c r="HQ469" s="223">
        <f t="shared" ca="1" si="1074"/>
        <v>1.1993203324443329E-4</v>
      </c>
      <c r="HR469" s="223">
        <f t="shared" ca="1" si="1075"/>
        <v>1.0645755803571276E-6</v>
      </c>
      <c r="HS469" s="223">
        <f t="shared" ca="1" si="1076"/>
        <v>-1.2180977692807918E-4</v>
      </c>
      <c r="HT469" s="223">
        <f t="shared" ca="1" si="1077"/>
        <v>2.1378868937644758E-4</v>
      </c>
      <c r="HU469" s="223">
        <f t="shared" ca="1" si="1078"/>
        <v>-2.5527980554842849E-4</v>
      </c>
      <c r="HV469" s="223">
        <f t="shared" ca="1" si="1079"/>
        <v>2.3648468836729561E-4</v>
      </c>
      <c r="HW469" s="223">
        <f t="shared" ca="1" si="1080"/>
        <v>-1.6184194517941702E-4</v>
      </c>
      <c r="HX469" s="223">
        <f t="shared" ca="1" si="1081"/>
        <v>4.8979017467149546E-5</v>
      </c>
      <c r="HY469" s="223">
        <f t="shared" ca="1" si="1082"/>
        <v>7.5450671157079909E-5</v>
      </c>
      <c r="HZ469" s="223">
        <f t="shared" ca="1" si="1083"/>
        <v>-1.8206212007271689E-4</v>
      </c>
      <c r="IA469" s="223">
        <f t="shared" ca="1" si="1084"/>
        <v>2.4567823909186419E-4</v>
      </c>
      <c r="IB469" s="223">
        <f t="shared" ca="1" si="1085"/>
        <v>-2.5127560641283046E-4</v>
      </c>
      <c r="IC469" s="223">
        <f t="shared" ca="1" si="1086"/>
        <v>1.9753236192314062E-4</v>
      </c>
      <c r="ID469" s="223">
        <f t="shared" ca="1" si="1087"/>
        <v>-9.7140374341114606E-5</v>
      </c>
      <c r="IE469" s="223">
        <f t="shared" ca="1" si="1088"/>
        <v>2.1928951253820069E-5</v>
      </c>
      <c r="IF469" s="223">
        <f t="shared" ca="1" si="1089"/>
        <v>1.4333900559622339E-4</v>
      </c>
      <c r="IG469" s="223">
        <f t="shared" ca="1" si="1090"/>
        <v>-2.2663539568494923E-4</v>
      </c>
      <c r="IH469" s="223">
        <f t="shared" ca="1" si="1091"/>
        <v>2.5641014382089572E-4</v>
      </c>
      <c r="II469" s="223">
        <f t="shared" ca="1" si="1092"/>
        <v>-2.2563172077558528E-4</v>
      </c>
      <c r="IJ469" s="223">
        <f t="shared" ca="1" si="1093"/>
        <v>1.4156868110610143E-4</v>
      </c>
      <c r="IK469" s="223">
        <f t="shared" ca="1" si="1094"/>
        <v>-2.4073139690858081E-5</v>
      </c>
      <c r="IL469" s="223">
        <f t="shared" ca="1" si="1095"/>
        <v>-9.9107453520109296E-5</v>
      </c>
      <c r="IM469" s="223">
        <f t="shared" ca="1" si="1096"/>
        <v>1.9888308112045878E-4</v>
      </c>
      <c r="IN469" s="223">
        <f t="shared" ca="1" si="1097"/>
        <v>-2.516909831983926E-4</v>
      </c>
      <c r="IO469" s="223">
        <f t="shared" ca="1" si="1098"/>
        <v>2.450601791343539E-4</v>
      </c>
      <c r="IP469" s="223">
        <f t="shared" ca="1" si="1099"/>
        <v>-1.805565828488136E-4</v>
      </c>
      <c r="IQ469" s="223">
        <f t="shared" ca="1" si="1100"/>
        <v>7.3413200530533608E-5</v>
      </c>
      <c r="IR469" s="223">
        <f t="shared" ca="1" si="1101"/>
        <v>5.1067257585290382E-5</v>
      </c>
      <c r="IS469" s="223">
        <f t="shared" ca="1" si="1102"/>
        <v>-1.6348780128340611E-4</v>
      </c>
      <c r="IT469" s="223">
        <f t="shared" ca="1" si="1103"/>
        <v>2.3729947924149702E-4</v>
      </c>
      <c r="IU469" s="223">
        <f t="shared" ca="1" si="1104"/>
        <v>-2.5507111224032722E-4</v>
      </c>
      <c r="IV469" s="223">
        <f t="shared" ca="1" si="1105"/>
        <v>2.1260579636996277E-4</v>
      </c>
      <c r="IW469" s="223">
        <f t="shared" ca="1" si="1106"/>
        <v>-1.1993203324444459E-4</v>
      </c>
      <c r="IX469" s="223">
        <f t="shared" ca="1" si="1107"/>
        <v>-1.0645755803443205E-6</v>
      </c>
      <c r="IY469" s="223">
        <f t="shared" ca="1" si="1108"/>
        <v>1.218097769280679E-4</v>
      </c>
      <c r="IZ469" s="223">
        <f t="shared" ca="1" si="1109"/>
        <v>-2.137886893764405E-4</v>
      </c>
      <c r="JA469" s="223">
        <f t="shared" ca="1" si="1110"/>
        <v>2.5527980554842725E-4</v>
      </c>
      <c r="JB469" s="223">
        <f t="shared" ca="1" si="1111"/>
        <v>-2.3648468836730055E-4</v>
      </c>
    </row>
    <row r="470" spans="2:262">
      <c r="B470" s="230">
        <v>109</v>
      </c>
      <c r="C470" s="229">
        <f t="shared" si="1112"/>
        <v>2.1289062500000015E-3</v>
      </c>
      <c r="D470" s="226">
        <f t="shared" ca="1" si="855"/>
        <v>280.00078386005265</v>
      </c>
      <c r="E470" s="225">
        <f ca="1">DK361</f>
        <v>7.8386005266200176E-4</v>
      </c>
      <c r="F470" s="224">
        <v>109</v>
      </c>
      <c r="G470" s="223">
        <f t="shared" ca="1" si="856"/>
        <v>9.9702072418155608E-5</v>
      </c>
      <c r="H470" s="223">
        <f t="shared" ca="1" si="857"/>
        <v>-3.5923566973269611E-5</v>
      </c>
      <c r="I470" s="223">
        <f t="shared" ca="1" si="858"/>
        <v>-3.55264664058577E-5</v>
      </c>
      <c r="J470" s="223">
        <f t="shared" ca="1" si="859"/>
        <v>9.938977323190573E-5</v>
      </c>
      <c r="K470" s="223">
        <f t="shared" ca="1" si="860"/>
        <v>-1.4202825507624183E-4</v>
      </c>
      <c r="L470" s="223">
        <f t="shared" ca="1" si="861"/>
        <v>1.5433640454908334E-4</v>
      </c>
      <c r="M470" s="223">
        <f t="shared" ca="1" si="862"/>
        <v>-1.3368579912852464E-4</v>
      </c>
      <c r="N470" s="223">
        <f t="shared" ca="1" si="863"/>
        <v>8.4486404463597655E-5</v>
      </c>
      <c r="O470" s="223">
        <f t="shared" ca="1" si="864"/>
        <v>-1.7244820046512764E-5</v>
      </c>
      <c r="P470" s="223">
        <f t="shared" ca="1" si="865"/>
        <v>-5.367941979302008E-5</v>
      </c>
      <c r="Q470" s="223">
        <f t="shared" ca="1" si="866"/>
        <v>1.1314034451291531E-4</v>
      </c>
      <c r="R470" s="223">
        <f t="shared" ca="1" si="867"/>
        <v>-1.4843999053611691E-4</v>
      </c>
      <c r="S470" s="223">
        <f t="shared" ca="1" si="868"/>
        <v>1.5204006911926835E-4</v>
      </c>
      <c r="T470" s="223">
        <f t="shared" ca="1" si="869"/>
        <v>-1.2317177844943563E-4</v>
      </c>
      <c r="U470" s="223">
        <f t="shared" ca="1" si="870"/>
        <v>6.7999982345744257E-5</v>
      </c>
      <c r="V470" s="223">
        <f t="shared" ca="1" si="871"/>
        <v>1.693305025266891E-6</v>
      </c>
      <c r="W470" s="223">
        <f t="shared" ca="1" si="872"/>
        <v>-7.1024984741553996E-5</v>
      </c>
      <c r="X470" s="223">
        <f t="shared" ca="1" si="873"/>
        <v>1.2518917970112567E-4</v>
      </c>
      <c r="Y470" s="223">
        <f t="shared" ca="1" si="874"/>
        <v>-1.5261905037000222E-4</v>
      </c>
      <c r="Z470" s="223">
        <f t="shared" ca="1" si="875"/>
        <v>1.47456909530611E-4</v>
      </c>
      <c r="AA470" s="223">
        <f t="shared" ca="1" si="876"/>
        <v>-1.1080513957385823E-4</v>
      </c>
      <c r="AB470" s="223">
        <f t="shared" ca="1" si="877"/>
        <v>5.0490777198850842E-5</v>
      </c>
      <c r="AC470" s="223">
        <f t="shared" ca="1" si="878"/>
        <v>2.0605961213333297E-5</v>
      </c>
      <c r="AD470" s="223">
        <f t="shared" ca="1" si="879"/>
        <v>-8.7302267809335769E-5</v>
      </c>
      <c r="AE470" s="223">
        <f t="shared" ca="1" si="880"/>
        <v>1.353550531002197E-4</v>
      </c>
      <c r="AF470" s="223">
        <f t="shared" ca="1" si="881"/>
        <v>-1.5450257762811685E-4</v>
      </c>
      <c r="AG470" s="223">
        <f t="shared" ca="1" si="882"/>
        <v>1.4065586076934101E-4</v>
      </c>
      <c r="AH470" s="223">
        <f t="shared" ca="1" si="883"/>
        <v>-9.677188826137938E-5</v>
      </c>
      <c r="AI470" s="223">
        <f t="shared" ca="1" si="884"/>
        <v>3.2222143765940922E-5</v>
      </c>
      <c r="AJ470" s="223">
        <f t="shared" ca="1" si="885"/>
        <v>3.9208684564669309E-5</v>
      </c>
      <c r="AK470" s="223">
        <f t="shared" ca="1" si="886"/>
        <v>-1.0226644350808724E-4</v>
      </c>
      <c r="AL470" s="223">
        <f t="shared" ca="1" si="887"/>
        <v>1.4348506051185415E-4</v>
      </c>
      <c r="AM470" s="223">
        <f t="shared" ca="1" si="888"/>
        <v>-1.5406224230730668E-4</v>
      </c>
      <c r="AN470" s="223">
        <f t="shared" ca="1" si="889"/>
        <v>1.317392169392618E-4</v>
      </c>
      <c r="AO470" s="223">
        <f t="shared" ca="1" si="890"/>
        <v>-8.1283097673927839E-5</v>
      </c>
      <c r="AP470" s="223">
        <f t="shared" ca="1" si="891"/>
        <v>1.3468859298338858E-5</v>
      </c>
      <c r="AQ470" s="223">
        <f t="shared" ca="1" si="892"/>
        <v>5.7221672804608982E-5</v>
      </c>
      <c r="AR470" s="223">
        <f t="shared" ca="1" si="893"/>
        <v>-1.1569243670660927E-4</v>
      </c>
      <c r="AS470" s="223">
        <f t="shared" ca="1" si="894"/>
        <v>1.4945691905712561E-4</v>
      </c>
      <c r="AT470" s="223">
        <f t="shared" ca="1" si="895"/>
        <v>-1.5130466746066221E-4</v>
      </c>
      <c r="AU470" s="223">
        <f t="shared" ca="1" si="896"/>
        <v>1.2084109266321421E-4</v>
      </c>
      <c r="AV470" s="223">
        <f t="shared" ca="1" si="897"/>
        <v>-6.4571733638941551E-5</v>
      </c>
      <c r="AW470" s="223">
        <f t="shared" ca="1" si="898"/>
        <v>-5.4870093499613876E-6</v>
      </c>
      <c r="AX470" s="223">
        <f t="shared" ca="1" si="899"/>
        <v>7.437399382348656E-5</v>
      </c>
      <c r="AY470" s="223">
        <f t="shared" ca="1" si="900"/>
        <v>-1.2737830797024513E-4</v>
      </c>
      <c r="AZ470" s="223">
        <f t="shared" ca="1" si="901"/>
        <v>1.5318080642489148E-4</v>
      </c>
      <c r="BA470" s="223">
        <f t="shared" ca="1" si="902"/>
        <v>-1.4627132958063414E-4</v>
      </c>
      <c r="BB470" s="223">
        <f t="shared" ca="1" si="903"/>
        <v>1.0812540587430819E-4</v>
      </c>
      <c r="BC470" s="223">
        <f t="shared" ca="1" si="904"/>
        <v>-4.6889150626489191E-5</v>
      </c>
      <c r="BD470" s="223">
        <f t="shared" ca="1" si="905"/>
        <v>-2.4360348270313566E-5</v>
      </c>
      <c r="BE470" s="223">
        <f t="shared" ca="1" si="906"/>
        <v>9.0407660747753444E-5</v>
      </c>
      <c r="BF470" s="223">
        <f t="shared" ca="1" si="907"/>
        <v>-1.3714829091794958E-4</v>
      </c>
      <c r="BG470" s="223">
        <f t="shared" ca="1" si="908"/>
        <v>1.5460071188293752E-4</v>
      </c>
      <c r="BH470" s="223">
        <f t="shared" ca="1" si="909"/>
        <v>-1.3903793475398209E-4</v>
      </c>
      <c r="BI470" s="223">
        <f t="shared" ca="1" si="910"/>
        <v>9.3783412337650494E-5</v>
      </c>
      <c r="BJ470" s="223">
        <f t="shared" ca="1" si="911"/>
        <v>-2.8501311144072011E-5</v>
      </c>
      <c r="BK470" s="223">
        <f t="shared" ca="1" si="912"/>
        <v>-4.2867284878007368E-5</v>
      </c>
      <c r="BL470" s="223">
        <f t="shared" ca="1" si="913"/>
        <v>1.050815123026901E-4</v>
      </c>
      <c r="BM470" s="223">
        <f t="shared" ca="1" si="914"/>
        <v>-1.4485543591226608E-4</v>
      </c>
      <c r="BN470" s="223">
        <f t="shared" ca="1" si="915"/>
        <v>1.5369527873152259E-4</v>
      </c>
      <c r="BO470" s="223">
        <f t="shared" ca="1" si="916"/>
        <v>-1.2971327997176156E-4</v>
      </c>
      <c r="BP470" s="223">
        <f t="shared" ca="1" si="917"/>
        <v>7.8030828985589074E-5</v>
      </c>
      <c r="BQ470" s="223">
        <f t="shared" ca="1" si="918"/>
        <v>-9.6847854129539777E-6</v>
      </c>
      <c r="BR470" s="223">
        <f t="shared" ca="1" si="919"/>
        <v>-6.0729457620156518E-5</v>
      </c>
      <c r="BS470" s="223">
        <f t="shared" ca="1" si="920"/>
        <v>1.1817484010244853E-4</v>
      </c>
      <c r="BT470" s="223">
        <f t="shared" ca="1" si="921"/>
        <v>-1.5038382031864838E-4</v>
      </c>
      <c r="BU470" s="223">
        <f t="shared" ca="1" si="922"/>
        <v>1.5047812552802345E-4</v>
      </c>
      <c r="BV470" s="223">
        <f t="shared" ca="1" si="923"/>
        <v>-1.1843761672130986E-4</v>
      </c>
      <c r="BW470" s="223">
        <f t="shared" ca="1" si="924"/>
        <v>6.1104589334287334E-5</v>
      </c>
      <c r="BX470" s="223">
        <f t="shared" ca="1" si="925"/>
        <v>9.2774085053937637E-6</v>
      </c>
      <c r="BY470" s="223">
        <f t="shared" ca="1" si="926"/>
        <v>-7.7678202792562579E-5</v>
      </c>
      <c r="BZ470" s="223">
        <f t="shared" ca="1" si="927"/>
        <v>1.2949070830962309E-4</v>
      </c>
      <c r="CA470" s="223">
        <f t="shared" ca="1" si="928"/>
        <v>-1.5365029208979004E-4</v>
      </c>
      <c r="CB470" s="223">
        <f t="shared" ca="1" si="929"/>
        <v>1.449976412511551E-4</v>
      </c>
      <c r="CC470" s="223">
        <f t="shared" ca="1" si="930"/>
        <v>-1.0538054147333348E-4</v>
      </c>
      <c r="CD470" s="223">
        <f t="shared" ca="1" si="931"/>
        <v>4.3259279783088401E-5</v>
      </c>
      <c r="CE470" s="223">
        <f t="shared" ca="1" si="932"/>
        <v>2.8100061564388968E-5</v>
      </c>
      <c r="CF470" s="223">
        <f t="shared" ca="1" si="933"/>
        <v>-9.3458595491896799E-5</v>
      </c>
      <c r="CG470" s="223">
        <f t="shared" ca="1" si="934"/>
        <v>1.3885891573353536E-4</v>
      </c>
      <c r="CH470" s="223">
        <f t="shared" ca="1" si="935"/>
        <v>-1.5460572044981278E-4</v>
      </c>
      <c r="CI470" s="223">
        <f t="shared" ca="1" si="936"/>
        <v>1.3733625748569054E-4</v>
      </c>
      <c r="CJ470" s="223">
        <f t="shared" ca="1" si="937"/>
        <v>-9.0738444793115301E-5</v>
      </c>
      <c r="CK470" s="223">
        <f t="shared" ca="1" si="938"/>
        <v>2.4763310398102532E-5</v>
      </c>
      <c r="CL470" s="223">
        <f t="shared" ca="1" si="939"/>
        <v>4.650006354184593E-5</v>
      </c>
      <c r="CM470" s="223">
        <f t="shared" ca="1" si="940"/>
        <v>-1.0783328392353094E-4</v>
      </c>
      <c r="CN470" s="223">
        <f t="shared" ca="1" si="941"/>
        <v>1.4613855581457801E-4</v>
      </c>
      <c r="CO470" s="223">
        <f t="shared" ca="1" si="942"/>
        <v>-1.5323573486686703E-4</v>
      </c>
      <c r="CP470" s="223">
        <f t="shared" ca="1" si="943"/>
        <v>1.2760920857469822E-4</v>
      </c>
      <c r="CQ470" s="223">
        <f t="shared" ca="1" si="944"/>
        <v>-7.4731557443629993E-5</v>
      </c>
      <c r="CR470" s="223">
        <f t="shared" ca="1" si="945"/>
        <v>5.8948777749759566E-6</v>
      </c>
      <c r="CS470" s="223">
        <f t="shared" ca="1" si="946"/>
        <v>6.4200661281254339E-5</v>
      </c>
      <c r="CT470" s="223">
        <f t="shared" ca="1" si="947"/>
        <v>-1.2058605939345334E-4</v>
      </c>
      <c r="CU470" s="223">
        <f t="shared" ca="1" si="948"/>
        <v>1.5122013599002437E-4</v>
      </c>
      <c r="CV470" s="223">
        <f t="shared" ca="1" si="949"/>
        <v>-1.4956094119930604E-4</v>
      </c>
      <c r="CW470" s="223">
        <f t="shared" ca="1" si="950"/>
        <v>1.1596279838776164E-4</v>
      </c>
      <c r="CX470" s="223">
        <f t="shared" ca="1" si="951"/>
        <v>-5.7600637909861813E-5</v>
      </c>
      <c r="CY470" s="223">
        <f t="shared" ca="1" si="952"/>
        <v>-1.3062219296853712E-5</v>
      </c>
      <c r="CZ470" s="223">
        <f t="shared" ca="1" si="953"/>
        <v>8.0935621316851399E-5</v>
      </c>
      <c r="DA470" s="223">
        <f t="shared" ca="1" si="954"/>
        <v>-1.3152510828828601E-4</v>
      </c>
      <c r="DB470" s="223">
        <f t="shared" ca="1" si="955"/>
        <v>1.540272245640874E-4</v>
      </c>
      <c r="DC470" s="223">
        <f t="shared" ca="1" si="956"/>
        <v>-1.436366117643957E-4</v>
      </c>
      <c r="DD470" s="223">
        <f t="shared" ca="1" si="957"/>
        <v>1.0257219977460103E-4</v>
      </c>
      <c r="DE470" s="223">
        <f t="shared" ca="1" si="958"/>
        <v>-3.9603351167114932E-5</v>
      </c>
      <c r="DF470" s="223">
        <f t="shared" ca="1" si="959"/>
        <v>-3.1822848432106961E-5</v>
      </c>
      <c r="DG470" s="223">
        <f t="shared" ca="1" si="960"/>
        <v>9.6453234272754333E-5</v>
      </c>
      <c r="DH470" s="223">
        <f t="shared" ca="1" si="961"/>
        <v>-1.4048589713055434E-4</v>
      </c>
      <c r="DI470" s="223">
        <f t="shared" ca="1" si="962"/>
        <v>1.5451760031176908E-4</v>
      </c>
      <c r="DJ470" s="223">
        <f t="shared" ca="1" si="963"/>
        <v>-1.3555185399122301E-4</v>
      </c>
      <c r="DK470" s="223">
        <f t="shared" ca="1" si="964"/>
        <v>8.7638819802365685E-5</v>
      </c>
      <c r="DL470" s="223">
        <f t="shared" ca="1" si="965"/>
        <v>-2.1010393159913429E-5</v>
      </c>
      <c r="DM470" s="223">
        <f t="shared" ca="1" si="966"/>
        <v>-5.010483230616038E-5</v>
      </c>
      <c r="DN470" s="223">
        <f t="shared" ca="1" si="967"/>
        <v>1.1052010080628239E-4</v>
      </c>
      <c r="DO470" s="223">
        <f t="shared" ca="1" si="968"/>
        <v>-1.4733364731533974E-4</v>
      </c>
      <c r="DP470" s="223">
        <f t="shared" ca="1" si="969"/>
        <v>1.526838875253808E-4</v>
      </c>
      <c r="DQ470" s="223">
        <f t="shared" ca="1" si="970"/>
        <v>-1.2542827016200764E-4</v>
      </c>
      <c r="DR470" s="223">
        <f t="shared" ca="1" si="971"/>
        <v>7.1387270405855841E-5</v>
      </c>
      <c r="DS470" s="223">
        <f t="shared" ca="1" si="972"/>
        <v>-2.1014192830499695E-6</v>
      </c>
      <c r="DT470" s="223">
        <f t="shared" ca="1" si="973"/>
        <v>-6.7633192864613637E-5</v>
      </c>
      <c r="DU470" s="223">
        <f t="shared" ca="1" si="974"/>
        <v>1.2292464215128273E-4</v>
      </c>
      <c r="DV470" s="223">
        <f t="shared" ca="1" si="975"/>
        <v>-1.519653623059642E-4</v>
      </c>
      <c r="DW470" s="223">
        <f t="shared" ca="1" si="976"/>
        <v>1.4855366695205272E-4</v>
      </c>
      <c r="DX470" s="223">
        <f t="shared" ca="1" si="977"/>
        <v>-1.1341812840059288E-4</v>
      </c>
      <c r="DY470" s="223">
        <f t="shared" ca="1" si="978"/>
        <v>5.4061990014994073E-5</v>
      </c>
      <c r="DZ470" s="223">
        <f t="shared" ca="1" si="979"/>
        <v>1.6839161895828313E-5</v>
      </c>
      <c r="EA470" s="223">
        <f t="shared" ca="1" si="980"/>
        <v>-8.4144287249233053E-5</v>
      </c>
      <c r="EB470" s="223">
        <f t="shared" ca="1" si="981"/>
        <v>1.3348028245975876E-4</v>
      </c>
      <c r="EC470" s="223">
        <f t="shared" ca="1" si="982"/>
        <v>-1.5431137679775697E-4</v>
      </c>
      <c r="ED470" s="223">
        <f t="shared" ca="1" si="983"/>
        <v>1.4218906095363147E-4</v>
      </c>
      <c r="EE470" s="223">
        <f t="shared" ca="1" si="984"/>
        <v>-9.9702072418152463E-5</v>
      </c>
      <c r="EF470" s="223">
        <f t="shared" ca="1" si="985"/>
        <v>3.5923566973267328E-5</v>
      </c>
      <c r="EG470" s="223">
        <f t="shared" ca="1" si="986"/>
        <v>3.5526466405866658E-5</v>
      </c>
      <c r="EH470" s="223">
        <f t="shared" ca="1" si="987"/>
        <v>-9.9389773231911517E-5</v>
      </c>
      <c r="EI470" s="223">
        <f t="shared" ca="1" si="988"/>
        <v>1.4202825507624416E-4</v>
      </c>
      <c r="EJ470" s="223">
        <f t="shared" ca="1" si="989"/>
        <v>-1.543364045490831E-4</v>
      </c>
      <c r="EK470" s="223">
        <f t="shared" ca="1" si="990"/>
        <v>1.3368579912852359E-4</v>
      </c>
      <c r="EL470" s="223">
        <f t="shared" ca="1" si="991"/>
        <v>-8.4486404463589944E-5</v>
      </c>
      <c r="EM470" s="223">
        <f t="shared" ca="1" si="992"/>
        <v>1.7244820046505256E-5</v>
      </c>
      <c r="EN470" s="223">
        <f t="shared" ca="1" si="993"/>
        <v>5.3679419793025623E-5</v>
      </c>
      <c r="EO470" s="223">
        <f t="shared" ca="1" si="994"/>
        <v>-1.1314034451291786E-4</v>
      </c>
      <c r="EP470" s="223">
        <f t="shared" ca="1" si="995"/>
        <v>1.4843999053611731E-4</v>
      </c>
      <c r="EQ470" s="223">
        <f t="shared" ca="1" si="996"/>
        <v>-1.5204006911926669E-4</v>
      </c>
      <c r="ER470" s="223">
        <f t="shared" ca="1" si="997"/>
        <v>1.231717784494314E-4</v>
      </c>
      <c r="ES470" s="223">
        <f t="shared" ca="1" si="998"/>
        <v>-6.7999982345738944E-5</v>
      </c>
      <c r="ET470" s="223">
        <f t="shared" ca="1" si="999"/>
        <v>-1.6933050252705977E-6</v>
      </c>
      <c r="EU470" s="223">
        <f t="shared" ca="1" si="1000"/>
        <v>7.1024984741555337E-5</v>
      </c>
      <c r="EV470" s="223">
        <f t="shared" ca="1" si="1001"/>
        <v>-1.2518917970113109E-4</v>
      </c>
      <c r="EW470" s="223">
        <f t="shared" ca="1" si="1002"/>
        <v>1.5261905037000336E-4</v>
      </c>
      <c r="EX470" s="223">
        <f t="shared" ca="1" si="1003"/>
        <v>-1.4745690953060921E-4</v>
      </c>
      <c r="EY470" s="223">
        <f t="shared" ca="1" si="1004"/>
        <v>1.1080513957385565E-4</v>
      </c>
      <c r="EZ470" s="223">
        <f t="shared" ca="1" si="1005"/>
        <v>-5.0490777198849405E-5</v>
      </c>
      <c r="FA470" s="223">
        <f t="shared" ca="1" si="1006"/>
        <v>-2.0605961213342418E-5</v>
      </c>
      <c r="FB470" s="223">
        <f t="shared" ca="1" si="1007"/>
        <v>8.7302267809340661E-5</v>
      </c>
      <c r="FC470" s="223">
        <f t="shared" ca="1" si="1008"/>
        <v>-1.3535505310022255E-4</v>
      </c>
      <c r="FD470" s="223">
        <f t="shared" ca="1" si="1009"/>
        <v>1.5450257762811702E-4</v>
      </c>
      <c r="FE470" s="223">
        <f t="shared" ca="1" si="1010"/>
        <v>-1.4065586076934038E-4</v>
      </c>
      <c r="FF470" s="223">
        <f t="shared" ca="1" si="1011"/>
        <v>9.6771888261373078E-5</v>
      </c>
      <c r="FG470" s="223">
        <f t="shared" ca="1" si="1012"/>
        <v>-3.2222143765935155E-5</v>
      </c>
      <c r="FH470" s="223">
        <f t="shared" ca="1" si="1013"/>
        <v>-3.9208684564675028E-5</v>
      </c>
      <c r="FI470" s="223">
        <f t="shared" ca="1" si="1014"/>
        <v>1.0226644350809003E-4</v>
      </c>
      <c r="FJ470" s="223">
        <f t="shared" ca="1" si="1015"/>
        <v>-1.4348506051185472E-4</v>
      </c>
      <c r="FK470" s="223">
        <f t="shared" ca="1" si="1016"/>
        <v>1.54062242307306E-4</v>
      </c>
      <c r="FL470" s="223">
        <f t="shared" ca="1" si="1017"/>
        <v>-1.3173921693925868E-4</v>
      </c>
      <c r="FM470" s="223">
        <f t="shared" ca="1" si="1018"/>
        <v>8.1283097673922811E-5</v>
      </c>
      <c r="FN470" s="223">
        <f t="shared" ca="1" si="1019"/>
        <v>-1.3468859298335165E-5</v>
      </c>
      <c r="FO470" s="223">
        <f t="shared" ca="1" si="1020"/>
        <v>-5.7221672804618557E-5</v>
      </c>
      <c r="FP470" s="223">
        <f t="shared" ca="1" si="1021"/>
        <v>1.1569243670661464E-4</v>
      </c>
      <c r="FQ470" s="223">
        <f t="shared" ca="1" si="1022"/>
        <v>-1.4945691905712713E-4</v>
      </c>
      <c r="FR470" s="223">
        <f t="shared" ca="1" si="1023"/>
        <v>1.5130466746066099E-4</v>
      </c>
      <c r="FS470" s="223">
        <f t="shared" ca="1" si="1024"/>
        <v>-1.2084109266321191E-4</v>
      </c>
      <c r="FT470" s="223">
        <f t="shared" ca="1" si="1025"/>
        <v>6.4571733638932186E-5</v>
      </c>
      <c r="FU470" s="223">
        <f t="shared" ca="1" si="1026"/>
        <v>5.4870093499694852E-6</v>
      </c>
      <c r="FV470" s="223">
        <f t="shared" ca="1" si="1027"/>
        <v>-7.4373993823491737E-5</v>
      </c>
      <c r="FW470" s="223">
        <f t="shared" ca="1" si="1028"/>
        <v>1.2737830797024722E-4</v>
      </c>
      <c r="FX470" s="223">
        <f t="shared" ca="1" si="1029"/>
        <v>-1.53180806424892E-4</v>
      </c>
      <c r="FY470" s="223">
        <f t="shared" ca="1" si="1030"/>
        <v>1.4627132958063078E-4</v>
      </c>
      <c r="FZ470" s="223">
        <f t="shared" ca="1" si="1031"/>
        <v>-1.0812540587430396E-4</v>
      </c>
      <c r="GA470" s="223">
        <f t="shared" ca="1" si="1032"/>
        <v>4.688915062648356E-5</v>
      </c>
      <c r="GB470" s="223">
        <f t="shared" ca="1" si="1033"/>
        <v>2.4360348270319407E-5</v>
      </c>
      <c r="GC470" s="223">
        <f t="shared" ca="1" si="1034"/>
        <v>-9.0407660747754678E-5</v>
      </c>
      <c r="GD470" s="223">
        <f t="shared" ca="1" si="1035"/>
        <v>1.3714829091795435E-4</v>
      </c>
      <c r="GE470" s="223">
        <f t="shared" ca="1" si="1036"/>
        <v>-1.546007118829376E-4</v>
      </c>
      <c r="GF470" s="223">
        <f t="shared" ca="1" si="1037"/>
        <v>1.3903793475397949E-4</v>
      </c>
      <c r="GG470" s="223">
        <f t="shared" ca="1" si="1038"/>
        <v>-9.3783412337645778E-5</v>
      </c>
      <c r="GH470" s="223">
        <f t="shared" ca="1" si="1039"/>
        <v>2.8501311144070527E-5</v>
      </c>
      <c r="GI470" s="223">
        <f t="shared" ca="1" si="1040"/>
        <v>4.2867284878017275E-5</v>
      </c>
      <c r="GJ470" s="223">
        <f t="shared" ca="1" si="1041"/>
        <v>-1.0508151230269443E-4</v>
      </c>
      <c r="GK470" s="223">
        <f t="shared" ca="1" si="1042"/>
        <v>1.4485543591226816E-4</v>
      </c>
      <c r="GL470" s="223">
        <f t="shared" ca="1" si="1043"/>
        <v>-1.5369527873152197E-4</v>
      </c>
      <c r="GM470" s="223">
        <f t="shared" ca="1" si="1044"/>
        <v>1.2971327997176072E-4</v>
      </c>
      <c r="GN470" s="223">
        <f t="shared" ca="1" si="1045"/>
        <v>-7.803082898558017E-5</v>
      </c>
      <c r="GO470" s="223">
        <f t="shared" ca="1" si="1046"/>
        <v>9.6847854129480823E-6</v>
      </c>
      <c r="GP470" s="223">
        <f t="shared" ca="1" si="1047"/>
        <v>6.0729457620170037E-5</v>
      </c>
      <c r="GQ470" s="223">
        <f t="shared" ca="1" si="1048"/>
        <v>-1.1817484010245234E-4</v>
      </c>
      <c r="GR470" s="223">
        <f t="shared" ca="1" si="1049"/>
        <v>1.5038382031865079E-4</v>
      </c>
      <c r="GS470" s="223">
        <f t="shared" ca="1" si="1050"/>
        <v>-1.5047812552802309E-4</v>
      </c>
      <c r="GT470" s="223">
        <f t="shared" ca="1" si="1051"/>
        <v>1.1843761672130607E-4</v>
      </c>
      <c r="GU470" s="223">
        <f t="shared" ca="1" si="1052"/>
        <v>-6.1104589334273822E-5</v>
      </c>
      <c r="GV470" s="223">
        <f t="shared" ca="1" si="1053"/>
        <v>-9.2774085053996591E-6</v>
      </c>
      <c r="GW470" s="223">
        <f t="shared" ca="1" si="1054"/>
        <v>7.7678202792571497E-5</v>
      </c>
      <c r="GX470" s="223">
        <f t="shared" ca="1" si="1055"/>
        <v>-1.2949070830962393E-4</v>
      </c>
      <c r="GY470" s="223">
        <f t="shared" ca="1" si="1056"/>
        <v>1.5365029208979069E-4</v>
      </c>
      <c r="GZ470" s="223">
        <f t="shared" ca="1" si="1057"/>
        <v>-1.4499764125114998E-4</v>
      </c>
      <c r="HA470" s="223">
        <f t="shared" ca="1" si="1058"/>
        <v>1.0538054147332917E-4</v>
      </c>
      <c r="HB470" s="223">
        <f t="shared" ca="1" si="1059"/>
        <v>-4.3259279783078514E-5</v>
      </c>
      <c r="HC470" s="223">
        <f t="shared" ca="1" si="1060"/>
        <v>-2.8100061564390466E-5</v>
      </c>
      <c r="HD470" s="223">
        <f t="shared" ca="1" si="1061"/>
        <v>9.3458595491901502E-5</v>
      </c>
      <c r="HE470" s="223">
        <f t="shared" ca="1" si="1062"/>
        <v>-1.3885891573354182E-4</v>
      </c>
      <c r="HF470" s="223">
        <f t="shared" ca="1" si="1063"/>
        <v>1.546057204498127E-4</v>
      </c>
      <c r="HG470" s="223">
        <f t="shared" ca="1" si="1064"/>
        <v>-1.3733625748568582E-4</v>
      </c>
      <c r="HH470" s="223">
        <f t="shared" ca="1" si="1065"/>
        <v>9.0738444793114054E-5</v>
      </c>
      <c r="HI470" s="223">
        <f t="shared" ca="1" si="1066"/>
        <v>-2.4763310398096698E-5</v>
      </c>
      <c r="HJ470" s="223">
        <f t="shared" ca="1" si="1067"/>
        <v>-4.6500063541859944E-5</v>
      </c>
      <c r="HK470" s="223">
        <f t="shared" ca="1" si="1068"/>
        <v>1.0783328392353203E-4</v>
      </c>
      <c r="HL470" s="223">
        <f t="shared" ca="1" si="1069"/>
        <v>-1.4613855581458137E-4</v>
      </c>
      <c r="HM470" s="223">
        <f t="shared" ca="1" si="1070"/>
        <v>1.5323573486686684E-4</v>
      </c>
      <c r="HN470" s="223">
        <f t="shared" ca="1" si="1071"/>
        <v>-1.2760920857469489E-4</v>
      </c>
      <c r="HO470" s="223">
        <f t="shared" ca="1" si="1072"/>
        <v>7.4731557443617118E-5</v>
      </c>
      <c r="HP470" s="223">
        <f t="shared" ca="1" si="1073"/>
        <v>-5.8948777749744455E-6</v>
      </c>
      <c r="HQ470" s="223">
        <f t="shared" ca="1" si="1074"/>
        <v>-6.4200661281263704E-5</v>
      </c>
      <c r="HR470" s="223">
        <f t="shared" ca="1" si="1075"/>
        <v>1.2058605939345432E-4</v>
      </c>
      <c r="HS470" s="223">
        <f t="shared" ca="1" si="1076"/>
        <v>-1.5122013599002559E-4</v>
      </c>
      <c r="HT470" s="223">
        <f t="shared" ca="1" si="1077"/>
        <v>1.4956094119930233E-4</v>
      </c>
      <c r="HU470" s="223">
        <f t="shared" ca="1" si="1078"/>
        <v>-1.1596279838776065E-4</v>
      </c>
      <c r="HV470" s="223">
        <f t="shared" ca="1" si="1079"/>
        <v>5.7600637909856331E-5</v>
      </c>
      <c r="HW470" s="223">
        <f t="shared" ca="1" si="1080"/>
        <v>1.3062219296850838E-5</v>
      </c>
      <c r="HX470" s="223">
        <f t="shared" ca="1" si="1081"/>
        <v>-8.0935621316856441E-5</v>
      </c>
      <c r="HY470" s="223">
        <f t="shared" ca="1" si="1082"/>
        <v>1.3152510828829374E-4</v>
      </c>
      <c r="HZ470" s="223">
        <f t="shared" ca="1" si="1083"/>
        <v>-1.5402722456408794E-4</v>
      </c>
      <c r="IA470" s="223">
        <f t="shared" ca="1" si="1084"/>
        <v>1.4363661176439353E-4</v>
      </c>
      <c r="IB470" s="223">
        <f t="shared" ca="1" si="1085"/>
        <v>-1.025721997746032E-4</v>
      </c>
      <c r="IC470" s="223">
        <f t="shared" ca="1" si="1086"/>
        <v>3.960335116710922E-5</v>
      </c>
      <c r="ID470" s="223">
        <f t="shared" ca="1" si="1087"/>
        <v>3.1822848432121347E-5</v>
      </c>
      <c r="IE470" s="223">
        <f t="shared" ca="1" si="1088"/>
        <v>-1.8873914569943626E-5</v>
      </c>
      <c r="IF470" s="223">
        <f t="shared" ca="1" si="1089"/>
        <v>1.4048589713055678E-4</v>
      </c>
      <c r="IG470" s="223">
        <f t="shared" ca="1" si="1090"/>
        <v>-1.5451760031176919E-4</v>
      </c>
      <c r="IH470" s="223">
        <f t="shared" ca="1" si="1091"/>
        <v>1.3555185399122019E-4</v>
      </c>
      <c r="II470" s="223">
        <f t="shared" ca="1" si="1092"/>
        <v>-8.7638819802353569E-5</v>
      </c>
      <c r="IJ470" s="223">
        <f t="shared" ca="1" si="1093"/>
        <v>2.1010393159907561E-5</v>
      </c>
      <c r="IK470" s="223">
        <f t="shared" ca="1" si="1094"/>
        <v>5.010483230616597E-5</v>
      </c>
      <c r="IL470" s="223">
        <f t="shared" ca="1" si="1095"/>
        <v>-1.1052010080628039E-4</v>
      </c>
      <c r="IM470" s="223">
        <f t="shared" ca="1" si="1096"/>
        <v>1.4733364731534153E-4</v>
      </c>
      <c r="IN470" s="223">
        <f t="shared" ca="1" si="1097"/>
        <v>-1.5268388752537847E-4</v>
      </c>
      <c r="IO470" s="223">
        <f t="shared" ca="1" si="1098"/>
        <v>1.254282701620042E-4</v>
      </c>
      <c r="IP470" s="223">
        <f t="shared" ca="1" si="1099"/>
        <v>-7.1387270405850597E-5</v>
      </c>
      <c r="IQ470" s="223">
        <f t="shared" ca="1" si="1100"/>
        <v>2.1014192830528562E-6</v>
      </c>
      <c r="IR470" s="223">
        <f t="shared" ca="1" si="1101"/>
        <v>6.763319286461895E-5</v>
      </c>
      <c r="IS470" s="223">
        <f t="shared" ca="1" si="1102"/>
        <v>-1.2292464215129162E-4</v>
      </c>
      <c r="IT470" s="223">
        <f t="shared" ca="1" si="1103"/>
        <v>1.5196536230596528E-4</v>
      </c>
      <c r="IU470" s="223">
        <f t="shared" ca="1" si="1104"/>
        <v>-1.4855366695205107E-4</v>
      </c>
      <c r="IV470" s="223">
        <f t="shared" ca="1" si="1105"/>
        <v>1.1341812840059488E-4</v>
      </c>
      <c r="IW470" s="223">
        <f t="shared" ca="1" si="1106"/>
        <v>-5.4061990014988544E-5</v>
      </c>
      <c r="IX470" s="223">
        <f t="shared" ca="1" si="1107"/>
        <v>-1.6839161895842936E-5</v>
      </c>
      <c r="IY470" s="223">
        <f t="shared" ca="1" si="1108"/>
        <v>8.4144287249238013E-5</v>
      </c>
      <c r="IZ470" s="223">
        <f t="shared" ca="1" si="1109"/>
        <v>-1.3348028245976177E-4</v>
      </c>
      <c r="JA470" s="223">
        <f t="shared" ca="1" si="1110"/>
        <v>1.5431137679775683E-4</v>
      </c>
      <c r="JB470" s="223">
        <f t="shared" ca="1" si="1111"/>
        <v>-1.4218906095362916E-4</v>
      </c>
    </row>
    <row r="471" spans="2:262">
      <c r="B471" s="230">
        <v>110</v>
      </c>
      <c r="C471" s="229">
        <f t="shared" si="1112"/>
        <v>2.1484375000000015E-3</v>
      </c>
      <c r="D471" s="226">
        <f t="shared" ca="1" si="855"/>
        <v>280.00123782215411</v>
      </c>
      <c r="E471" s="225">
        <f ca="1">DL361</f>
        <v>1.2378221541243489E-3</v>
      </c>
      <c r="F471" s="224">
        <v>110</v>
      </c>
      <c r="G471" s="223">
        <f t="shared" ca="1" si="856"/>
        <v>1.6610509698889922E-4</v>
      </c>
      <c r="H471" s="223">
        <f t="shared" ca="1" si="857"/>
        <v>-7.1127026219784033E-5</v>
      </c>
      <c r="I471" s="223">
        <f t="shared" ca="1" si="858"/>
        <v>-3.7508956680108763E-5</v>
      </c>
      <c r="J471" s="223">
        <f t="shared" ca="1" si="859"/>
        <v>1.3894241668988298E-4</v>
      </c>
      <c r="K471" s="223">
        <f t="shared" ca="1" si="860"/>
        <v>-2.1369595741659166E-4</v>
      </c>
      <c r="L471" s="223">
        <f t="shared" ca="1" si="861"/>
        <v>2.4741529828684115E-4</v>
      </c>
      <c r="M471" s="223">
        <f t="shared" ca="1" si="862"/>
        <v>-2.3362560379590336E-4</v>
      </c>
      <c r="N471" s="223">
        <f t="shared" ca="1" si="863"/>
        <v>1.749747905751514E-4</v>
      </c>
      <c r="O471" s="223">
        <f t="shared" ca="1" si="864"/>
        <v>-8.2725070697003852E-5</v>
      </c>
      <c r="P471" s="223">
        <f t="shared" ca="1" si="865"/>
        <v>-2.5409634209208628E-5</v>
      </c>
      <c r="Q471" s="223">
        <f t="shared" ca="1" si="866"/>
        <v>1.286651452316194E-4</v>
      </c>
      <c r="R471" s="223">
        <f t="shared" ca="1" si="867"/>
        <v>-2.0721419316590444E-4</v>
      </c>
      <c r="S471" s="223">
        <f t="shared" ca="1" si="868"/>
        <v>2.459736787787625E-4</v>
      </c>
      <c r="T471" s="223">
        <f t="shared" ca="1" si="869"/>
        <v>-2.3750095084646827E-4</v>
      </c>
      <c r="U471" s="223">
        <f t="shared" ca="1" si="870"/>
        <v>1.8342295456492649E-4</v>
      </c>
      <c r="V471" s="223">
        <f t="shared" ca="1" si="871"/>
        <v>-9.4123823233054405E-5</v>
      </c>
      <c r="W471" s="223">
        <f t="shared" ca="1" si="872"/>
        <v>-1.3249097703876993E-5</v>
      </c>
      <c r="X471" s="223">
        <f t="shared" ca="1" si="873"/>
        <v>1.1807790816875678E-4</v>
      </c>
      <c r="Y471" s="223">
        <f t="shared" ca="1" si="874"/>
        <v>-2.0023323177406155E-4</v>
      </c>
      <c r="Z471" s="223">
        <f t="shared" ca="1" si="875"/>
        <v>2.4393948713375617E-4</v>
      </c>
      <c r="AA471" s="223">
        <f t="shared" ca="1" si="876"/>
        <v>-2.4080413730381741E-4</v>
      </c>
      <c r="AB471" s="223">
        <f t="shared" ca="1" si="877"/>
        <v>1.9142923659120077E-4</v>
      </c>
      <c r="AC471" s="223">
        <f t="shared" ca="1" si="878"/>
        <v>-1.0529582323466247E-4</v>
      </c>
      <c r="AD471" s="223">
        <f t="shared" ca="1" si="879"/>
        <v>-1.0566429616919154E-6</v>
      </c>
      <c r="AE471" s="223">
        <f t="shared" ca="1" si="880"/>
        <v>1.0720621108271153E-4</v>
      </c>
      <c r="AF471" s="223">
        <f t="shared" ca="1" si="881"/>
        <v>-1.9276989098851417E-4</v>
      </c>
      <c r="AG471" s="223">
        <f t="shared" ca="1" si="882"/>
        <v>2.413176238976687E-4</v>
      </c>
      <c r="AH471" s="223">
        <f t="shared" ca="1" si="883"/>
        <v>-2.4352720550245072E-4</v>
      </c>
      <c r="AI471" s="223">
        <f t="shared" ca="1" si="884"/>
        <v>1.9897434881930711E-4</v>
      </c>
      <c r="AJ471" s="223">
        <f t="shared" ca="1" si="885"/>
        <v>-1.1621415637527496E-4</v>
      </c>
      <c r="AK471" s="223">
        <f t="shared" ca="1" si="886"/>
        <v>1.1138357325937096E-5</v>
      </c>
      <c r="AL471" s="223">
        <f t="shared" ca="1" si="887"/>
        <v>9.6076244844014549E-5</v>
      </c>
      <c r="AM471" s="223">
        <f t="shared" ca="1" si="888"/>
        <v>-1.848421506509282E-4</v>
      </c>
      <c r="AN471" s="223">
        <f t="shared" ca="1" si="889"/>
        <v>2.3811440536868468E-4</v>
      </c>
      <c r="AO471" s="223">
        <f t="shared" ca="1" si="890"/>
        <v>-2.4566359533256425E-4</v>
      </c>
      <c r="AP471" s="223">
        <f t="shared" ca="1" si="891"/>
        <v>2.0604011441301205E-4</v>
      </c>
      <c r="AQ471" s="223">
        <f t="shared" ca="1" si="892"/>
        <v>-1.2685251943401999E-4</v>
      </c>
      <c r="AR471" s="223">
        <f t="shared" ca="1" si="893"/>
        <v>2.330652433516308E-5</v>
      </c>
      <c r="AS471" s="223">
        <f t="shared" ca="1" si="894"/>
        <v>8.4714822516203194E-5</v>
      </c>
      <c r="AT471" s="223">
        <f t="shared" ca="1" si="895"/>
        <v>-1.7646910938216403E-4</v>
      </c>
      <c r="AU471" s="223">
        <f t="shared" ca="1" si="896"/>
        <v>2.3433754838080888E-4</v>
      </c>
      <c r="AV471" s="223">
        <f t="shared" ca="1" si="897"/>
        <v>-2.4720816004393211E-4</v>
      </c>
      <c r="AW471" s="223">
        <f t="shared" ca="1" si="898"/>
        <v>2.1260951132411353E-4</v>
      </c>
      <c r="AX471" s="223">
        <f t="shared" ca="1" si="899"/>
        <v>-1.3718528366248007E-4</v>
      </c>
      <c r="AY471" s="223">
        <f t="shared" ca="1" si="900"/>
        <v>3.5418543885855182E-5</v>
      </c>
      <c r="AZ471" s="223">
        <f t="shared" ca="1" si="901"/>
        <v>7.3149314760808252E-5</v>
      </c>
      <c r="BA471" s="223">
        <f t="shared" ca="1" si="902"/>
        <v>-1.676709385720298E-4</v>
      </c>
      <c r="BB471" s="223">
        <f t="shared" ca="1" si="903"/>
        <v>2.2999615171333737E-4</v>
      </c>
      <c r="BC471" s="223">
        <f t="shared" ca="1" si="904"/>
        <v>-2.4815717864487688E-4</v>
      </c>
      <c r="BD471" s="223">
        <f t="shared" ca="1" si="905"/>
        <v>2.1866671330004317E-4</v>
      </c>
      <c r="BE471" s="223">
        <f t="shared" ca="1" si="906"/>
        <v>-1.4718755652658836E-4</v>
      </c>
      <c r="BF471" s="223">
        <f t="shared" ca="1" si="907"/>
        <v>4.7445237062031725E-5</v>
      </c>
      <c r="BG471" s="223">
        <f t="shared" ca="1" si="908"/>
        <v>6.1407583899027846E-5</v>
      </c>
      <c r="BH471" s="223">
        <f t="shared" ca="1" si="909"/>
        <v>-1.5846883378463318E-4</v>
      </c>
      <c r="BI471" s="223">
        <f t="shared" ca="1" si="910"/>
        <v>2.2510067417110604E-4</v>
      </c>
      <c r="BJ471" s="223">
        <f t="shared" ca="1" si="911"/>
        <v>-2.4850836486646412E-4</v>
      </c>
      <c r="BK471" s="223">
        <f t="shared" ca="1" si="912"/>
        <v>2.2419712801068919E-4</v>
      </c>
      <c r="BL471" s="223">
        <f t="shared" ca="1" si="913"/>
        <v>-1.5683524167491391E-4</v>
      </c>
      <c r="BM471" s="223">
        <f t="shared" ca="1" si="914"/>
        <v>5.9357630506410395E-5</v>
      </c>
      <c r="BN471" s="223">
        <f t="shared" ca="1" si="915"/>
        <v>4.9517916788968987E-5</v>
      </c>
      <c r="BO471" s="223">
        <f t="shared" ca="1" si="916"/>
        <v>-1.488849636964215E-4</v>
      </c>
      <c r="BP471" s="223">
        <f t="shared" ca="1" si="917"/>
        <v>2.1966290938830614E-4</v>
      </c>
      <c r="BQ471" s="223">
        <f t="shared" ca="1" si="918"/>
        <v>-2.4826087267032612E-4</v>
      </c>
      <c r="BR471" s="223">
        <f t="shared" ca="1" si="919"/>
        <v>2.2918743220260839E-4</v>
      </c>
      <c r="BS471" s="223">
        <f t="shared" ca="1" si="920"/>
        <v>-1.661050969888999E-4</v>
      </c>
      <c r="BT471" s="223">
        <f t="shared" ca="1" si="921"/>
        <v>7.1127026219784751E-5</v>
      </c>
      <c r="BU471" s="223">
        <f t="shared" ca="1" si="922"/>
        <v>3.7508956680108235E-5</v>
      </c>
      <c r="BV471" s="223">
        <f t="shared" ca="1" si="923"/>
        <v>-1.3894241668988252E-4</v>
      </c>
      <c r="BW471" s="223">
        <f t="shared" ca="1" si="924"/>
        <v>2.1369595741659137E-4</v>
      </c>
      <c r="BX471" s="223">
        <f t="shared" ca="1" si="925"/>
        <v>-2.4741529828684115E-4</v>
      </c>
      <c r="BY471" s="223">
        <f t="shared" ca="1" si="926"/>
        <v>2.3362560379590339E-4</v>
      </c>
      <c r="BZ471" s="223">
        <f t="shared" ca="1" si="927"/>
        <v>-1.7497479057515145E-4</v>
      </c>
      <c r="CA471" s="223">
        <f t="shared" ca="1" si="928"/>
        <v>8.2725070697003947E-5</v>
      </c>
      <c r="CB471" s="223">
        <f t="shared" ca="1" si="929"/>
        <v>2.540963420920856E-5</v>
      </c>
      <c r="CC471" s="223">
        <f t="shared" ca="1" si="930"/>
        <v>-1.2866514523161932E-4</v>
      </c>
      <c r="CD471" s="223">
        <f t="shared" ca="1" si="931"/>
        <v>2.0721419316590487E-4</v>
      </c>
      <c r="CE471" s="223">
        <f t="shared" ca="1" si="932"/>
        <v>-2.4597367877876255E-4</v>
      </c>
      <c r="CF471" s="223">
        <f t="shared" ca="1" si="933"/>
        <v>2.3750095084646805E-4</v>
      </c>
      <c r="CG471" s="223">
        <f t="shared" ca="1" si="934"/>
        <v>-1.8342295456492594E-4</v>
      </c>
      <c r="CH471" s="223">
        <f t="shared" ca="1" si="935"/>
        <v>9.4123823233053659E-5</v>
      </c>
      <c r="CI471" s="223">
        <f t="shared" ca="1" si="936"/>
        <v>1.3249097703877793E-5</v>
      </c>
      <c r="CJ471" s="223">
        <f t="shared" ca="1" si="937"/>
        <v>-1.1807790816875747E-4</v>
      </c>
      <c r="CK471" s="223">
        <f t="shared" ca="1" si="938"/>
        <v>2.0023323177406204E-4</v>
      </c>
      <c r="CL471" s="223">
        <f t="shared" ca="1" si="939"/>
        <v>-2.4393948713375633E-4</v>
      </c>
      <c r="CM471" s="223">
        <f t="shared" ca="1" si="940"/>
        <v>2.4080413730381722E-4</v>
      </c>
      <c r="CN471" s="223">
        <f t="shared" ca="1" si="941"/>
        <v>-1.9142923659120028E-4</v>
      </c>
      <c r="CO471" s="223">
        <f t="shared" ca="1" si="942"/>
        <v>1.0529582323466173E-4</v>
      </c>
      <c r="CP471" s="223">
        <f t="shared" ca="1" si="943"/>
        <v>1.0566429616944633E-6</v>
      </c>
      <c r="CQ471" s="223">
        <f t="shared" ca="1" si="944"/>
        <v>-1.0720621108271382E-4</v>
      </c>
      <c r="CR471" s="223">
        <f t="shared" ca="1" si="945"/>
        <v>1.9276989098851577E-4</v>
      </c>
      <c r="CS471" s="223">
        <f t="shared" ca="1" si="946"/>
        <v>-2.4131762389766927E-4</v>
      </c>
      <c r="CT471" s="223">
        <f t="shared" ca="1" si="947"/>
        <v>2.4352720550245021E-4</v>
      </c>
      <c r="CU471" s="223">
        <f t="shared" ca="1" si="948"/>
        <v>-1.9897434881930556E-4</v>
      </c>
      <c r="CV471" s="223">
        <f t="shared" ca="1" si="949"/>
        <v>1.1621415637527271E-4</v>
      </c>
      <c r="CW471" s="223">
        <f t="shared" ca="1" si="950"/>
        <v>-1.1138357325934562E-5</v>
      </c>
      <c r="CX471" s="223">
        <f t="shared" ca="1" si="951"/>
        <v>-9.6076244844010389E-5</v>
      </c>
      <c r="CY471" s="223">
        <f t="shared" ca="1" si="952"/>
        <v>1.8484215065092994E-4</v>
      </c>
      <c r="CZ471" s="223">
        <f t="shared" ca="1" si="953"/>
        <v>-2.3811440536868338E-4</v>
      </c>
      <c r="DA471" s="223">
        <f t="shared" ca="1" si="954"/>
        <v>2.4566359533256387E-4</v>
      </c>
      <c r="DB471" s="223">
        <f t="shared" ca="1" si="955"/>
        <v>-2.0604011441301457E-4</v>
      </c>
      <c r="DC471" s="223">
        <f t="shared" ca="1" si="956"/>
        <v>1.268525194340178E-4</v>
      </c>
      <c r="DD471" s="223">
        <f t="shared" ca="1" si="957"/>
        <v>-2.3306524335167553E-5</v>
      </c>
      <c r="DE471" s="223">
        <f t="shared" ca="1" si="958"/>
        <v>-8.4714822516205606E-5</v>
      </c>
      <c r="DF471" s="223">
        <f t="shared" ca="1" si="959"/>
        <v>1.7646910938216086E-4</v>
      </c>
      <c r="DG471" s="223">
        <f t="shared" ca="1" si="960"/>
        <v>-2.3433754838080972E-4</v>
      </c>
      <c r="DH471" s="223">
        <f t="shared" ca="1" si="961"/>
        <v>2.472081600439326E-4</v>
      </c>
      <c r="DI471" s="223">
        <f t="shared" ca="1" si="962"/>
        <v>-2.126095113241122E-4</v>
      </c>
      <c r="DJ471" s="223">
        <f t="shared" ca="1" si="963"/>
        <v>1.3718528366248381E-4</v>
      </c>
      <c r="DK471" s="223">
        <f t="shared" ca="1" si="964"/>
        <v>-3.5418543885852675E-5</v>
      </c>
      <c r="DL471" s="223">
        <f t="shared" ca="1" si="965"/>
        <v>-7.3149314760803956E-5</v>
      </c>
      <c r="DM471" s="223">
        <f t="shared" ca="1" si="966"/>
        <v>1.676709385720317E-4</v>
      </c>
      <c r="DN471" s="223">
        <f t="shared" ca="1" si="967"/>
        <v>-2.2999615171333704E-4</v>
      </c>
      <c r="DO471" s="223">
        <f t="shared" ca="1" si="968"/>
        <v>2.4815717864487655E-4</v>
      </c>
      <c r="DP471" s="223">
        <f t="shared" ca="1" si="969"/>
        <v>-2.1866671330004361E-4</v>
      </c>
      <c r="DQ471" s="223">
        <f t="shared" ca="1" si="970"/>
        <v>1.4718755652658346E-4</v>
      </c>
      <c r="DR471" s="223">
        <f t="shared" ca="1" si="971"/>
        <v>-4.7445237062032714E-5</v>
      </c>
      <c r="DS471" s="223">
        <f t="shared" ca="1" si="972"/>
        <v>-6.1407583899033741E-5</v>
      </c>
      <c r="DT471" s="223">
        <f t="shared" ca="1" si="973"/>
        <v>1.5846883378463242E-4</v>
      </c>
      <c r="DU471" s="223">
        <f t="shared" ca="1" si="974"/>
        <v>-2.2510067417110864E-4</v>
      </c>
      <c r="DV471" s="223">
        <f t="shared" ca="1" si="975"/>
        <v>2.4850836486646418E-4</v>
      </c>
      <c r="DW471" s="223">
        <f t="shared" ca="1" si="976"/>
        <v>-2.2419712801068656E-4</v>
      </c>
      <c r="DX471" s="223">
        <f t="shared" ca="1" si="977"/>
        <v>1.5683524167491467E-4</v>
      </c>
      <c r="DY471" s="223">
        <f t="shared" ca="1" si="978"/>
        <v>-5.9357630506404486E-5</v>
      </c>
      <c r="DZ471" s="223">
        <f t="shared" ca="1" si="979"/>
        <v>-4.9517916788968032E-5</v>
      </c>
      <c r="EA471" s="223">
        <f t="shared" ca="1" si="980"/>
        <v>1.4888496369642638E-4</v>
      </c>
      <c r="EB471" s="223">
        <f t="shared" ca="1" si="981"/>
        <v>-2.1966290938830571E-4</v>
      </c>
      <c r="EC471" s="223">
        <f t="shared" ca="1" si="982"/>
        <v>2.4826087267032645E-4</v>
      </c>
      <c r="ED471" s="223">
        <f t="shared" ca="1" si="983"/>
        <v>-2.2918743220260877E-4</v>
      </c>
      <c r="EE471" s="223">
        <f t="shared" ca="1" si="984"/>
        <v>1.6610509698890584E-4</v>
      </c>
      <c r="EF471" s="223">
        <f t="shared" ca="1" si="985"/>
        <v>-7.1127026219785673E-5</v>
      </c>
      <c r="EG471" s="223">
        <f t="shared" ca="1" si="986"/>
        <v>-3.7508956680100286E-5</v>
      </c>
      <c r="EH471" s="223">
        <f t="shared" ca="1" si="987"/>
        <v>1.3894241668988174E-4</v>
      </c>
      <c r="EI471" s="223">
        <f t="shared" ca="1" si="988"/>
        <v>-2.1369595741658727E-4</v>
      </c>
      <c r="EJ471" s="223">
        <f t="shared" ca="1" si="989"/>
        <v>2.4741529828684104E-4</v>
      </c>
      <c r="EK471" s="223">
        <f t="shared" ca="1" si="990"/>
        <v>-2.3362560379590612E-4</v>
      </c>
      <c r="EL471" s="223">
        <f t="shared" ca="1" si="991"/>
        <v>1.7497479057515216E-4</v>
      </c>
      <c r="EM471" s="223">
        <f t="shared" ca="1" si="992"/>
        <v>-8.2725070697011523E-5</v>
      </c>
      <c r="EN471" s="223">
        <f t="shared" ca="1" si="993"/>
        <v>-2.5409634209207585E-5</v>
      </c>
      <c r="EO471" s="223">
        <f t="shared" ca="1" si="994"/>
        <v>1.2866514523161246E-4</v>
      </c>
      <c r="EP471" s="223">
        <f t="shared" ca="1" si="995"/>
        <v>-2.0721419316590433E-4</v>
      </c>
      <c r="EQ471" s="223">
        <f t="shared" ca="1" si="996"/>
        <v>2.4597367877876147E-4</v>
      </c>
      <c r="ER471" s="223">
        <f t="shared" ca="1" si="997"/>
        <v>-2.3750095084646832E-4</v>
      </c>
      <c r="ES471" s="223">
        <f t="shared" ca="1" si="998"/>
        <v>1.8342295456493136E-4</v>
      </c>
      <c r="ET471" s="223">
        <f t="shared" ca="1" si="999"/>
        <v>-9.4123823233054554E-5</v>
      </c>
      <c r="EU471" s="223">
        <f t="shared" ca="1" si="1000"/>
        <v>-1.3249097703869742E-5</v>
      </c>
      <c r="EV471" s="223">
        <f t="shared" ca="1" si="1001"/>
        <v>1.180779081687566E-4</v>
      </c>
      <c r="EW471" s="223">
        <f t="shared" ca="1" si="1002"/>
        <v>-2.0023323177405727E-4</v>
      </c>
      <c r="EX471" s="223">
        <f t="shared" ca="1" si="1003"/>
        <v>2.4393948713375611E-4</v>
      </c>
      <c r="EY471" s="223">
        <f t="shared" ca="1" si="1004"/>
        <v>-2.408041373038192E-4</v>
      </c>
      <c r="EZ471" s="223">
        <f t="shared" ca="1" si="1005"/>
        <v>1.9142923659120088E-4</v>
      </c>
      <c r="FA471" s="223">
        <f t="shared" ca="1" si="1006"/>
        <v>-1.0529582323466902E-4</v>
      </c>
      <c r="FB471" s="223">
        <f t="shared" ca="1" si="1007"/>
        <v>-1.0566429616935011E-6</v>
      </c>
      <c r="FC471" s="223">
        <f t="shared" ca="1" si="1008"/>
        <v>1.0720621108270659E-4</v>
      </c>
      <c r="FD471" s="223">
        <f t="shared" ca="1" si="1009"/>
        <v>-1.9276989098851514E-4</v>
      </c>
      <c r="FE471" s="223">
        <f t="shared" ca="1" si="1010"/>
        <v>2.4131762389766737E-4</v>
      </c>
      <c r="FF471" s="223">
        <f t="shared" ca="1" si="1011"/>
        <v>-2.435272055024504E-4</v>
      </c>
      <c r="FG471" s="223">
        <f t="shared" ca="1" si="1012"/>
        <v>1.9897434881931039E-4</v>
      </c>
      <c r="FH471" s="223">
        <f t="shared" ca="1" si="1013"/>
        <v>-1.1621415637527358E-4</v>
      </c>
      <c r="FI471" s="223">
        <f t="shared" ca="1" si="1014"/>
        <v>1.1138357325942572E-5</v>
      </c>
      <c r="FJ471" s="223">
        <f t="shared" ca="1" si="1015"/>
        <v>9.6076244844016013E-5</v>
      </c>
      <c r="FK471" s="223">
        <f t="shared" ca="1" si="1016"/>
        <v>-1.8484215065092457E-4</v>
      </c>
      <c r="FL471" s="223">
        <f t="shared" ca="1" si="1017"/>
        <v>2.3811440536868509E-4</v>
      </c>
      <c r="FM471" s="223">
        <f t="shared" ca="1" si="1018"/>
        <v>-2.4566359533256511E-4</v>
      </c>
      <c r="FN471" s="223">
        <f t="shared" ca="1" si="1019"/>
        <v>2.0604011441301118E-4</v>
      </c>
      <c r="FO471" s="223">
        <f t="shared" ca="1" si="1020"/>
        <v>-1.2685251943402468E-4</v>
      </c>
      <c r="FP471" s="223">
        <f t="shared" ca="1" si="1021"/>
        <v>2.3306524335161508E-5</v>
      </c>
      <c r="FQ471" s="223">
        <f t="shared" ca="1" si="1022"/>
        <v>8.4714822516198044E-5</v>
      </c>
      <c r="FR471" s="223">
        <f t="shared" ca="1" si="1023"/>
        <v>-1.7646910938216514E-4</v>
      </c>
      <c r="FS471" s="223">
        <f t="shared" ca="1" si="1024"/>
        <v>2.3433754838080703E-4</v>
      </c>
      <c r="FT471" s="223">
        <f t="shared" ca="1" si="1025"/>
        <v>-2.4720816004393195E-4</v>
      </c>
      <c r="FU471" s="223">
        <f t="shared" ca="1" si="1026"/>
        <v>2.1260951132411637E-4</v>
      </c>
      <c r="FV471" s="223">
        <f t="shared" ca="1" si="1027"/>
        <v>-1.3718528366247871E-4</v>
      </c>
      <c r="FW471" s="223">
        <f t="shared" ca="1" si="1028"/>
        <v>3.541854388586063E-5</v>
      </c>
      <c r="FX471" s="223">
        <f t="shared" ca="1" si="1029"/>
        <v>7.3149314760809756E-5</v>
      </c>
      <c r="FY471" s="223">
        <f t="shared" ca="1" si="1030"/>
        <v>-1.6767093857202576E-4</v>
      </c>
      <c r="FZ471" s="223">
        <f t="shared" ca="1" si="1031"/>
        <v>2.2999615171333932E-4</v>
      </c>
      <c r="GA471" s="223">
        <f t="shared" ca="1" si="1032"/>
        <v>-2.4815717864487698E-4</v>
      </c>
      <c r="GB471" s="223">
        <f t="shared" ca="1" si="1033"/>
        <v>2.1866671330004073E-4</v>
      </c>
      <c r="GC471" s="223">
        <f t="shared" ca="1" si="1034"/>
        <v>-1.4718755652658993E-4</v>
      </c>
      <c r="GD471" s="223">
        <f t="shared" ca="1" si="1035"/>
        <v>4.7445237062026724E-5</v>
      </c>
      <c r="GE471" s="223">
        <f t="shared" ca="1" si="1036"/>
        <v>6.1407583899025976E-5</v>
      </c>
      <c r="GF471" s="223">
        <f t="shared" ca="1" si="1037"/>
        <v>-1.5846883378463713E-4</v>
      </c>
      <c r="GG471" s="223">
        <f t="shared" ca="1" si="1038"/>
        <v>2.2510067417110522E-4</v>
      </c>
      <c r="GH471" s="223">
        <f t="shared" ca="1" si="1039"/>
        <v>-2.4850836486646412E-4</v>
      </c>
      <c r="GI471" s="223">
        <f t="shared" ca="1" si="1040"/>
        <v>2.2419712801069003E-4</v>
      </c>
      <c r="GJ471" s="223">
        <f t="shared" ca="1" si="1041"/>
        <v>-1.5683524167490993E-4</v>
      </c>
      <c r="GK471" s="223">
        <f t="shared" ca="1" si="1042"/>
        <v>5.9357630506412306E-5</v>
      </c>
      <c r="GL471" s="223">
        <f t="shared" ca="1" si="1043"/>
        <v>4.9517916788974002E-5</v>
      </c>
      <c r="GM471" s="223">
        <f t="shared" ca="1" si="1044"/>
        <v>-1.4888496369641993E-4</v>
      </c>
      <c r="GN471" s="223">
        <f t="shared" ca="1" si="1045"/>
        <v>2.1966290938830855E-4</v>
      </c>
      <c r="GO471" s="223">
        <f t="shared" ca="1" si="1046"/>
        <v>-2.4826087267032607E-4</v>
      </c>
      <c r="GP471" s="223">
        <f t="shared" ca="1" si="1047"/>
        <v>2.2918743220261186E-4</v>
      </c>
      <c r="GQ471" s="223">
        <f t="shared" ca="1" si="1048"/>
        <v>-1.6610509698891183E-4</v>
      </c>
      <c r="GR471" s="223">
        <f t="shared" ca="1" si="1049"/>
        <v>7.1127026219779845E-5</v>
      </c>
      <c r="GS471" s="223">
        <f t="shared" ca="1" si="1050"/>
        <v>3.750895668010631E-5</v>
      </c>
      <c r="GT471" s="223">
        <f t="shared" ca="1" si="1051"/>
        <v>-1.3894241668987507E-4</v>
      </c>
      <c r="GU471" s="223">
        <f t="shared" ca="1" si="1052"/>
        <v>2.1369595741658318E-4</v>
      </c>
      <c r="GV471" s="223">
        <f t="shared" ca="1" si="1053"/>
        <v>-2.4741529828684164E-4</v>
      </c>
      <c r="GW471" s="223">
        <f t="shared" ca="1" si="1054"/>
        <v>2.3362560379590406E-4</v>
      </c>
      <c r="GX471" s="223">
        <f t="shared" ca="1" si="1055"/>
        <v>-1.7497479057515785E-4</v>
      </c>
      <c r="GY471" s="223">
        <f t="shared" ca="1" si="1056"/>
        <v>8.2725070697019072E-5</v>
      </c>
      <c r="GZ471" s="223">
        <f t="shared" ca="1" si="1057"/>
        <v>2.5409634209213643E-5</v>
      </c>
      <c r="HA471" s="223">
        <f t="shared" ca="1" si="1058"/>
        <v>-1.2866514523161767E-4</v>
      </c>
      <c r="HB471" s="223">
        <f t="shared" ca="1" si="1059"/>
        <v>2.0721419316589991E-4</v>
      </c>
      <c r="HC471" s="223">
        <f t="shared" ca="1" si="1060"/>
        <v>-2.4597367877876027E-4</v>
      </c>
      <c r="HD471" s="223">
        <f t="shared" ca="1" si="1061"/>
        <v>2.3750095084646656E-4</v>
      </c>
      <c r="HE471" s="223">
        <f t="shared" ca="1" si="1062"/>
        <v>-1.8342295456492727E-4</v>
      </c>
      <c r="HF471" s="223">
        <f t="shared" ca="1" si="1063"/>
        <v>9.4123823233061981E-5</v>
      </c>
      <c r="HG471" s="223">
        <f t="shared" ca="1" si="1064"/>
        <v>1.3249097703861719E-5</v>
      </c>
      <c r="HH471" s="223">
        <f t="shared" ca="1" si="1065"/>
        <v>-1.1807790816876197E-4</v>
      </c>
      <c r="HI471" s="223">
        <f t="shared" ca="1" si="1066"/>
        <v>2.0023323177406085E-4</v>
      </c>
      <c r="HJ471" s="223">
        <f t="shared" ca="1" si="1067"/>
        <v>-2.439394871337546E-4</v>
      </c>
      <c r="HK471" s="223">
        <f t="shared" ca="1" si="1068"/>
        <v>2.4080413730382121E-4</v>
      </c>
      <c r="HL471" s="223">
        <f t="shared" ca="1" si="1069"/>
        <v>-1.91429236591197E-4</v>
      </c>
      <c r="HM471" s="223">
        <f t="shared" ca="1" si="1070"/>
        <v>1.0529582323466353E-4</v>
      </c>
      <c r="HN471" s="223">
        <f t="shared" ca="1" si="1071"/>
        <v>1.0566429616854509E-6</v>
      </c>
      <c r="HO471" s="223">
        <f t="shared" ca="1" si="1072"/>
        <v>-1.0720621108269934E-4</v>
      </c>
      <c r="HP471" s="223">
        <f t="shared" ca="1" si="1073"/>
        <v>1.9276989098851899E-4</v>
      </c>
      <c r="HQ471" s="223">
        <f t="shared" ca="1" si="1074"/>
        <v>-2.4131762389766883E-4</v>
      </c>
      <c r="HR471" s="223">
        <f t="shared" ca="1" si="1075"/>
        <v>2.43527205502452E-4</v>
      </c>
      <c r="HS471" s="223">
        <f t="shared" ca="1" si="1076"/>
        <v>-1.9897434881931521E-4</v>
      </c>
      <c r="HT471" s="223">
        <f t="shared" ca="1" si="1077"/>
        <v>1.162141563752682E-4</v>
      </c>
      <c r="HU471" s="223">
        <f t="shared" ca="1" si="1078"/>
        <v>-1.11383573259365E-5</v>
      </c>
      <c r="HV471" s="223">
        <f t="shared" ca="1" si="1079"/>
        <v>-9.60762448440086E-5</v>
      </c>
      <c r="HW471" s="223">
        <f t="shared" ca="1" si="1080"/>
        <v>1.8484215065091921E-4</v>
      </c>
      <c r="HX471" s="223">
        <f t="shared" ca="1" si="1081"/>
        <v>-2.3811440536868685E-4</v>
      </c>
      <c r="HY471" s="223">
        <f t="shared" ca="1" si="1082"/>
        <v>2.4566359533256419E-4</v>
      </c>
      <c r="HZ471" s="223">
        <f t="shared" ca="1" si="1083"/>
        <v>-2.0604011441301568E-4</v>
      </c>
      <c r="IA471" s="223">
        <f t="shared" ca="1" si="1084"/>
        <v>1.2685251943403162E-4</v>
      </c>
      <c r="IB471" s="223">
        <f t="shared" ca="1" si="1085"/>
        <v>-2.3306524335155437E-5</v>
      </c>
      <c r="IC471" s="223">
        <f t="shared" ca="1" si="1086"/>
        <v>-8.4714822516203777E-5</v>
      </c>
      <c r="ID471" s="223">
        <f t="shared" ca="1" si="1087"/>
        <v>1.7646910938215948E-4</v>
      </c>
      <c r="IE471" s="223">
        <f t="shared" ca="1" si="1088"/>
        <v>-8.2964789145231665E-5</v>
      </c>
      <c r="IF471" s="223">
        <f t="shared" ca="1" si="1089"/>
        <v>2.4720816004393135E-4</v>
      </c>
      <c r="IG471" s="223">
        <f t="shared" ca="1" si="1090"/>
        <v>-2.126095113241132E-4</v>
      </c>
      <c r="IH471" s="223">
        <f t="shared" ca="1" si="1091"/>
        <v>1.3718528366248544E-4</v>
      </c>
      <c r="II471" s="223">
        <f t="shared" ca="1" si="1092"/>
        <v>-3.5418543885868572E-5</v>
      </c>
      <c r="IJ471" s="223">
        <f t="shared" ca="1" si="1093"/>
        <v>-7.3149314760815584E-5</v>
      </c>
      <c r="IK471" s="223">
        <f t="shared" ca="1" si="1094"/>
        <v>1.6767093857203023E-4</v>
      </c>
      <c r="IL471" s="223">
        <f t="shared" ca="1" si="1095"/>
        <v>-2.2999615171333628E-4</v>
      </c>
      <c r="IM471" s="223">
        <f t="shared" ca="1" si="1096"/>
        <v>2.4815717864487742E-4</v>
      </c>
      <c r="IN471" s="223">
        <f t="shared" ca="1" si="1097"/>
        <v>-2.1866671330003783E-4</v>
      </c>
      <c r="IO471" s="223">
        <f t="shared" ca="1" si="1098"/>
        <v>1.4718755652658503E-4</v>
      </c>
      <c r="IP471" s="223">
        <f t="shared" ca="1" si="1099"/>
        <v>-4.7445237062034598E-5</v>
      </c>
      <c r="IQ471" s="223">
        <f t="shared" ca="1" si="1100"/>
        <v>-6.140758389901817E-5</v>
      </c>
      <c r="IR471" s="223">
        <f t="shared" ca="1" si="1101"/>
        <v>1.5846883378464179E-4</v>
      </c>
      <c r="IS471" s="223">
        <f t="shared" ca="1" si="1102"/>
        <v>-2.2510067417110782E-4</v>
      </c>
      <c r="IT471" s="223">
        <f t="shared" ca="1" si="1103"/>
        <v>2.4850836486646418E-4</v>
      </c>
      <c r="IU471" s="223">
        <f t="shared" ca="1" si="1104"/>
        <v>-2.241971280106935E-4</v>
      </c>
      <c r="IV471" s="223">
        <f t="shared" ca="1" si="1105"/>
        <v>1.5683524167490524E-4</v>
      </c>
      <c r="IW471" s="223">
        <f t="shared" ca="1" si="1106"/>
        <v>-5.9357630506406397E-5</v>
      </c>
      <c r="IX471" s="223">
        <f t="shared" ca="1" si="1107"/>
        <v>-4.9517916788966121E-5</v>
      </c>
      <c r="IY471" s="223">
        <f t="shared" ca="1" si="1108"/>
        <v>1.488849636964135E-4</v>
      </c>
      <c r="IZ471" s="223">
        <f t="shared" ca="1" si="1109"/>
        <v>-2.1966290938831137E-4</v>
      </c>
      <c r="JA471" s="223">
        <f t="shared" ca="1" si="1110"/>
        <v>2.4826087267032634E-4</v>
      </c>
      <c r="JB471" s="223">
        <f t="shared" ca="1" si="1111"/>
        <v>-2.2918743220260953E-4</v>
      </c>
    </row>
    <row r="472" spans="2:262">
      <c r="B472" s="230">
        <v>111</v>
      </c>
      <c r="C472" s="229">
        <f t="shared" si="1112"/>
        <v>2.1679687500000015E-3</v>
      </c>
      <c r="D472" s="226">
        <f t="shared" ca="1" si="855"/>
        <v>279.99938455420306</v>
      </c>
      <c r="E472" s="225">
        <f ca="1">DM361</f>
        <v>-6.154457969314097E-4</v>
      </c>
      <c r="F472" s="224">
        <v>111</v>
      </c>
      <c r="G472" s="223">
        <f t="shared" ca="1" si="856"/>
        <v>2.304705374570946E-4</v>
      </c>
      <c r="H472" s="223">
        <f t="shared" ca="1" si="857"/>
        <v>-1.1238128921964574E-4</v>
      </c>
      <c r="I472" s="223">
        <f t="shared" ca="1" si="858"/>
        <v>-2.4990395530814416E-5</v>
      </c>
      <c r="J472" s="223">
        <f t="shared" ca="1" si="859"/>
        <v>1.5807421600596639E-4</v>
      </c>
      <c r="K472" s="223">
        <f t="shared" ca="1" si="860"/>
        <v>-2.6403558526486899E-4</v>
      </c>
      <c r="L472" s="223">
        <f t="shared" ca="1" si="861"/>
        <v>3.2469359979810303E-4</v>
      </c>
      <c r="M472" s="223">
        <f t="shared" ca="1" si="862"/>
        <v>-3.2964052783497833E-4</v>
      </c>
      <c r="N472" s="223">
        <f t="shared" ca="1" si="863"/>
        <v>2.7802757304589375E-4</v>
      </c>
      <c r="O472" s="223">
        <f t="shared" ca="1" si="864"/>
        <v>-1.7871051143128551E-4</v>
      </c>
      <c r="P472" s="223">
        <f t="shared" ca="1" si="865"/>
        <v>4.8730212948604296E-5</v>
      </c>
      <c r="Q472" s="223">
        <f t="shared" ca="1" si="866"/>
        <v>8.9611239281037468E-5</v>
      </c>
      <c r="R472" s="223">
        <f t="shared" ca="1" si="867"/>
        <v>-2.1257715129141997E-4</v>
      </c>
      <c r="S472" s="223">
        <f t="shared" ca="1" si="868"/>
        <v>2.9906897181952485E-4</v>
      </c>
      <c r="T472" s="223">
        <f t="shared" ca="1" si="869"/>
        <v>-3.3424639203984835E-4</v>
      </c>
      <c r="U472" s="223">
        <f t="shared" ca="1" si="870"/>
        <v>3.1207365300354745E-4</v>
      </c>
      <c r="V472" s="223">
        <f t="shared" ca="1" si="871"/>
        <v>-2.3635516410791516E-4</v>
      </c>
      <c r="W472" s="223">
        <f t="shared" ca="1" si="872"/>
        <v>1.2008274067318298E-4</v>
      </c>
      <c r="X472" s="223">
        <f t="shared" ca="1" si="873"/>
        <v>1.6793538077835245E-5</v>
      </c>
      <c r="Y472" s="223">
        <f t="shared" ca="1" si="874"/>
        <v>-1.5078837336025217E-4</v>
      </c>
      <c r="Z472" s="223">
        <f t="shared" ca="1" si="875"/>
        <v>2.5891086586738284E-4</v>
      </c>
      <c r="AA472" s="223">
        <f t="shared" ca="1" si="876"/>
        <v>-3.2260930550696826E-4</v>
      </c>
      <c r="AB472" s="223">
        <f t="shared" ca="1" si="877"/>
        <v>3.309542828830385E-4</v>
      </c>
      <c r="AC472" s="223">
        <f t="shared" ca="1" si="878"/>
        <v>-2.8251396270011193E-4</v>
      </c>
      <c r="AD472" s="223">
        <f t="shared" ca="1" si="879"/>
        <v>1.8559975876277141E-4</v>
      </c>
      <c r="AE472" s="223">
        <f t="shared" ca="1" si="880"/>
        <v>-5.6840257534184629E-5</v>
      </c>
      <c r="AF472" s="223">
        <f t="shared" ca="1" si="881"/>
        <v>-8.1671922853865901E-5</v>
      </c>
      <c r="AG472" s="223">
        <f t="shared" ca="1" si="882"/>
        <v>2.0617079481432551E-4</v>
      </c>
      <c r="AH472" s="223">
        <f t="shared" ca="1" si="883"/>
        <v>-2.9529478106694895E-4</v>
      </c>
      <c r="AI472" s="223">
        <f t="shared" ca="1" si="884"/>
        <v>3.3375194450516133E-4</v>
      </c>
      <c r="AJ472" s="223">
        <f t="shared" ca="1" si="885"/>
        <v>-3.1494378623633313E-4</v>
      </c>
      <c r="AK472" s="223">
        <f t="shared" ca="1" si="886"/>
        <v>2.4209741924576542E-4</v>
      </c>
      <c r="AL472" s="223">
        <f t="shared" ca="1" si="887"/>
        <v>-1.2771185877392019E-4</v>
      </c>
      <c r="AM472" s="223">
        <f t="shared" ca="1" si="888"/>
        <v>-8.5865648254664702E-6</v>
      </c>
      <c r="AN472" s="223">
        <f t="shared" ca="1" si="889"/>
        <v>1.434117014367646E-4</v>
      </c>
      <c r="AO472" s="223">
        <f t="shared" ca="1" si="890"/>
        <v>-2.5363018824559828E-4</v>
      </c>
      <c r="AP472" s="223">
        <f t="shared" ca="1" si="891"/>
        <v>3.2033068343333506E-4</v>
      </c>
      <c r="AQ472" s="223">
        <f t="shared" ca="1" si="892"/>
        <v>-3.3206868344626766E-4</v>
      </c>
      <c r="AR472" s="223">
        <f t="shared" ca="1" si="893"/>
        <v>2.8683017650707639E-4</v>
      </c>
      <c r="AS472" s="223">
        <f t="shared" ca="1" si="894"/>
        <v>-1.9237720773960262E-4</v>
      </c>
      <c r="AT472" s="223">
        <f t="shared" ca="1" si="895"/>
        <v>6.4916063674022868E-5</v>
      </c>
      <c r="AU472" s="223">
        <f t="shared" ca="1" si="896"/>
        <v>7.3683410314275916E-5</v>
      </c>
      <c r="AV472" s="223">
        <f t="shared" ca="1" si="897"/>
        <v>-1.9964024875966121E-4</v>
      </c>
      <c r="AW472" s="223">
        <f t="shared" ca="1" si="898"/>
        <v>2.9134271578004373E-4</v>
      </c>
      <c r="AX472" s="223">
        <f t="shared" ca="1" si="899"/>
        <v>-3.3305645727889317E-4</v>
      </c>
      <c r="AY472" s="223">
        <f t="shared" ca="1" si="900"/>
        <v>3.1762420910879746E-4</v>
      </c>
      <c r="AZ472" s="223">
        <f t="shared" ca="1" si="901"/>
        <v>-2.4769384395086926E-4</v>
      </c>
      <c r="BA472" s="223">
        <f t="shared" ca="1" si="902"/>
        <v>1.3526404802638816E-4</v>
      </c>
      <c r="BB472" s="223">
        <f t="shared" ca="1" si="903"/>
        <v>3.7441934752387564E-7</v>
      </c>
      <c r="BC472" s="223">
        <f t="shared" ca="1" si="904"/>
        <v>-1.3594864366684039E-4</v>
      </c>
      <c r="BD472" s="223">
        <f t="shared" ca="1" si="905"/>
        <v>2.4819673328226131E-4</v>
      </c>
      <c r="BE472" s="223">
        <f t="shared" ca="1" si="906"/>
        <v>-3.1785910613393517E-4</v>
      </c>
      <c r="BF472" s="223">
        <f t="shared" ca="1" si="907"/>
        <v>3.3298305825143695E-4</v>
      </c>
      <c r="BG472" s="223">
        <f t="shared" ca="1" si="908"/>
        <v>-2.9097361454098291E-4</v>
      </c>
      <c r="BH472" s="223">
        <f t="shared" ca="1" si="909"/>
        <v>1.9903877587993855E-4</v>
      </c>
      <c r="BI472" s="223">
        <f t="shared" ca="1" si="910"/>
        <v>-7.2952766804467188E-5</v>
      </c>
      <c r="BJ472" s="223">
        <f t="shared" ca="1" si="911"/>
        <v>-6.5650513643512743E-5</v>
      </c>
      <c r="BK472" s="223">
        <f t="shared" ca="1" si="912"/>
        <v>1.9298944688417001E-4</v>
      </c>
      <c r="BL472" s="223">
        <f t="shared" ca="1" si="913"/>
        <v>-2.8721515653515849E-4</v>
      </c>
      <c r="BM472" s="223">
        <f t="shared" ca="1" si="914"/>
        <v>3.3216034929654315E-4</v>
      </c>
      <c r="BN472" s="223">
        <f t="shared" ca="1" si="915"/>
        <v>-3.2011330703442747E-4</v>
      </c>
      <c r="BO472" s="223">
        <f t="shared" ca="1" si="916"/>
        <v>2.5314106714624638E-4</v>
      </c>
      <c r="BP472" s="223">
        <f t="shared" ca="1" si="917"/>
        <v>-1.4273475927416919E-4</v>
      </c>
      <c r="BQ472" s="223">
        <f t="shared" ca="1" si="918"/>
        <v>7.8379516666427201E-6</v>
      </c>
      <c r="BR472" s="223">
        <f t="shared" ca="1" si="919"/>
        <v>1.2840369551742287E-4</v>
      </c>
      <c r="BS472" s="223">
        <f t="shared" ca="1" si="920"/>
        <v>-2.4261377388746881E-4</v>
      </c>
      <c r="BT472" s="223">
        <f t="shared" ca="1" si="921"/>
        <v>3.1519606239452055E-4</v>
      </c>
      <c r="BU472" s="223">
        <f t="shared" ca="1" si="922"/>
        <v>-3.3369685651335359E-4</v>
      </c>
      <c r="BV472" s="223">
        <f t="shared" ca="1" si="923"/>
        <v>2.9494178094969885E-4</v>
      </c>
      <c r="BW472" s="223">
        <f t="shared" ca="1" si="924"/>
        <v>-2.0558045050421975E-4</v>
      </c>
      <c r="BX472" s="223">
        <f t="shared" ca="1" si="925"/>
        <v>8.0945525916077403E-5</v>
      </c>
      <c r="BY472" s="223">
        <f t="shared" ca="1" si="926"/>
        <v>5.7578071558166236E-5</v>
      </c>
      <c r="BZ472" s="223">
        <f t="shared" ca="1" si="927"/>
        <v>-1.8622239538221996E-4</v>
      </c>
      <c r="CA472" s="223">
        <f t="shared" ca="1" si="928"/>
        <v>2.8291458961963799E-4</v>
      </c>
      <c r="CB472" s="223">
        <f t="shared" ca="1" si="929"/>
        <v>-3.3106416034005303E-4</v>
      </c>
      <c r="CC472" s="223">
        <f t="shared" ca="1" si="930"/>
        <v>3.2240958067371008E-4</v>
      </c>
      <c r="CD472" s="223">
        <f t="shared" ca="1" si="931"/>
        <v>-2.5843580762832576E-4</v>
      </c>
      <c r="CE472" s="223">
        <f t="shared" ca="1" si="932"/>
        <v>1.5011949244015998E-4</v>
      </c>
      <c r="CF472" s="223">
        <f t="shared" ca="1" si="933"/>
        <v>-1.6045601391795683E-5</v>
      </c>
      <c r="CG472" s="223">
        <f t="shared" ca="1" si="934"/>
        <v>-1.207814017831491E-4</v>
      </c>
      <c r="CH472" s="223">
        <f t="shared" ca="1" si="935"/>
        <v>2.3688467302719325E-4</v>
      </c>
      <c r="CI472" s="223">
        <f t="shared" ca="1" si="936"/>
        <v>-3.1234315633305964E-4</v>
      </c>
      <c r="CJ472" s="223">
        <f t="shared" ca="1" si="937"/>
        <v>3.3420964826663641E-4</v>
      </c>
      <c r="CK472" s="223">
        <f t="shared" ca="1" si="938"/>
        <v>-2.9873228545814975E-4</v>
      </c>
      <c r="CL472" s="223">
        <f t="shared" ca="1" si="939"/>
        <v>2.1199829115226557E-4</v>
      </c>
      <c r="CM472" s="223">
        <f t="shared" ca="1" si="940"/>
        <v>-8.8889526469614698E-5</v>
      </c>
      <c r="CN472" s="223">
        <f t="shared" ca="1" si="941"/>
        <v>-4.9470946595495875E-5</v>
      </c>
      <c r="CO472" s="223">
        <f t="shared" ca="1" si="942"/>
        <v>1.7934317047258754E-4</v>
      </c>
      <c r="CP472" s="223">
        <f t="shared" ca="1" si="943"/>
        <v>-2.7844360553419355E-4</v>
      </c>
      <c r="CQ472" s="223">
        <f t="shared" ca="1" si="944"/>
        <v>3.2976855071265888E-4</v>
      </c>
      <c r="CR472" s="223">
        <f t="shared" ca="1" si="945"/>
        <v>-3.2451164683726293E-4</v>
      </c>
      <c r="CS472" s="223">
        <f t="shared" ca="1" si="946"/>
        <v>2.6357487604342718E-4</v>
      </c>
      <c r="CT472" s="223">
        <f t="shared" ca="1" si="947"/>
        <v>-1.5741379923724265E-4</v>
      </c>
      <c r="CU472" s="223">
        <f t="shared" ca="1" si="948"/>
        <v>2.4243585846653936E-5</v>
      </c>
      <c r="CV472" s="223">
        <f t="shared" ca="1" si="949"/>
        <v>1.1308635384873983E-4</v>
      </c>
      <c r="CW472" s="223">
        <f t="shared" ca="1" si="950"/>
        <v>-2.3101288169758121E-4</v>
      </c>
      <c r="CX472" s="223">
        <f t="shared" ca="1" si="951"/>
        <v>3.0930210643348666E-4</v>
      </c>
      <c r="CY472" s="223">
        <f t="shared" ca="1" si="952"/>
        <v>-3.3452112462470634E-4</v>
      </c>
      <c r="CZ472" s="223">
        <f t="shared" ca="1" si="953"/>
        <v>3.0234284480816438E-4</v>
      </c>
      <c r="DA472" s="223">
        <f t="shared" ca="1" si="954"/>
        <v>-2.1828843195685518E-4</v>
      </c>
      <c r="DB472" s="223">
        <f t="shared" ca="1" si="955"/>
        <v>9.6779983296200203E-5</v>
      </c>
      <c r="DC472" s="223">
        <f t="shared" ca="1" si="956"/>
        <v>4.1334022184434229E-5</v>
      </c>
      <c r="DD472" s="223">
        <f t="shared" ca="1" si="957"/>
        <v>-1.7235591594313537E-4</v>
      </c>
      <c r="DE472" s="223">
        <f t="shared" ca="1" si="958"/>
        <v>2.7380489743244704E-4</v>
      </c>
      <c r="DF472" s="223">
        <f t="shared" ca="1" si="959"/>
        <v>-3.2827430084115731E-4</v>
      </c>
      <c r="DG472" s="223">
        <f t="shared" ca="1" si="960"/>
        <v>3.2641823931903332E-4</v>
      </c>
      <c r="DH472" s="223">
        <f t="shared" ca="1" si="961"/>
        <v>-2.6855517680889957E-4</v>
      </c>
      <c r="DI472" s="223">
        <f t="shared" ca="1" si="962"/>
        <v>1.6461328584774579E-4</v>
      </c>
      <c r="DJ472" s="223">
        <f t="shared" ca="1" si="963"/>
        <v>-3.2426966871933717E-5</v>
      </c>
      <c r="DK472" s="223">
        <f t="shared" ca="1" si="964"/>
        <v>-1.0532318692335206E-4</v>
      </c>
      <c r="DL472" s="223">
        <f t="shared" ca="1" si="965"/>
        <v>2.2500193684616272E-4</v>
      </c>
      <c r="DM472" s="223">
        <f t="shared" ca="1" si="966"/>
        <v>-3.0607474451054895E-4</v>
      </c>
      <c r="DN472" s="223">
        <f t="shared" ca="1" si="967"/>
        <v>3.3463109796585348E-4</v>
      </c>
      <c r="DO472" s="223">
        <f t="shared" ca="1" si="968"/>
        <v>-3.0577128413378967E-4</v>
      </c>
      <c r="DP472" s="223">
        <f t="shared" ca="1" si="969"/>
        <v>2.2444708397235702E-4</v>
      </c>
      <c r="DQ472" s="223">
        <f t="shared" ca="1" si="970"/>
        <v>-1.0461214347968479E-4</v>
      </c>
      <c r="DR472" s="223">
        <f t="shared" ca="1" si="971"/>
        <v>-3.3172199703987356E-5</v>
      </c>
      <c r="DS472" s="223">
        <f t="shared" ca="1" si="972"/>
        <v>1.6526484065472995E-4</v>
      </c>
      <c r="DT472" s="223">
        <f t="shared" ca="1" si="973"/>
        <v>-2.6900125949871716E-4</v>
      </c>
      <c r="DU472" s="223">
        <f t="shared" ca="1" si="974"/>
        <v>3.2658231080579593E-4</v>
      </c>
      <c r="DV472" s="223">
        <f t="shared" ca="1" si="975"/>
        <v>-3.2812820965900209E-4</v>
      </c>
      <c r="DW472" s="223">
        <f t="shared" ca="1" si="976"/>
        <v>2.7337370997779827E-4</v>
      </c>
      <c r="DX472" s="223">
        <f t="shared" ca="1" si="977"/>
        <v>-1.717136155701331E-4</v>
      </c>
      <c r="DY472" s="223">
        <f t="shared" ca="1" si="978"/>
        <v>4.0590815104882749E-5</v>
      </c>
      <c r="DZ472" s="223">
        <f t="shared" ca="1" si="979"/>
        <v>9.7496577248449388E-5</v>
      </c>
      <c r="EA472" s="223">
        <f t="shared" ca="1" si="980"/>
        <v>-2.1885545924135247E-4</v>
      </c>
      <c r="EB472" s="223">
        <f t="shared" ca="1" si="981"/>
        <v>3.0266301460638207E-4</v>
      </c>
      <c r="EC472" s="223">
        <f t="shared" ca="1" si="982"/>
        <v>-3.3453950204624829E-4</v>
      </c>
      <c r="ED472" s="223">
        <f t="shared" ca="1" si="983"/>
        <v>3.0901553827137761E-4</v>
      </c>
      <c r="EE472" s="223">
        <f t="shared" ca="1" si="984"/>
        <v>-2.3047053745709097E-4</v>
      </c>
      <c r="EF472" s="223">
        <f t="shared" ca="1" si="985"/>
        <v>1.1238128921963726E-4</v>
      </c>
      <c r="EG472" s="223">
        <f t="shared" ca="1" si="986"/>
        <v>2.4990395530808291E-5</v>
      </c>
      <c r="EH472" s="223">
        <f t="shared" ca="1" si="987"/>
        <v>-1.5807421600596465E-4</v>
      </c>
      <c r="EI472" s="223">
        <f t="shared" ca="1" si="988"/>
        <v>2.6403558526487034E-4</v>
      </c>
      <c r="EJ472" s="223">
        <f t="shared" ca="1" si="989"/>
        <v>-3.2469359979810444E-4</v>
      </c>
      <c r="EK472" s="223">
        <f t="shared" ca="1" si="990"/>
        <v>3.2964052783497654E-4</v>
      </c>
      <c r="EL472" s="223">
        <f t="shared" ca="1" si="991"/>
        <v>-2.7802757304589657E-4</v>
      </c>
      <c r="EM472" s="223">
        <f t="shared" ca="1" si="992"/>
        <v>1.787105114312867E-4</v>
      </c>
      <c r="EN472" s="223">
        <f t="shared" ca="1" si="993"/>
        <v>-4.8730212948600948E-5</v>
      </c>
      <c r="EO472" s="223">
        <f t="shared" ca="1" si="994"/>
        <v>-8.9611239281044136E-5</v>
      </c>
      <c r="EP472" s="223">
        <f t="shared" ca="1" si="995"/>
        <v>2.1257715129141341E-4</v>
      </c>
      <c r="EQ472" s="223">
        <f t="shared" ca="1" si="996"/>
        <v>-2.9906897181952312E-4</v>
      </c>
      <c r="ER472" s="223">
        <f t="shared" ca="1" si="997"/>
        <v>3.3424639203984835E-4</v>
      </c>
      <c r="ES472" s="223">
        <f t="shared" ca="1" si="998"/>
        <v>-3.1207365300354626E-4</v>
      </c>
      <c r="ET472" s="223">
        <f t="shared" ca="1" si="999"/>
        <v>2.3635516410790941E-4</v>
      </c>
      <c r="EU472" s="223">
        <f t="shared" ca="1" si="1000"/>
        <v>-1.2008274067318872E-4</v>
      </c>
      <c r="EV472" s="223">
        <f t="shared" ca="1" si="1001"/>
        <v>-1.6793538077831491E-5</v>
      </c>
      <c r="EW472" s="223">
        <f t="shared" ca="1" si="1002"/>
        <v>1.5078837336025309E-4</v>
      </c>
      <c r="EX472" s="223">
        <f t="shared" ca="1" si="1003"/>
        <v>-2.5891086586738652E-4</v>
      </c>
      <c r="EY472" s="223">
        <f t="shared" ca="1" si="1004"/>
        <v>3.2260930550697043E-4</v>
      </c>
      <c r="EZ472" s="223">
        <f t="shared" ca="1" si="1005"/>
        <v>-3.3095428288303942E-4</v>
      </c>
      <c r="FA472" s="223">
        <f t="shared" ca="1" si="1006"/>
        <v>2.8251396270011269E-4</v>
      </c>
      <c r="FB472" s="223">
        <f t="shared" ca="1" si="1007"/>
        <v>-1.855997587627706E-4</v>
      </c>
      <c r="FC472" s="223">
        <f t="shared" ca="1" si="1008"/>
        <v>5.6840257534178964E-5</v>
      </c>
      <c r="FD472" s="223">
        <f t="shared" ca="1" si="1009"/>
        <v>8.1671922853876093E-5</v>
      </c>
      <c r="FE472" s="223">
        <f t="shared" ca="1" si="1010"/>
        <v>-2.0617079481432253E-4</v>
      </c>
      <c r="FF472" s="223">
        <f t="shared" ca="1" si="1011"/>
        <v>2.9529478106694944E-4</v>
      </c>
      <c r="FG472" s="223">
        <f t="shared" ca="1" si="1012"/>
        <v>-3.3375194450516139E-4</v>
      </c>
      <c r="FH472" s="223">
        <f t="shared" ca="1" si="1013"/>
        <v>3.1494378623633123E-4</v>
      </c>
      <c r="FI472" s="223">
        <f t="shared" ca="1" si="1014"/>
        <v>-2.4209741924577127E-4</v>
      </c>
      <c r="FJ472" s="223">
        <f t="shared" ca="1" si="1015"/>
        <v>1.2771185877392369E-4</v>
      </c>
      <c r="FK472" s="223">
        <f t="shared" ca="1" si="1016"/>
        <v>8.5865648254674325E-6</v>
      </c>
      <c r="FL472" s="223">
        <f t="shared" ca="1" si="1017"/>
        <v>-1.4341170143676981E-4</v>
      </c>
      <c r="FM472" s="223">
        <f t="shared" ca="1" si="1018"/>
        <v>2.5363018824560516E-4</v>
      </c>
      <c r="FN472" s="223">
        <f t="shared" ca="1" si="1019"/>
        <v>-3.2033068343333257E-4</v>
      </c>
      <c r="FO472" s="223">
        <f t="shared" ca="1" si="1020"/>
        <v>3.3206868344626815E-4</v>
      </c>
      <c r="FP472" s="223">
        <f t="shared" ca="1" si="1021"/>
        <v>-2.8683017650707584E-4</v>
      </c>
      <c r="FQ472" s="223">
        <f t="shared" ca="1" si="1022"/>
        <v>1.9237720773959785E-4</v>
      </c>
      <c r="FR472" s="223">
        <f t="shared" ca="1" si="1023"/>
        <v>-6.4916063674012555E-5</v>
      </c>
      <c r="FS472" s="223">
        <f t="shared" ca="1" si="1024"/>
        <v>-7.3683410314272202E-5</v>
      </c>
      <c r="FT472" s="223">
        <f t="shared" ca="1" si="1025"/>
        <v>1.9964024875965817E-4</v>
      </c>
      <c r="FU472" s="223">
        <f t="shared" ca="1" si="1026"/>
        <v>-2.9134271578004417E-4</v>
      </c>
      <c r="FV472" s="223">
        <f t="shared" ca="1" si="1027"/>
        <v>3.3305645727889366E-4</v>
      </c>
      <c r="FW472" s="223">
        <f t="shared" ca="1" si="1028"/>
        <v>-3.1762420910879421E-4</v>
      </c>
      <c r="FX472" s="223">
        <f t="shared" ca="1" si="1029"/>
        <v>2.4769384395087175E-4</v>
      </c>
      <c r="FY472" s="223">
        <f t="shared" ca="1" si="1030"/>
        <v>-1.3526404802638724E-4</v>
      </c>
      <c r="FZ472" s="223">
        <f t="shared" ca="1" si="1031"/>
        <v>-3.7441934752486497E-7</v>
      </c>
      <c r="GA472" s="223">
        <f t="shared" ca="1" si="1032"/>
        <v>1.3594864366685001E-4</v>
      </c>
      <c r="GB472" s="223">
        <f t="shared" ca="1" si="1033"/>
        <v>-2.4819673328225556E-4</v>
      </c>
      <c r="GC472" s="223">
        <f t="shared" ca="1" si="1034"/>
        <v>3.1785910613393544E-4</v>
      </c>
      <c r="GD472" s="223">
        <f t="shared" ca="1" si="1035"/>
        <v>-3.3298305825143684E-4</v>
      </c>
      <c r="GE472" s="223">
        <f t="shared" ca="1" si="1036"/>
        <v>2.9097361454098243E-4</v>
      </c>
      <c r="GF472" s="223">
        <f t="shared" ca="1" si="1037"/>
        <v>-1.9903877587993003E-4</v>
      </c>
      <c r="GG472" s="223">
        <f t="shared" ca="1" si="1038"/>
        <v>7.2952766804475495E-5</v>
      </c>
      <c r="GH472" s="223">
        <f t="shared" ca="1" si="1039"/>
        <v>6.5650513643513719E-5</v>
      </c>
      <c r="GI472" s="223">
        <f t="shared" ca="1" si="1040"/>
        <v>-1.929894468841708E-4</v>
      </c>
      <c r="GJ472" s="223">
        <f t="shared" ca="1" si="1041"/>
        <v>2.8721515653515903E-4</v>
      </c>
      <c r="GK472" s="223">
        <f t="shared" ca="1" si="1042"/>
        <v>-3.3216034929654445E-4</v>
      </c>
      <c r="GL472" s="223">
        <f t="shared" ca="1" si="1043"/>
        <v>3.2011330703442996E-4</v>
      </c>
      <c r="GM472" s="223">
        <f t="shared" ca="1" si="1044"/>
        <v>-2.5314106714624578E-4</v>
      </c>
      <c r="GN472" s="223">
        <f t="shared" ca="1" si="1045"/>
        <v>1.4273475927416832E-4</v>
      </c>
      <c r="GO472" s="223">
        <f t="shared" ca="1" si="1046"/>
        <v>-7.8379516666321898E-6</v>
      </c>
      <c r="GP472" s="223">
        <f t="shared" ca="1" si="1047"/>
        <v>-1.2840369551743254E-4</v>
      </c>
      <c r="GQ472" s="223">
        <f t="shared" ca="1" si="1048"/>
        <v>2.4261377388747605E-4</v>
      </c>
      <c r="GR472" s="223">
        <f t="shared" ca="1" si="1049"/>
        <v>-3.1519606239452733E-4</v>
      </c>
      <c r="GS472" s="223">
        <f t="shared" ca="1" si="1050"/>
        <v>3.336968565133549E-4</v>
      </c>
      <c r="GT472" s="223">
        <f t="shared" ca="1" si="1051"/>
        <v>-2.9494178094970292E-4</v>
      </c>
      <c r="GU472" s="223">
        <f t="shared" ca="1" si="1052"/>
        <v>2.055804505042265E-4</v>
      </c>
      <c r="GV472" s="223">
        <f t="shared" ca="1" si="1053"/>
        <v>-8.0945525916076413E-5</v>
      </c>
      <c r="GW472" s="223">
        <f t="shared" ca="1" si="1054"/>
        <v>-5.7578071558167198E-5</v>
      </c>
      <c r="GX472" s="223">
        <f t="shared" ca="1" si="1055"/>
        <v>1.8622239538222072E-4</v>
      </c>
      <c r="GY472" s="223">
        <f t="shared" ca="1" si="1056"/>
        <v>-2.8291458961964363E-4</v>
      </c>
      <c r="GZ472" s="223">
        <f t="shared" ca="1" si="1057"/>
        <v>3.3106416034005455E-4</v>
      </c>
      <c r="HA472" s="223">
        <f t="shared" ca="1" si="1058"/>
        <v>-3.2240958067370471E-4</v>
      </c>
      <c r="HB472" s="223">
        <f t="shared" ca="1" si="1059"/>
        <v>2.584358076283372E-4</v>
      </c>
      <c r="HC472" s="223">
        <f t="shared" ca="1" si="1060"/>
        <v>-1.5011949244017614E-4</v>
      </c>
      <c r="HD472" s="223">
        <f t="shared" ca="1" si="1061"/>
        <v>1.6045601391804194E-5</v>
      </c>
      <c r="HE472" s="223">
        <f t="shared" ca="1" si="1062"/>
        <v>1.2078140178314118E-4</v>
      </c>
      <c r="HF472" s="223">
        <f t="shared" ca="1" si="1063"/>
        <v>-2.3688467302719396E-4</v>
      </c>
      <c r="HG472" s="223">
        <f t="shared" ca="1" si="1064"/>
        <v>3.1234315633305997E-4</v>
      </c>
      <c r="HH472" s="223">
        <f t="shared" ca="1" si="1065"/>
        <v>-3.3420964826663587E-4</v>
      </c>
      <c r="HI472" s="223">
        <f t="shared" ca="1" si="1066"/>
        <v>2.9873228545814504E-4</v>
      </c>
      <c r="HJ472" s="223">
        <f t="shared" ca="1" si="1067"/>
        <v>-2.1199829115225741E-4</v>
      </c>
      <c r="HK472" s="223">
        <f t="shared" ca="1" si="1068"/>
        <v>8.8889526469595399E-5</v>
      </c>
      <c r="HL472" s="223">
        <f t="shared" ca="1" si="1069"/>
        <v>4.9470946595478026E-5</v>
      </c>
      <c r="HM472" s="223">
        <f t="shared" ca="1" si="1070"/>
        <v>-1.793431704725803E-4</v>
      </c>
      <c r="HN472" s="223">
        <f t="shared" ca="1" si="1071"/>
        <v>2.7844360553418883E-4</v>
      </c>
      <c r="HO472" s="223">
        <f t="shared" ca="1" si="1072"/>
        <v>-3.297685507126591E-4</v>
      </c>
      <c r="HP472" s="223">
        <f t="shared" ca="1" si="1073"/>
        <v>3.2451164683726272E-4</v>
      </c>
      <c r="HQ472" s="223">
        <f t="shared" ca="1" si="1074"/>
        <v>-2.6357487604342653E-4</v>
      </c>
      <c r="HR472" s="223">
        <f t="shared" ca="1" si="1075"/>
        <v>1.5741379923723341E-4</v>
      </c>
      <c r="HS472" s="223">
        <f t="shared" ca="1" si="1076"/>
        <v>-2.4243585846643473E-5</v>
      </c>
      <c r="HT472" s="223">
        <f t="shared" ca="1" si="1077"/>
        <v>-1.1308635384875862E-4</v>
      </c>
      <c r="HU472" s="223">
        <f t="shared" ca="1" si="1078"/>
        <v>2.3101288169756818E-4</v>
      </c>
      <c r="HV472" s="223">
        <f t="shared" ca="1" si="1079"/>
        <v>-3.0930210643347977E-4</v>
      </c>
      <c r="HW472" s="223">
        <f t="shared" ca="1" si="1080"/>
        <v>3.3452112462470677E-4</v>
      </c>
      <c r="HX472" s="223">
        <f t="shared" ca="1" si="1081"/>
        <v>-3.02342844808164E-4</v>
      </c>
      <c r="HY472" s="223">
        <f t="shared" ca="1" si="1082"/>
        <v>2.1828843195685448E-4</v>
      </c>
      <c r="HZ472" s="223">
        <f t="shared" ca="1" si="1083"/>
        <v>-9.6779983296199282E-5</v>
      </c>
      <c r="IA472" s="223">
        <f t="shared" ca="1" si="1084"/>
        <v>-4.1334022184435205E-5</v>
      </c>
      <c r="IB472" s="223">
        <f t="shared" ca="1" si="1085"/>
        <v>1.723559159431525E-4</v>
      </c>
      <c r="IC472" s="223">
        <f t="shared" ca="1" si="1086"/>
        <v>-2.7380489743245853E-4</v>
      </c>
      <c r="ID472" s="223">
        <f t="shared" ca="1" si="1087"/>
        <v>3.2827430084116115E-4</v>
      </c>
      <c r="IE472" s="223">
        <f t="shared" ca="1" si="1088"/>
        <v>-1.8466637774804486E-4</v>
      </c>
      <c r="IF472" s="223">
        <f t="shared" ca="1" si="1089"/>
        <v>2.6855517680891036E-4</v>
      </c>
      <c r="IG472" s="223">
        <f t="shared" ca="1" si="1090"/>
        <v>-1.6461328584774492E-4</v>
      </c>
      <c r="IH472" s="223">
        <f t="shared" ca="1" si="1091"/>
        <v>3.2426966871932755E-5</v>
      </c>
      <c r="II472" s="223">
        <f t="shared" ca="1" si="1092"/>
        <v>1.0532318692335301E-4</v>
      </c>
      <c r="IJ472" s="223">
        <f t="shared" ca="1" si="1093"/>
        <v>-2.2500193684616343E-4</v>
      </c>
      <c r="IK472" s="223">
        <f t="shared" ca="1" si="1094"/>
        <v>3.0607474451054939E-4</v>
      </c>
      <c r="IL472" s="223">
        <f t="shared" ca="1" si="1095"/>
        <v>-3.3463109796585342E-4</v>
      </c>
      <c r="IM472" s="223">
        <f t="shared" ca="1" si="1096"/>
        <v>3.0577128413378154E-4</v>
      </c>
      <c r="IN472" s="223">
        <f t="shared" ca="1" si="1097"/>
        <v>-2.2444708397237039E-4</v>
      </c>
      <c r="IO472" s="223">
        <f t="shared" ca="1" si="1098"/>
        <v>1.0461214347970192E-4</v>
      </c>
      <c r="IP472" s="223">
        <f t="shared" ca="1" si="1099"/>
        <v>3.3172199703969399E-5</v>
      </c>
      <c r="IQ472" s="223">
        <f t="shared" ca="1" si="1100"/>
        <v>-1.6526484065473081E-4</v>
      </c>
      <c r="IR472" s="223">
        <f t="shared" ca="1" si="1101"/>
        <v>2.690012594987177E-4</v>
      </c>
      <c r="IS472" s="223">
        <f t="shared" ca="1" si="1102"/>
        <v>-3.2658231080579615E-4</v>
      </c>
      <c r="IT472" s="223">
        <f t="shared" ca="1" si="1103"/>
        <v>3.2812820965900192E-4</v>
      </c>
      <c r="IU472" s="223">
        <f t="shared" ca="1" si="1104"/>
        <v>-2.7337370997778678E-4</v>
      </c>
      <c r="IV472" s="223">
        <f t="shared" ca="1" si="1105"/>
        <v>1.7171361557011592E-4</v>
      </c>
      <c r="IW472" s="223">
        <f t="shared" ca="1" si="1106"/>
        <v>-4.0590815104862881E-5</v>
      </c>
      <c r="IX472" s="223">
        <f t="shared" ca="1" si="1107"/>
        <v>-9.7496577248432136E-5</v>
      </c>
      <c r="IY472" s="223">
        <f t="shared" ca="1" si="1108"/>
        <v>2.1885545924133881E-4</v>
      </c>
      <c r="IZ472" s="223">
        <f t="shared" ca="1" si="1109"/>
        <v>-3.0266301460638251E-4</v>
      </c>
      <c r="JA472" s="223">
        <f t="shared" ca="1" si="1110"/>
        <v>3.3453950204624834E-4</v>
      </c>
      <c r="JB472" s="223">
        <f t="shared" ca="1" si="1111"/>
        <v>-3.0901553827137723E-4</v>
      </c>
    </row>
    <row r="473" spans="2:262">
      <c r="B473" s="230">
        <v>112</v>
      </c>
      <c r="C473" s="229">
        <f t="shared" si="1112"/>
        <v>2.1875000000000015E-3</v>
      </c>
      <c r="D473" s="226">
        <f t="shared" ca="1" si="855"/>
        <v>279.99939638163607</v>
      </c>
      <c r="E473" s="225">
        <f ca="1">DN361</f>
        <v>-6.0361836391452882E-4</v>
      </c>
      <c r="F473" s="224">
        <v>112</v>
      </c>
      <c r="G473" s="223">
        <f t="shared" ca="1" si="856"/>
        <v>1.7539602817487229E-4</v>
      </c>
      <c r="H473" s="223">
        <f t="shared" ca="1" si="857"/>
        <v>-9.438346479124692E-5</v>
      </c>
      <c r="I473" s="223">
        <f t="shared" ca="1" si="858"/>
        <v>-9.9812551860673166E-7</v>
      </c>
      <c r="J473" s="223">
        <f t="shared" ca="1" si="859"/>
        <v>9.6227760266283101E-5</v>
      </c>
      <c r="K473" s="223">
        <f t="shared" ca="1" si="860"/>
        <v>-1.7680759082023683E-4</v>
      </c>
      <c r="L473" s="223">
        <f t="shared" ca="1" si="861"/>
        <v>2.3047006843661123E-4</v>
      </c>
      <c r="M473" s="223">
        <f t="shared" ca="1" si="862"/>
        <v>-2.4904556734988467E-4</v>
      </c>
      <c r="N473" s="223">
        <f t="shared" ca="1" si="863"/>
        <v>2.2970613623782792E-4</v>
      </c>
      <c r="O473" s="223">
        <f t="shared" ca="1" si="864"/>
        <v>-1.7539602817487235E-4</v>
      </c>
      <c r="P473" s="223">
        <f t="shared" ca="1" si="865"/>
        <v>9.4383464791246541E-5</v>
      </c>
      <c r="Q473" s="223">
        <f t="shared" ca="1" si="866"/>
        <v>9.9812551860696205E-7</v>
      </c>
      <c r="R473" s="223">
        <f t="shared" ca="1" si="867"/>
        <v>-9.6227760266282897E-5</v>
      </c>
      <c r="S473" s="223">
        <f t="shared" ca="1" si="868"/>
        <v>1.7680759082023699E-4</v>
      </c>
      <c r="T473" s="223">
        <f t="shared" ca="1" si="869"/>
        <v>-2.3047006843661166E-4</v>
      </c>
      <c r="U473" s="223">
        <f t="shared" ca="1" si="870"/>
        <v>2.4904556734988467E-4</v>
      </c>
      <c r="V473" s="223">
        <f t="shared" ca="1" si="871"/>
        <v>-2.2970613623782784E-4</v>
      </c>
      <c r="W473" s="223">
        <f t="shared" ca="1" si="872"/>
        <v>1.7539602817487159E-4</v>
      </c>
      <c r="X473" s="223">
        <f t="shared" ca="1" si="873"/>
        <v>-9.4383464791247151E-5</v>
      </c>
      <c r="Y473" s="223">
        <f t="shared" ca="1" si="874"/>
        <v>-9.9812551860717889E-7</v>
      </c>
      <c r="Z473" s="223">
        <f t="shared" ca="1" si="875"/>
        <v>9.62277602662839E-5</v>
      </c>
      <c r="AA473" s="223">
        <f t="shared" ca="1" si="876"/>
        <v>-1.7680759082023653E-4</v>
      </c>
      <c r="AB473" s="223">
        <f t="shared" ca="1" si="877"/>
        <v>2.3047006843661139E-4</v>
      </c>
      <c r="AC473" s="223">
        <f t="shared" ca="1" si="878"/>
        <v>-2.4904556734988467E-4</v>
      </c>
      <c r="AD473" s="223">
        <f t="shared" ca="1" si="879"/>
        <v>2.2970613623782808E-4</v>
      </c>
      <c r="AE473" s="223">
        <f t="shared" ca="1" si="880"/>
        <v>-1.7539602817487077E-4</v>
      </c>
      <c r="AF473" s="223">
        <f t="shared" ca="1" si="881"/>
        <v>9.4383464791246148E-5</v>
      </c>
      <c r="AG473" s="223">
        <f t="shared" ca="1" si="882"/>
        <v>9.9812551860648771E-7</v>
      </c>
      <c r="AH473" s="223">
        <f t="shared" ca="1" si="883"/>
        <v>-9.6227760266284917E-5</v>
      </c>
      <c r="AI473" s="223">
        <f t="shared" ca="1" si="884"/>
        <v>1.7680759082023729E-4</v>
      </c>
      <c r="AJ473" s="223">
        <f t="shared" ca="1" si="885"/>
        <v>-2.3047006843661112E-4</v>
      </c>
      <c r="AK473" s="223">
        <f t="shared" ca="1" si="886"/>
        <v>2.4904556734988467E-4</v>
      </c>
      <c r="AL473" s="223">
        <f t="shared" ca="1" si="887"/>
        <v>-2.2970613623782767E-4</v>
      </c>
      <c r="AM473" s="223">
        <f t="shared" ca="1" si="888"/>
        <v>1.7539602817487251E-4</v>
      </c>
      <c r="AN473" s="223">
        <f t="shared" ca="1" si="889"/>
        <v>-9.4383464791245118E-5</v>
      </c>
      <c r="AO473" s="223">
        <f t="shared" ca="1" si="890"/>
        <v>-9.9812551860759902E-7</v>
      </c>
      <c r="AP473" s="223">
        <f t="shared" ca="1" si="891"/>
        <v>9.6227760266282667E-5</v>
      </c>
      <c r="AQ473" s="223">
        <f t="shared" ca="1" si="892"/>
        <v>-1.7680759082023807E-4</v>
      </c>
      <c r="AR473" s="223">
        <f t="shared" ca="1" si="893"/>
        <v>2.3047006843661156E-4</v>
      </c>
      <c r="AS473" s="223">
        <f t="shared" ca="1" si="894"/>
        <v>-2.4904556734988467E-4</v>
      </c>
      <c r="AT473" s="223">
        <f t="shared" ca="1" si="895"/>
        <v>2.2970613623782724E-4</v>
      </c>
      <c r="AU473" s="223">
        <f t="shared" ca="1" si="896"/>
        <v>-1.7539602817487175E-4</v>
      </c>
      <c r="AV473" s="223">
        <f t="shared" ca="1" si="897"/>
        <v>9.4383464791247381E-5</v>
      </c>
      <c r="AW473" s="223">
        <f t="shared" ca="1" si="898"/>
        <v>9.9812551860871033E-7</v>
      </c>
      <c r="AX473" s="223">
        <f t="shared" ca="1" si="899"/>
        <v>-9.6227760266283683E-5</v>
      </c>
      <c r="AY473" s="223">
        <f t="shared" ca="1" si="900"/>
        <v>1.7680759082023634E-4</v>
      </c>
      <c r="AZ473" s="223">
        <f t="shared" ca="1" si="901"/>
        <v>-2.3047006843661194E-4</v>
      </c>
      <c r="BA473" s="223">
        <f t="shared" ca="1" si="902"/>
        <v>2.4904556734988467E-4</v>
      </c>
      <c r="BB473" s="223">
        <f t="shared" ca="1" si="903"/>
        <v>-2.2970613623782819E-4</v>
      </c>
      <c r="BC473" s="223">
        <f t="shared" ca="1" si="904"/>
        <v>1.7539602817487346E-4</v>
      </c>
      <c r="BD473" s="223">
        <f t="shared" ca="1" si="905"/>
        <v>-9.4383464791243112E-5</v>
      </c>
      <c r="BE473" s="223">
        <f t="shared" ca="1" si="906"/>
        <v>-9.9812551860978098E-7</v>
      </c>
      <c r="BF473" s="223">
        <f t="shared" ca="1" si="907"/>
        <v>9.62277602662847E-5</v>
      </c>
      <c r="BG473" s="223">
        <f t="shared" ca="1" si="908"/>
        <v>-1.768075908202371E-4</v>
      </c>
      <c r="BH473" s="223">
        <f t="shared" ca="1" si="909"/>
        <v>2.3047006843661107E-4</v>
      </c>
      <c r="BI473" s="223">
        <f t="shared" ca="1" si="910"/>
        <v>-2.4904556734988467E-4</v>
      </c>
      <c r="BJ473" s="223">
        <f t="shared" ca="1" si="911"/>
        <v>2.297061362378264E-4</v>
      </c>
      <c r="BK473" s="223">
        <f t="shared" ca="1" si="912"/>
        <v>-1.7539602817487018E-4</v>
      </c>
      <c r="BL473" s="223">
        <f t="shared" ca="1" si="913"/>
        <v>9.4383464791245348E-5</v>
      </c>
      <c r="BM473" s="223">
        <f t="shared" ca="1" si="914"/>
        <v>9.9812551860735507E-7</v>
      </c>
      <c r="BN473" s="223">
        <f t="shared" ca="1" si="915"/>
        <v>-9.6227760266282436E-5</v>
      </c>
      <c r="BO473" s="223">
        <f t="shared" ca="1" si="916"/>
        <v>1.7680759082023542E-4</v>
      </c>
      <c r="BP473" s="223">
        <f t="shared" ca="1" si="917"/>
        <v>-2.304700684366128E-4</v>
      </c>
      <c r="BQ473" s="223">
        <f t="shared" ca="1" si="918"/>
        <v>2.4904556734988461E-4</v>
      </c>
      <c r="BR473" s="223">
        <f t="shared" ca="1" si="919"/>
        <v>-2.2970613623782735E-4</v>
      </c>
      <c r="BS473" s="223">
        <f t="shared" ca="1" si="920"/>
        <v>1.7539602817487191E-4</v>
      </c>
      <c r="BT473" s="223">
        <f t="shared" ca="1" si="921"/>
        <v>-9.4383464791247612E-5</v>
      </c>
      <c r="BU473" s="223">
        <f t="shared" ca="1" si="922"/>
        <v>-9.9812551861199004E-7</v>
      </c>
      <c r="BV473" s="223">
        <f t="shared" ca="1" si="923"/>
        <v>9.6227760266286719E-5</v>
      </c>
      <c r="BW473" s="223">
        <f t="shared" ca="1" si="924"/>
        <v>-1.7680759082023867E-4</v>
      </c>
      <c r="BX473" s="223">
        <f t="shared" ca="1" si="925"/>
        <v>2.3047006843661188E-4</v>
      </c>
      <c r="BY473" s="223">
        <f t="shared" ca="1" si="926"/>
        <v>-2.4904556734988461E-4</v>
      </c>
      <c r="BZ473" s="223">
        <f t="shared" ca="1" si="927"/>
        <v>2.2970613623782827E-4</v>
      </c>
      <c r="CA473" s="223">
        <f t="shared" ca="1" si="928"/>
        <v>-1.7539602817486863E-4</v>
      </c>
      <c r="CB473" s="223">
        <f t="shared" ca="1" si="929"/>
        <v>9.4383464791243302E-5</v>
      </c>
      <c r="CC473" s="223">
        <f t="shared" ca="1" si="930"/>
        <v>9.9812551860955058E-7</v>
      </c>
      <c r="CD473" s="223">
        <f t="shared" ca="1" si="931"/>
        <v>-9.6227760266284469E-5</v>
      </c>
      <c r="CE473" s="223">
        <f t="shared" ca="1" si="932"/>
        <v>1.7680759082023693E-4</v>
      </c>
      <c r="CF473" s="223">
        <f t="shared" ca="1" si="933"/>
        <v>-2.3047006843661093E-4</v>
      </c>
      <c r="CG473" s="223">
        <f t="shared" ca="1" si="934"/>
        <v>2.4904556734988467E-4</v>
      </c>
      <c r="CH473" s="223">
        <f t="shared" ca="1" si="935"/>
        <v>-2.2970613623782648E-4</v>
      </c>
      <c r="CI473" s="223">
        <f t="shared" ca="1" si="936"/>
        <v>1.7539602817487039E-4</v>
      </c>
      <c r="CJ473" s="223">
        <f t="shared" ca="1" si="937"/>
        <v>-9.4383464791245592E-5</v>
      </c>
      <c r="CK473" s="223">
        <f t="shared" ca="1" si="938"/>
        <v>-9.9812551860711113E-7</v>
      </c>
      <c r="CL473" s="223">
        <f t="shared" ca="1" si="939"/>
        <v>9.622776026628222E-5</v>
      </c>
      <c r="CM473" s="223">
        <f t="shared" ca="1" si="940"/>
        <v>-1.7680759082024019E-4</v>
      </c>
      <c r="CN473" s="223">
        <f t="shared" ca="1" si="941"/>
        <v>2.3047006843661269E-4</v>
      </c>
      <c r="CO473" s="223">
        <f t="shared" ca="1" si="942"/>
        <v>-2.4904556734988467E-4</v>
      </c>
      <c r="CP473" s="223">
        <f t="shared" ca="1" si="943"/>
        <v>2.2970613623782743E-4</v>
      </c>
      <c r="CQ473" s="223">
        <f t="shared" ca="1" si="944"/>
        <v>-1.7539602817487208E-4</v>
      </c>
      <c r="CR473" s="223">
        <f t="shared" ca="1" si="945"/>
        <v>9.4383464791247842E-5</v>
      </c>
      <c r="CS473" s="223">
        <f t="shared" ca="1" si="946"/>
        <v>9.9812551861175965E-7</v>
      </c>
      <c r="CT473" s="223">
        <f t="shared" ca="1" si="947"/>
        <v>-9.6227760266286489E-5</v>
      </c>
      <c r="CU473" s="223">
        <f t="shared" ca="1" si="948"/>
        <v>1.7680759082023851E-4</v>
      </c>
      <c r="CV473" s="223">
        <f t="shared" ca="1" si="949"/>
        <v>-2.3047006843661177E-4</v>
      </c>
      <c r="CW473" s="223">
        <f t="shared" ca="1" si="950"/>
        <v>2.4904556734988467E-4</v>
      </c>
      <c r="CX473" s="223">
        <f t="shared" ca="1" si="951"/>
        <v>-2.2970613623782838E-4</v>
      </c>
      <c r="CY473" s="223">
        <f t="shared" ca="1" si="952"/>
        <v>1.7539602817487381E-4</v>
      </c>
      <c r="CZ473" s="223">
        <f t="shared" ca="1" si="953"/>
        <v>-9.4383464791250078E-5</v>
      </c>
      <c r="DA473" s="223">
        <f t="shared" ca="1" si="954"/>
        <v>-9.981255186163675E-7</v>
      </c>
      <c r="DB473" s="223">
        <f t="shared" ca="1" si="955"/>
        <v>9.6227760266290771E-5</v>
      </c>
      <c r="DC473" s="223">
        <f t="shared" ca="1" si="956"/>
        <v>-1.7680759082024176E-4</v>
      </c>
      <c r="DD473" s="223">
        <f t="shared" ca="1" si="957"/>
        <v>2.3047006843661353E-4</v>
      </c>
      <c r="DE473" s="223">
        <f t="shared" ca="1" si="958"/>
        <v>-2.4904556734988467E-4</v>
      </c>
      <c r="DF473" s="223">
        <f t="shared" ca="1" si="959"/>
        <v>2.2970613623782659E-4</v>
      </c>
      <c r="DG473" s="223">
        <f t="shared" ca="1" si="960"/>
        <v>-1.7539602817487056E-4</v>
      </c>
      <c r="DH473" s="223">
        <f t="shared" ca="1" si="961"/>
        <v>9.4383464791245809E-5</v>
      </c>
      <c r="DI473" s="223">
        <f t="shared" ca="1" si="962"/>
        <v>9.9812551860685363E-7</v>
      </c>
      <c r="DJ473" s="223">
        <f t="shared" ca="1" si="963"/>
        <v>-9.6227760266281989E-5</v>
      </c>
      <c r="DK473" s="223">
        <f t="shared" ca="1" si="964"/>
        <v>1.7680759082023506E-4</v>
      </c>
      <c r="DL473" s="223">
        <f t="shared" ca="1" si="965"/>
        <v>-2.3047006843660993E-4</v>
      </c>
      <c r="DM473" s="223">
        <f t="shared" ca="1" si="966"/>
        <v>2.4904556734988461E-4</v>
      </c>
      <c r="DN473" s="223">
        <f t="shared" ca="1" si="967"/>
        <v>-2.297061362378248E-4</v>
      </c>
      <c r="DO473" s="223">
        <f t="shared" ca="1" si="968"/>
        <v>1.7539602817486725E-4</v>
      </c>
      <c r="DP473" s="223">
        <f t="shared" ca="1" si="969"/>
        <v>-9.4383464791241499E-5</v>
      </c>
      <c r="DQ473" s="223">
        <f t="shared" ca="1" si="970"/>
        <v>-9.9812551861150215E-7</v>
      </c>
      <c r="DR473" s="223">
        <f t="shared" ca="1" si="971"/>
        <v>9.6227760266286272E-5</v>
      </c>
      <c r="DS473" s="223">
        <f t="shared" ca="1" si="972"/>
        <v>-1.7680759082023834E-4</v>
      </c>
      <c r="DT473" s="223">
        <f t="shared" ca="1" si="973"/>
        <v>2.3047006843661166E-4</v>
      </c>
      <c r="DU473" s="223">
        <f t="shared" ca="1" si="974"/>
        <v>-2.4904556734988467E-4</v>
      </c>
      <c r="DV473" s="223">
        <f t="shared" ca="1" si="975"/>
        <v>2.2970613623782846E-4</v>
      </c>
      <c r="DW473" s="223">
        <f t="shared" ca="1" si="976"/>
        <v>-1.7539602817487403E-4</v>
      </c>
      <c r="DX473" s="223">
        <f t="shared" ca="1" si="977"/>
        <v>9.4383464791250336E-5</v>
      </c>
      <c r="DY473" s="223">
        <f t="shared" ca="1" si="978"/>
        <v>9.9812551861613711E-7</v>
      </c>
      <c r="DZ473" s="223">
        <f t="shared" ca="1" si="979"/>
        <v>-9.6227760266290541E-5</v>
      </c>
      <c r="EA473" s="223">
        <f t="shared" ca="1" si="980"/>
        <v>1.768075908202416E-4</v>
      </c>
      <c r="EB473" s="223">
        <f t="shared" ca="1" si="981"/>
        <v>-2.3047006843661343E-4</v>
      </c>
      <c r="EC473" s="223">
        <f t="shared" ca="1" si="982"/>
        <v>2.4904556734988467E-4</v>
      </c>
      <c r="ED473" s="223">
        <f t="shared" ca="1" si="983"/>
        <v>-2.2970613623782667E-4</v>
      </c>
      <c r="EE473" s="223">
        <f t="shared" ca="1" si="984"/>
        <v>1.7539602817487072E-4</v>
      </c>
      <c r="EF473" s="223">
        <f t="shared" ca="1" si="985"/>
        <v>-9.4383464791246039E-5</v>
      </c>
      <c r="EG473" s="223">
        <f t="shared" ca="1" si="986"/>
        <v>-9.9812551860662324E-7</v>
      </c>
      <c r="EH473" s="223">
        <f t="shared" ca="1" si="987"/>
        <v>9.6227760266281772E-5</v>
      </c>
      <c r="EI473" s="223">
        <f t="shared" ca="1" si="988"/>
        <v>-1.7680759082023487E-4</v>
      </c>
      <c r="EJ473" s="223">
        <f t="shared" ca="1" si="989"/>
        <v>2.3047006843661519E-4</v>
      </c>
      <c r="EK473" s="223">
        <f t="shared" ca="1" si="990"/>
        <v>-2.4904556734988461E-4</v>
      </c>
      <c r="EL473" s="223">
        <f t="shared" ca="1" si="991"/>
        <v>2.2970613623782488E-4</v>
      </c>
      <c r="EM473" s="223">
        <f t="shared" ca="1" si="992"/>
        <v>-1.7539602817486741E-4</v>
      </c>
      <c r="EN473" s="223">
        <f t="shared" ca="1" si="993"/>
        <v>9.438346479124173E-5</v>
      </c>
      <c r="EO473" s="223">
        <f t="shared" ca="1" si="994"/>
        <v>9.9812551861124465E-7</v>
      </c>
      <c r="EP473" s="223">
        <f t="shared" ca="1" si="995"/>
        <v>-9.6227760266286041E-5</v>
      </c>
      <c r="EQ473" s="223">
        <f t="shared" ca="1" si="996"/>
        <v>1.7680759082023815E-4</v>
      </c>
      <c r="ER473" s="223">
        <f t="shared" ca="1" si="997"/>
        <v>-2.3047006843661161E-4</v>
      </c>
      <c r="ES473" s="223">
        <f t="shared" ca="1" si="998"/>
        <v>2.4904556734988467E-4</v>
      </c>
      <c r="ET473" s="223">
        <f t="shared" ca="1" si="999"/>
        <v>-2.2970613623782857E-4</v>
      </c>
      <c r="EU473" s="223">
        <f t="shared" ca="1" si="1000"/>
        <v>1.7539602817487419E-4</v>
      </c>
      <c r="EV473" s="223">
        <f t="shared" ca="1" si="1001"/>
        <v>-9.4383464791237461E-5</v>
      </c>
      <c r="EW473" s="223">
        <f t="shared" ca="1" si="1002"/>
        <v>-9.9812551861589317E-7</v>
      </c>
      <c r="EX473" s="223">
        <f t="shared" ca="1" si="1003"/>
        <v>9.6227760266290324E-5</v>
      </c>
      <c r="EY473" s="223">
        <f t="shared" ca="1" si="1004"/>
        <v>-1.7680759082024141E-4</v>
      </c>
      <c r="EZ473" s="223">
        <f t="shared" ca="1" si="1005"/>
        <v>2.3047006843661337E-4</v>
      </c>
      <c r="FA473" s="223">
        <f t="shared" ca="1" si="1006"/>
        <v>-2.4904556734988467E-4</v>
      </c>
      <c r="FB473" s="223">
        <f t="shared" ca="1" si="1007"/>
        <v>2.2970613623782678E-4</v>
      </c>
      <c r="FC473" s="223">
        <f t="shared" ca="1" si="1008"/>
        <v>-1.7539602817487088E-4</v>
      </c>
      <c r="FD473" s="223">
        <f t="shared" ca="1" si="1009"/>
        <v>9.4383464791246229E-5</v>
      </c>
      <c r="FE473" s="223">
        <f t="shared" ca="1" si="1010"/>
        <v>9.9812551860637929E-7</v>
      </c>
      <c r="FF473" s="223">
        <f t="shared" ca="1" si="1011"/>
        <v>-9.6227760266281542E-5</v>
      </c>
      <c r="FG473" s="223">
        <f t="shared" ca="1" si="1012"/>
        <v>1.7680759082023471E-4</v>
      </c>
      <c r="FH473" s="223">
        <f t="shared" ca="1" si="1013"/>
        <v>-2.3047006843661511E-4</v>
      </c>
      <c r="FI473" s="223">
        <f t="shared" ca="1" si="1014"/>
        <v>2.4904556734988461E-4</v>
      </c>
      <c r="FJ473" s="223">
        <f t="shared" ca="1" si="1015"/>
        <v>-2.2970613623782499E-4</v>
      </c>
      <c r="FK473" s="223">
        <f t="shared" ca="1" si="1016"/>
        <v>1.753960281748676E-4</v>
      </c>
      <c r="FL473" s="223">
        <f t="shared" ca="1" si="1017"/>
        <v>-9.438346479124196E-5</v>
      </c>
      <c r="FM473" s="223">
        <f t="shared" ca="1" si="1018"/>
        <v>-9.9812551861101426E-7</v>
      </c>
      <c r="FN473" s="223">
        <f t="shared" ca="1" si="1019"/>
        <v>9.6227760266285825E-5</v>
      </c>
      <c r="FO473" s="223">
        <f t="shared" ca="1" si="1020"/>
        <v>-1.7680759082023796E-4</v>
      </c>
      <c r="FP473" s="223">
        <f t="shared" ca="1" si="1021"/>
        <v>2.304700684366115E-4</v>
      </c>
      <c r="FQ473" s="223">
        <f t="shared" ca="1" si="1022"/>
        <v>-2.4904556734988467E-4</v>
      </c>
      <c r="FR473" s="223">
        <f t="shared" ca="1" si="1023"/>
        <v>2.2970613623782865E-4</v>
      </c>
      <c r="FS473" s="223">
        <f t="shared" ca="1" si="1024"/>
        <v>-1.753960281748643E-4</v>
      </c>
      <c r="FT473" s="223">
        <f t="shared" ca="1" si="1025"/>
        <v>9.438346479123765E-5</v>
      </c>
      <c r="FU473" s="223">
        <f t="shared" ca="1" si="1026"/>
        <v>9.9812551861564922E-7</v>
      </c>
      <c r="FV473" s="223">
        <f t="shared" ca="1" si="1027"/>
        <v>-9.6227760266290094E-5</v>
      </c>
      <c r="FW473" s="223">
        <f t="shared" ca="1" si="1028"/>
        <v>1.7680759082024122E-4</v>
      </c>
      <c r="FX473" s="223">
        <f t="shared" ca="1" si="1029"/>
        <v>-2.3047006843661324E-4</v>
      </c>
      <c r="FY473" s="223">
        <f t="shared" ca="1" si="1030"/>
        <v>2.4904556734988461E-4</v>
      </c>
      <c r="FZ473" s="223">
        <f t="shared" ca="1" si="1031"/>
        <v>-2.2970613623782686E-4</v>
      </c>
      <c r="GA473" s="223">
        <f t="shared" ca="1" si="1032"/>
        <v>1.7539602817487105E-4</v>
      </c>
      <c r="GB473" s="223">
        <f t="shared" ca="1" si="1033"/>
        <v>-9.4383464791246487E-5</v>
      </c>
      <c r="GC473" s="223">
        <f t="shared" ca="1" si="1034"/>
        <v>-9.9812551860612179E-7</v>
      </c>
      <c r="GD473" s="223">
        <f t="shared" ca="1" si="1035"/>
        <v>9.6227760266281312E-5</v>
      </c>
      <c r="GE473" s="223">
        <f t="shared" ca="1" si="1036"/>
        <v>-1.7680759082024452E-4</v>
      </c>
      <c r="GF473" s="223">
        <f t="shared" ca="1" si="1037"/>
        <v>2.3047006843661503E-4</v>
      </c>
      <c r="GG473" s="223">
        <f t="shared" ca="1" si="1038"/>
        <v>-2.4904556734988461E-4</v>
      </c>
      <c r="GH473" s="223">
        <f t="shared" ca="1" si="1039"/>
        <v>2.2970613623782507E-4</v>
      </c>
      <c r="GI473" s="223">
        <f t="shared" ca="1" si="1040"/>
        <v>-1.7539602817486777E-4</v>
      </c>
      <c r="GJ473" s="223">
        <f t="shared" ca="1" si="1041"/>
        <v>9.4383464791242191E-5</v>
      </c>
      <c r="GK473" s="223">
        <f t="shared" ca="1" si="1042"/>
        <v>9.981255186249056E-7</v>
      </c>
      <c r="GL473" s="223">
        <f t="shared" ca="1" si="1043"/>
        <v>-9.6227760266285594E-5</v>
      </c>
      <c r="GM473" s="223">
        <f t="shared" ca="1" si="1044"/>
        <v>1.7680759082024778E-4</v>
      </c>
      <c r="GN473" s="223">
        <f t="shared" ca="1" si="1045"/>
        <v>-2.3047006843661139E-4</v>
      </c>
      <c r="GO473" s="223">
        <f t="shared" ca="1" si="1046"/>
        <v>2.4904556734988461E-4</v>
      </c>
      <c r="GP473" s="223">
        <f t="shared" ca="1" si="1047"/>
        <v>-2.2970613623782876E-4</v>
      </c>
      <c r="GQ473" s="223">
        <f t="shared" ca="1" si="1048"/>
        <v>1.7539602817486449E-4</v>
      </c>
      <c r="GR473" s="223">
        <f t="shared" ca="1" si="1049"/>
        <v>-9.4383464791251E-5</v>
      </c>
      <c r="GS473" s="223">
        <f t="shared" ca="1" si="1050"/>
        <v>-9.9812551861540528E-7</v>
      </c>
      <c r="GT473" s="223">
        <f t="shared" ca="1" si="1051"/>
        <v>9.6227760266276812E-5</v>
      </c>
      <c r="GU473" s="223">
        <f t="shared" ca="1" si="1052"/>
        <v>-1.7680759082024108E-4</v>
      </c>
      <c r="GV473" s="223">
        <f t="shared" ca="1" si="1053"/>
        <v>2.3047006843661852E-4</v>
      </c>
      <c r="GW473" s="223">
        <f t="shared" ca="1" si="1054"/>
        <v>-2.4904556734988467E-4</v>
      </c>
      <c r="GX473" s="223">
        <f t="shared" ca="1" si="1055"/>
        <v>2.2970613623782149E-4</v>
      </c>
      <c r="GY473" s="223">
        <f t="shared" ca="1" si="1056"/>
        <v>-1.7539602817487121E-4</v>
      </c>
      <c r="GZ473" s="223">
        <f t="shared" ca="1" si="1057"/>
        <v>9.4383464791233612E-5</v>
      </c>
      <c r="HA473" s="223">
        <f t="shared" ca="1" si="1058"/>
        <v>9.981255186058914E-7</v>
      </c>
      <c r="HB473" s="223">
        <f t="shared" ca="1" si="1059"/>
        <v>-9.6227760266294146E-5</v>
      </c>
      <c r="HC473" s="223">
        <f t="shared" ca="1" si="1060"/>
        <v>1.7680759082023439E-4</v>
      </c>
      <c r="HD473" s="223">
        <f t="shared" ca="1" si="1061"/>
        <v>-2.3047006843661494E-4</v>
      </c>
      <c r="HE473" s="223">
        <f t="shared" ca="1" si="1062"/>
        <v>2.4904556734988467E-4</v>
      </c>
      <c r="HF473" s="223">
        <f t="shared" ca="1" si="1063"/>
        <v>-2.2970613623782518E-4</v>
      </c>
      <c r="HG473" s="223">
        <f t="shared" ca="1" si="1064"/>
        <v>1.7539602817487798E-4</v>
      </c>
      <c r="HH473" s="223">
        <f t="shared" ca="1" si="1065"/>
        <v>-9.4383464791242421E-5</v>
      </c>
      <c r="HI473" s="223">
        <f t="shared" ca="1" si="1066"/>
        <v>-9.981255186246752E-7</v>
      </c>
      <c r="HJ473" s="223">
        <f t="shared" ca="1" si="1067"/>
        <v>9.6227760266285364E-5</v>
      </c>
      <c r="HK473" s="223">
        <f t="shared" ca="1" si="1068"/>
        <v>-1.7680759082024761E-4</v>
      </c>
      <c r="HL473" s="223">
        <f t="shared" ca="1" si="1069"/>
        <v>2.3047006843661131E-4</v>
      </c>
      <c r="HM473" s="223">
        <f t="shared" ca="1" si="1070"/>
        <v>-2.4904556734988461E-4</v>
      </c>
      <c r="HN473" s="223">
        <f t="shared" ca="1" si="1071"/>
        <v>2.2970613623782884E-4</v>
      </c>
      <c r="HO473" s="223">
        <f t="shared" ca="1" si="1072"/>
        <v>-1.7539602817486465E-4</v>
      </c>
      <c r="HP473" s="223">
        <f t="shared" ca="1" si="1073"/>
        <v>9.4383464791251216E-5</v>
      </c>
      <c r="HQ473" s="223">
        <f t="shared" ca="1" si="1074"/>
        <v>9.9812551861516133E-7</v>
      </c>
      <c r="HR473" s="223">
        <f t="shared" ca="1" si="1075"/>
        <v>-9.6227760266276595E-5</v>
      </c>
      <c r="HS473" s="223">
        <f t="shared" ca="1" si="1076"/>
        <v>1.7680759082024089E-4</v>
      </c>
      <c r="HT473" s="223">
        <f t="shared" ca="1" si="1077"/>
        <v>-2.3047006843661844E-4</v>
      </c>
      <c r="HU473" s="223">
        <f t="shared" ca="1" si="1078"/>
        <v>2.4904556734988467E-4</v>
      </c>
      <c r="HV473" s="223">
        <f t="shared" ca="1" si="1079"/>
        <v>-2.2970613623782157E-4</v>
      </c>
      <c r="HW473" s="223">
        <f t="shared" ca="1" si="1080"/>
        <v>1.7539602817487142E-4</v>
      </c>
      <c r="HX473" s="223">
        <f t="shared" ca="1" si="1081"/>
        <v>-9.4383464791233842E-5</v>
      </c>
      <c r="HY473" s="223">
        <f t="shared" ca="1" si="1082"/>
        <v>-9.9812551860566101E-7</v>
      </c>
      <c r="HZ473" s="223">
        <f t="shared" ca="1" si="1083"/>
        <v>9.6227760266293929E-5</v>
      </c>
      <c r="IA473" s="223">
        <f t="shared" ca="1" si="1084"/>
        <v>-1.768075908202342E-4</v>
      </c>
      <c r="IB473" s="223">
        <f t="shared" ca="1" si="1085"/>
        <v>2.3047006843661481E-4</v>
      </c>
      <c r="IC473" s="223">
        <f t="shared" ca="1" si="1086"/>
        <v>-2.4904556734988472E-4</v>
      </c>
      <c r="ID473" s="223">
        <f t="shared" ca="1" si="1087"/>
        <v>2.2970613623782526E-4</v>
      </c>
      <c r="IE473" s="223">
        <f t="shared" ca="1" si="1088"/>
        <v>-1.7539602817486652E-4</v>
      </c>
      <c r="IF473" s="223">
        <f t="shared" ca="1" si="1089"/>
        <v>9.4383464791242611E-5</v>
      </c>
      <c r="IG473" s="223">
        <f t="shared" ca="1" si="1090"/>
        <v>9.9812551862444481E-7</v>
      </c>
      <c r="IH473" s="223">
        <f t="shared" ca="1" si="1091"/>
        <v>-9.6227760266285147E-5</v>
      </c>
      <c r="II473" s="223">
        <f t="shared" ca="1" si="1092"/>
        <v>1.7680759082024742E-4</v>
      </c>
      <c r="IJ473" s="223">
        <f t="shared" ca="1" si="1093"/>
        <v>-2.3047006843661123E-4</v>
      </c>
      <c r="IK473" s="223">
        <f t="shared" ca="1" si="1094"/>
        <v>2.4904556734988461E-4</v>
      </c>
      <c r="IL473" s="223">
        <f t="shared" ca="1" si="1095"/>
        <v>-2.2970613623782895E-4</v>
      </c>
      <c r="IM473" s="223">
        <f t="shared" ca="1" si="1096"/>
        <v>1.7539602817486481E-4</v>
      </c>
      <c r="IN473" s="223">
        <f t="shared" ca="1" si="1097"/>
        <v>-9.438346479125146E-5</v>
      </c>
      <c r="IO473" s="223">
        <f t="shared" ca="1" si="1098"/>
        <v>-9.9812551861491738E-7</v>
      </c>
      <c r="IP473" s="223">
        <f t="shared" ca="1" si="1099"/>
        <v>9.6227760266276365E-5</v>
      </c>
      <c r="IQ473" s="223">
        <f t="shared" ca="1" si="1100"/>
        <v>-1.7680759082024073E-4</v>
      </c>
      <c r="IR473" s="223">
        <f t="shared" ca="1" si="1101"/>
        <v>2.3047006843661836E-4</v>
      </c>
      <c r="IS473" s="223">
        <f t="shared" ca="1" si="1102"/>
        <v>-2.4904556734988467E-4</v>
      </c>
      <c r="IT473" s="223">
        <f t="shared" ca="1" si="1103"/>
        <v>2.2970613623782168E-4</v>
      </c>
      <c r="IU473" s="223">
        <f t="shared" ca="1" si="1104"/>
        <v>-1.7539602817487159E-4</v>
      </c>
      <c r="IV473" s="223">
        <f t="shared" ca="1" si="1105"/>
        <v>9.4383464791234045E-5</v>
      </c>
      <c r="IW473" s="223">
        <f t="shared" ca="1" si="1106"/>
        <v>9.9812551860538996E-7</v>
      </c>
      <c r="IX473" s="223">
        <f t="shared" ca="1" si="1107"/>
        <v>-9.6227760266293699E-5</v>
      </c>
      <c r="IY473" s="223">
        <f t="shared" ca="1" si="1108"/>
        <v>1.7680759082023401E-4</v>
      </c>
      <c r="IZ473" s="223">
        <f t="shared" ca="1" si="1109"/>
        <v>-2.3047006843661473E-4</v>
      </c>
      <c r="JA473" s="223">
        <f t="shared" ca="1" si="1110"/>
        <v>2.4904556734988467E-4</v>
      </c>
      <c r="JB473" s="223">
        <f t="shared" ca="1" si="1111"/>
        <v>-2.2970613623782537E-4</v>
      </c>
    </row>
    <row r="474" spans="2:262">
      <c r="B474" s="230">
        <v>113</v>
      </c>
      <c r="C474" s="229">
        <f t="shared" si="1112"/>
        <v>2.2070312500000015E-3</v>
      </c>
      <c r="D474" s="226">
        <f t="shared" ca="1" si="855"/>
        <v>279.99830697668858</v>
      </c>
      <c r="E474" s="225">
        <f ca="1">DO361</f>
        <v>-1.6930233113901286E-3</v>
      </c>
      <c r="F474" s="224">
        <v>113</v>
      </c>
      <c r="G474" s="223">
        <f t="shared" ca="1" si="856"/>
        <v>1.2263543209849217E-4</v>
      </c>
      <c r="H474" s="223">
        <f t="shared" ca="1" si="857"/>
        <v>-7.1577063241394173E-5</v>
      </c>
      <c r="I474" s="223">
        <f t="shared" ca="1" si="858"/>
        <v>1.0926337033426636E-5</v>
      </c>
      <c r="J474" s="223">
        <f t="shared" ca="1" si="859"/>
        <v>5.1188675701737271E-5</v>
      </c>
      <c r="K474" s="223">
        <f t="shared" ca="1" si="860"/>
        <v>-1.0644366865664193E-4</v>
      </c>
      <c r="L474" s="223">
        <f t="shared" ca="1" si="861"/>
        <v>1.4743367697465879E-4</v>
      </c>
      <c r="M474" s="223">
        <f t="shared" ca="1" si="862"/>
        <v>-1.6866544918952523E-4</v>
      </c>
      <c r="N474" s="223">
        <f t="shared" ca="1" si="863"/>
        <v>1.6729362203744843E-4</v>
      </c>
      <c r="O474" s="223">
        <f t="shared" ca="1" si="864"/>
        <v>-1.4350204011431472E-4</v>
      </c>
      <c r="P474" s="223">
        <f t="shared" ca="1" si="865"/>
        <v>1.0047911805205053E-4</v>
      </c>
      <c r="Q474" s="223">
        <f t="shared" ca="1" si="866"/>
        <v>-4.399054703734281E-5</v>
      </c>
      <c r="R474" s="223">
        <f t="shared" ca="1" si="867"/>
        <v>-1.8393390846767729E-5</v>
      </c>
      <c r="S474" s="223">
        <f t="shared" ca="1" si="868"/>
        <v>7.8312349449716388E-5</v>
      </c>
      <c r="T474" s="223">
        <f t="shared" ca="1" si="869"/>
        <v>-1.2773632534606233E-4</v>
      </c>
      <c r="U474" s="223">
        <f t="shared" ca="1" si="870"/>
        <v>1.6004179394525861E-4</v>
      </c>
      <c r="V474" s="223">
        <f t="shared" ca="1" si="871"/>
        <v>-1.7089935718097652E-4</v>
      </c>
      <c r="W474" s="223">
        <f t="shared" ca="1" si="872"/>
        <v>1.5885394520541543E-4</v>
      </c>
      <c r="X474" s="223">
        <f t="shared" ca="1" si="873"/>
        <v>-1.255198167053051E-4</v>
      </c>
      <c r="Y474" s="223">
        <f t="shared" ca="1" si="874"/>
        <v>7.5364224988796601E-5</v>
      </c>
      <c r="Z474" s="223">
        <f t="shared" ca="1" si="875"/>
        <v>-1.510874170331158E-5</v>
      </c>
      <c r="AA474" s="223">
        <f t="shared" ca="1" si="876"/>
        <v>-4.7171530571508995E-5</v>
      </c>
      <c r="AB474" s="223">
        <f t="shared" ca="1" si="877"/>
        <v>1.0313013836977286E-4</v>
      </c>
      <c r="AC474" s="223">
        <f t="shared" ca="1" si="878"/>
        <v>-1.4526782231214755E-4</v>
      </c>
      <c r="AD474" s="223">
        <f t="shared" ca="1" si="879"/>
        <v>1.6793752586950354E-4</v>
      </c>
      <c r="AE474" s="223">
        <f t="shared" ca="1" si="880"/>
        <v>-1.6810118226859102E-4</v>
      </c>
      <c r="AF474" s="223">
        <f t="shared" ca="1" si="881"/>
        <v>1.4573685919489873E-4</v>
      </c>
      <c r="AG474" s="223">
        <f t="shared" ca="1" si="882"/>
        <v>-1.038416980386758E-4</v>
      </c>
      <c r="AH474" s="223">
        <f t="shared" ca="1" si="883"/>
        <v>4.8030253782811388E-5</v>
      </c>
      <c r="AI474" s="223">
        <f t="shared" ca="1" si="884"/>
        <v>1.4217936227537597E-5</v>
      </c>
      <c r="AJ474" s="223">
        <f t="shared" ca="1" si="885"/>
        <v>-7.4560718011981933E-5</v>
      </c>
      <c r="AK474" s="223">
        <f t="shared" ca="1" si="886"/>
        <v>1.2491128973471385E-4</v>
      </c>
      <c r="AL474" s="223">
        <f t="shared" ca="1" si="887"/>
        <v>-1.58521949619315E-4</v>
      </c>
      <c r="AM474" s="223">
        <f t="shared" ca="1" si="888"/>
        <v>1.7088838516941368E-4</v>
      </c>
      <c r="AN474" s="223">
        <f t="shared" ca="1" si="889"/>
        <v>-1.603533159158053E-4</v>
      </c>
      <c r="AO474" s="223">
        <f t="shared" ca="1" si="890"/>
        <v>1.2832859286802215E-4</v>
      </c>
      <c r="AP474" s="223">
        <f t="shared" ca="1" si="891"/>
        <v>-7.9105990145115579E-5</v>
      </c>
      <c r="AQ474" s="223">
        <f t="shared" ca="1" si="892"/>
        <v>1.9282045432145164E-5</v>
      </c>
      <c r="AR474" s="223">
        <f t="shared" ca="1" si="893"/>
        <v>4.3125971075121889E-5</v>
      </c>
      <c r="AS474" s="223">
        <f t="shared" ca="1" si="894"/>
        <v>-9.9754486343835315E-5</v>
      </c>
      <c r="AT474" s="223">
        <f t="shared" ca="1" si="895"/>
        <v>1.4301446374538957E-4</v>
      </c>
      <c r="AU474" s="223">
        <f t="shared" ca="1" si="896"/>
        <v>-1.6710844326348658E-4</v>
      </c>
      <c r="AV474" s="223">
        <f t="shared" ca="1" si="897"/>
        <v>1.6880748463324297E-4</v>
      </c>
      <c r="AW474" s="223">
        <f t="shared" ca="1" si="898"/>
        <v>-1.4788389184095622E-4</v>
      </c>
      <c r="AX474" s="223">
        <f t="shared" ca="1" si="899"/>
        <v>1.0714172766929329E-4</v>
      </c>
      <c r="AY474" s="223">
        <f t="shared" ca="1" si="900"/>
        <v>-5.2041028899368662E-5</v>
      </c>
      <c r="AZ474" s="223">
        <f t="shared" ca="1" si="901"/>
        <v>-1.0033917255168112E-5</v>
      </c>
      <c r="BA474" s="223">
        <f t="shared" ca="1" si="902"/>
        <v>7.0764173985721882E-5</v>
      </c>
      <c r="BB474" s="223">
        <f t="shared" ca="1" si="903"/>
        <v>-1.2201101223316569E-4</v>
      </c>
      <c r="BC474" s="223">
        <f t="shared" ca="1" si="904"/>
        <v>1.5690661759843916E-4</v>
      </c>
      <c r="BD474" s="223">
        <f t="shared" ca="1" si="905"/>
        <v>-1.7077447638455304E-4</v>
      </c>
      <c r="BE474" s="223">
        <f t="shared" ca="1" si="906"/>
        <v>1.6175609578468426E-4</v>
      </c>
      <c r="BF474" s="223">
        <f t="shared" ca="1" si="907"/>
        <v>-1.310600686849115E-4</v>
      </c>
      <c r="BG474" s="223">
        <f t="shared" ca="1" si="908"/>
        <v>8.2800104810932496E-5</v>
      </c>
      <c r="BH474" s="223">
        <f t="shared" ca="1" si="909"/>
        <v>-2.344373437781618E-5</v>
      </c>
      <c r="BI474" s="223">
        <f t="shared" ca="1" si="910"/>
        <v>-3.9054434106343065E-5</v>
      </c>
      <c r="BJ474" s="223">
        <f t="shared" ca="1" si="911"/>
        <v>9.6318745945383772E-5</v>
      </c>
      <c r="BK474" s="223">
        <f t="shared" ca="1" si="912"/>
        <v>-1.4067495861332799E-4</v>
      </c>
      <c r="BL474" s="223">
        <f t="shared" ca="1" si="913"/>
        <v>1.6617870077983429E-4</v>
      </c>
      <c r="BM474" s="223">
        <f t="shared" ca="1" si="914"/>
        <v>-1.6941210368127035E-4</v>
      </c>
      <c r="BN474" s="223">
        <f t="shared" ca="1" si="915"/>
        <v>1.4994184476030365E-4</v>
      </c>
      <c r="BO474" s="223">
        <f t="shared" ca="1" si="916"/>
        <v>-1.1037721912944819E-4</v>
      </c>
      <c r="BP474" s="223">
        <f t="shared" ca="1" si="917"/>
        <v>5.6020456446058666E-5</v>
      </c>
      <c r="BQ474" s="223">
        <f t="shared" ca="1" si="918"/>
        <v>5.8438542262364228E-6</v>
      </c>
      <c r="BR474" s="223">
        <f t="shared" ca="1" si="919"/>
        <v>-6.6925004267095724E-5</v>
      </c>
      <c r="BS474" s="223">
        <f t="shared" ca="1" si="920"/>
        <v>1.1903723986013222E-4</v>
      </c>
      <c r="BT474" s="223">
        <f t="shared" ca="1" si="921"/>
        <v>-1.5519677089823747E-4</v>
      </c>
      <c r="BU474" s="223">
        <f t="shared" ca="1" si="922"/>
        <v>1.7055769944078738E-4</v>
      </c>
      <c r="BV474" s="223">
        <f t="shared" ca="1" si="923"/>
        <v>-1.6306143982991252E-4</v>
      </c>
      <c r="BW474" s="223">
        <f t="shared" ca="1" si="924"/>
        <v>1.3371259881707673E-4</v>
      </c>
      <c r="BX474" s="223">
        <f t="shared" ca="1" si="925"/>
        <v>-8.6444343789708806E-5</v>
      </c>
      <c r="BY474" s="223">
        <f t="shared" ca="1" si="926"/>
        <v>2.7591301694513271E-5</v>
      </c>
      <c r="BZ474" s="223">
        <f t="shared" ca="1" si="927"/>
        <v>3.4959372206797916E-5</v>
      </c>
      <c r="CA474" s="223">
        <f t="shared" ca="1" si="928"/>
        <v>-9.2824986735964656E-5</v>
      </c>
      <c r="CB474" s="223">
        <f t="shared" ca="1" si="929"/>
        <v>1.3825071614637197E-4</v>
      </c>
      <c r="CC474" s="223">
        <f t="shared" ca="1" si="930"/>
        <v>-1.6514885846065461E-4</v>
      </c>
      <c r="CD474" s="223">
        <f t="shared" ca="1" si="931"/>
        <v>1.6991467521276668E-4</v>
      </c>
      <c r="CE474" s="223">
        <f t="shared" ca="1" si="932"/>
        <v>-1.5190947831905419E-4</v>
      </c>
      <c r="CF474" s="223">
        <f t="shared" ca="1" si="933"/>
        <v>1.1354622348007148E-4</v>
      </c>
      <c r="CG474" s="223">
        <f t="shared" ca="1" si="934"/>
        <v>-5.996613936452305E-5</v>
      </c>
      <c r="CH474" s="223">
        <f t="shared" ca="1" si="935"/>
        <v>-1.6502710780346526E-6</v>
      </c>
      <c r="CI474" s="223">
        <f t="shared" ca="1" si="936"/>
        <v>6.3045521428386177E-5</v>
      </c>
      <c r="CJ474" s="223">
        <f t="shared" ca="1" si="937"/>
        <v>-1.1599176390489609E-4</v>
      </c>
      <c r="CK474" s="223">
        <f t="shared" ca="1" si="938"/>
        <v>1.5339343946642775E-4</v>
      </c>
      <c r="CL474" s="223">
        <f t="shared" ca="1" si="939"/>
        <v>-1.7023818491644174E-4</v>
      </c>
      <c r="CM474" s="223">
        <f t="shared" ca="1" si="940"/>
        <v>1.6426856176104723E-4</v>
      </c>
      <c r="CN474" s="223">
        <f t="shared" ca="1" si="941"/>
        <v>-1.3628458547955064E-4</v>
      </c>
      <c r="CO474" s="223">
        <f t="shared" ca="1" si="942"/>
        <v>9.0036511928148435E-5</v>
      </c>
      <c r="CP474" s="223">
        <f t="shared" ca="1" si="943"/>
        <v>-3.1722249042774811E-5</v>
      </c>
      <c r="CQ474" s="223">
        <f t="shared" ca="1" si="944"/>
        <v>-3.0843252088650548E-5</v>
      </c>
      <c r="CR474" s="223">
        <f t="shared" ca="1" si="945"/>
        <v>8.9275313225485603E-5</v>
      </c>
      <c r="CS474" s="223">
        <f t="shared" ca="1" si="946"/>
        <v>-1.3574319661753661E-4</v>
      </c>
      <c r="CT474" s="223">
        <f t="shared" ca="1" si="947"/>
        <v>1.6401953664445186E-4</v>
      </c>
      <c r="CU474" s="223">
        <f t="shared" ca="1" si="948"/>
        <v>-1.7031489649743341E-4</v>
      </c>
      <c r="CV474" s="223">
        <f t="shared" ca="1" si="949"/>
        <v>1.5378560728832662E-4</v>
      </c>
      <c r="CW474" s="223">
        <f t="shared" ca="1" si="950"/>
        <v>-1.166468318314407E-4</v>
      </c>
      <c r="CX474" s="223">
        <f t="shared" ca="1" si="951"/>
        <v>6.3875700922908128E-5</v>
      </c>
      <c r="CY474" s="223">
        <f t="shared" ca="1" si="952"/>
        <v>-2.5443061317569288E-6</v>
      </c>
      <c r="CZ474" s="223">
        <f t="shared" ca="1" si="953"/>
        <v>-5.9128062324996638E-5</v>
      </c>
      <c r="DA474" s="223">
        <f t="shared" ca="1" si="954"/>
        <v>1.1287641884829511E-4</v>
      </c>
      <c r="DB474" s="223">
        <f t="shared" ca="1" si="955"/>
        <v>-1.5149770956243138E-4</v>
      </c>
      <c r="DC474" s="223">
        <f t="shared" ca="1" si="956"/>
        <v>1.698161252751188E-4</v>
      </c>
      <c r="DD474" s="223">
        <f t="shared" ca="1" si="957"/>
        <v>-1.6537673445297422E-4</v>
      </c>
      <c r="DE474" s="223">
        <f t="shared" ca="1" si="958"/>
        <v>1.3877447940374341E-4</v>
      </c>
      <c r="DF474" s="223">
        <f t="shared" ca="1" si="959"/>
        <v>-9.3574445438484596E-5</v>
      </c>
      <c r="DG474" s="223">
        <f t="shared" ca="1" si="960"/>
        <v>3.5834088094384275E-5</v>
      </c>
      <c r="DH474" s="223">
        <f t="shared" ca="1" si="961"/>
        <v>2.6708553148753238E-5</v>
      </c>
      <c r="DI474" s="223">
        <f t="shared" ca="1" si="962"/>
        <v>-8.5671863604538522E-5</v>
      </c>
      <c r="DJ474" s="223">
        <f t="shared" ca="1" si="963"/>
        <v>1.3315391046282089E-4</v>
      </c>
      <c r="DK474" s="223">
        <f t="shared" ca="1" si="964"/>
        <v>-1.6279141559246145E-4</v>
      </c>
      <c r="DL474" s="223">
        <f t="shared" ca="1" si="965"/>
        <v>1.7061252645693512E-4</v>
      </c>
      <c r="DM474" s="223">
        <f t="shared" ca="1" si="966"/>
        <v>-1.5556910155818481E-4</v>
      </c>
      <c r="DN474" s="223">
        <f t="shared" ca="1" si="967"/>
        <v>1.1967717649301356E-4</v>
      </c>
      <c r="DO474" s="223">
        <f t="shared" ca="1" si="968"/>
        <v>-6.7746786147532555E-5</v>
      </c>
      <c r="DP474" s="223">
        <f t="shared" ca="1" si="969"/>
        <v>6.737350746667611E-6</v>
      </c>
      <c r="DQ474" s="223">
        <f t="shared" ca="1" si="970"/>
        <v>5.5174986687794075E-5</v>
      </c>
      <c r="DR474" s="223">
        <f t="shared" ca="1" si="971"/>
        <v>-1.0969308125769736E-4</v>
      </c>
      <c r="DS474" s="223">
        <f t="shared" ca="1" si="972"/>
        <v>1.4951072310306332E-4</v>
      </c>
      <c r="DT474" s="223">
        <f t="shared" ca="1" si="973"/>
        <v>-1.6929177474976295E-4</v>
      </c>
      <c r="DU474" s="223">
        <f t="shared" ca="1" si="974"/>
        <v>1.663852903839001E-4</v>
      </c>
      <c r="DV474" s="223">
        <f t="shared" ca="1" si="975"/>
        <v>-1.4118078077064974E-4</v>
      </c>
      <c r="DW474" s="223">
        <f t="shared" ca="1" si="976"/>
        <v>9.705601320186648E-5</v>
      </c>
      <c r="DX474" s="223">
        <f t="shared" ca="1" si="977"/>
        <v>-3.9924342031243828E-5</v>
      </c>
      <c r="DY474" s="223">
        <f t="shared" ca="1" si="978"/>
        <v>-2.2557765975126671E-5</v>
      </c>
      <c r="DZ474" s="223">
        <f t="shared" ca="1" si="979"/>
        <v>8.201680845642913E-5</v>
      </c>
      <c r="EA474" s="223">
        <f t="shared" ca="1" si="980"/>
        <v>-1.3048441737139387E-4</v>
      </c>
      <c r="EB474" s="223">
        <f t="shared" ca="1" si="981"/>
        <v>1.6146523507887833E-4</v>
      </c>
      <c r="EC474" s="223">
        <f t="shared" ca="1" si="982"/>
        <v>-1.7080738581011186E-4</v>
      </c>
      <c r="ED474" s="223">
        <f t="shared" ca="1" si="983"/>
        <v>1.5725888681836377E-4</v>
      </c>
      <c r="EE474" s="223">
        <f t="shared" ca="1" si="984"/>
        <v>-1.2263543209849187E-4</v>
      </c>
      <c r="EF474" s="223">
        <f t="shared" ca="1" si="985"/>
        <v>7.1577063241388291E-5</v>
      </c>
      <c r="EG474" s="223">
        <f t="shared" ca="1" si="986"/>
        <v>-1.0926337033423973E-5</v>
      </c>
      <c r="EH474" s="223">
        <f t="shared" ca="1" si="987"/>
        <v>-5.1188675701745599E-5</v>
      </c>
      <c r="EI474" s="223">
        <f t="shared" ca="1" si="988"/>
        <v>1.0644366865664593E-4</v>
      </c>
      <c r="EJ474" s="223">
        <f t="shared" ca="1" si="989"/>
        <v>-1.4743367697465936E-4</v>
      </c>
      <c r="EK474" s="223">
        <f t="shared" ca="1" si="990"/>
        <v>1.6866544918952639E-4</v>
      </c>
      <c r="EL474" s="223">
        <f t="shared" ca="1" si="991"/>
        <v>-1.672936220374477E-4</v>
      </c>
      <c r="EM474" s="223">
        <f t="shared" ca="1" si="992"/>
        <v>1.4350204011431475E-4</v>
      </c>
      <c r="EN474" s="223">
        <f t="shared" ca="1" si="993"/>
        <v>-1.0047911805204568E-4</v>
      </c>
      <c r="EO474" s="223">
        <f t="shared" ca="1" si="994"/>
        <v>4.3990547037340519E-5</v>
      </c>
      <c r="EP474" s="223">
        <f t="shared" ca="1" si="995"/>
        <v>1.8393390846775495E-5</v>
      </c>
      <c r="EQ474" s="223">
        <f t="shared" ca="1" si="996"/>
        <v>-7.8312349449720115E-5</v>
      </c>
      <c r="ER474" s="223">
        <f t="shared" ca="1" si="997"/>
        <v>1.2773632534606268E-4</v>
      </c>
      <c r="ES474" s="223">
        <f t="shared" ca="1" si="998"/>
        <v>-1.6004179394526094E-4</v>
      </c>
      <c r="ET474" s="223">
        <f t="shared" ca="1" si="999"/>
        <v>1.7089935718097649E-4</v>
      </c>
      <c r="EU474" s="223">
        <f t="shared" ca="1" si="1000"/>
        <v>-1.5885394520541207E-4</v>
      </c>
      <c r="EV474" s="223">
        <f t="shared" ca="1" si="1001"/>
        <v>1.2551981670530141E-4</v>
      </c>
      <c r="EW474" s="223">
        <f t="shared" ca="1" si="1002"/>
        <v>-7.5364224988795043E-5</v>
      </c>
      <c r="EX474" s="223">
        <f t="shared" ca="1" si="1003"/>
        <v>1.5108741703303781E-5</v>
      </c>
      <c r="EY474" s="223">
        <f t="shared" ca="1" si="1004"/>
        <v>4.7171530571513021E-5</v>
      </c>
      <c r="EZ474" s="223">
        <f t="shared" ca="1" si="1005"/>
        <v>-1.0313013836977328E-4</v>
      </c>
      <c r="FA474" s="223">
        <f t="shared" ca="1" si="1006"/>
        <v>1.4526782231215102E-4</v>
      </c>
      <c r="FB474" s="223">
        <f t="shared" ca="1" si="1007"/>
        <v>-1.6793752586950387E-4</v>
      </c>
      <c r="FC474" s="223">
        <f t="shared" ca="1" si="1008"/>
        <v>1.6810118226858939E-4</v>
      </c>
      <c r="FD474" s="223">
        <f t="shared" ca="1" si="1009"/>
        <v>-1.4573685919489653E-4</v>
      </c>
      <c r="FE474" s="223">
        <f t="shared" ca="1" si="1010"/>
        <v>1.038416980386744E-4</v>
      </c>
      <c r="FF474" s="223">
        <f t="shared" ca="1" si="1011"/>
        <v>-4.8030253782805039E-5</v>
      </c>
      <c r="FG474" s="223">
        <f t="shared" ca="1" si="1012"/>
        <v>-1.4217936227541771E-5</v>
      </c>
      <c r="FH474" s="223">
        <f t="shared" ca="1" si="1013"/>
        <v>7.4560718011981323E-5</v>
      </c>
      <c r="FI474" s="223">
        <f t="shared" ca="1" si="1014"/>
        <v>-1.2491128973471838E-4</v>
      </c>
      <c r="FJ474" s="223">
        <f t="shared" ca="1" si="1015"/>
        <v>1.5852194961931565E-4</v>
      </c>
      <c r="FK474" s="223">
        <f t="shared" ca="1" si="1016"/>
        <v>-1.7088838516941379E-4</v>
      </c>
      <c r="FL474" s="223">
        <f t="shared" ca="1" si="1017"/>
        <v>1.6035331591580387E-4</v>
      </c>
      <c r="FM474" s="223">
        <f t="shared" ca="1" si="1018"/>
        <v>-1.2832859286802259E-4</v>
      </c>
      <c r="FN474" s="223">
        <f t="shared" ca="1" si="1019"/>
        <v>7.9105990145109711E-5</v>
      </c>
      <c r="FO474" s="223">
        <f t="shared" ca="1" si="1020"/>
        <v>-1.9282045432143422E-5</v>
      </c>
      <c r="FP474" s="223">
        <f t="shared" ca="1" si="1021"/>
        <v>-4.3125971075130651E-5</v>
      </c>
      <c r="FQ474" s="223">
        <f t="shared" ca="1" si="1022"/>
        <v>9.9754486343838703E-5</v>
      </c>
      <c r="FR474" s="223">
        <f t="shared" ca="1" si="1023"/>
        <v>-1.4301446374539051E-4</v>
      </c>
      <c r="FS474" s="223">
        <f t="shared" ca="1" si="1024"/>
        <v>1.6710844326348794E-4</v>
      </c>
      <c r="FT474" s="223">
        <f t="shared" ca="1" si="1025"/>
        <v>-1.6880748463324235E-4</v>
      </c>
      <c r="FU474" s="223">
        <f t="shared" ca="1" si="1026"/>
        <v>1.4788389184095657E-4</v>
      </c>
      <c r="FV474" s="223">
        <f t="shared" ca="1" si="1027"/>
        <v>-1.071417276692881E-4</v>
      </c>
      <c r="FW474" s="223">
        <f t="shared" ca="1" si="1028"/>
        <v>5.2041028899366988E-5</v>
      </c>
      <c r="FX474" s="223">
        <f t="shared" ca="1" si="1029"/>
        <v>1.0033917255177131E-5</v>
      </c>
      <c r="FY474" s="223">
        <f t="shared" ca="1" si="1030"/>
        <v>-7.0764173985725677E-5</v>
      </c>
      <c r="FZ474" s="223">
        <f t="shared" ca="1" si="1031"/>
        <v>1.2201101223316521E-4</v>
      </c>
      <c r="GA474" s="223">
        <f t="shared" ca="1" si="1032"/>
        <v>-1.5690661759844082E-4</v>
      </c>
      <c r="GB474" s="223">
        <f t="shared" ca="1" si="1033"/>
        <v>1.707744763845532E-4</v>
      </c>
      <c r="GC474" s="223">
        <f t="shared" ca="1" si="1034"/>
        <v>-1.6175609578468134E-4</v>
      </c>
      <c r="GD474" s="223">
        <f t="shared" ca="1" si="1035"/>
        <v>1.3106006868490882E-4</v>
      </c>
      <c r="GE474" s="223">
        <f t="shared" ca="1" si="1036"/>
        <v>-8.2800104810933079E-5</v>
      </c>
      <c r="GF474" s="223">
        <f t="shared" ca="1" si="1037"/>
        <v>2.3443734377807215E-5</v>
      </c>
      <c r="GG474" s="223">
        <f t="shared" ca="1" si="1038"/>
        <v>3.9054434106347138E-5</v>
      </c>
      <c r="GH474" s="223">
        <f t="shared" ca="1" si="1039"/>
        <v>-9.631874594538323E-5</v>
      </c>
      <c r="GI474" s="223">
        <f t="shared" ca="1" si="1040"/>
        <v>1.4067495861332484E-4</v>
      </c>
      <c r="GJ474" s="223">
        <f t="shared" ca="1" si="1041"/>
        <v>-1.6617870077983754E-4</v>
      </c>
      <c r="GK474" s="223">
        <f t="shared" ca="1" si="1042"/>
        <v>1.6941210368126913E-4</v>
      </c>
      <c r="GL474" s="223">
        <f t="shared" ca="1" si="1043"/>
        <v>-1.4994184476030162E-4</v>
      </c>
      <c r="GM474" s="223">
        <f t="shared" ca="1" si="1044"/>
        <v>1.1037721912944868E-4</v>
      </c>
      <c r="GN474" s="223">
        <f t="shared" ca="1" si="1045"/>
        <v>-5.6020456446059296E-5</v>
      </c>
      <c r="GO474" s="223">
        <f t="shared" ca="1" si="1046"/>
        <v>-5.8438542262503209E-6</v>
      </c>
      <c r="GP474" s="223">
        <f t="shared" ca="1" si="1047"/>
        <v>6.6925004267104045E-5</v>
      </c>
      <c r="GQ474" s="223">
        <f t="shared" ca="1" si="1048"/>
        <v>-1.1903723986013522E-4</v>
      </c>
      <c r="GR474" s="223">
        <f t="shared" ca="1" si="1049"/>
        <v>1.551967708982372E-4</v>
      </c>
      <c r="GS474" s="223">
        <f t="shared" ca="1" si="1050"/>
        <v>-1.7055769944078735E-4</v>
      </c>
      <c r="GT474" s="223">
        <f t="shared" ca="1" si="1051"/>
        <v>1.6306143982990832E-4</v>
      </c>
      <c r="GU474" s="223">
        <f t="shared" ca="1" si="1052"/>
        <v>-1.3371259881707109E-4</v>
      </c>
      <c r="GV474" s="223">
        <f t="shared" ca="1" si="1053"/>
        <v>8.6444343789705188E-5</v>
      </c>
      <c r="GW474" s="223">
        <f t="shared" ca="1" si="1054"/>
        <v>-2.7591301694509131E-5</v>
      </c>
      <c r="GX474" s="223">
        <f t="shared" ca="1" si="1055"/>
        <v>-3.4959372206797273E-5</v>
      </c>
      <c r="GY474" s="223">
        <f t="shared" ca="1" si="1056"/>
        <v>9.2824986735960007E-5</v>
      </c>
      <c r="GZ474" s="223">
        <f t="shared" ca="1" si="1057"/>
        <v>-1.3825071614637728E-4</v>
      </c>
      <c r="HA474" s="223">
        <f t="shared" ca="1" si="1058"/>
        <v>1.6514885846065697E-4</v>
      </c>
      <c r="HB474" s="223">
        <f t="shared" ca="1" si="1059"/>
        <v>-1.6991467521276625E-4</v>
      </c>
      <c r="HC474" s="223">
        <f t="shared" ca="1" si="1060"/>
        <v>1.5190947831905449E-4</v>
      </c>
      <c r="HD474" s="223">
        <f t="shared" ca="1" si="1061"/>
        <v>-1.1354622348007558E-4</v>
      </c>
      <c r="HE474" s="223">
        <f t="shared" ca="1" si="1062"/>
        <v>5.9966139364510033E-5</v>
      </c>
      <c r="HF474" s="223">
        <f t="shared" ca="1" si="1063"/>
        <v>1.6502710780436989E-6</v>
      </c>
      <c r="HG474" s="223">
        <f t="shared" ca="1" si="1064"/>
        <v>-6.304552142839008E-5</v>
      </c>
      <c r="HH474" s="223">
        <f t="shared" ca="1" si="1065"/>
        <v>1.1599176390489561E-4</v>
      </c>
      <c r="HI474" s="223">
        <f t="shared" ca="1" si="1066"/>
        <v>-1.5339343946642531E-4</v>
      </c>
      <c r="HJ474" s="223">
        <f t="shared" ca="1" si="1067"/>
        <v>1.7023818491644299E-4</v>
      </c>
      <c r="HK474" s="223">
        <f t="shared" ca="1" si="1068"/>
        <v>-1.6426856176104471E-4</v>
      </c>
      <c r="HL474" s="223">
        <f t="shared" ca="1" si="1069"/>
        <v>1.3628458547954811E-4</v>
      </c>
      <c r="HM474" s="223">
        <f t="shared" ca="1" si="1070"/>
        <v>-9.0036511928149004E-5</v>
      </c>
      <c r="HN474" s="223">
        <f t="shared" ca="1" si="1071"/>
        <v>3.1722249042775462E-5</v>
      </c>
      <c r="HO474" s="223">
        <f t="shared" ca="1" si="1072"/>
        <v>3.0843252088664209E-5</v>
      </c>
      <c r="HP474" s="223">
        <f t="shared" ca="1" si="1073"/>
        <v>-8.9275313225493328E-5</v>
      </c>
      <c r="HQ474" s="223">
        <f t="shared" ca="1" si="1074"/>
        <v>1.3574319661753916E-4</v>
      </c>
      <c r="HR474" s="223">
        <f t="shared" ca="1" si="1075"/>
        <v>-1.6401953664445303E-4</v>
      </c>
      <c r="HS474" s="223">
        <f t="shared" ca="1" si="1076"/>
        <v>1.7031489649743387E-4</v>
      </c>
      <c r="HT474" s="223">
        <f t="shared" ca="1" si="1077"/>
        <v>-1.5378560728832903E-4</v>
      </c>
      <c r="HU474" s="223">
        <f t="shared" ca="1" si="1078"/>
        <v>1.1664683183143054E-4</v>
      </c>
      <c r="HV474" s="223">
        <f t="shared" ca="1" si="1079"/>
        <v>-6.3875700922904239E-5</v>
      </c>
      <c r="HW474" s="223">
        <f t="shared" ca="1" si="1080"/>
        <v>2.5443061317527411E-6</v>
      </c>
      <c r="HX474" s="223">
        <f t="shared" ca="1" si="1081"/>
        <v>5.9128062324991461E-5</v>
      </c>
      <c r="HY474" s="223">
        <f t="shared" ca="1" si="1082"/>
        <v>-1.1287641884829097E-4</v>
      </c>
      <c r="HZ474" s="223">
        <f t="shared" ca="1" si="1083"/>
        <v>1.5149770956243781E-4</v>
      </c>
      <c r="IA474" s="223">
        <f t="shared" ca="1" si="1084"/>
        <v>-1.6981612527511929E-4</v>
      </c>
      <c r="IB474" s="223">
        <f t="shared" ca="1" si="1085"/>
        <v>1.6537673445297317E-4</v>
      </c>
      <c r="IC474" s="223">
        <f t="shared" ca="1" si="1086"/>
        <v>-1.3877447940374097E-4</v>
      </c>
      <c r="ID474" s="223">
        <f t="shared" ca="1" si="1087"/>
        <v>9.3574445438489204E-5</v>
      </c>
      <c r="IE474" s="223">
        <f t="shared" ca="1" si="1088"/>
        <v>-1.1767173187224645E-4</v>
      </c>
      <c r="IF474" s="223">
        <f t="shared" ca="1" si="1089"/>
        <v>-2.6708553148757378E-5</v>
      </c>
      <c r="IG474" s="223">
        <f t="shared" ca="1" si="1090"/>
        <v>8.567186360454214E-5</v>
      </c>
      <c r="IH474" s="223">
        <f t="shared" ca="1" si="1091"/>
        <v>-1.3315391046282352E-4</v>
      </c>
      <c r="II474" s="223">
        <f t="shared" ca="1" si="1092"/>
        <v>1.6279141559245977E-4</v>
      </c>
      <c r="IJ474" s="223">
        <f t="shared" ca="1" si="1093"/>
        <v>-1.7061252645693431E-4</v>
      </c>
      <c r="IK474" s="223">
        <f t="shared" ca="1" si="1094"/>
        <v>1.5556910155817906E-4</v>
      </c>
      <c r="IL474" s="223">
        <f t="shared" ca="1" si="1095"/>
        <v>-1.1967717649301058E-4</v>
      </c>
      <c r="IM474" s="223">
        <f t="shared" ca="1" si="1096"/>
        <v>6.7746786147528706E-5</v>
      </c>
      <c r="IN474" s="223">
        <f t="shared" ca="1" si="1097"/>
        <v>-6.7373507466731336E-6</v>
      </c>
      <c r="IO474" s="223">
        <f t="shared" ca="1" si="1098"/>
        <v>-5.5174986687807227E-5</v>
      </c>
      <c r="IP474" s="223">
        <f t="shared" ca="1" si="1099"/>
        <v>1.0969308125770802E-4</v>
      </c>
      <c r="IQ474" s="223">
        <f t="shared" ca="1" si="1100"/>
        <v>-1.4951072310306535E-4</v>
      </c>
      <c r="IR474" s="223">
        <f t="shared" ca="1" si="1101"/>
        <v>1.6929177474976355E-4</v>
      </c>
      <c r="IS474" s="223">
        <f t="shared" ca="1" si="1102"/>
        <v>-1.6638529038390137E-4</v>
      </c>
      <c r="IT474" s="223">
        <f t="shared" ca="1" si="1103"/>
        <v>1.4118078077065286E-4</v>
      </c>
      <c r="IU474" s="223">
        <f t="shared" ca="1" si="1104"/>
        <v>-9.7056013201855015E-5</v>
      </c>
      <c r="IV474" s="223">
        <f t="shared" ca="1" si="1105"/>
        <v>3.9924342031239769E-5</v>
      </c>
      <c r="IW474" s="223">
        <f t="shared" ca="1" si="1106"/>
        <v>2.2557765975130818E-5</v>
      </c>
      <c r="IX474" s="223">
        <f t="shared" ca="1" si="1107"/>
        <v>-8.2016808456432803E-5</v>
      </c>
      <c r="IY474" s="223">
        <f t="shared" ca="1" si="1108"/>
        <v>1.3048441737139029E-4</v>
      </c>
      <c r="IZ474" s="223">
        <f t="shared" ca="1" si="1109"/>
        <v>-1.6146523507888291E-4</v>
      </c>
      <c r="JA474" s="223">
        <f t="shared" ca="1" si="1110"/>
        <v>1.708073858101117E-4</v>
      </c>
      <c r="JB474" s="223">
        <f t="shared" ca="1" si="1111"/>
        <v>-1.5725888681836212E-4</v>
      </c>
    </row>
    <row r="475" spans="2:262">
      <c r="B475" s="230">
        <v>114</v>
      </c>
      <c r="C475" s="229">
        <f t="shared" si="1112"/>
        <v>2.2265625000000015E-3</v>
      </c>
      <c r="D475" s="226">
        <f t="shared" ca="1" si="855"/>
        <v>279.99923309304245</v>
      </c>
      <c r="E475" s="225">
        <f ca="1">DP361</f>
        <v>-7.6690695753854209E-4</v>
      </c>
      <c r="F475" s="224">
        <v>114</v>
      </c>
      <c r="G475" s="223">
        <f t="shared" ca="1" si="856"/>
        <v>1.7849831334345483E-4</v>
      </c>
      <c r="H475" s="223">
        <f t="shared" ca="1" si="857"/>
        <v>-1.1318331572613617E-4</v>
      </c>
      <c r="I475" s="223">
        <f t="shared" ca="1" si="858"/>
        <v>3.4635845055904413E-5</v>
      </c>
      <c r="J475" s="223">
        <f t="shared" ca="1" si="859"/>
        <v>4.7960967016165461E-5</v>
      </c>
      <c r="K475" s="223">
        <f t="shared" ca="1" si="860"/>
        <v>-1.2495057276492279E-4</v>
      </c>
      <c r="L475" s="223">
        <f t="shared" ca="1" si="861"/>
        <v>1.8733197343989867E-4</v>
      </c>
      <c r="M475" s="223">
        <f t="shared" ca="1" si="862"/>
        <v>-2.2781204285779723E-4</v>
      </c>
      <c r="N475" s="223">
        <f t="shared" ca="1" si="863"/>
        <v>2.4165818042005914E-4</v>
      </c>
      <c r="O475" s="223">
        <f t="shared" ca="1" si="864"/>
        <v>-2.2725160829707139E-4</v>
      </c>
      <c r="P475" s="223">
        <f t="shared" ca="1" si="865"/>
        <v>1.8627662577074889E-4</v>
      </c>
      <c r="Q475" s="223">
        <f t="shared" ca="1" si="866"/>
        <v>-1.2352369465646289E-4</v>
      </c>
      <c r="R475" s="223">
        <f t="shared" ca="1" si="867"/>
        <v>4.6329377455796379E-5</v>
      </c>
      <c r="S475" s="223">
        <f t="shared" ca="1" si="868"/>
        <v>3.6281393882206291E-5</v>
      </c>
      <c r="T475" s="223">
        <f t="shared" ca="1" si="869"/>
        <v>-1.1465043962851252E-4</v>
      </c>
      <c r="U475" s="223">
        <f t="shared" ca="1" si="870"/>
        <v>1.7961548812349545E-4</v>
      </c>
      <c r="V475" s="223">
        <f t="shared" ca="1" si="871"/>
        <v>-2.2358135408674331E-4</v>
      </c>
      <c r="W475" s="223">
        <f t="shared" ca="1" si="872"/>
        <v>2.4140790592841834E-4</v>
      </c>
      <c r="X475" s="223">
        <f t="shared" ca="1" si="873"/>
        <v>-2.3101100814358318E-4</v>
      </c>
      <c r="Y475" s="223">
        <f t="shared" ca="1" si="874"/>
        <v>1.9360618149065646E-4</v>
      </c>
      <c r="Z475" s="223">
        <f t="shared" ca="1" si="875"/>
        <v>-1.335664941869646E-4</v>
      </c>
      <c r="AA475" s="223">
        <f t="shared" ca="1" si="876"/>
        <v>5.7911298327422724E-5</v>
      </c>
      <c r="AB475" s="223">
        <f t="shared" ca="1" si="877"/>
        <v>2.4514415692509687E-5</v>
      </c>
      <c r="AC475" s="223">
        <f t="shared" ca="1" si="878"/>
        <v>-1.0407410354084665E-4</v>
      </c>
      <c r="AD475" s="223">
        <f t="shared" ca="1" si="879"/>
        <v>1.7146629336374234E-4</v>
      </c>
      <c r="AE475" s="223">
        <f t="shared" ca="1" si="880"/>
        <v>-2.1881203825028074E-4</v>
      </c>
      <c r="AF475" s="223">
        <f t="shared" ca="1" si="881"/>
        <v>2.4057605864656091E-4</v>
      </c>
      <c r="AG475" s="223">
        <f t="shared" ca="1" si="882"/>
        <v>-2.34213882237303E-4</v>
      </c>
      <c r="AH475" s="223">
        <f t="shared" ca="1" si="883"/>
        <v>2.0046932296145388E-4</v>
      </c>
      <c r="AI475" s="223">
        <f t="shared" ca="1" si="884"/>
        <v>-1.4328752033392674E-4</v>
      </c>
      <c r="AJ475" s="223">
        <f t="shared" ca="1" si="885"/>
        <v>6.9353705808946023E-5</v>
      </c>
      <c r="AK475" s="223">
        <f t="shared" ca="1" si="886"/>
        <v>1.2688380128198895E-5</v>
      </c>
      <c r="AL475" s="223">
        <f t="shared" ca="1" si="887"/>
        <v>-9.3247043821932963E-5</v>
      </c>
      <c r="AM475" s="223">
        <f t="shared" ca="1" si="888"/>
        <v>1.6290402128460492E-4</v>
      </c>
      <c r="AN475" s="223">
        <f t="shared" ca="1" si="889"/>
        <v>-2.1351558504800148E-4</v>
      </c>
      <c r="AO475" s="223">
        <f t="shared" ca="1" si="890"/>
        <v>2.3916464256744965E-4</v>
      </c>
      <c r="AP475" s="223">
        <f t="shared" ca="1" si="891"/>
        <v>-2.368525145739992E-4</v>
      </c>
      <c r="AQ475" s="223">
        <f t="shared" ca="1" si="892"/>
        <v>2.0684951627419741E-4</v>
      </c>
      <c r="AR475" s="223">
        <f t="shared" ca="1" si="893"/>
        <v>-1.5266335429390136E-4</v>
      </c>
      <c r="AS475" s="223">
        <f t="shared" ca="1" si="894"/>
        <v>8.0629034138511696E-5</v>
      </c>
      <c r="AT475" s="223">
        <f t="shared" ca="1" si="895"/>
        <v>8.3177714479187111E-7</v>
      </c>
      <c r="AU475" s="223">
        <f t="shared" ca="1" si="896"/>
        <v>-8.219534380697579E-5</v>
      </c>
      <c r="AV475" s="223">
        <f t="shared" ca="1" si="897"/>
        <v>1.5394929914948336E-4</v>
      </c>
      <c r="AW475" s="223">
        <f t="shared" ca="1" si="898"/>
        <v>-2.0770475409958683E-4</v>
      </c>
      <c r="AX475" s="223">
        <f t="shared" ca="1" si="899"/>
        <v>2.3717705791604537E-4</v>
      </c>
      <c r="AY475" s="223">
        <f t="shared" ca="1" si="900"/>
        <v>-2.3892054845725728E-4</v>
      </c>
      <c r="AZ475" s="223">
        <f t="shared" ca="1" si="901"/>
        <v>2.1273139098435881E-4</v>
      </c>
      <c r="BA475" s="223">
        <f t="shared" ca="1" si="902"/>
        <v>-1.6167140886164881E-4</v>
      </c>
      <c r="BB475" s="223">
        <f t="shared" ca="1" si="903"/>
        <v>9.1710120062568382E-5</v>
      </c>
      <c r="BC475" s="223">
        <f t="shared" ca="1" si="904"/>
        <v>-1.1026829662612035E-5</v>
      </c>
      <c r="BD475" s="223">
        <f t="shared" ca="1" si="905"/>
        <v>-7.0945628009329035E-5</v>
      </c>
      <c r="BE475" s="223">
        <f t="shared" ca="1" si="906"/>
        <v>1.4462369966834458E-4</v>
      </c>
      <c r="BF475" s="223">
        <f t="shared" ca="1" si="907"/>
        <v>-2.0139354420575865E-4</v>
      </c>
      <c r="BG475" s="223">
        <f t="shared" ca="1" si="908"/>
        <v>2.3461809295786406E-4</v>
      </c>
      <c r="BH475" s="223">
        <f t="shared" ca="1" si="909"/>
        <v>-2.404130018123133E-4</v>
      </c>
      <c r="BI475" s="223">
        <f t="shared" ca="1" si="910"/>
        <v>2.1810077714057137E-4</v>
      </c>
      <c r="BJ475" s="223">
        <f t="shared" ca="1" si="911"/>
        <v>-1.7028998284470813E-4</v>
      </c>
      <c r="BK475" s="223">
        <f t="shared" ca="1" si="912"/>
        <v>1.0257026827453647E-4</v>
      </c>
      <c r="BL475" s="223">
        <f t="shared" ca="1" si="913"/>
        <v>-2.2858871871525921E-5</v>
      </c>
      <c r="BM475" s="223">
        <f t="shared" ca="1" si="914"/>
        <v>-5.952499797970145E-5</v>
      </c>
      <c r="BN475" s="223">
        <f t="shared" ca="1" si="915"/>
        <v>1.3494968902717043E-4</v>
      </c>
      <c r="BO475" s="223">
        <f t="shared" ca="1" si="916"/>
        <v>-1.9459715962394589E-4</v>
      </c>
      <c r="BP475" s="223">
        <f t="shared" ca="1" si="917"/>
        <v>2.3149391246362927E-4</v>
      </c>
      <c r="BQ475" s="223">
        <f t="shared" ca="1" si="918"/>
        <v>-2.4132627918831102E-4</v>
      </c>
      <c r="BR475" s="223">
        <f t="shared" ca="1" si="919"/>
        <v>2.2294473942128035E-4</v>
      </c>
      <c r="BS475" s="223">
        <f t="shared" ca="1" si="920"/>
        <v>-1.7849831334345361E-4</v>
      </c>
      <c r="BT475" s="223">
        <f t="shared" ca="1" si="921"/>
        <v>1.131833157261307E-4</v>
      </c>
      <c r="BU475" s="223">
        <f t="shared" ca="1" si="922"/>
        <v>-3.4635845055900591E-5</v>
      </c>
      <c r="BV475" s="223">
        <f t="shared" ca="1" si="923"/>
        <v>-4.7960967016166681E-5</v>
      </c>
      <c r="BW475" s="223">
        <f t="shared" ca="1" si="924"/>
        <v>1.2495057276492753E-4</v>
      </c>
      <c r="BX475" s="223">
        <f t="shared" ca="1" si="925"/>
        <v>-1.8733197343990082E-4</v>
      </c>
      <c r="BY475" s="223">
        <f t="shared" ca="1" si="926"/>
        <v>2.2781204285779981E-4</v>
      </c>
      <c r="BZ475" s="223">
        <f t="shared" ca="1" si="927"/>
        <v>-2.4165818042005914E-4</v>
      </c>
      <c r="CA475" s="223">
        <f t="shared" ca="1" si="928"/>
        <v>2.2725160829707052E-4</v>
      </c>
      <c r="CB475" s="223">
        <f t="shared" ca="1" si="929"/>
        <v>-1.8627662577074455E-4</v>
      </c>
      <c r="CC475" s="223">
        <f t="shared" ca="1" si="930"/>
        <v>1.235236946564592E-4</v>
      </c>
      <c r="CD475" s="223">
        <f t="shared" ca="1" si="931"/>
        <v>-4.6329377455793858E-5</v>
      </c>
      <c r="CE475" s="223">
        <f t="shared" ca="1" si="932"/>
        <v>-3.62813938822122E-5</v>
      </c>
      <c r="CF475" s="223">
        <f t="shared" ca="1" si="933"/>
        <v>1.1465043962851627E-4</v>
      </c>
      <c r="CG475" s="223">
        <f t="shared" ca="1" si="934"/>
        <v>-1.7961548812349599E-4</v>
      </c>
      <c r="CH475" s="223">
        <f t="shared" ca="1" si="935"/>
        <v>2.2358135408674553E-4</v>
      </c>
      <c r="CI475" s="223">
        <f t="shared" ca="1" si="936"/>
        <v>-2.4140790592841853E-4</v>
      </c>
      <c r="CJ475" s="223">
        <f t="shared" ca="1" si="937"/>
        <v>2.3101100814358291E-4</v>
      </c>
      <c r="CK475" s="223">
        <f t="shared" ca="1" si="938"/>
        <v>-1.9360618149065289E-4</v>
      </c>
      <c r="CL475" s="223">
        <f t="shared" ca="1" si="939"/>
        <v>1.3356649418696249E-4</v>
      </c>
      <c r="CM475" s="223">
        <f t="shared" ca="1" si="940"/>
        <v>-5.7911298327415229E-5</v>
      </c>
      <c r="CN475" s="223">
        <f t="shared" ca="1" si="941"/>
        <v>-2.4514415692513929E-5</v>
      </c>
      <c r="CO475" s="223">
        <f t="shared" ca="1" si="942"/>
        <v>1.040741035408474E-4</v>
      </c>
      <c r="CP475" s="223">
        <f t="shared" ca="1" si="943"/>
        <v>-1.7146629336374776E-4</v>
      </c>
      <c r="CQ475" s="223">
        <f t="shared" ca="1" si="944"/>
        <v>2.1881203825028253E-4</v>
      </c>
      <c r="CR475" s="223">
        <f t="shared" ca="1" si="945"/>
        <v>-2.4057605864656099E-4</v>
      </c>
      <c r="CS475" s="223">
        <f t="shared" ca="1" si="946"/>
        <v>2.3421388223730111E-4</v>
      </c>
      <c r="CT475" s="223">
        <f t="shared" ca="1" si="947"/>
        <v>-2.0046932296144767E-4</v>
      </c>
      <c r="CU475" s="223">
        <f t="shared" ca="1" si="948"/>
        <v>1.4328752033392606E-4</v>
      </c>
      <c r="CV475" s="223">
        <f t="shared" ca="1" si="949"/>
        <v>-6.9353705808941916E-5</v>
      </c>
      <c r="CW475" s="223">
        <f t="shared" ca="1" si="950"/>
        <v>-1.2688380128210008E-5</v>
      </c>
      <c r="CX475" s="223">
        <f t="shared" ca="1" si="951"/>
        <v>9.3247043821933736E-5</v>
      </c>
      <c r="CY475" s="223">
        <f t="shared" ca="1" si="952"/>
        <v>-1.6290402128460807E-4</v>
      </c>
      <c r="CZ475" s="223">
        <f t="shared" ca="1" si="953"/>
        <v>2.1351558504800668E-4</v>
      </c>
      <c r="DA475" s="223">
        <f t="shared" ca="1" si="954"/>
        <v>-2.3916464256744976E-4</v>
      </c>
      <c r="DB475" s="223">
        <f t="shared" ca="1" si="955"/>
        <v>2.3685251457399836E-4</v>
      </c>
      <c r="DC475" s="223">
        <f t="shared" ca="1" si="956"/>
        <v>-2.0684951627419342E-4</v>
      </c>
      <c r="DD475" s="223">
        <f t="shared" ca="1" si="957"/>
        <v>1.5266335429390073E-4</v>
      </c>
      <c r="DE475" s="223">
        <f t="shared" ca="1" si="958"/>
        <v>-8.0629034138507671E-5</v>
      </c>
      <c r="DF475" s="223">
        <f t="shared" ca="1" si="959"/>
        <v>-8.3177714479956894E-7</v>
      </c>
      <c r="DG475" s="223">
        <f t="shared" ca="1" si="960"/>
        <v>8.2195343806976563E-5</v>
      </c>
      <c r="DH475" s="223">
        <f t="shared" ca="1" si="961"/>
        <v>-1.5394929914948664E-4</v>
      </c>
      <c r="DI475" s="223">
        <f t="shared" ca="1" si="962"/>
        <v>2.0770475409959078E-4</v>
      </c>
      <c r="DJ475" s="223">
        <f t="shared" ca="1" si="963"/>
        <v>-2.3717705791604488E-4</v>
      </c>
      <c r="DK475" s="223">
        <f t="shared" ca="1" si="964"/>
        <v>2.3892054845725663E-4</v>
      </c>
      <c r="DL475" s="223">
        <f t="shared" ca="1" si="965"/>
        <v>-2.1273139098435678E-4</v>
      </c>
      <c r="DM475" s="223">
        <f t="shared" ca="1" si="966"/>
        <v>1.6167140886165073E-4</v>
      </c>
      <c r="DN475" s="223">
        <f t="shared" ca="1" si="967"/>
        <v>-9.1710120062564411E-5</v>
      </c>
      <c r="DO475" s="223">
        <f t="shared" ca="1" si="968"/>
        <v>1.1026829662607779E-5</v>
      </c>
      <c r="DP475" s="223">
        <f t="shared" ca="1" si="969"/>
        <v>7.0945628009326555E-5</v>
      </c>
      <c r="DQ475" s="223">
        <f t="shared" ca="1" si="970"/>
        <v>-1.44623699668348E-4</v>
      </c>
      <c r="DR475" s="223">
        <f t="shared" ca="1" si="971"/>
        <v>2.0139354420576101E-4</v>
      </c>
      <c r="DS475" s="223">
        <f t="shared" ca="1" si="972"/>
        <v>-2.3461809295786674E-4</v>
      </c>
      <c r="DT475" s="223">
        <f t="shared" ca="1" si="973"/>
        <v>2.4041300181231286E-4</v>
      </c>
      <c r="DU475" s="223">
        <f t="shared" ca="1" si="974"/>
        <v>-2.1810077714056955E-4</v>
      </c>
      <c r="DV475" s="223">
        <f t="shared" ca="1" si="975"/>
        <v>1.7028998284470022E-4</v>
      </c>
      <c r="DW475" s="223">
        <f t="shared" ca="1" si="976"/>
        <v>-1.0257026827453261E-4</v>
      </c>
      <c r="DX475" s="223">
        <f t="shared" ca="1" si="977"/>
        <v>2.2858871871521693E-5</v>
      </c>
      <c r="DY475" s="223">
        <f t="shared" ca="1" si="978"/>
        <v>5.9524997979712231E-5</v>
      </c>
      <c r="DZ475" s="223">
        <f t="shared" ca="1" si="979"/>
        <v>-1.3494968902716826E-4</v>
      </c>
      <c r="EA475" s="223">
        <f t="shared" ca="1" si="980"/>
        <v>1.9459715962394841E-4</v>
      </c>
      <c r="EB475" s="223">
        <f t="shared" ca="1" si="981"/>
        <v>-2.3149391246363247E-4</v>
      </c>
      <c r="EC475" s="223">
        <f t="shared" ca="1" si="982"/>
        <v>2.4132627918831118E-4</v>
      </c>
      <c r="ED475" s="223">
        <f t="shared" ca="1" si="983"/>
        <v>-2.2294473942127872E-4</v>
      </c>
      <c r="EE475" s="223">
        <f t="shared" ca="1" si="984"/>
        <v>1.7849831334344613E-4</v>
      </c>
      <c r="EF475" s="223">
        <f t="shared" ca="1" si="985"/>
        <v>-1.1318331572613301E-4</v>
      </c>
      <c r="EG475" s="223">
        <f t="shared" ca="1" si="986"/>
        <v>3.463584505589639E-5</v>
      </c>
      <c r="EH475" s="223">
        <f t="shared" ca="1" si="987"/>
        <v>4.7960967016177598E-5</v>
      </c>
      <c r="EI475" s="223">
        <f t="shared" ca="1" si="988"/>
        <v>-1.2495057276492531E-4</v>
      </c>
      <c r="EJ475" s="223">
        <f t="shared" ca="1" si="989"/>
        <v>1.873319734399035E-4</v>
      </c>
      <c r="EK475" s="223">
        <f t="shared" ca="1" si="990"/>
        <v>-2.2781204285780122E-4</v>
      </c>
      <c r="EL475" s="223">
        <f t="shared" ca="1" si="991"/>
        <v>2.4165818042005914E-4</v>
      </c>
      <c r="EM475" s="223">
        <f t="shared" ca="1" si="992"/>
        <v>-2.2725160829706908E-4</v>
      </c>
      <c r="EN475" s="223">
        <f t="shared" ca="1" si="993"/>
        <v>1.8627662577074184E-4</v>
      </c>
      <c r="EO475" s="223">
        <f t="shared" ca="1" si="994"/>
        <v>-1.2352369465646143E-4</v>
      </c>
      <c r="EP475" s="223">
        <f t="shared" ca="1" si="995"/>
        <v>4.6329377455789684E-5</v>
      </c>
      <c r="EQ475" s="223">
        <f t="shared" ca="1" si="996"/>
        <v>3.6281393882216421E-5</v>
      </c>
      <c r="ER475" s="223">
        <f t="shared" ca="1" si="997"/>
        <v>-1.1465043962852607E-4</v>
      </c>
      <c r="ES475" s="223">
        <f t="shared" ca="1" si="998"/>
        <v>1.7961548812349886E-4</v>
      </c>
      <c r="ET475" s="223">
        <f t="shared" ca="1" si="999"/>
        <v>-2.2358135408674716E-4</v>
      </c>
      <c r="EU475" s="223">
        <f t="shared" ca="1" si="1000"/>
        <v>2.4140790592841899E-4</v>
      </c>
      <c r="EV475" s="223">
        <f t="shared" ca="1" si="1001"/>
        <v>-2.3101100814358166E-4</v>
      </c>
      <c r="EW475" s="223">
        <f t="shared" ca="1" si="1002"/>
        <v>1.9360618149065034E-4</v>
      </c>
      <c r="EX475" s="223">
        <f t="shared" ca="1" si="1003"/>
        <v>-1.3356649418695319E-4</v>
      </c>
      <c r="EY475" s="223">
        <f t="shared" ca="1" si="1004"/>
        <v>5.7911298327417764E-5</v>
      </c>
      <c r="EZ475" s="223">
        <f t="shared" ca="1" si="1005"/>
        <v>2.4514415692518157E-5</v>
      </c>
      <c r="FA475" s="223">
        <f t="shared" ca="1" si="1006"/>
        <v>-1.0407410354085744E-4</v>
      </c>
      <c r="FB475" s="223">
        <f t="shared" ca="1" si="1007"/>
        <v>1.7146629336374595E-4</v>
      </c>
      <c r="FC475" s="223">
        <f t="shared" ca="1" si="1008"/>
        <v>-2.1881203825028432E-4</v>
      </c>
      <c r="FD475" s="223">
        <f t="shared" ca="1" si="1009"/>
        <v>2.4057605864656202E-4</v>
      </c>
      <c r="FE475" s="223">
        <f t="shared" ca="1" si="1010"/>
        <v>-2.3421388223730176E-4</v>
      </c>
      <c r="FF475" s="223">
        <f t="shared" ca="1" si="1011"/>
        <v>2.0046932296144911E-4</v>
      </c>
      <c r="FG475" s="223">
        <f t="shared" ca="1" si="1012"/>
        <v>-1.4328752033391712E-4</v>
      </c>
      <c r="FH475" s="223">
        <f t="shared" ca="1" si="1013"/>
        <v>6.935370580894441E-5</v>
      </c>
      <c r="FI475" s="223">
        <f t="shared" ca="1" si="1014"/>
        <v>1.2688380128207419E-5</v>
      </c>
      <c r="FJ475" s="223">
        <f t="shared" ca="1" si="1015"/>
        <v>-9.3247043821943995E-5</v>
      </c>
      <c r="FK475" s="223">
        <f t="shared" ca="1" si="1016"/>
        <v>1.6290402128460614E-4</v>
      </c>
      <c r="FL475" s="223">
        <f t="shared" ca="1" si="1017"/>
        <v>-2.1351558504800549E-4</v>
      </c>
      <c r="FM475" s="223">
        <f t="shared" ca="1" si="1018"/>
        <v>2.3916464256745139E-4</v>
      </c>
      <c r="FN475" s="223">
        <f t="shared" ca="1" si="1019"/>
        <v>-2.3685251457399888E-4</v>
      </c>
      <c r="FO475" s="223">
        <f t="shared" ca="1" si="1020"/>
        <v>2.0684951627419481E-4</v>
      </c>
      <c r="FP475" s="223">
        <f t="shared" ca="1" si="1021"/>
        <v>-1.5266335429389209E-4</v>
      </c>
      <c r="FQ475" s="223">
        <f t="shared" ca="1" si="1022"/>
        <v>8.0629034138497195E-5</v>
      </c>
      <c r="FR475" s="223">
        <f t="shared" ca="1" si="1023"/>
        <v>8.3177714479696686E-7</v>
      </c>
      <c r="FS475" s="223">
        <f t="shared" ca="1" si="1024"/>
        <v>-8.2195343806987039E-5</v>
      </c>
      <c r="FT475" s="223">
        <f t="shared" ca="1" si="1025"/>
        <v>1.5394929914949523E-4</v>
      </c>
      <c r="FU475" s="223">
        <f t="shared" ca="1" si="1026"/>
        <v>-2.0770475409958943E-4</v>
      </c>
      <c r="FV475" s="223">
        <f t="shared" ca="1" si="1027"/>
        <v>2.3717705791604702E-4</v>
      </c>
      <c r="FW475" s="223">
        <f t="shared" ca="1" si="1028"/>
        <v>-2.3892054845725498E-4</v>
      </c>
      <c r="FX475" s="223">
        <f t="shared" ca="1" si="1029"/>
        <v>2.1273139098435803E-4</v>
      </c>
      <c r="FY475" s="223">
        <f t="shared" ca="1" si="1030"/>
        <v>-1.6167140886164244E-4</v>
      </c>
      <c r="FZ475" s="223">
        <f t="shared" ca="1" si="1031"/>
        <v>9.1710120062554138E-5</v>
      </c>
      <c r="GA475" s="223">
        <f t="shared" ca="1" si="1032"/>
        <v>-1.1026829662610382E-5</v>
      </c>
      <c r="GB475" s="223">
        <f t="shared" ca="1" si="1033"/>
        <v>-7.094562800933718E-5</v>
      </c>
      <c r="GC475" s="223">
        <f t="shared" ca="1" si="1034"/>
        <v>1.4462369966835692E-4</v>
      </c>
      <c r="GD475" s="223">
        <f t="shared" ca="1" si="1035"/>
        <v>-2.0139354420575957E-4</v>
      </c>
      <c r="GE475" s="223">
        <f t="shared" ca="1" si="1036"/>
        <v>2.3461809295786612E-4</v>
      </c>
      <c r="GF475" s="223">
        <f t="shared" ca="1" si="1037"/>
        <v>-2.4041300181231172E-4</v>
      </c>
      <c r="GG475" s="223">
        <f t="shared" ca="1" si="1038"/>
        <v>2.1810077714056473E-4</v>
      </c>
      <c r="GH475" s="223">
        <f t="shared" ca="1" si="1039"/>
        <v>-1.7028998284469233E-4</v>
      </c>
      <c r="GI475" s="223">
        <f t="shared" ca="1" si="1040"/>
        <v>1.0257026827453501E-4</v>
      </c>
      <c r="GJ475" s="223">
        <f t="shared" ca="1" si="1041"/>
        <v>-2.2858871871524281E-5</v>
      </c>
      <c r="GK475" s="223">
        <f t="shared" ca="1" si="1042"/>
        <v>-5.9524997979709717E-5</v>
      </c>
      <c r="GL475" s="223">
        <f t="shared" ca="1" si="1043"/>
        <v>1.349496890271775E-4</v>
      </c>
      <c r="GM475" s="223">
        <f t="shared" ca="1" si="1044"/>
        <v>-1.94597159623955E-4</v>
      </c>
      <c r="GN475" s="223">
        <f t="shared" ca="1" si="1045"/>
        <v>2.3149391246363564E-4</v>
      </c>
      <c r="GO475" s="223">
        <f t="shared" ca="1" si="1046"/>
        <v>-2.4132627918831129E-4</v>
      </c>
      <c r="GP475" s="223">
        <f t="shared" ca="1" si="1047"/>
        <v>2.2294473942127972E-4</v>
      </c>
      <c r="GQ475" s="223">
        <f t="shared" ca="1" si="1048"/>
        <v>-1.7849831334344787E-4</v>
      </c>
      <c r="GR475" s="223">
        <f t="shared" ca="1" si="1049"/>
        <v>1.1318331572612313E-4</v>
      </c>
      <c r="GS475" s="223">
        <f t="shared" ca="1" si="1050"/>
        <v>-3.4635845055885371E-5</v>
      </c>
      <c r="GT475" s="223">
        <f t="shared" ca="1" si="1051"/>
        <v>-4.7960967016188514E-5</v>
      </c>
      <c r="GU475" s="223">
        <f t="shared" ca="1" si="1052"/>
        <v>1.2495057276492306E-4</v>
      </c>
      <c r="GV475" s="223">
        <f t="shared" ca="1" si="1053"/>
        <v>-1.8733197343990187E-4</v>
      </c>
      <c r="GW475" s="223">
        <f t="shared" ca="1" si="1054"/>
        <v>2.2781204285780035E-4</v>
      </c>
      <c r="GX475" s="223">
        <f t="shared" ca="1" si="1055"/>
        <v>-2.4165818042005911E-4</v>
      </c>
      <c r="GY475" s="223">
        <f t="shared" ca="1" si="1056"/>
        <v>2.2725160829706529E-4</v>
      </c>
      <c r="GZ475" s="223">
        <f t="shared" ca="1" si="1057"/>
        <v>-1.8627662577073474E-4</v>
      </c>
      <c r="HA475" s="223">
        <f t="shared" ca="1" si="1058"/>
        <v>1.2352369465646367E-4</v>
      </c>
      <c r="HB475" s="223">
        <f t="shared" ca="1" si="1059"/>
        <v>-4.6329377455792245E-5</v>
      </c>
      <c r="HC475" s="223">
        <f t="shared" ca="1" si="1060"/>
        <v>-3.6281393882213833E-5</v>
      </c>
      <c r="HD475" s="223">
        <f t="shared" ca="1" si="1061"/>
        <v>1.1465043962852377E-4</v>
      </c>
      <c r="HE475" s="223">
        <f t="shared" ca="1" si="1062"/>
        <v>-1.7961548812350629E-4</v>
      </c>
      <c r="HF475" s="223">
        <f t="shared" ca="1" si="1063"/>
        <v>2.2358135408675139E-4</v>
      </c>
      <c r="HG475" s="223">
        <f t="shared" ca="1" si="1064"/>
        <v>-2.4140790592841954E-4</v>
      </c>
      <c r="HH475" s="223">
        <f t="shared" ca="1" si="1065"/>
        <v>2.3101100814358245E-4</v>
      </c>
      <c r="HI475" s="223">
        <f t="shared" ca="1" si="1066"/>
        <v>-1.9360618149065188E-4</v>
      </c>
      <c r="HJ475" s="223">
        <f t="shared" ca="1" si="1067"/>
        <v>1.3356649418695536E-4</v>
      </c>
      <c r="HK475" s="223">
        <f t="shared" ca="1" si="1068"/>
        <v>-5.7911298327406962E-5</v>
      </c>
      <c r="HL475" s="223">
        <f t="shared" ca="1" si="1069"/>
        <v>-2.451441569252923E-5</v>
      </c>
      <c r="HM475" s="223">
        <f t="shared" ca="1" si="1070"/>
        <v>1.040741035408675E-4</v>
      </c>
      <c r="HN475" s="223">
        <f t="shared" ca="1" si="1071"/>
        <v>-1.7146629336374408E-4</v>
      </c>
      <c r="HO475" s="223">
        <f t="shared" ca="1" si="1072"/>
        <v>2.1881203825028324E-4</v>
      </c>
      <c r="HP475" s="223">
        <f t="shared" ca="1" si="1073"/>
        <v>-2.4057605864656178E-4</v>
      </c>
      <c r="HQ475" s="223">
        <f t="shared" ca="1" si="1074"/>
        <v>2.3421388223729902E-4</v>
      </c>
      <c r="HR475" s="223">
        <f t="shared" ca="1" si="1075"/>
        <v>-2.0046932296144288E-4</v>
      </c>
      <c r="HS475" s="223">
        <f t="shared" ca="1" si="1076"/>
        <v>1.4328752033390815E-4</v>
      </c>
      <c r="HT475" s="223">
        <f t="shared" ca="1" si="1077"/>
        <v>-6.9353705808946931E-5</v>
      </c>
      <c r="HU475" s="223">
        <f t="shared" ca="1" si="1078"/>
        <v>-1.2688380128204817E-5</v>
      </c>
      <c r="HV475" s="223">
        <f t="shared" ca="1" si="1079"/>
        <v>9.3247043821941596E-5</v>
      </c>
      <c r="HW475" s="223">
        <f t="shared" ca="1" si="1080"/>
        <v>-1.6290402128461438E-4</v>
      </c>
      <c r="HX475" s="223">
        <f t="shared" ca="1" si="1081"/>
        <v>2.1351558504801069E-4</v>
      </c>
      <c r="HY475" s="223">
        <f t="shared" ca="1" si="1082"/>
        <v>-2.3916464256745296E-4</v>
      </c>
      <c r="HZ475" s="223">
        <f t="shared" ca="1" si="1083"/>
        <v>2.3685251457399939E-4</v>
      </c>
      <c r="IA475" s="223">
        <f t="shared" ca="1" si="1084"/>
        <v>-2.0684951627419611E-4</v>
      </c>
      <c r="IB475" s="223">
        <f t="shared" ca="1" si="1085"/>
        <v>1.5266335429389412E-4</v>
      </c>
      <c r="IC475" s="223">
        <f t="shared" ca="1" si="1086"/>
        <v>-8.0629034138499661E-5</v>
      </c>
      <c r="ID475" s="223">
        <f t="shared" ca="1" si="1087"/>
        <v>-8.3177714480809348E-7</v>
      </c>
      <c r="IE475" s="223">
        <f t="shared" ca="1" si="1088"/>
        <v>-9.8735580573313338E-5</v>
      </c>
      <c r="IF475" s="223">
        <f t="shared" ca="1" si="1089"/>
        <v>-1.5394929914950379E-4</v>
      </c>
      <c r="IG475" s="223">
        <f t="shared" ca="1" si="1090"/>
        <v>2.077047540995881E-4</v>
      </c>
      <c r="IH475" s="223">
        <f t="shared" ca="1" si="1091"/>
        <v>-2.3717705791604653E-4</v>
      </c>
      <c r="II475" s="223">
        <f t="shared" ca="1" si="1092"/>
        <v>2.3892054845725536E-4</v>
      </c>
      <c r="IJ475" s="223">
        <f t="shared" ca="1" si="1093"/>
        <v>-2.1273139098435274E-4</v>
      </c>
      <c r="IK475" s="223">
        <f t="shared" ca="1" si="1094"/>
        <v>1.616714088616342E-4</v>
      </c>
      <c r="IL475" s="223">
        <f t="shared" ca="1" si="1095"/>
        <v>-9.1710120062543798E-5</v>
      </c>
      <c r="IM475" s="223">
        <f t="shared" ca="1" si="1096"/>
        <v>1.102682966261297E-5</v>
      </c>
      <c r="IN475" s="223">
        <f t="shared" ca="1" si="1097"/>
        <v>7.0945628009334686E-5</v>
      </c>
      <c r="IO475" s="223">
        <f t="shared" ca="1" si="1098"/>
        <v>-1.4462369966835486E-4</v>
      </c>
      <c r="IP475" s="223">
        <f t="shared" ca="1" si="1099"/>
        <v>2.0139354420576573E-4</v>
      </c>
      <c r="IQ475" s="223">
        <f t="shared" ca="1" si="1100"/>
        <v>-2.3461809295786875E-4</v>
      </c>
      <c r="IR475" s="223">
        <f t="shared" ca="1" si="1101"/>
        <v>2.4041300181231059E-4</v>
      </c>
      <c r="IS475" s="223">
        <f t="shared" ca="1" si="1102"/>
        <v>-2.181007771405718E-4</v>
      </c>
      <c r="IT475" s="223">
        <f t="shared" ca="1" si="1103"/>
        <v>1.7028998284470393E-4</v>
      </c>
      <c r="IU475" s="223">
        <f t="shared" ca="1" si="1104"/>
        <v>-1.025702682745249E-4</v>
      </c>
      <c r="IV475" s="223">
        <f t="shared" ca="1" si="1105"/>
        <v>2.2858871871513195E-5</v>
      </c>
      <c r="IW475" s="223">
        <f t="shared" ca="1" si="1106"/>
        <v>5.9524997979720505E-5</v>
      </c>
      <c r="IX475" s="223">
        <f t="shared" ca="1" si="1107"/>
        <v>-1.3494968902718675E-4</v>
      </c>
      <c r="IY475" s="223">
        <f t="shared" ca="1" si="1108"/>
        <v>1.9459715962394532E-4</v>
      </c>
      <c r="IZ475" s="223">
        <f t="shared" ca="1" si="1109"/>
        <v>-2.3149391246363095E-4</v>
      </c>
      <c r="JA475" s="223">
        <f t="shared" ca="1" si="1110"/>
        <v>2.4132627918831072E-4</v>
      </c>
      <c r="JB475" s="223">
        <f t="shared" ca="1" si="1111"/>
        <v>-2.2294473942127541E-4</v>
      </c>
    </row>
    <row r="476" spans="2:262">
      <c r="B476" s="230">
        <v>115</v>
      </c>
      <c r="C476" s="229">
        <f t="shared" si="1112"/>
        <v>2.2460937500000016E-3</v>
      </c>
      <c r="D476" s="226">
        <f t="shared" ca="1" si="855"/>
        <v>279.99955641524525</v>
      </c>
      <c r="E476" s="225">
        <f ca="1">DQ361</f>
        <v>-4.4358475474832565E-4</v>
      </c>
      <c r="F476" s="224">
        <v>115</v>
      </c>
      <c r="G476" s="223">
        <f t="shared" ca="1" si="856"/>
        <v>2.313388386461031E-4</v>
      </c>
      <c r="H476" s="223">
        <f t="shared" ca="1" si="857"/>
        <v>-1.5709147585104871E-4</v>
      </c>
      <c r="I476" s="223">
        <f t="shared" ca="1" si="858"/>
        <v>6.6986727856939391E-5</v>
      </c>
      <c r="J476" s="223">
        <f t="shared" ca="1" si="859"/>
        <v>2.9879904199287631E-5</v>
      </c>
      <c r="K476" s="223">
        <f t="shared" ca="1" si="860"/>
        <v>-1.2373034999822702E-4</v>
      </c>
      <c r="L476" s="223">
        <f t="shared" ca="1" si="861"/>
        <v>2.0509100403662468E-4</v>
      </c>
      <c r="M476" s="223">
        <f t="shared" ca="1" si="862"/>
        <v>-2.6574902583956342E-4</v>
      </c>
      <c r="N476" s="223">
        <f t="shared" ca="1" si="863"/>
        <v>2.9958137396300096E-4</v>
      </c>
      <c r="O476" s="223">
        <f t="shared" ca="1" si="864"/>
        <v>-3.0317288807773715E-4</v>
      </c>
      <c r="P476" s="223">
        <f t="shared" ca="1" si="865"/>
        <v>2.761610276801793E-4</v>
      </c>
      <c r="Q476" s="223">
        <f t="shared" ca="1" si="866"/>
        <v>-2.2127246824999095E-4</v>
      </c>
      <c r="R476" s="223">
        <f t="shared" ca="1" si="867"/>
        <v>1.4404786070530879E-4</v>
      </c>
      <c r="S476" s="223">
        <f t="shared" ca="1" si="868"/>
        <v>-5.2282537937670996E-5</v>
      </c>
      <c r="T476" s="223">
        <f t="shared" ca="1" si="869"/>
        <v>-4.4760374455820435E-5</v>
      </c>
      <c r="U476" s="223">
        <f t="shared" ca="1" si="870"/>
        <v>1.3728501177706948E-4</v>
      </c>
      <c r="V476" s="223">
        <f t="shared" ca="1" si="871"/>
        <v>-2.1595160045492822E-4</v>
      </c>
      <c r="W476" s="223">
        <f t="shared" ca="1" si="872"/>
        <v>2.7281924877517504E-4</v>
      </c>
      <c r="X476" s="223">
        <f t="shared" ca="1" si="873"/>
        <v>-3.0214752938557352E-4</v>
      </c>
      <c r="Y476" s="223">
        <f t="shared" ca="1" si="874"/>
        <v>3.0097593892115441E-4</v>
      </c>
      <c r="Z476" s="223">
        <f t="shared" ca="1" si="875"/>
        <v>-2.6942274198659587E-4</v>
      </c>
      <c r="AA476" s="223">
        <f t="shared" ca="1" si="876"/>
        <v>2.1067303309668431E-4</v>
      </c>
      <c r="AB476" s="223">
        <f t="shared" ca="1" si="877"/>
        <v>-1.3065722164602839E-4</v>
      </c>
      <c r="AC476" s="223">
        <f t="shared" ca="1" si="878"/>
        <v>3.7452394805102896E-5</v>
      </c>
      <c r="AD476" s="223">
        <f t="shared" ca="1" si="879"/>
        <v>5.9533013049745523E-5</v>
      </c>
      <c r="AE476" s="223">
        <f t="shared" ca="1" si="880"/>
        <v>-1.5050894193779557E-4</v>
      </c>
      <c r="AF476" s="223">
        <f t="shared" ca="1" si="881"/>
        <v>2.2629195055261038E-4</v>
      </c>
      <c r="AG476" s="223">
        <f t="shared" ca="1" si="882"/>
        <v>-2.7923222624434327E-4</v>
      </c>
      <c r="AH476" s="223">
        <f t="shared" ca="1" si="883"/>
        <v>3.0398578494485781E-4</v>
      </c>
      <c r="AI476" s="223">
        <f t="shared" ca="1" si="884"/>
        <v>-2.980539123653321E-4</v>
      </c>
      <c r="AJ476" s="223">
        <f t="shared" ca="1" si="885"/>
        <v>2.6203539330892225E-4</v>
      </c>
      <c r="AK476" s="223">
        <f t="shared" ca="1" si="886"/>
        <v>-1.9956606815387098E-4</v>
      </c>
      <c r="AL476" s="223">
        <f t="shared" ca="1" si="887"/>
        <v>1.1695181789557974E-4</v>
      </c>
      <c r="AM476" s="223">
        <f t="shared" ca="1" si="888"/>
        <v>-2.2532025573004794E-5</v>
      </c>
      <c r="AN476" s="223">
        <f t="shared" ca="1" si="889"/>
        <v>-7.4162231400757685E-5</v>
      </c>
      <c r="AO476" s="223">
        <f t="shared" ca="1" si="890"/>
        <v>1.6337028287436716E-4</v>
      </c>
      <c r="AP476" s="223">
        <f t="shared" ca="1" si="891"/>
        <v>-2.3608714352057732E-4</v>
      </c>
      <c r="AQ476" s="223">
        <f t="shared" ca="1" si="892"/>
        <v>2.8497250882263288E-4</v>
      </c>
      <c r="AR476" s="223">
        <f t="shared" ca="1" si="893"/>
        <v>-3.0509171212220047E-4</v>
      </c>
      <c r="AS476" s="223">
        <f t="shared" ca="1" si="894"/>
        <v>2.9441384782818183E-4</v>
      </c>
      <c r="AT476" s="223">
        <f t="shared" ca="1" si="895"/>
        <v>-2.540167784171765E-4</v>
      </c>
      <c r="AU476" s="223">
        <f t="shared" ca="1" si="896"/>
        <v>1.8797833107295025E-4</v>
      </c>
      <c r="AV476" s="223">
        <f t="shared" ca="1" si="897"/>
        <v>-1.029646669720512E-4</v>
      </c>
      <c r="AW476" s="223">
        <f t="shared" ca="1" si="898"/>
        <v>7.5573747177289959E-6</v>
      </c>
      <c r="AX476" s="223">
        <f t="shared" ca="1" si="899"/>
        <v>8.8612786440476961E-5</v>
      </c>
      <c r="AY476" s="223">
        <f t="shared" ca="1" si="900"/>
        <v>-1.7583805048994403E-4</v>
      </c>
      <c r="AZ476" s="223">
        <f t="shared" ca="1" si="901"/>
        <v>2.4531358188100902E-4</v>
      </c>
      <c r="BA476" s="223">
        <f t="shared" ca="1" si="902"/>
        <v>-2.9002626766652656E-4</v>
      </c>
      <c r="BB476" s="223">
        <f t="shared" ca="1" si="903"/>
        <v>3.0546264664216272E-4</v>
      </c>
      <c r="BC476" s="223">
        <f t="shared" ca="1" si="904"/>
        <v>-2.9006451454400596E-4</v>
      </c>
      <c r="BD476" s="223">
        <f t="shared" ca="1" si="905"/>
        <v>2.4538621485698181E-4</v>
      </c>
      <c r="BE476" s="223">
        <f t="shared" ca="1" si="906"/>
        <v>-1.7593773772751756E-4</v>
      </c>
      <c r="BF476" s="223">
        <f t="shared" ca="1" si="907"/>
        <v>8.8729465147147237E-5</v>
      </c>
      <c r="BG476" s="223">
        <f t="shared" ca="1" si="908"/>
        <v>7.4354825151896816E-6</v>
      </c>
      <c r="BH476" s="223">
        <f t="shared" ca="1" si="909"/>
        <v>-1.0284986551610601E-4</v>
      </c>
      <c r="BI476" s="223">
        <f t="shared" ca="1" si="910"/>
        <v>1.878822088403035E-4</v>
      </c>
      <c r="BJ476" s="223">
        <f t="shared" ca="1" si="911"/>
        <v>-2.5394903833575764E-4</v>
      </c>
      <c r="BK476" s="223">
        <f t="shared" ca="1" si="912"/>
        <v>2.9438132782830961E-4</v>
      </c>
      <c r="BL476" s="223">
        <f t="shared" ca="1" si="913"/>
        <v>-3.0509769489099625E-4</v>
      </c>
      <c r="BM476" s="223">
        <f t="shared" ca="1" si="914"/>
        <v>2.8501639043764421E-4</v>
      </c>
      <c r="BN476" s="223">
        <f t="shared" ca="1" si="915"/>
        <v>-2.3616449441190521E-4</v>
      </c>
      <c r="BO476" s="223">
        <f t="shared" ca="1" si="916"/>
        <v>1.6347329496157705E-4</v>
      </c>
      <c r="BP476" s="223">
        <f t="shared" ca="1" si="917"/>
        <v>-7.4280506268924746E-5</v>
      </c>
      <c r="BQ476" s="223">
        <f t="shared" ca="1" si="918"/>
        <v>-2.2410427019453567E-5</v>
      </c>
      <c r="BR476" s="223">
        <f t="shared" ca="1" si="919"/>
        <v>1.1683917025711429E-4</v>
      </c>
      <c r="BS476" s="223">
        <f t="shared" ca="1" si="920"/>
        <v>-1.9947374249302185E-4</v>
      </c>
      <c r="BT476" s="223">
        <f t="shared" ca="1" si="921"/>
        <v>2.6197270931385138E-4</v>
      </c>
      <c r="BU476" s="223">
        <f t="shared" ca="1" si="922"/>
        <v>-2.9802719758659744E-4</v>
      </c>
      <c r="BV476" s="223">
        <f t="shared" ca="1" si="923"/>
        <v>3.0399773606943492E-4</v>
      </c>
      <c r="BW476" s="223">
        <f t="shared" ca="1" si="924"/>
        <v>-2.792816368822276E-4</v>
      </c>
      <c r="BX476" s="223">
        <f t="shared" ca="1" si="925"/>
        <v>2.2637383301421824E-4</v>
      </c>
      <c r="BY476" s="223">
        <f t="shared" ca="1" si="926"/>
        <v>-1.5061503070949722E-4</v>
      </c>
      <c r="BZ476" s="223">
        <f t="shared" ca="1" si="927"/>
        <v>5.9652599144888058E-5</v>
      </c>
      <c r="CA476" s="223">
        <f t="shared" ca="1" si="928"/>
        <v>3.7331382842106052E-5</v>
      </c>
      <c r="CB476" s="223">
        <f t="shared" ca="1" si="929"/>
        <v>-1.3054699920307067E-4</v>
      </c>
      <c r="CC476" s="223">
        <f t="shared" ca="1" si="930"/>
        <v>2.1058472642823841E-4</v>
      </c>
      <c r="CD476" s="223">
        <f t="shared" ca="1" si="931"/>
        <v>-2.6936526508910429E-4</v>
      </c>
      <c r="CE476" s="223">
        <f t="shared" ca="1" si="932"/>
        <v>3.0095509372179773E-4</v>
      </c>
      <c r="CF476" s="223">
        <f t="shared" ca="1" si="933"/>
        <v>-3.0216542007462625E-4</v>
      </c>
      <c r="CG476" s="223">
        <f t="shared" ca="1" si="934"/>
        <v>2.7287406940138296E-4</v>
      </c>
      <c r="CH476" s="223">
        <f t="shared" ca="1" si="935"/>
        <v>-2.1603781722479977E-4</v>
      </c>
      <c r="CI476" s="223">
        <f t="shared" ca="1" si="936"/>
        <v>1.3739392165612713E-4</v>
      </c>
      <c r="CJ476" s="223">
        <f t="shared" ca="1" si="937"/>
        <v>-4.4880983684569242E-5</v>
      </c>
      <c r="CK476" s="223">
        <f t="shared" ca="1" si="938"/>
        <v>-5.2162404093657536E-5</v>
      </c>
      <c r="CL476" s="223">
        <f t="shared" ca="1" si="939"/>
        <v>1.4394032899338804E-4</v>
      </c>
      <c r="CM476" s="223">
        <f t="shared" ca="1" si="940"/>
        <v>-2.2118839331245201E-4</v>
      </c>
      <c r="CN476" s="223">
        <f t="shared" ca="1" si="941"/>
        <v>2.7610889634715086E-4</v>
      </c>
      <c r="CO476" s="223">
        <f t="shared" ca="1" si="942"/>
        <v>-3.031579626756707E-4</v>
      </c>
      <c r="CP476" s="223">
        <f t="shared" ca="1" si="943"/>
        <v>2.9960516111629315E-4</v>
      </c>
      <c r="CQ476" s="223">
        <f t="shared" ca="1" si="944"/>
        <v>-2.6580912438640497E-4</v>
      </c>
      <c r="CR476" s="223">
        <f t="shared" ca="1" si="945"/>
        <v>2.0518134741100906E-4</v>
      </c>
      <c r="CS476" s="223">
        <f t="shared" ca="1" si="946"/>
        <v>-1.2384181861120131E-4</v>
      </c>
      <c r="CT476" s="223">
        <f t="shared" ca="1" si="947"/>
        <v>3.0001246003444462E-5</v>
      </c>
      <c r="CU476" s="223">
        <f t="shared" ca="1" si="948"/>
        <v>6.686776154485186E-5</v>
      </c>
      <c r="CV476" s="223">
        <f t="shared" ca="1" si="949"/>
        <v>-1.5698689392346882E-4</v>
      </c>
      <c r="CW476" s="223">
        <f t="shared" ca="1" si="950"/>
        <v>2.3125919798335474E-4</v>
      </c>
      <c r="CX476" s="223">
        <f t="shared" ca="1" si="951"/>
        <v>-2.8218735708961031E-4</v>
      </c>
      <c r="CY476" s="223">
        <f t="shared" ca="1" si="952"/>
        <v>3.0463049754395543E-4</v>
      </c>
      <c r="CZ476" s="223">
        <f t="shared" ca="1" si="953"/>
        <v>-2.9632312708251636E-4</v>
      </c>
      <c r="DA476" s="223">
        <f t="shared" ca="1" si="954"/>
        <v>2.5810382190864621E-4</v>
      </c>
      <c r="DB476" s="223">
        <f t="shared" ca="1" si="955"/>
        <v>-1.9383057775953529E-4</v>
      </c>
      <c r="DC476" s="223">
        <f t="shared" ca="1" si="956"/>
        <v>1.0999136977797096E-4</v>
      </c>
      <c r="DD476" s="223">
        <f t="shared" ca="1" si="957"/>
        <v>-1.5049232692889938E-5</v>
      </c>
      <c r="DE476" s="223">
        <f t="shared" ca="1" si="958"/>
        <v>-8.1412028701568898E-5</v>
      </c>
      <c r="DF476" s="223">
        <f t="shared" ca="1" si="959"/>
        <v>1.6965526367566746E-4</v>
      </c>
      <c r="DG476" s="223">
        <f t="shared" ca="1" si="960"/>
        <v>-2.4077287899040779E-4</v>
      </c>
      <c r="DH476" s="223">
        <f t="shared" ca="1" si="961"/>
        <v>2.8758600377215083E-4</v>
      </c>
      <c r="DI476" s="223">
        <f t="shared" ca="1" si="962"/>
        <v>-3.0536915086117706E-4</v>
      </c>
      <c r="DJ476" s="223">
        <f t="shared" ca="1" si="963"/>
        <v>2.923272246807568E-4</v>
      </c>
      <c r="DK476" s="223">
        <f t="shared" ca="1" si="964"/>
        <v>-2.4977672471668434E-4</v>
      </c>
      <c r="DL476" s="223">
        <f t="shared" ca="1" si="965"/>
        <v>1.8201285326868504E-4</v>
      </c>
      <c r="DM476" s="223">
        <f t="shared" ca="1" si="966"/>
        <v>-9.5875942100839167E-5</v>
      </c>
      <c r="DN476" s="223">
        <f t="shared" ca="1" si="967"/>
        <v>6.096446263849256E-8</v>
      </c>
      <c r="DO476" s="223">
        <f t="shared" ca="1" si="968"/>
        <v>9.5760167150275722E-5</v>
      </c>
      <c r="DP476" s="223">
        <f t="shared" ca="1" si="969"/>
        <v>-1.8191491903761118E-4</v>
      </c>
      <c r="DQ476" s="223">
        <f t="shared" ca="1" si="970"/>
        <v>2.4970651704274909E-4</v>
      </c>
      <c r="DR476" s="223">
        <f t="shared" ca="1" si="971"/>
        <v>-2.9229183058203986E-4</v>
      </c>
      <c r="DS476" s="223">
        <f t="shared" ca="1" si="972"/>
        <v>3.053721431467954E-4</v>
      </c>
      <c r="DT476" s="223">
        <f t="shared" ca="1" si="973"/>
        <v>-2.8762708038990588E-4</v>
      </c>
      <c r="DU476" s="223">
        <f t="shared" ca="1" si="974"/>
        <v>2.4084789351703307E-4</v>
      </c>
      <c r="DV476" s="223">
        <f t="shared" ca="1" si="975"/>
        <v>-1.6975664387188158E-4</v>
      </c>
      <c r="DW476" s="223">
        <f t="shared" ca="1" si="976"/>
        <v>8.1529540881462298E-5</v>
      </c>
      <c r="DX476" s="223">
        <f t="shared" ca="1" si="977"/>
        <v>1.4927450636360626E-5</v>
      </c>
      <c r="DY476" s="223">
        <f t="shared" ca="1" si="978"/>
        <v>-1.0987761096873407E-4</v>
      </c>
      <c r="DZ476" s="223">
        <f t="shared" ca="1" si="979"/>
        <v>1.9373632542574233E-4</v>
      </c>
      <c r="EA476" s="223">
        <f t="shared" ca="1" si="980"/>
        <v>-2.5803859022383691E-4</v>
      </c>
      <c r="EB476" s="223">
        <f t="shared" ca="1" si="981"/>
        <v>2.9629350077032141E-4</v>
      </c>
      <c r="EC476" s="223">
        <f t="shared" ca="1" si="982"/>
        <v>-3.0463946719213236E-4</v>
      </c>
      <c r="ED476" s="223">
        <f t="shared" ca="1" si="983"/>
        <v>2.8223401726923327E-4</v>
      </c>
      <c r="EE476" s="223">
        <f t="shared" ca="1" si="984"/>
        <v>-2.3133883864610491E-4</v>
      </c>
      <c r="EF476" s="223">
        <f t="shared" ca="1" si="985"/>
        <v>1.5709147585105061E-4</v>
      </c>
      <c r="EG476" s="223">
        <f t="shared" ca="1" si="986"/>
        <v>-6.6986727856941031E-5</v>
      </c>
      <c r="EH476" s="223">
        <f t="shared" ca="1" si="987"/>
        <v>-2.987990419928652E-5</v>
      </c>
      <c r="EI476" s="223">
        <f t="shared" ca="1" si="988"/>
        <v>1.2373034999822651E-4</v>
      </c>
      <c r="EJ476" s="223">
        <f t="shared" ca="1" si="989"/>
        <v>-2.0509100403662462E-4</v>
      </c>
      <c r="EK476" s="223">
        <f t="shared" ca="1" si="990"/>
        <v>2.6574902583956391E-4</v>
      </c>
      <c r="EL476" s="223">
        <f t="shared" ca="1" si="991"/>
        <v>-2.9958137396300118E-4</v>
      </c>
      <c r="EM476" s="223">
        <f t="shared" ca="1" si="992"/>
        <v>3.0317288807773699E-4</v>
      </c>
      <c r="EN476" s="223">
        <f t="shared" ca="1" si="993"/>
        <v>-2.7616102768017838E-4</v>
      </c>
      <c r="EO476" s="223">
        <f t="shared" ca="1" si="994"/>
        <v>2.2127246824998878E-4</v>
      </c>
      <c r="EP476" s="223">
        <f t="shared" ca="1" si="995"/>
        <v>-1.4404786070530598E-4</v>
      </c>
      <c r="EQ476" s="223">
        <f t="shared" ca="1" si="996"/>
        <v>5.2282537937667811E-5</v>
      </c>
      <c r="ER476" s="223">
        <f t="shared" ca="1" si="997"/>
        <v>4.4760374455825747E-5</v>
      </c>
      <c r="ES476" s="223">
        <f t="shared" ca="1" si="998"/>
        <v>-1.3728501177707428E-4</v>
      </c>
      <c r="ET476" s="223">
        <f t="shared" ca="1" si="999"/>
        <v>2.1595160045493204E-4</v>
      </c>
      <c r="EU476" s="223">
        <f t="shared" ca="1" si="1000"/>
        <v>-2.7281924877516967E-4</v>
      </c>
      <c r="EV476" s="223">
        <f t="shared" ca="1" si="1001"/>
        <v>3.0214752938557179E-4</v>
      </c>
      <c r="EW476" s="223">
        <f t="shared" ca="1" si="1002"/>
        <v>-3.0097593892115614E-4</v>
      </c>
      <c r="EX476" s="223">
        <f t="shared" ca="1" si="1003"/>
        <v>2.6942274198660048E-4</v>
      </c>
      <c r="EY476" s="223">
        <f t="shared" ca="1" si="1004"/>
        <v>-2.1067303309669141E-4</v>
      </c>
      <c r="EZ476" s="223">
        <f t="shared" ca="1" si="1005"/>
        <v>1.306572216460353E-4</v>
      </c>
      <c r="FA476" s="223">
        <f t="shared" ca="1" si="1006"/>
        <v>-3.7452394805110486E-5</v>
      </c>
      <c r="FB476" s="223">
        <f t="shared" ca="1" si="1007"/>
        <v>-5.9533013049738042E-5</v>
      </c>
      <c r="FC476" s="223">
        <f t="shared" ca="1" si="1008"/>
        <v>1.5050894193778893E-4</v>
      </c>
      <c r="FD476" s="223">
        <f t="shared" ca="1" si="1009"/>
        <v>-2.2629195055260526E-4</v>
      </c>
      <c r="FE476" s="223">
        <f t="shared" ca="1" si="1010"/>
        <v>2.7923222624434024E-4</v>
      </c>
      <c r="FF476" s="223">
        <f t="shared" ca="1" si="1011"/>
        <v>-3.0398578494485754E-4</v>
      </c>
      <c r="FG476" s="223">
        <f t="shared" ca="1" si="1012"/>
        <v>2.9805391236533286E-4</v>
      </c>
      <c r="FH476" s="223">
        <f t="shared" ca="1" si="1013"/>
        <v>-2.6203539330892393E-4</v>
      </c>
      <c r="FI476" s="223">
        <f t="shared" ca="1" si="1014"/>
        <v>1.9956606815387345E-4</v>
      </c>
      <c r="FJ476" s="223">
        <f t="shared" ca="1" si="1015"/>
        <v>-1.1695181789558276E-4</v>
      </c>
      <c r="FK476" s="223">
        <f t="shared" ca="1" si="1016"/>
        <v>2.2532025573008101E-5</v>
      </c>
      <c r="FL476" s="223">
        <f t="shared" ca="1" si="1017"/>
        <v>7.4162231400754487E-5</v>
      </c>
      <c r="FM476" s="223">
        <f t="shared" ca="1" si="1018"/>
        <v>-1.6337028287436437E-4</v>
      </c>
      <c r="FN476" s="223">
        <f t="shared" ca="1" si="1019"/>
        <v>2.360871435205752E-4</v>
      </c>
      <c r="FO476" s="223">
        <f t="shared" ca="1" si="1020"/>
        <v>-2.8497250882263321E-4</v>
      </c>
      <c r="FP476" s="223">
        <f t="shared" ca="1" si="1021"/>
        <v>3.0509171212220047E-4</v>
      </c>
      <c r="FQ476" s="223">
        <f t="shared" ca="1" si="1022"/>
        <v>-2.9441384782818151E-4</v>
      </c>
      <c r="FR476" s="223">
        <f t="shared" ca="1" si="1023"/>
        <v>2.5401677841717596E-4</v>
      </c>
      <c r="FS476" s="223">
        <f t="shared" ca="1" si="1024"/>
        <v>-1.8797833107294946E-4</v>
      </c>
      <c r="FT476" s="223">
        <f t="shared" ca="1" si="1025"/>
        <v>1.0296466697205018E-4</v>
      </c>
      <c r="FU476" s="223">
        <f t="shared" ca="1" si="1026"/>
        <v>-7.5573747177279659E-6</v>
      </c>
      <c r="FV476" s="223">
        <f t="shared" ca="1" si="1027"/>
        <v>-8.8612786440482125E-5</v>
      </c>
      <c r="FW476" s="223">
        <f t="shared" ca="1" si="1028"/>
        <v>1.7583805048994845E-4</v>
      </c>
      <c r="FX476" s="223">
        <f t="shared" ca="1" si="1029"/>
        <v>-2.4531358188101227E-4</v>
      </c>
      <c r="FY476" s="223">
        <f t="shared" ca="1" si="1030"/>
        <v>2.9002626766652824E-4</v>
      </c>
      <c r="FZ476" s="223">
        <f t="shared" ca="1" si="1031"/>
        <v>-3.0546264664216266E-4</v>
      </c>
      <c r="GA476" s="223">
        <f t="shared" ca="1" si="1032"/>
        <v>2.900645145440097E-4</v>
      </c>
      <c r="GB476" s="223">
        <f t="shared" ca="1" si="1033"/>
        <v>-2.4538621485698886E-4</v>
      </c>
      <c r="GC476" s="223">
        <f t="shared" ca="1" si="1034"/>
        <v>1.7593773772752735E-4</v>
      </c>
      <c r="GD476" s="223">
        <f t="shared" ca="1" si="1035"/>
        <v>-8.8729465147158716E-5</v>
      </c>
      <c r="GE476" s="223">
        <f t="shared" ca="1" si="1036"/>
        <v>-7.4354825151777012E-6</v>
      </c>
      <c r="GF476" s="223">
        <f t="shared" ca="1" si="1037"/>
        <v>1.0284986551609471E-4</v>
      </c>
      <c r="GG476" s="223">
        <f t="shared" ca="1" si="1038"/>
        <v>-1.8788220884030773E-4</v>
      </c>
      <c r="GH476" s="223">
        <f t="shared" ca="1" si="1039"/>
        <v>2.539490383357558E-4</v>
      </c>
      <c r="GI476" s="223">
        <f t="shared" ca="1" si="1040"/>
        <v>-2.9438132782831335E-4</v>
      </c>
      <c r="GJ476" s="223">
        <f t="shared" ca="1" si="1041"/>
        <v>3.0509769489099641E-4</v>
      </c>
      <c r="GK476" s="223">
        <f t="shared" ca="1" si="1042"/>
        <v>-2.8501639043763917E-4</v>
      </c>
      <c r="GL476" s="223">
        <f t="shared" ca="1" si="1043"/>
        <v>2.361644944119073E-4</v>
      </c>
      <c r="GM476" s="223">
        <f t="shared" ca="1" si="1044"/>
        <v>-1.6347329496156518E-4</v>
      </c>
      <c r="GN476" s="223">
        <f t="shared" ca="1" si="1045"/>
        <v>7.4280506268927931E-5</v>
      </c>
      <c r="GO476" s="223">
        <f t="shared" ca="1" si="1046"/>
        <v>2.2410427019467594E-5</v>
      </c>
      <c r="GP476" s="223">
        <f t="shared" ca="1" si="1047"/>
        <v>-1.1683917025711124E-4</v>
      </c>
      <c r="GQ476" s="223">
        <f t="shared" ca="1" si="1048"/>
        <v>1.9947374249300618E-4</v>
      </c>
      <c r="GR476" s="223">
        <f t="shared" ca="1" si="1049"/>
        <v>-2.619727093138497E-4</v>
      </c>
      <c r="GS476" s="223">
        <f t="shared" ca="1" si="1050"/>
        <v>2.9802719758659295E-4</v>
      </c>
      <c r="GT476" s="223">
        <f t="shared" ca="1" si="1051"/>
        <v>-3.0399773606943524E-4</v>
      </c>
      <c r="GU476" s="223">
        <f t="shared" ca="1" si="1052"/>
        <v>2.7928163688223601E-4</v>
      </c>
      <c r="GV476" s="223">
        <f t="shared" ca="1" si="1053"/>
        <v>-2.2637383301422046E-4</v>
      </c>
      <c r="GW476" s="223">
        <f t="shared" ca="1" si="1054"/>
        <v>1.5061503070951519E-4</v>
      </c>
      <c r="GX476" s="223">
        <f t="shared" ca="1" si="1055"/>
        <v>-5.9652599144891297E-5</v>
      </c>
      <c r="GY476" s="223">
        <f t="shared" ca="1" si="1056"/>
        <v>-3.7331382842094153E-5</v>
      </c>
      <c r="GZ476" s="223">
        <f t="shared" ca="1" si="1057"/>
        <v>1.3054699920307555E-4</v>
      </c>
      <c r="HA476" s="223">
        <f t="shared" ca="1" si="1058"/>
        <v>-2.1058472642822973E-4</v>
      </c>
      <c r="HB476" s="223">
        <f t="shared" ca="1" si="1059"/>
        <v>2.6936526508910684E-4</v>
      </c>
      <c r="HC476" s="223">
        <f t="shared" ca="1" si="1060"/>
        <v>-3.0095509372179573E-4</v>
      </c>
      <c r="HD476" s="223">
        <f t="shared" ca="1" si="1061"/>
        <v>3.0216542007462544E-4</v>
      </c>
      <c r="HE476" s="223">
        <f t="shared" ca="1" si="1062"/>
        <v>-2.7287406940138833E-4</v>
      </c>
      <c r="HF476" s="223">
        <f t="shared" ca="1" si="1063"/>
        <v>2.1603781722479598E-4</v>
      </c>
      <c r="HG476" s="223">
        <f t="shared" ca="1" si="1064"/>
        <v>-1.3739392165613783E-4</v>
      </c>
      <c r="HH476" s="223">
        <f t="shared" ca="1" si="1065"/>
        <v>4.488098368456393E-5</v>
      </c>
      <c r="HI476" s="223">
        <f t="shared" ca="1" si="1066"/>
        <v>5.2162404093645745E-5</v>
      </c>
      <c r="HJ476" s="223">
        <f t="shared" ca="1" si="1067"/>
        <v>-1.4394032899339278E-4</v>
      </c>
      <c r="HK476" s="223">
        <f t="shared" ca="1" si="1068"/>
        <v>2.2118839331244374E-4</v>
      </c>
      <c r="HL476" s="223">
        <f t="shared" ca="1" si="1069"/>
        <v>-2.7610889634715314E-4</v>
      </c>
      <c r="HM476" s="223">
        <f t="shared" ca="1" si="1070"/>
        <v>3.0315796267566924E-4</v>
      </c>
      <c r="HN476" s="223">
        <f t="shared" ca="1" si="1071"/>
        <v>-2.9960516111629038E-4</v>
      </c>
      <c r="HO476" s="223">
        <f t="shared" ca="1" si="1072"/>
        <v>2.658091243864066E-4</v>
      </c>
      <c r="HP476" s="223">
        <f t="shared" ca="1" si="1073"/>
        <v>-2.0518134741099868E-4</v>
      </c>
      <c r="HQ476" s="223">
        <f t="shared" ca="1" si="1074"/>
        <v>1.2384181861120429E-4</v>
      </c>
      <c r="HR476" s="223">
        <f t="shared" ca="1" si="1075"/>
        <v>-3.0001246003430462E-5</v>
      </c>
      <c r="HS476" s="223">
        <f t="shared" ca="1" si="1076"/>
        <v>-6.6867761544848634E-5</v>
      </c>
      <c r="HT476" s="223">
        <f t="shared" ca="1" si="1077"/>
        <v>1.5698689392348088E-4</v>
      </c>
      <c r="HU476" s="223">
        <f t="shared" ca="1" si="1078"/>
        <v>-2.312591979833526E-4</v>
      </c>
      <c r="HV476" s="223">
        <f t="shared" ca="1" si="1079"/>
        <v>2.8218735708960239E-4</v>
      </c>
      <c r="HW476" s="223">
        <f t="shared" ca="1" si="1080"/>
        <v>-3.0463049754395522E-4</v>
      </c>
      <c r="HX476" s="223">
        <f t="shared" ca="1" si="1081"/>
        <v>2.963231270825214E-4</v>
      </c>
      <c r="HY476" s="223">
        <f t="shared" ca="1" si="1082"/>
        <v>-2.5810382190864794E-4</v>
      </c>
      <c r="HZ476" s="223">
        <f t="shared" ca="1" si="1083"/>
        <v>1.9383057775955131E-4</v>
      </c>
      <c r="IA476" s="223">
        <f t="shared" ca="1" si="1084"/>
        <v>-1.0999136977797405E-4</v>
      </c>
      <c r="IB476" s="223">
        <f t="shared" ca="1" si="1085"/>
        <v>1.5049232692910592E-5</v>
      </c>
      <c r="IC476" s="223">
        <f t="shared" ca="1" si="1086"/>
        <v>8.1412028701565741E-5</v>
      </c>
      <c r="ID476" s="223">
        <f t="shared" ca="1" si="1087"/>
        <v>-1.696552636756503E-4</v>
      </c>
      <c r="IE476" s="223">
        <f t="shared" ca="1" si="1088"/>
        <v>3.4749050692576048E-5</v>
      </c>
      <c r="IF476" s="223">
        <f t="shared" ca="1" si="1089"/>
        <v>-2.8758600377214389E-4</v>
      </c>
      <c r="IG476" s="223">
        <f t="shared" ca="1" si="1090"/>
        <v>3.0536915086117701E-4</v>
      </c>
      <c r="IH476" s="223">
        <f t="shared" ca="1" si="1091"/>
        <v>-2.9232722468076281E-4</v>
      </c>
      <c r="II476" s="223">
        <f t="shared" ca="1" si="1092"/>
        <v>2.4977672471668624E-4</v>
      </c>
      <c r="IJ476" s="223">
        <f t="shared" ca="1" si="1093"/>
        <v>-1.820128532687016E-4</v>
      </c>
      <c r="IK476" s="223">
        <f t="shared" ca="1" si="1094"/>
        <v>9.5875942100842298E-5</v>
      </c>
      <c r="IL476" s="223">
        <f t="shared" ca="1" si="1095"/>
        <v>-6.0964462641785824E-8</v>
      </c>
      <c r="IM476" s="223">
        <f t="shared" ca="1" si="1096"/>
        <v>-9.5760167150289071E-5</v>
      </c>
      <c r="IN476" s="223">
        <f t="shared" ca="1" si="1097"/>
        <v>1.8191491903760853E-4</v>
      </c>
      <c r="IO476" s="223">
        <f t="shared" ca="1" si="1098"/>
        <v>-2.4970651704275717E-4</v>
      </c>
      <c r="IP476" s="223">
        <f t="shared" ca="1" si="1099"/>
        <v>2.9229183058203888E-4</v>
      </c>
      <c r="IQ476" s="223">
        <f t="shared" ca="1" si="1100"/>
        <v>-3.0537214314679503E-4</v>
      </c>
      <c r="IR476" s="223">
        <f t="shared" ca="1" si="1101"/>
        <v>2.8762708038990696E-4</v>
      </c>
      <c r="IS476" s="223">
        <f t="shared" ca="1" si="1102"/>
        <v>-2.408478935170244E-4</v>
      </c>
      <c r="IT476" s="223">
        <f t="shared" ca="1" si="1103"/>
        <v>1.6975664387188432E-4</v>
      </c>
      <c r="IU476" s="223">
        <f t="shared" ca="1" si="1104"/>
        <v>-8.1529540881448745E-5</v>
      </c>
      <c r="IV476" s="223">
        <f t="shared" ca="1" si="1105"/>
        <v>-1.492745063635736E-5</v>
      </c>
      <c r="IW476" s="223">
        <f t="shared" ca="1" si="1106"/>
        <v>1.098776109687472E-4</v>
      </c>
      <c r="IX476" s="223">
        <f t="shared" ca="1" si="1107"/>
        <v>-1.9373632542573978E-4</v>
      </c>
      <c r="IY476" s="223">
        <f t="shared" ca="1" si="1108"/>
        <v>2.5803859022384445E-4</v>
      </c>
      <c r="IZ476" s="223">
        <f t="shared" ca="1" si="1109"/>
        <v>-2.962935007703206E-4</v>
      </c>
      <c r="JA476" s="223">
        <f t="shared" ca="1" si="1110"/>
        <v>3.0463946719213133E-4</v>
      </c>
      <c r="JB476" s="223">
        <f t="shared" ca="1" si="1111"/>
        <v>-2.8223401726923451E-4</v>
      </c>
    </row>
    <row r="477" spans="2:262">
      <c r="B477" s="230">
        <v>116</v>
      </c>
      <c r="C477" s="229">
        <f t="shared" si="1112"/>
        <v>2.2656250000000016E-3</v>
      </c>
      <c r="D477" s="226">
        <f t="shared" ca="1" si="855"/>
        <v>280.00083904807877</v>
      </c>
      <c r="E477" s="225">
        <f ca="1">DR361</f>
        <v>8.3904807878623904E-4</v>
      </c>
      <c r="F477" s="224">
        <v>116</v>
      </c>
      <c r="G477" s="223">
        <f t="shared" ca="1" si="856"/>
        <v>1.8702004926256086E-4</v>
      </c>
      <c r="H477" s="223">
        <f t="shared" ca="1" si="857"/>
        <v>-1.3417647457530048E-4</v>
      </c>
      <c r="I477" s="223">
        <f t="shared" ca="1" si="858"/>
        <v>6.9777711992343345E-5</v>
      </c>
      <c r="J477" s="223">
        <f t="shared" ca="1" si="859"/>
        <v>6.3026029414322638E-7</v>
      </c>
      <c r="K477" s="223">
        <f t="shared" ca="1" si="860"/>
        <v>-7.098395498729555E-5</v>
      </c>
      <c r="L477" s="223">
        <f t="shared" ca="1" si="861"/>
        <v>1.3522455914014272E-4</v>
      </c>
      <c r="M477" s="223">
        <f t="shared" ca="1" si="862"/>
        <v>-1.8781971505831994E-4</v>
      </c>
      <c r="N477" s="223">
        <f t="shared" ca="1" si="863"/>
        <v>2.2423996322993035E-4</v>
      </c>
      <c r="O477" s="223">
        <f t="shared" ca="1" si="864"/>
        <v>-2.4134881633733557E-4</v>
      </c>
      <c r="P477" s="223">
        <f t="shared" ca="1" si="865"/>
        <v>2.3767287143891205E-4</v>
      </c>
      <c r="Q477" s="223">
        <f t="shared" ca="1" si="866"/>
        <v>-2.1352869844104539E-4</v>
      </c>
      <c r="R477" s="223">
        <f t="shared" ca="1" si="867"/>
        <v>1.7099557731035871E-4</v>
      </c>
      <c r="S477" s="223">
        <f t="shared" ca="1" si="868"/>
        <v>-1.1373643187915014E-4</v>
      </c>
      <c r="T477" s="223">
        <f t="shared" ca="1" si="869"/>
        <v>4.6682381304476286E-5</v>
      </c>
      <c r="U477" s="223">
        <f t="shared" ca="1" si="870"/>
        <v>2.4391924602581067E-5</v>
      </c>
      <c r="V477" s="223">
        <f t="shared" ca="1" si="871"/>
        <v>-9.3365614341173607E-5</v>
      </c>
      <c r="W477" s="223">
        <f t="shared" ca="1" si="872"/>
        <v>1.5429872006439221E-4</v>
      </c>
      <c r="X477" s="223">
        <f t="shared" ca="1" si="873"/>
        <v>-2.0194372362176562E-4</v>
      </c>
      <c r="Y477" s="223">
        <f t="shared" ca="1" si="874"/>
        <v>2.3219746929885749E-4</v>
      </c>
      <c r="Z477" s="223">
        <f t="shared" ca="1" si="875"/>
        <v>-2.4245452483227044E-4</v>
      </c>
      <c r="AA477" s="223">
        <f t="shared" ca="1" si="876"/>
        <v>2.3183155948671417E-4</v>
      </c>
      <c r="AB477" s="223">
        <f t="shared" ca="1" si="877"/>
        <v>-2.0124341590480532E-4</v>
      </c>
      <c r="AC477" s="223">
        <f t="shared" ca="1" si="878"/>
        <v>1.5332432447296915E-4</v>
      </c>
      <c r="AD477" s="223">
        <f t="shared" ca="1" si="879"/>
        <v>-9.2201045169345078E-5</v>
      </c>
      <c r="AE477" s="223">
        <f t="shared" ca="1" si="880"/>
        <v>2.3137473765460814E-5</v>
      </c>
      <c r="AF477" s="223">
        <f t="shared" ca="1" si="881"/>
        <v>4.7918681343114569E-5</v>
      </c>
      <c r="AG477" s="223">
        <f t="shared" ca="1" si="882"/>
        <v>-1.1484811179011039E-4</v>
      </c>
      <c r="AH477" s="223">
        <f t="shared" ca="1" si="883"/>
        <v>1.7188689996616252E-4</v>
      </c>
      <c r="AI477" s="223">
        <f t="shared" ca="1" si="884"/>
        <v>-2.14122903733066E-4</v>
      </c>
      <c r="AJ477" s="223">
        <f t="shared" ca="1" si="885"/>
        <v>2.3791878680638881E-4</v>
      </c>
      <c r="AK477" s="223">
        <f t="shared" ca="1" si="886"/>
        <v>-2.4122526371394521E-4</v>
      </c>
      <c r="AL477" s="223">
        <f t="shared" ca="1" si="887"/>
        <v>2.2375758288463801E-4</v>
      </c>
      <c r="AM477" s="223">
        <f t="shared" ca="1" si="888"/>
        <v>-1.87020049262561E-4</v>
      </c>
      <c r="AN477" s="223">
        <f t="shared" ca="1" si="889"/>
        <v>1.3417647457530083E-4</v>
      </c>
      <c r="AO477" s="223">
        <f t="shared" ca="1" si="890"/>
        <v>-6.9777711992344185E-5</v>
      </c>
      <c r="AP477" s="223">
        <f t="shared" ca="1" si="891"/>
        <v>-6.3026029414237257E-7</v>
      </c>
      <c r="AQ477" s="223">
        <f t="shared" ca="1" si="892"/>
        <v>7.0983954987294723E-5</v>
      </c>
      <c r="AR477" s="223">
        <f t="shared" ca="1" si="893"/>
        <v>-1.3522455914014131E-4</v>
      </c>
      <c r="AS477" s="223">
        <f t="shared" ca="1" si="894"/>
        <v>1.8781971505831883E-4</v>
      </c>
      <c r="AT477" s="223">
        <f t="shared" ca="1" si="895"/>
        <v>-2.2423996322992968E-4</v>
      </c>
      <c r="AU477" s="223">
        <f t="shared" ca="1" si="896"/>
        <v>2.4134881633733574E-4</v>
      </c>
      <c r="AV477" s="223">
        <f t="shared" ca="1" si="897"/>
        <v>-2.3767287143891172E-4</v>
      </c>
      <c r="AW477" s="223">
        <f t="shared" ca="1" si="898"/>
        <v>2.1352869844104498E-4</v>
      </c>
      <c r="AX477" s="223">
        <f t="shared" ca="1" si="899"/>
        <v>-1.7099557731035871E-4</v>
      </c>
      <c r="AY477" s="223">
        <f t="shared" ca="1" si="900"/>
        <v>1.1373643187915014E-4</v>
      </c>
      <c r="AZ477" s="223">
        <f t="shared" ca="1" si="901"/>
        <v>-4.6682381304479701E-5</v>
      </c>
      <c r="BA477" s="223">
        <f t="shared" ca="1" si="902"/>
        <v>-2.4391924602581067E-5</v>
      </c>
      <c r="BB477" s="223">
        <f t="shared" ca="1" si="903"/>
        <v>9.3365614341176791E-5</v>
      </c>
      <c r="BC477" s="223">
        <f t="shared" ca="1" si="904"/>
        <v>-1.5429872006439221E-4</v>
      </c>
      <c r="BD477" s="223">
        <f t="shared" ca="1" si="905"/>
        <v>2.0194372362176757E-4</v>
      </c>
      <c r="BE477" s="223">
        <f t="shared" ca="1" si="906"/>
        <v>-2.3219746929885749E-4</v>
      </c>
      <c r="BF477" s="223">
        <f t="shared" ca="1" si="907"/>
        <v>2.4245452483227041E-4</v>
      </c>
      <c r="BG477" s="223">
        <f t="shared" ca="1" si="908"/>
        <v>-2.3183155948671469E-4</v>
      </c>
      <c r="BH477" s="223">
        <f t="shared" ca="1" si="909"/>
        <v>2.0124341590480437E-4</v>
      </c>
      <c r="BI477" s="223">
        <f t="shared" ca="1" si="910"/>
        <v>-1.5332432447296915E-4</v>
      </c>
      <c r="BJ477" s="223">
        <f t="shared" ca="1" si="911"/>
        <v>9.2201045169345078E-5</v>
      </c>
      <c r="BK477" s="223">
        <f t="shared" ca="1" si="912"/>
        <v>-2.3137473765464257E-5</v>
      </c>
      <c r="BL477" s="223">
        <f t="shared" ca="1" si="913"/>
        <v>-4.7918681343114569E-5</v>
      </c>
      <c r="BM477" s="223">
        <f t="shared" ca="1" si="914"/>
        <v>1.1484811179010737E-4</v>
      </c>
      <c r="BN477" s="223">
        <f t="shared" ca="1" si="915"/>
        <v>-1.7188689996616252E-4</v>
      </c>
      <c r="BO477" s="223">
        <f t="shared" ca="1" si="916"/>
        <v>2.1412290373306437E-4</v>
      </c>
      <c r="BP477" s="223">
        <f t="shared" ca="1" si="917"/>
        <v>-2.3791878680638881E-4</v>
      </c>
      <c r="BQ477" s="223">
        <f t="shared" ca="1" si="918"/>
        <v>2.4122526371394559E-4</v>
      </c>
      <c r="BR477" s="223">
        <f t="shared" ca="1" si="919"/>
        <v>-2.2375758288463801E-4</v>
      </c>
      <c r="BS477" s="223">
        <f t="shared" ca="1" si="920"/>
        <v>1.8702004926255883E-4</v>
      </c>
      <c r="BT477" s="223">
        <f t="shared" ca="1" si="921"/>
        <v>-1.3417647457530083E-4</v>
      </c>
      <c r="BU477" s="223">
        <f t="shared" ca="1" si="922"/>
        <v>6.9777711992340878E-5</v>
      </c>
      <c r="BV477" s="223">
        <f t="shared" ca="1" si="923"/>
        <v>6.3026029414237257E-7</v>
      </c>
      <c r="BW477" s="223">
        <f t="shared" ca="1" si="924"/>
        <v>-7.0983954987298016E-5</v>
      </c>
      <c r="BX477" s="223">
        <f t="shared" ca="1" si="925"/>
        <v>1.3522455914014131E-4</v>
      </c>
      <c r="BY477" s="223">
        <f t="shared" ca="1" si="926"/>
        <v>-1.8781971505832103E-4</v>
      </c>
      <c r="BZ477" s="223">
        <f t="shared" ca="1" si="927"/>
        <v>2.2423996322992968E-4</v>
      </c>
      <c r="CA477" s="223">
        <f t="shared" ca="1" si="928"/>
        <v>-2.4134881633733574E-4</v>
      </c>
      <c r="CB477" s="223">
        <f t="shared" ca="1" si="929"/>
        <v>2.376728714389124E-4</v>
      </c>
      <c r="CC477" s="223">
        <f t="shared" ca="1" si="930"/>
        <v>-2.1352869844104498E-4</v>
      </c>
      <c r="CD477" s="223">
        <f t="shared" ca="1" si="931"/>
        <v>1.7099557731036112E-4</v>
      </c>
      <c r="CE477" s="223">
        <f t="shared" ca="1" si="932"/>
        <v>-1.1373643187915014E-4</v>
      </c>
      <c r="CF477" s="223">
        <f t="shared" ca="1" si="933"/>
        <v>4.6682381304479701E-5</v>
      </c>
      <c r="CG477" s="223">
        <f t="shared" ca="1" si="934"/>
        <v>2.4391924602581067E-5</v>
      </c>
      <c r="CH477" s="223">
        <f t="shared" ca="1" si="935"/>
        <v>-9.3365614341170422E-5</v>
      </c>
      <c r="CI477" s="223">
        <f t="shared" ca="1" si="936"/>
        <v>1.5429872006439221E-4</v>
      </c>
      <c r="CJ477" s="223">
        <f t="shared" ca="1" si="937"/>
        <v>-2.0194372362176757E-4</v>
      </c>
      <c r="CK477" s="223">
        <f t="shared" ca="1" si="938"/>
        <v>2.3219746929885749E-4</v>
      </c>
      <c r="CL477" s="223">
        <f t="shared" ca="1" si="939"/>
        <v>-2.4245452483227041E-4</v>
      </c>
      <c r="CM477" s="223">
        <f t="shared" ca="1" si="940"/>
        <v>2.3183155948671469E-4</v>
      </c>
      <c r="CN477" s="223">
        <f t="shared" ca="1" si="941"/>
        <v>-2.0124341590480437E-4</v>
      </c>
      <c r="CO477" s="223">
        <f t="shared" ca="1" si="942"/>
        <v>1.5332432447296915E-4</v>
      </c>
      <c r="CP477" s="223">
        <f t="shared" ca="1" si="943"/>
        <v>-9.2201045169345078E-5</v>
      </c>
      <c r="CQ477" s="223">
        <f t="shared" ca="1" si="944"/>
        <v>2.3137473765464257E-5</v>
      </c>
      <c r="CR477" s="223">
        <f t="shared" ca="1" si="945"/>
        <v>4.7918681343114569E-5</v>
      </c>
      <c r="CS477" s="223">
        <f t="shared" ca="1" si="946"/>
        <v>-1.1484811179010737E-4</v>
      </c>
      <c r="CT477" s="223">
        <f t="shared" ca="1" si="947"/>
        <v>1.7188689996615764E-4</v>
      </c>
      <c r="CU477" s="223">
        <f t="shared" ca="1" si="948"/>
        <v>-2.1412290373306762E-4</v>
      </c>
      <c r="CV477" s="223">
        <f t="shared" ca="1" si="949"/>
        <v>2.3791878680638881E-4</v>
      </c>
      <c r="CW477" s="223">
        <f t="shared" ca="1" si="950"/>
        <v>-2.4122526371394559E-4</v>
      </c>
      <c r="CX477" s="223">
        <f t="shared" ca="1" si="951"/>
        <v>2.2375758288463535E-4</v>
      </c>
      <c r="CY477" s="223">
        <f t="shared" ca="1" si="952"/>
        <v>-1.8702004926255883E-4</v>
      </c>
      <c r="CZ477" s="223">
        <f t="shared" ca="1" si="953"/>
        <v>1.3417647457530083E-4</v>
      </c>
      <c r="DA477" s="223">
        <f t="shared" ca="1" si="954"/>
        <v>-6.9777711992347492E-5</v>
      </c>
      <c r="DB477" s="223">
        <f t="shared" ca="1" si="955"/>
        <v>-6.3026029414925725E-7</v>
      </c>
      <c r="DC477" s="223">
        <f t="shared" ca="1" si="956"/>
        <v>7.0983954987298016E-5</v>
      </c>
      <c r="DD477" s="223">
        <f t="shared" ca="1" si="957"/>
        <v>-1.3522455914014131E-4</v>
      </c>
      <c r="DE477" s="223">
        <f t="shared" ca="1" si="958"/>
        <v>1.8781971505831669E-4</v>
      </c>
      <c r="DF477" s="223">
        <f t="shared" ca="1" si="959"/>
        <v>-2.242399632299323E-4</v>
      </c>
      <c r="DG477" s="223">
        <f t="shared" ca="1" si="960"/>
        <v>2.4134881633733574E-4</v>
      </c>
      <c r="DH477" s="223">
        <f t="shared" ca="1" si="961"/>
        <v>-2.376728714389124E-4</v>
      </c>
      <c r="DI477" s="223">
        <f t="shared" ca="1" si="962"/>
        <v>2.1352869844104823E-4</v>
      </c>
      <c r="DJ477" s="223">
        <f t="shared" ca="1" si="963"/>
        <v>-1.7099557731035627E-4</v>
      </c>
      <c r="DK477" s="223">
        <f t="shared" ca="1" si="964"/>
        <v>1.1373643187915014E-4</v>
      </c>
      <c r="DL477" s="223">
        <f t="shared" ca="1" si="965"/>
        <v>-4.6682381304479701E-5</v>
      </c>
      <c r="DM477" s="223">
        <f t="shared" ca="1" si="966"/>
        <v>-2.4391924602574195E-5</v>
      </c>
      <c r="DN477" s="223">
        <f t="shared" ca="1" si="967"/>
        <v>9.3365614341176791E-5</v>
      </c>
      <c r="DO477" s="223">
        <f t="shared" ca="1" si="968"/>
        <v>-1.5429872006439221E-4</v>
      </c>
      <c r="DP477" s="223">
        <f t="shared" ca="1" si="969"/>
        <v>2.0194372362176375E-4</v>
      </c>
      <c r="DQ477" s="223">
        <f t="shared" ca="1" si="970"/>
        <v>-2.321974692988595E-4</v>
      </c>
      <c r="DR477" s="223">
        <f t="shared" ca="1" si="971"/>
        <v>2.4245452483227041E-4</v>
      </c>
      <c r="DS477" s="223">
        <f t="shared" ca="1" si="972"/>
        <v>-2.3183155948671469E-4</v>
      </c>
      <c r="DT477" s="223">
        <f t="shared" ca="1" si="973"/>
        <v>2.0124341590480822E-4</v>
      </c>
      <c r="DU477" s="223">
        <f t="shared" ca="1" si="974"/>
        <v>-1.5332432447296384E-4</v>
      </c>
      <c r="DV477" s="223">
        <f t="shared" ca="1" si="975"/>
        <v>9.2201045169345078E-5</v>
      </c>
      <c r="DW477" s="223">
        <f t="shared" ca="1" si="976"/>
        <v>-2.3137473765464257E-5</v>
      </c>
      <c r="DX477" s="223">
        <f t="shared" ca="1" si="977"/>
        <v>-4.7918681343107799E-5</v>
      </c>
      <c r="DY477" s="223">
        <f t="shared" ca="1" si="978"/>
        <v>1.1484811179011343E-4</v>
      </c>
      <c r="DZ477" s="223">
        <f t="shared" ca="1" si="979"/>
        <v>-1.7188689996616252E-4</v>
      </c>
      <c r="EA477" s="223">
        <f t="shared" ca="1" si="980"/>
        <v>2.1412290373306437E-4</v>
      </c>
      <c r="EB477" s="223">
        <f t="shared" ca="1" si="981"/>
        <v>-2.3791878680638751E-4</v>
      </c>
      <c r="EC477" s="223">
        <f t="shared" ca="1" si="982"/>
        <v>2.4122526371394486E-4</v>
      </c>
      <c r="ED477" s="223">
        <f t="shared" ca="1" si="983"/>
        <v>-2.2375758288463801E-4</v>
      </c>
      <c r="EE477" s="223">
        <f t="shared" ca="1" si="984"/>
        <v>1.8702004926256319E-4</v>
      </c>
      <c r="EF477" s="223">
        <f t="shared" ca="1" si="985"/>
        <v>-1.3417647457529509E-4</v>
      </c>
      <c r="EG477" s="223">
        <f t="shared" ca="1" si="986"/>
        <v>6.9777711992340878E-5</v>
      </c>
      <c r="EH477" s="223">
        <f t="shared" ca="1" si="987"/>
        <v>6.3026029414237257E-7</v>
      </c>
      <c r="EI477" s="223">
        <f t="shared" ca="1" si="988"/>
        <v>-7.0983954987291416E-5</v>
      </c>
      <c r="EJ477" s="223">
        <f t="shared" ca="1" si="989"/>
        <v>1.3522455914014703E-4</v>
      </c>
      <c r="EK477" s="223">
        <f t="shared" ca="1" si="990"/>
        <v>-1.8781971505832103E-4</v>
      </c>
      <c r="EL477" s="223">
        <f t="shared" ca="1" si="991"/>
        <v>2.2423996322992968E-4</v>
      </c>
      <c r="EM477" s="223">
        <f t="shared" ca="1" si="992"/>
        <v>-2.4134881633733509E-4</v>
      </c>
      <c r="EN477" s="223">
        <f t="shared" ca="1" si="993"/>
        <v>2.3767287143891105E-4</v>
      </c>
      <c r="EO477" s="223">
        <f t="shared" ca="1" si="994"/>
        <v>-2.1352869844104498E-4</v>
      </c>
      <c r="EP477" s="223">
        <f t="shared" ca="1" si="995"/>
        <v>1.7099557731036112E-4</v>
      </c>
      <c r="EQ477" s="223">
        <f t="shared" ca="1" si="996"/>
        <v>-1.1373643187915625E-4</v>
      </c>
      <c r="ER477" s="223">
        <f t="shared" ca="1" si="997"/>
        <v>4.6682381304472912E-5</v>
      </c>
      <c r="ES477" s="223">
        <f t="shared" ca="1" si="998"/>
        <v>2.4391924602581067E-5</v>
      </c>
      <c r="ET477" s="223">
        <f t="shared" ca="1" si="999"/>
        <v>-9.3365614341170422E-5</v>
      </c>
      <c r="EU477" s="223">
        <f t="shared" ca="1" si="1000"/>
        <v>1.5429872006439752E-4</v>
      </c>
      <c r="EV477" s="223">
        <f t="shared" ca="1" si="1001"/>
        <v>-2.0194372362176757E-4</v>
      </c>
      <c r="EW477" s="223">
        <f t="shared" ca="1" si="1002"/>
        <v>2.3219746929885749E-4</v>
      </c>
      <c r="EX477" s="223">
        <f t="shared" ca="1" si="1003"/>
        <v>-2.4245452483227044E-4</v>
      </c>
      <c r="EY477" s="223">
        <f t="shared" ca="1" si="1004"/>
        <v>2.3183155948671268E-4</v>
      </c>
      <c r="EZ477" s="223">
        <f t="shared" ca="1" si="1005"/>
        <v>-2.0124341590480437E-4</v>
      </c>
      <c r="FA477" s="223">
        <f t="shared" ca="1" si="1006"/>
        <v>1.5332432447296915E-4</v>
      </c>
      <c r="FB477" s="223">
        <f t="shared" ca="1" si="1007"/>
        <v>-9.2201045169351448E-5</v>
      </c>
      <c r="FC477" s="223">
        <f t="shared" ca="1" si="1008"/>
        <v>2.3137473765457385E-5</v>
      </c>
      <c r="FD477" s="223">
        <f t="shared" ca="1" si="1009"/>
        <v>4.7918681343114569E-5</v>
      </c>
      <c r="FE477" s="223">
        <f t="shared" ca="1" si="1010"/>
        <v>-1.1484811179010737E-4</v>
      </c>
      <c r="FF477" s="223">
        <f t="shared" ca="1" si="1011"/>
        <v>1.7188689996615764E-4</v>
      </c>
      <c r="FG477" s="223">
        <f t="shared" ca="1" si="1012"/>
        <v>-2.1412290373306762E-4</v>
      </c>
      <c r="FH477" s="223">
        <f t="shared" ca="1" si="1013"/>
        <v>2.3791878680638881E-4</v>
      </c>
      <c r="FI477" s="223">
        <f t="shared" ca="1" si="1014"/>
        <v>-2.4122526371394559E-4</v>
      </c>
      <c r="FJ477" s="223">
        <f t="shared" ca="1" si="1015"/>
        <v>2.2375758288464067E-4</v>
      </c>
      <c r="FK477" s="223">
        <f t="shared" ca="1" si="1016"/>
        <v>-1.8702004926255883E-4</v>
      </c>
      <c r="FL477" s="223">
        <f t="shared" ca="1" si="1017"/>
        <v>1.3417647457530083E-4</v>
      </c>
      <c r="FM477" s="223">
        <f t="shared" ca="1" si="1018"/>
        <v>-6.9777711992347492E-5</v>
      </c>
      <c r="FN477" s="223">
        <f t="shared" ca="1" si="1019"/>
        <v>-6.3026029414925725E-7</v>
      </c>
      <c r="FO477" s="223">
        <f t="shared" ca="1" si="1020"/>
        <v>7.0983954987298016E-5</v>
      </c>
      <c r="FP477" s="223">
        <f t="shared" ca="1" si="1021"/>
        <v>-1.3522455914014131E-4</v>
      </c>
      <c r="FQ477" s="223">
        <f t="shared" ca="1" si="1022"/>
        <v>1.8781971505831669E-4</v>
      </c>
      <c r="FR477" s="223">
        <f t="shared" ca="1" si="1023"/>
        <v>-2.242399632299323E-4</v>
      </c>
      <c r="FS477" s="223">
        <f t="shared" ca="1" si="1024"/>
        <v>2.4134881633733574E-4</v>
      </c>
      <c r="FT477" s="223">
        <f t="shared" ca="1" si="1025"/>
        <v>-2.376728714389124E-4</v>
      </c>
      <c r="FU477" s="223">
        <f t="shared" ca="1" si="1026"/>
        <v>2.1352869844104823E-4</v>
      </c>
      <c r="FV477" s="223">
        <f t="shared" ca="1" si="1027"/>
        <v>-1.7099557731035627E-4</v>
      </c>
      <c r="FW477" s="223">
        <f t="shared" ca="1" si="1028"/>
        <v>1.1373643187915014E-4</v>
      </c>
      <c r="FX477" s="223">
        <f t="shared" ca="1" si="1029"/>
        <v>-4.6682381304479701E-5</v>
      </c>
      <c r="FY477" s="223">
        <f t="shared" ca="1" si="1030"/>
        <v>-2.4391924602574195E-5</v>
      </c>
      <c r="FZ477" s="223">
        <f t="shared" ca="1" si="1031"/>
        <v>9.3365614341176791E-5</v>
      </c>
      <c r="GA477" s="223">
        <f t="shared" ca="1" si="1032"/>
        <v>-1.5429872006439221E-4</v>
      </c>
      <c r="GB477" s="223">
        <f t="shared" ca="1" si="1033"/>
        <v>2.0194372362176375E-4</v>
      </c>
      <c r="GC477" s="223">
        <f t="shared" ca="1" si="1034"/>
        <v>-2.321974692988595E-4</v>
      </c>
      <c r="GD477" s="223">
        <f t="shared" ca="1" si="1035"/>
        <v>2.4245452483227041E-4</v>
      </c>
      <c r="GE477" s="223">
        <f t="shared" ca="1" si="1036"/>
        <v>-2.3183155948671469E-4</v>
      </c>
      <c r="GF477" s="223">
        <f t="shared" ca="1" si="1037"/>
        <v>2.0124341590480822E-4</v>
      </c>
      <c r="GG477" s="223">
        <f t="shared" ca="1" si="1038"/>
        <v>-1.5332432447297449E-4</v>
      </c>
      <c r="GH477" s="223">
        <f t="shared" ca="1" si="1039"/>
        <v>9.2201045169357804E-5</v>
      </c>
      <c r="GI477" s="223">
        <f t="shared" ca="1" si="1040"/>
        <v>-2.3137473765450541E-5</v>
      </c>
      <c r="GJ477" s="223">
        <f t="shared" ca="1" si="1041"/>
        <v>-4.7918681343121304E-5</v>
      </c>
      <c r="GK477" s="223">
        <f t="shared" ca="1" si="1042"/>
        <v>1.1484811179011343E-4</v>
      </c>
      <c r="GL477" s="223">
        <f t="shared" ca="1" si="1043"/>
        <v>-1.7188689996616252E-4</v>
      </c>
      <c r="GM477" s="223">
        <f t="shared" ca="1" si="1044"/>
        <v>2.1412290373306437E-4</v>
      </c>
      <c r="GN477" s="223">
        <f t="shared" ca="1" si="1045"/>
        <v>-2.3791878680638751E-4</v>
      </c>
      <c r="GO477" s="223">
        <f t="shared" ca="1" si="1046"/>
        <v>2.4122526371394626E-4</v>
      </c>
      <c r="GP477" s="223">
        <f t="shared" ca="1" si="1047"/>
        <v>-2.237575828846327E-4</v>
      </c>
      <c r="GQ477" s="223">
        <f t="shared" ca="1" si="1048"/>
        <v>1.8702004926255441E-4</v>
      </c>
      <c r="GR477" s="223">
        <f t="shared" ca="1" si="1049"/>
        <v>-1.3417647457529509E-4</v>
      </c>
      <c r="GS477" s="223">
        <f t="shared" ca="1" si="1050"/>
        <v>6.9777711992340878E-5</v>
      </c>
      <c r="GT477" s="223">
        <f t="shared" ca="1" si="1051"/>
        <v>6.3026029414237257E-7</v>
      </c>
      <c r="GU477" s="223">
        <f t="shared" ca="1" si="1052"/>
        <v>-7.0983954987291416E-5</v>
      </c>
      <c r="GV477" s="223">
        <f t="shared" ca="1" si="1053"/>
        <v>1.3522455914013556E-4</v>
      </c>
      <c r="GW477" s="223">
        <f t="shared" ca="1" si="1054"/>
        <v>-1.878197150583123E-4</v>
      </c>
      <c r="GX477" s="223">
        <f t="shared" ca="1" si="1055"/>
        <v>2.2423996322993488E-4</v>
      </c>
      <c r="GY477" s="223">
        <f t="shared" ca="1" si="1056"/>
        <v>-2.4134881633733641E-4</v>
      </c>
      <c r="GZ477" s="223">
        <f t="shared" ca="1" si="1057"/>
        <v>2.3767287143891105E-4</v>
      </c>
      <c r="HA477" s="223">
        <f t="shared" ca="1" si="1058"/>
        <v>-2.1352869844104498E-4</v>
      </c>
      <c r="HB477" s="223">
        <f t="shared" ca="1" si="1059"/>
        <v>1.7099557731036112E-4</v>
      </c>
      <c r="HC477" s="223">
        <f t="shared" ca="1" si="1060"/>
        <v>-1.1373643187915625E-4</v>
      </c>
      <c r="HD477" s="223">
        <f t="shared" ca="1" si="1061"/>
        <v>4.6682381304486437E-5</v>
      </c>
      <c r="HE477" s="223">
        <f t="shared" ca="1" si="1062"/>
        <v>2.4391924602567351E-5</v>
      </c>
      <c r="HF477" s="223">
        <f t="shared" ca="1" si="1063"/>
        <v>-9.3365614341183148E-5</v>
      </c>
      <c r="HG477" s="223">
        <f t="shared" ca="1" si="1064"/>
        <v>1.5429872006439752E-4</v>
      </c>
      <c r="HH477" s="223">
        <f t="shared" ca="1" si="1065"/>
        <v>-2.0194372362176757E-4</v>
      </c>
      <c r="HI477" s="223">
        <f t="shared" ca="1" si="1066"/>
        <v>2.3219746929885749E-4</v>
      </c>
      <c r="HJ477" s="223">
        <f t="shared" ca="1" si="1067"/>
        <v>-2.4245452483227044E-4</v>
      </c>
      <c r="HK477" s="223">
        <f t="shared" ca="1" si="1068"/>
        <v>2.3183155948671672E-4</v>
      </c>
      <c r="HL477" s="223">
        <f t="shared" ca="1" si="1069"/>
        <v>-2.0124341590481204E-4</v>
      </c>
      <c r="HM477" s="223">
        <f t="shared" ca="1" si="1070"/>
        <v>1.5332432447295847E-4</v>
      </c>
      <c r="HN477" s="223">
        <f t="shared" ca="1" si="1071"/>
        <v>-9.2201045169338695E-5</v>
      </c>
      <c r="HO477" s="223">
        <f t="shared" ca="1" si="1072"/>
        <v>2.3137473765457385E-5</v>
      </c>
      <c r="HP477" s="223">
        <f t="shared" ca="1" si="1073"/>
        <v>4.7918681343114569E-5</v>
      </c>
      <c r="HQ477" s="223">
        <f t="shared" ca="1" si="1074"/>
        <v>-1.1484811179010737E-4</v>
      </c>
      <c r="HR477" s="223">
        <f t="shared" ca="1" si="1075"/>
        <v>1.7188689996615764E-4</v>
      </c>
      <c r="HS477" s="223">
        <f t="shared" ca="1" si="1076"/>
        <v>-2.1412290373306114E-4</v>
      </c>
      <c r="HT477" s="223">
        <f t="shared" ca="1" si="1077"/>
        <v>2.3791878680638615E-4</v>
      </c>
      <c r="HU477" s="223">
        <f t="shared" ca="1" si="1078"/>
        <v>-2.4122526371394415E-4</v>
      </c>
      <c r="HV477" s="223">
        <f t="shared" ca="1" si="1079"/>
        <v>2.2375758288463535E-4</v>
      </c>
      <c r="HW477" s="223">
        <f t="shared" ca="1" si="1080"/>
        <v>-1.8702004926255883E-4</v>
      </c>
      <c r="HX477" s="223">
        <f t="shared" ca="1" si="1081"/>
        <v>1.3417647457530083E-4</v>
      </c>
      <c r="HY477" s="223">
        <f t="shared" ca="1" si="1082"/>
        <v>-6.9777711992347492E-5</v>
      </c>
      <c r="HZ477" s="223">
        <f t="shared" ca="1" si="1083"/>
        <v>-6.3026029413547433E-7</v>
      </c>
      <c r="IA477" s="223">
        <f t="shared" ca="1" si="1084"/>
        <v>7.098395498728483E-5</v>
      </c>
      <c r="IB477" s="223">
        <f t="shared" ca="1" si="1085"/>
        <v>-1.3522455914015272E-4</v>
      </c>
      <c r="IC477" s="223">
        <f t="shared" ca="1" si="1086"/>
        <v>1.8781971505832539E-4</v>
      </c>
      <c r="ID477" s="223">
        <f t="shared" ca="1" si="1087"/>
        <v>-2.242399632299323E-4</v>
      </c>
      <c r="IE477" s="223">
        <f t="shared" ca="1" si="1088"/>
        <v>1.7023396317946416E-4</v>
      </c>
      <c r="IF477" s="223">
        <f t="shared" ca="1" si="1089"/>
        <v>-2.376728714389124E-4</v>
      </c>
      <c r="IG477" s="223">
        <f t="shared" ca="1" si="1090"/>
        <v>2.1352869844104823E-4</v>
      </c>
      <c r="IH477" s="223">
        <f t="shared" ca="1" si="1091"/>
        <v>-1.7099557731036603E-4</v>
      </c>
      <c r="II477" s="223">
        <f t="shared" ca="1" si="1092"/>
        <v>1.1373643187916231E-4</v>
      </c>
      <c r="IJ477" s="223">
        <f t="shared" ca="1" si="1093"/>
        <v>-4.6682381304466162E-5</v>
      </c>
      <c r="IK477" s="223">
        <f t="shared" ca="1" si="1094"/>
        <v>-2.4391924602587924E-5</v>
      </c>
      <c r="IL477" s="223">
        <f t="shared" ca="1" si="1095"/>
        <v>9.3365614341176791E-5</v>
      </c>
      <c r="IM477" s="223">
        <f t="shared" ca="1" si="1096"/>
        <v>-1.5429872006439221E-4</v>
      </c>
      <c r="IN477" s="223">
        <f t="shared" ca="1" si="1097"/>
        <v>2.0194372362176375E-4</v>
      </c>
      <c r="IO477" s="223">
        <f t="shared" ca="1" si="1098"/>
        <v>-2.3219746929885554E-4</v>
      </c>
      <c r="IP477" s="223">
        <f t="shared" ca="1" si="1099"/>
        <v>2.4245452483227046E-4</v>
      </c>
      <c r="IQ477" s="223">
        <f t="shared" ca="1" si="1100"/>
        <v>-2.3183155948671065E-4</v>
      </c>
      <c r="IR477" s="223">
        <f t="shared" ca="1" si="1101"/>
        <v>2.0124341590480052E-4</v>
      </c>
      <c r="IS477" s="223">
        <f t="shared" ca="1" si="1102"/>
        <v>-1.5332432447296384E-4</v>
      </c>
      <c r="IT477" s="223">
        <f t="shared" ca="1" si="1103"/>
        <v>9.2201045169345078E-5</v>
      </c>
      <c r="IU477" s="223">
        <f t="shared" ca="1" si="1104"/>
        <v>-2.3137473765464257E-5</v>
      </c>
      <c r="IV477" s="223">
        <f t="shared" ca="1" si="1105"/>
        <v>-4.7918681343107799E-5</v>
      </c>
      <c r="IW477" s="223">
        <f t="shared" ca="1" si="1106"/>
        <v>1.148481117901013E-4</v>
      </c>
      <c r="IX477" s="223">
        <f t="shared" ca="1" si="1107"/>
        <v>-1.7188689996615279E-4</v>
      </c>
      <c r="IY477" s="223">
        <f t="shared" ca="1" si="1108"/>
        <v>2.1412290373307082E-4</v>
      </c>
      <c r="IZ477" s="223">
        <f t="shared" ca="1" si="1109"/>
        <v>-2.3791878680639014E-4</v>
      </c>
      <c r="JA477" s="223">
        <f t="shared" ca="1" si="1110"/>
        <v>2.4122526371394486E-4</v>
      </c>
      <c r="JB477" s="223">
        <f t="shared" ca="1" si="1111"/>
        <v>-2.2375758288463801E-4</v>
      </c>
    </row>
    <row r="478" spans="2:262">
      <c r="B478" s="230">
        <v>117</v>
      </c>
      <c r="C478" s="229">
        <f t="shared" si="1112"/>
        <v>2.2851562500000016E-3</v>
      </c>
      <c r="D478" s="226">
        <f t="shared" ca="1" si="855"/>
        <v>280.0012035285053</v>
      </c>
      <c r="E478" s="225">
        <f ca="1">DS361</f>
        <v>1.2035285052943467E-3</v>
      </c>
      <c r="F478" s="224">
        <v>117</v>
      </c>
      <c r="G478" s="223">
        <f t="shared" ca="1" si="856"/>
        <v>1.4589872267221657E-4</v>
      </c>
      <c r="H478" s="223">
        <f t="shared" ca="1" si="857"/>
        <v>-1.097827663458923E-4</v>
      </c>
      <c r="I478" s="223">
        <f t="shared" ca="1" si="858"/>
        <v>6.5713282609751613E-5</v>
      </c>
      <c r="J478" s="223">
        <f t="shared" ca="1" si="859"/>
        <v>-1.6883011622368318E-5</v>
      </c>
      <c r="K478" s="223">
        <f t="shared" ca="1" si="860"/>
        <v>-3.3170397569381993E-5</v>
      </c>
      <c r="L478" s="223">
        <f t="shared" ca="1" si="861"/>
        <v>8.0820682162947497E-5</v>
      </c>
      <c r="M478" s="223">
        <f t="shared" ca="1" si="862"/>
        <v>-1.2261568061043644E-4</v>
      </c>
      <c r="N478" s="223">
        <f t="shared" ca="1" si="863"/>
        <v>1.5552743436416576E-4</v>
      </c>
      <c r="O478" s="223">
        <f t="shared" ca="1" si="864"/>
        <v>-1.7717155701907193E-4</v>
      </c>
      <c r="P478" s="223">
        <f t="shared" ca="1" si="865"/>
        <v>1.8597997802522137E-4</v>
      </c>
      <c r="Q478" s="223">
        <f t="shared" ca="1" si="866"/>
        <v>-1.8131454605666854E-4</v>
      </c>
      <c r="R478" s="223">
        <f t="shared" ca="1" si="867"/>
        <v>1.6351326171474276E-4</v>
      </c>
      <c r="S478" s="223">
        <f t="shared" ca="1" si="868"/>
        <v>-1.3386579010496173E-4</v>
      </c>
      <c r="T478" s="223">
        <f t="shared" ca="1" si="869"/>
        <v>9.4520027349172605E-5</v>
      </c>
      <c r="U478" s="223">
        <f t="shared" ca="1" si="870"/>
        <v>-4.8326490089964011E-5</v>
      </c>
      <c r="V478" s="223">
        <f t="shared" ca="1" si="871"/>
        <v>-1.3681983639557318E-6</v>
      </c>
      <c r="W478" s="223">
        <f t="shared" ca="1" si="872"/>
        <v>5.0963763762846024E-5</v>
      </c>
      <c r="X478" s="223">
        <f t="shared" ca="1" si="873"/>
        <v>-9.68671131110134E-5</v>
      </c>
      <c r="Y478" s="223">
        <f t="shared" ca="1" si="874"/>
        <v>1.3575264659534251E-4</v>
      </c>
      <c r="Z478" s="223">
        <f t="shared" ca="1" si="875"/>
        <v>-1.6480319020294155E-4</v>
      </c>
      <c r="AA478" s="223">
        <f t="shared" ca="1" si="876"/>
        <v>1.81914093973315E-4</v>
      </c>
      <c r="AB478" s="223">
        <f t="shared" ca="1" si="877"/>
        <v>-1.8584570940174562E-4</v>
      </c>
      <c r="AC478" s="223">
        <f t="shared" ca="1" si="878"/>
        <v>1.7631319933103862E-4</v>
      </c>
      <c r="AD478" s="223">
        <f t="shared" ca="1" si="879"/>
        <v>-1.5400717379640593E-4</v>
      </c>
      <c r="AE478" s="223">
        <f t="shared" ca="1" si="880"/>
        <v>1.2054365680051101E-4</v>
      </c>
      <c r="AF478" s="223">
        <f t="shared" ca="1" si="881"/>
        <v>-7.8347008819178718E-5</v>
      </c>
      <c r="AG478" s="223">
        <f t="shared" ca="1" si="882"/>
        <v>3.0474287052663926E-5</v>
      </c>
      <c r="AH478" s="223">
        <f t="shared" ca="1" si="883"/>
        <v>1.9606231852101559E-5</v>
      </c>
      <c r="AI478" s="223">
        <f t="shared" ca="1" si="884"/>
        <v>-6.8266321051647317E-5</v>
      </c>
      <c r="AJ478" s="223">
        <f t="shared" ca="1" si="885"/>
        <v>1.1198066080687083E-4</v>
      </c>
      <c r="AK478" s="223">
        <f t="shared" ca="1" si="886"/>
        <v>-1.475822403835896E-4</v>
      </c>
      <c r="AL478" s="223">
        <f t="shared" ca="1" si="887"/>
        <v>1.7249180122947514E-4</v>
      </c>
      <c r="AM478" s="223">
        <f t="shared" ca="1" si="888"/>
        <v>-1.8490469875823587E-4</v>
      </c>
      <c r="AN478" s="223">
        <f t="shared" ca="1" si="889"/>
        <v>1.8392164500313229E-4</v>
      </c>
      <c r="AO478" s="223">
        <f t="shared" ca="1" si="890"/>
        <v>-1.6961386011325204E-4</v>
      </c>
      <c r="AP478" s="223">
        <f t="shared" ca="1" si="891"/>
        <v>1.4301791260552471E-4</v>
      </c>
      <c r="AQ478" s="223">
        <f t="shared" ca="1" si="892"/>
        <v>-1.0606062218520556E-4</v>
      </c>
      <c r="AR478" s="223">
        <f t="shared" ca="1" si="893"/>
        <v>6.141946576542089E-5</v>
      </c>
      <c r="AS478" s="223">
        <f t="shared" ca="1" si="894"/>
        <v>-1.2328599972106821E-5</v>
      </c>
      <c r="AT478" s="223">
        <f t="shared" ca="1" si="895"/>
        <v>-3.7655446609655085E-5</v>
      </c>
      <c r="AU478" s="223">
        <f t="shared" ca="1" si="896"/>
        <v>8.4911436350554133E-5</v>
      </c>
      <c r="AV478" s="223">
        <f t="shared" ca="1" si="897"/>
        <v>-1.2601577352429897E-4</v>
      </c>
      <c r="AW478" s="223">
        <f t="shared" ca="1" si="898"/>
        <v>1.5799053652028355E-4</v>
      </c>
      <c r="AX478" s="223">
        <f t="shared" ca="1" si="899"/>
        <v>-1.7851922191655867E-4</v>
      </c>
      <c r="AY478" s="223">
        <f t="shared" ca="1" si="900"/>
        <v>1.8611457021492478E-4</v>
      </c>
      <c r="AZ478" s="223">
        <f t="shared" ca="1" si="901"/>
        <v>-1.8022631462133961E-4</v>
      </c>
      <c r="BA478" s="223">
        <f t="shared" ca="1" si="902"/>
        <v>1.612810467022073E-4</v>
      </c>
      <c r="BB478" s="223">
        <f t="shared" ca="1" si="903"/>
        <v>-1.3065131073470857E-4</v>
      </c>
      <c r="BC478" s="223">
        <f t="shared" ca="1" si="904"/>
        <v>9.0556165799622815E-5</v>
      </c>
      <c r="BD478" s="223">
        <f t="shared" ca="1" si="905"/>
        <v>-4.3900419681051708E-5</v>
      </c>
      <c r="BE478" s="223">
        <f t="shared" ca="1" si="906"/>
        <v>-5.9358182656773194E-6</v>
      </c>
      <c r="BF478" s="223">
        <f t="shared" ca="1" si="907"/>
        <v>5.5342018831794115E-5</v>
      </c>
      <c r="BG478" s="223">
        <f t="shared" ca="1" si="908"/>
        <v>-1.0073880810009458E-4</v>
      </c>
      <c r="BH478" s="223">
        <f t="shared" ca="1" si="909"/>
        <v>1.3883728545546292E-4</v>
      </c>
      <c r="BI478" s="223">
        <f t="shared" ca="1" si="910"/>
        <v>-1.6687729742387468E-4</v>
      </c>
      <c r="BJ478" s="223">
        <f t="shared" ca="1" si="911"/>
        <v>1.8282740490805223E-4</v>
      </c>
      <c r="BK478" s="223">
        <f t="shared" ca="1" si="912"/>
        <v>-1.8553205661987057E-4</v>
      </c>
      <c r="BL478" s="223">
        <f t="shared" ca="1" si="913"/>
        <v>1.747953063080195E-4</v>
      </c>
      <c r="BM478" s="223">
        <f t="shared" ca="1" si="914"/>
        <v>-1.5139500864623344E-4</v>
      </c>
      <c r="BN478" s="223">
        <f t="shared" ca="1" si="915"/>
        <v>1.170264653202436E-4</v>
      </c>
      <c r="BO478" s="223">
        <f t="shared" ca="1" si="916"/>
        <v>-7.4179604034351572E-5</v>
      </c>
      <c r="BP478" s="223">
        <f t="shared" ca="1" si="917"/>
        <v>2.5958588556738323E-5</v>
      </c>
      <c r="BQ478" s="223">
        <f t="shared" ca="1" si="918"/>
        <v>2.4143071328719924E-5</v>
      </c>
      <c r="BR478" s="223">
        <f t="shared" ca="1" si="919"/>
        <v>-7.2495617159563122E-5</v>
      </c>
      <c r="BS478" s="223">
        <f t="shared" ca="1" si="920"/>
        <v>1.1559601005819249E-4</v>
      </c>
      <c r="BT478" s="223">
        <f t="shared" ca="1" si="921"/>
        <v>-1.5032171843150675E-4</v>
      </c>
      <c r="BU478" s="223">
        <f t="shared" ca="1" si="922"/>
        <v>1.7415693872886267E-4</v>
      </c>
      <c r="BV478" s="223">
        <f t="shared" ca="1" si="923"/>
        <v>-1.8537486004665507E-4</v>
      </c>
      <c r="BW478" s="223">
        <f t="shared" ca="1" si="924"/>
        <v>1.8316276789742773E-4</v>
      </c>
      <c r="BX478" s="223">
        <f t="shared" ca="1" si="925"/>
        <v>-1.6768092364211713E-4</v>
      </c>
      <c r="BY478" s="223">
        <f t="shared" ca="1" si="926"/>
        <v>1.4005095389606301E-4</v>
      </c>
      <c r="BZ478" s="223">
        <f t="shared" ca="1" si="927"/>
        <v>-1.0227459107157544E-4</v>
      </c>
      <c r="CA478" s="223">
        <f t="shared" ca="1" si="928"/>
        <v>5.7088652131537925E-5</v>
      </c>
      <c r="CB478" s="223">
        <f t="shared" ca="1" si="929"/>
        <v>-7.7667620342208198E-6</v>
      </c>
      <c r="CC478" s="223">
        <f t="shared" ca="1" si="930"/>
        <v>-4.2117813416916441E-5</v>
      </c>
      <c r="CD478" s="223">
        <f t="shared" ca="1" si="931"/>
        <v>8.8951043063949768E-5</v>
      </c>
      <c r="CE478" s="223">
        <f t="shared" ca="1" si="932"/>
        <v>-1.2933995924822712E-4</v>
      </c>
      <c r="CF478" s="223">
        <f t="shared" ca="1" si="933"/>
        <v>1.6035847108484814E-4</v>
      </c>
      <c r="CG478" s="223">
        <f t="shared" ca="1" si="934"/>
        <v>-1.7975935351002668E-4</v>
      </c>
      <c r="CH478" s="223">
        <f t="shared" ca="1" si="935"/>
        <v>1.8613705394680263E-4</v>
      </c>
      <c r="CI478" s="223">
        <f t="shared" ca="1" si="936"/>
        <v>-1.790295215931796E-4</v>
      </c>
      <c r="CJ478" s="223">
        <f t="shared" ca="1" si="937"/>
        <v>1.589516820178265E-4</v>
      </c>
      <c r="CK478" s="223">
        <f t="shared" ca="1" si="938"/>
        <v>-1.2735813190023785E-4</v>
      </c>
      <c r="CL478" s="223">
        <f t="shared" ca="1" si="939"/>
        <v>8.6537756601909639E-5</v>
      </c>
      <c r="CM478" s="223">
        <f t="shared" ca="1" si="940"/>
        <v>-3.9447905300860789E-5</v>
      </c>
      <c r="CN478" s="223">
        <f t="shared" ca="1" si="941"/>
        <v>-1.0499862652435483E-5</v>
      </c>
      <c r="CO478" s="223">
        <f t="shared" ca="1" si="942"/>
        <v>5.9686937937974329E-5</v>
      </c>
      <c r="CP478" s="223">
        <f t="shared" ca="1" si="943"/>
        <v>-1.0454982179803959E-4</v>
      </c>
      <c r="CQ478" s="223">
        <f t="shared" ca="1" si="944"/>
        <v>1.4183829392628368E-4</v>
      </c>
      <c r="CR478" s="223">
        <f t="shared" ca="1" si="945"/>
        <v>-1.6885088400078475E-4</v>
      </c>
      <c r="CS478" s="223">
        <f t="shared" ca="1" si="946"/>
        <v>1.8363058745042934E-4</v>
      </c>
      <c r="CT478" s="223">
        <f t="shared" ca="1" si="947"/>
        <v>-1.8510664626457781E-4</v>
      </c>
      <c r="CU478" s="223">
        <f t="shared" ca="1" si="948"/>
        <v>1.7317212312849799E-4</v>
      </c>
      <c r="CV478" s="223">
        <f t="shared" ca="1" si="949"/>
        <v>-1.4869164880387331E-4</v>
      </c>
      <c r="CW478" s="223">
        <f t="shared" ca="1" si="950"/>
        <v>1.1343878147317696E-4</v>
      </c>
      <c r="CX478" s="223">
        <f t="shared" ca="1" si="951"/>
        <v>-6.9967516229813009E-5</v>
      </c>
      <c r="CY478" s="223">
        <f t="shared" ca="1" si="952"/>
        <v>2.1427253577717685E-5</v>
      </c>
      <c r="CZ478" s="223">
        <f t="shared" ca="1" si="953"/>
        <v>2.8665367921934825E-5</v>
      </c>
      <c r="DA478" s="223">
        <f t="shared" ca="1" si="954"/>
        <v>-7.6681244618490116E-5</v>
      </c>
      <c r="DB478" s="223">
        <f t="shared" ca="1" si="955"/>
        <v>1.1914172859546832E-4</v>
      </c>
      <c r="DC478" s="223">
        <f t="shared" ca="1" si="956"/>
        <v>-1.5297064829713496E-4</v>
      </c>
      <c r="DD478" s="223">
        <f t="shared" ca="1" si="957"/>
        <v>1.7571717060050745E-4</v>
      </c>
      <c r="DE478" s="223">
        <f t="shared" ca="1" si="958"/>
        <v>-1.8573335845099509E-4</v>
      </c>
      <c r="DF478" s="223">
        <f t="shared" ca="1" si="959"/>
        <v>1.8229356038924077E-4</v>
      </c>
      <c r="DG478" s="223">
        <f t="shared" ca="1" si="960"/>
        <v>-1.6564698245257497E-4</v>
      </c>
      <c r="DH478" s="223">
        <f t="shared" ca="1" si="961"/>
        <v>1.3699963372881498E-4</v>
      </c>
      <c r="DI478" s="223">
        <f t="shared" ca="1" si="962"/>
        <v>-9.8426953568579264E-5</v>
      </c>
      <c r="DJ478" s="223">
        <f t="shared" ca="1" si="963"/>
        <v>5.2723450428288082E-5</v>
      </c>
      <c r="DK478" s="223">
        <f t="shared" ca="1" si="964"/>
        <v>-3.2002456893033711E-6</v>
      </c>
      <c r="DL478" s="223">
        <f t="shared" ca="1" si="965"/>
        <v>-4.6554810028267046E-5</v>
      </c>
      <c r="DM478" s="223">
        <f t="shared" ca="1" si="966"/>
        <v>9.2937068995088175E-5</v>
      </c>
      <c r="DN478" s="223">
        <f t="shared" ca="1" si="967"/>
        <v>-1.3258623541703284E-4</v>
      </c>
      <c r="DO478" s="223">
        <f t="shared" ca="1" si="968"/>
        <v>1.6262981170262191E-4</v>
      </c>
      <c r="DP478" s="223">
        <f t="shared" ca="1" si="969"/>
        <v>-1.8089120479057474E-4</v>
      </c>
      <c r="DQ478" s="223">
        <f t="shared" ca="1" si="970"/>
        <v>1.8604741567749552E-4</v>
      </c>
      <c r="DR478" s="223">
        <f t="shared" ca="1" si="971"/>
        <v>-1.7772488787555694E-4</v>
      </c>
      <c r="DS478" s="223">
        <f t="shared" ca="1" si="972"/>
        <v>1.5652657078378158E-4</v>
      </c>
      <c r="DT478" s="223">
        <f t="shared" ca="1" si="973"/>
        <v>-1.2398823728933782E-4</v>
      </c>
      <c r="DU478" s="223">
        <f t="shared" ca="1" si="974"/>
        <v>8.2467220295469931E-5</v>
      </c>
      <c r="DV478" s="223">
        <f t="shared" ca="1" si="975"/>
        <v>-3.4971628977568807E-5</v>
      </c>
      <c r="DW478" s="223">
        <f t="shared" ca="1" si="976"/>
        <v>-1.5057582314541721E-5</v>
      </c>
      <c r="DX478" s="223">
        <f t="shared" ca="1" si="977"/>
        <v>6.3995903864579008E-5</v>
      </c>
      <c r="DY478" s="223">
        <f t="shared" ca="1" si="978"/>
        <v>-1.0829785859270313E-4</v>
      </c>
      <c r="DZ478" s="223">
        <f t="shared" ca="1" si="979"/>
        <v>1.4475386431252204E-4</v>
      </c>
      <c r="EA478" s="223">
        <f t="shared" ca="1" si="980"/>
        <v>-1.7072276111890959E-4</v>
      </c>
      <c r="EB478" s="223">
        <f t="shared" ca="1" si="981"/>
        <v>1.8432315779331706E-4</v>
      </c>
      <c r="EC478" s="223">
        <f t="shared" ca="1" si="982"/>
        <v>-1.8456973458715972E-4</v>
      </c>
      <c r="ED478" s="223">
        <f t="shared" ca="1" si="983"/>
        <v>1.714446275373246E-4</v>
      </c>
      <c r="EE478" s="223">
        <f t="shared" ca="1" si="984"/>
        <v>-1.4589872267221248E-4</v>
      </c>
      <c r="EF478" s="223">
        <f t="shared" ca="1" si="985"/>
        <v>1.0978276634589175E-4</v>
      </c>
      <c r="EG478" s="223">
        <f t="shared" ca="1" si="986"/>
        <v>-6.5713282609746653E-5</v>
      </c>
      <c r="EH478" s="223">
        <f t="shared" ca="1" si="987"/>
        <v>1.6883011622368941E-5</v>
      </c>
      <c r="EI478" s="223">
        <f t="shared" ca="1" si="988"/>
        <v>3.3170397569385917E-5</v>
      </c>
      <c r="EJ478" s="223">
        <f t="shared" ca="1" si="989"/>
        <v>-8.0820682162945735E-5</v>
      </c>
      <c r="EK478" s="223">
        <f t="shared" ca="1" si="990"/>
        <v>1.2261568061043847E-4</v>
      </c>
      <c r="EL478" s="223">
        <f t="shared" ca="1" si="991"/>
        <v>-1.5552743436416397E-4</v>
      </c>
      <c r="EM478" s="223">
        <f t="shared" ca="1" si="992"/>
        <v>1.7717155701907236E-4</v>
      </c>
      <c r="EN478" s="223">
        <f t="shared" ca="1" si="993"/>
        <v>-1.8597997802522164E-4</v>
      </c>
      <c r="EO478" s="223">
        <f t="shared" ca="1" si="994"/>
        <v>1.8131454605666854E-4</v>
      </c>
      <c r="EP478" s="223">
        <f t="shared" ca="1" si="995"/>
        <v>-1.6351326171474054E-4</v>
      </c>
      <c r="EQ478" s="223">
        <f t="shared" ca="1" si="996"/>
        <v>1.3386579010496216E-4</v>
      </c>
      <c r="ER478" s="223">
        <f t="shared" ca="1" si="997"/>
        <v>-9.4520027349169746E-5</v>
      </c>
      <c r="ES478" s="223">
        <f t="shared" ca="1" si="998"/>
        <v>4.8326490089967189E-5</v>
      </c>
      <c r="ET478" s="223">
        <f t="shared" ca="1" si="999"/>
        <v>1.3681983639577376E-6</v>
      </c>
      <c r="EU478" s="223">
        <f t="shared" ca="1" si="1000"/>
        <v>-5.0963763762853051E-5</v>
      </c>
      <c r="EV478" s="223">
        <f t="shared" ca="1" si="1001"/>
        <v>9.6867113111013983E-5</v>
      </c>
      <c r="EW478" s="223">
        <f t="shared" ca="1" si="1002"/>
        <v>-1.357526465953457E-4</v>
      </c>
      <c r="EX478" s="223">
        <f t="shared" ca="1" si="1003"/>
        <v>1.6480319020294127E-4</v>
      </c>
      <c r="EY478" s="223">
        <f t="shared" ca="1" si="1004"/>
        <v>-1.8191409397331598E-4</v>
      </c>
      <c r="EZ478" s="223">
        <f t="shared" ca="1" si="1005"/>
        <v>1.858457094017457E-4</v>
      </c>
      <c r="FA478" s="223">
        <f t="shared" ca="1" si="1006"/>
        <v>-1.7631319933103797E-4</v>
      </c>
      <c r="FB478" s="223">
        <f t="shared" ca="1" si="1007"/>
        <v>1.5400717379640184E-4</v>
      </c>
      <c r="FC478" s="223">
        <f t="shared" ca="1" si="1008"/>
        <v>-1.2054365680050948E-4</v>
      </c>
      <c r="FD478" s="223">
        <f t="shared" ca="1" si="1009"/>
        <v>7.8347008819172105E-5</v>
      </c>
      <c r="FE478" s="223">
        <f t="shared" ca="1" si="1010"/>
        <v>-3.0474287052664563E-5</v>
      </c>
      <c r="FF478" s="223">
        <f t="shared" ca="1" si="1011"/>
        <v>-1.9606231852106194E-5</v>
      </c>
      <c r="FG478" s="223">
        <f t="shared" ca="1" si="1012"/>
        <v>6.8266321051646734E-5</v>
      </c>
      <c r="FH478" s="223">
        <f t="shared" ca="1" si="1013"/>
        <v>-1.1198066080687243E-4</v>
      </c>
      <c r="FI478" s="223">
        <f t="shared" ca="1" si="1014"/>
        <v>1.4758224038358757E-4</v>
      </c>
      <c r="FJ478" s="223">
        <f t="shared" ca="1" si="1015"/>
        <v>-1.724918012294759E-4</v>
      </c>
      <c r="FK478" s="223">
        <f t="shared" ca="1" si="1016"/>
        <v>1.8490469875823671E-4</v>
      </c>
      <c r="FL478" s="223">
        <f t="shared" ca="1" si="1017"/>
        <v>-1.8392164500313196E-4</v>
      </c>
      <c r="FM478" s="223">
        <f t="shared" ca="1" si="1018"/>
        <v>1.6961386011325014E-4</v>
      </c>
      <c r="FN478" s="223">
        <f t="shared" ca="1" si="1019"/>
        <v>-1.4301791260552512E-4</v>
      </c>
      <c r="FO478" s="223">
        <f t="shared" ca="1" si="1020"/>
        <v>1.0606062218520174E-4</v>
      </c>
      <c r="FP478" s="223">
        <f t="shared" ca="1" si="1021"/>
        <v>-6.141946576542398E-5</v>
      </c>
      <c r="FQ478" s="223">
        <f t="shared" ca="1" si="1022"/>
        <v>1.2328599972104829E-5</v>
      </c>
      <c r="FR478" s="223">
        <f t="shared" ca="1" si="1023"/>
        <v>3.7655446609651873E-5</v>
      </c>
      <c r="FS478" s="223">
        <f t="shared" ca="1" si="1024"/>
        <v>-8.4911436350555908E-5</v>
      </c>
      <c r="FT478" s="223">
        <f t="shared" ca="1" si="1025"/>
        <v>1.2601577352430436E-4</v>
      </c>
      <c r="FU478" s="223">
        <f t="shared" ca="1" si="1026"/>
        <v>-1.5799053652028322E-4</v>
      </c>
      <c r="FV478" s="223">
        <f t="shared" ca="1" si="1027"/>
        <v>1.7851922191656E-4</v>
      </c>
      <c r="FW478" s="223">
        <f t="shared" ca="1" si="1028"/>
        <v>-1.8611457021492473E-4</v>
      </c>
      <c r="FX478" s="223">
        <f t="shared" ca="1" si="1029"/>
        <v>1.8022631462133912E-4</v>
      </c>
      <c r="FY478" s="223">
        <f t="shared" ca="1" si="1030"/>
        <v>-1.612810467022089E-4</v>
      </c>
      <c r="FZ478" s="223">
        <f t="shared" ca="1" si="1031"/>
        <v>1.3065131073470714E-4</v>
      </c>
      <c r="GA478" s="223">
        <f t="shared" ca="1" si="1032"/>
        <v>-9.0556165799616459E-5</v>
      </c>
      <c r="GB478" s="223">
        <f t="shared" ca="1" si="1033"/>
        <v>4.3900419681049763E-5</v>
      </c>
      <c r="GC478" s="223">
        <f t="shared" ca="1" si="1034"/>
        <v>5.9358182656846106E-6</v>
      </c>
      <c r="GD478" s="223">
        <f t="shared" ca="1" si="1035"/>
        <v>-5.5342018831806136E-5</v>
      </c>
      <c r="GE478" s="223">
        <f t="shared" ca="1" si="1036"/>
        <v>1.0073880810008737E-4</v>
      </c>
      <c r="GF478" s="223">
        <f t="shared" ca="1" si="1037"/>
        <v>-1.3883728545546073E-4</v>
      </c>
      <c r="GG478" s="223">
        <f t="shared" ca="1" si="1038"/>
        <v>1.6687729742387555E-4</v>
      </c>
      <c r="GH478" s="223">
        <f t="shared" ca="1" si="1039"/>
        <v>-1.8282740490805361E-4</v>
      </c>
      <c r="GI478" s="223">
        <f t="shared" ca="1" si="1040"/>
        <v>1.855320566198696E-4</v>
      </c>
      <c r="GJ478" s="223">
        <f t="shared" ca="1" si="1041"/>
        <v>-1.7479530630802061E-4</v>
      </c>
      <c r="GK478" s="223">
        <f t="shared" ca="1" si="1042"/>
        <v>1.5139500864623227E-4</v>
      </c>
      <c r="GL478" s="223">
        <f t="shared" ca="1" si="1043"/>
        <v>-1.1702646532024206E-4</v>
      </c>
      <c r="GM478" s="223">
        <f t="shared" ca="1" si="1044"/>
        <v>7.4179604034344904E-5</v>
      </c>
      <c r="GN478" s="223">
        <f t="shared" ca="1" si="1045"/>
        <v>-2.5958588556746821E-5</v>
      </c>
      <c r="GO478" s="223">
        <f t="shared" ca="1" si="1046"/>
        <v>-2.4143071328716672E-5</v>
      </c>
      <c r="GP478" s="223">
        <f t="shared" ca="1" si="1047"/>
        <v>7.2495617159564979E-5</v>
      </c>
      <c r="GQ478" s="223">
        <f t="shared" ca="1" si="1048"/>
        <v>-1.1559601005819818E-4</v>
      </c>
      <c r="GR478" s="223">
        <f t="shared" ca="1" si="1049"/>
        <v>1.5032171843151418E-4</v>
      </c>
      <c r="GS478" s="223">
        <f t="shared" ca="1" si="1050"/>
        <v>-1.7415693872886156E-4</v>
      </c>
      <c r="GT478" s="223">
        <f t="shared" ca="1" si="1051"/>
        <v>1.8537486004665529E-4</v>
      </c>
      <c r="GU478" s="223">
        <f t="shared" ca="1" si="1052"/>
        <v>-1.831627678974274E-4</v>
      </c>
      <c r="GV478" s="223">
        <f t="shared" ca="1" si="1053"/>
        <v>1.6768092364211399E-4</v>
      </c>
      <c r="GW478" s="223">
        <f t="shared" ca="1" si="1054"/>
        <v>-1.4005095389606868E-4</v>
      </c>
      <c r="GX478" s="223">
        <f t="shared" ca="1" si="1055"/>
        <v>1.0227459107157817E-4</v>
      </c>
      <c r="GY478" s="223">
        <f t="shared" ca="1" si="1056"/>
        <v>-5.7088652131536014E-5</v>
      </c>
      <c r="GZ478" s="223">
        <f t="shared" ca="1" si="1057"/>
        <v>7.7667620342135286E-6</v>
      </c>
      <c r="HA478" s="223">
        <f t="shared" ca="1" si="1058"/>
        <v>4.2117813416928706E-5</v>
      </c>
      <c r="HB478" s="223">
        <f t="shared" ca="1" si="1059"/>
        <v>-8.8951043063942246E-5</v>
      </c>
      <c r="HC478" s="223">
        <f t="shared" ca="1" si="1060"/>
        <v>1.2933995924822476E-4</v>
      </c>
      <c r="HD478" s="223">
        <f t="shared" ca="1" si="1061"/>
        <v>-1.6035847108484917E-4</v>
      </c>
      <c r="HE478" s="223">
        <f t="shared" ca="1" si="1062"/>
        <v>1.7975935351002858E-4</v>
      </c>
      <c r="HF478" s="223">
        <f t="shared" ca="1" si="1063"/>
        <v>-1.8613705394680268E-4</v>
      </c>
      <c r="HG478" s="223">
        <f t="shared" ca="1" si="1064"/>
        <v>1.790295215931805E-4</v>
      </c>
      <c r="HH478" s="223">
        <f t="shared" ca="1" si="1065"/>
        <v>-1.5895168201782547E-4</v>
      </c>
      <c r="HI478" s="223">
        <f t="shared" ca="1" si="1066"/>
        <v>1.2735813190023254E-4</v>
      </c>
      <c r="HJ478" s="223">
        <f t="shared" ca="1" si="1067"/>
        <v>-8.6537756601898498E-5</v>
      </c>
      <c r="HK478" s="223">
        <f t="shared" ca="1" si="1068"/>
        <v>3.9447905300869192E-5</v>
      </c>
      <c r="HL478" s="223">
        <f t="shared" ca="1" si="1069"/>
        <v>1.0499862652432217E-5</v>
      </c>
      <c r="HM478" s="223">
        <f t="shared" ca="1" si="1070"/>
        <v>-5.9686937937976226E-5</v>
      </c>
      <c r="HN478" s="223">
        <f t="shared" ca="1" si="1071"/>
        <v>1.0454982179804561E-4</v>
      </c>
      <c r="HO478" s="223">
        <f t="shared" ca="1" si="1072"/>
        <v>-1.4183829392629184E-4</v>
      </c>
      <c r="HP478" s="223">
        <f t="shared" ca="1" si="1073"/>
        <v>1.6885088400078114E-4</v>
      </c>
      <c r="HQ478" s="223">
        <f t="shared" ca="1" si="1074"/>
        <v>-1.8363058745042967E-4</v>
      </c>
      <c r="HR478" s="223">
        <f t="shared" ca="1" si="1075"/>
        <v>1.8510664626457759E-4</v>
      </c>
      <c r="HS478" s="223">
        <f t="shared" ca="1" si="1076"/>
        <v>-1.7317212312849335E-4</v>
      </c>
      <c r="HT478" s="223">
        <f t="shared" ca="1" si="1077"/>
        <v>1.4869164880387849E-4</v>
      </c>
      <c r="HU478" s="223">
        <f t="shared" ca="1" si="1078"/>
        <v>-1.1343878147317536E-4</v>
      </c>
      <c r="HV478" s="223">
        <f t="shared" ca="1" si="1079"/>
        <v>6.9967516229811166E-5</v>
      </c>
      <c r="HW478" s="223">
        <f t="shared" ca="1" si="1080"/>
        <v>-2.1427253577715693E-5</v>
      </c>
      <c r="HX478" s="223">
        <f t="shared" ca="1" si="1081"/>
        <v>-2.8665367921947267E-5</v>
      </c>
      <c r="HY478" s="223">
        <f t="shared" ca="1" si="1082"/>
        <v>7.6681244618482296E-5</v>
      </c>
      <c r="HZ478" s="223">
        <f t="shared" ca="1" si="1083"/>
        <v>-1.1914172859546986E-4</v>
      </c>
      <c r="IA478" s="223">
        <f t="shared" ca="1" si="1084"/>
        <v>1.529706482971361E-4</v>
      </c>
      <c r="IB478" s="223">
        <f t="shared" ca="1" si="1085"/>
        <v>-1.7571717060051159E-4</v>
      </c>
      <c r="IC478" s="223">
        <f t="shared" ca="1" si="1086"/>
        <v>1.8573335845099452E-4</v>
      </c>
      <c r="ID478" s="223">
        <f t="shared" ca="1" si="1087"/>
        <v>-1.8229356038924037E-4</v>
      </c>
      <c r="IE478" s="223">
        <f t="shared" ca="1" si="1088"/>
        <v>2.0671304953433732E-4</v>
      </c>
      <c r="IF478" s="223">
        <f t="shared" ca="1" si="1089"/>
        <v>-1.369996337288136E-4</v>
      </c>
      <c r="IG478" s="223">
        <f t="shared" ca="1" si="1090"/>
        <v>9.8426953568568599E-5</v>
      </c>
      <c r="IH478" s="223">
        <f t="shared" ca="1" si="1091"/>
        <v>-5.2723450428296309E-5</v>
      </c>
      <c r="II478" s="223">
        <f t="shared" ca="1" si="1092"/>
        <v>3.2002456893013518E-6</v>
      </c>
      <c r="IJ478" s="223">
        <f t="shared" ca="1" si="1093"/>
        <v>4.655481002826899E-5</v>
      </c>
      <c r="IK478" s="223">
        <f t="shared" ca="1" si="1094"/>
        <v>-9.2937068995099098E-5</v>
      </c>
      <c r="IL478" s="223">
        <f t="shared" ca="1" si="1095"/>
        <v>1.3258623541704168E-4</v>
      </c>
      <c r="IM478" s="223">
        <f t="shared" ca="1" si="1096"/>
        <v>-1.6262981170261774E-4</v>
      </c>
      <c r="IN478" s="223">
        <f t="shared" ca="1" si="1097"/>
        <v>1.8089120479057523E-4</v>
      </c>
      <c r="IO478" s="223">
        <f t="shared" ca="1" si="1098"/>
        <v>-1.8604741567749547E-4</v>
      </c>
      <c r="IP478" s="223">
        <f t="shared" ca="1" si="1099"/>
        <v>1.7772488787555317E-4</v>
      </c>
      <c r="IQ478" s="223">
        <f t="shared" ca="1" si="1100"/>
        <v>-1.5652657078378624E-4</v>
      </c>
      <c r="IR478" s="223">
        <f t="shared" ca="1" si="1101"/>
        <v>1.239882372893363E-4</v>
      </c>
      <c r="IS478" s="223">
        <f t="shared" ca="1" si="1102"/>
        <v>-8.2467220295468115E-5</v>
      </c>
      <c r="IT478" s="223">
        <f t="shared" ca="1" si="1103"/>
        <v>3.4971628977566829E-5</v>
      </c>
      <c r="IU478" s="223">
        <f t="shared" ca="1" si="1104"/>
        <v>1.5057582314554264E-5</v>
      </c>
      <c r="IV478" s="223">
        <f t="shared" ca="1" si="1105"/>
        <v>-6.3995903864570957E-5</v>
      </c>
      <c r="IW478" s="223">
        <f t="shared" ca="1" si="1106"/>
        <v>1.0829785859270476E-4</v>
      </c>
      <c r="IX478" s="223">
        <f t="shared" ca="1" si="1107"/>
        <v>-1.4475386431252331E-4</v>
      </c>
      <c r="IY478" s="223">
        <f t="shared" ca="1" si="1108"/>
        <v>1.7072276111891461E-4</v>
      </c>
      <c r="IZ478" s="223">
        <f t="shared" ca="1" si="1109"/>
        <v>-1.8432315779331587E-4</v>
      </c>
      <c r="JA478" s="223">
        <f t="shared" ca="1" si="1110"/>
        <v>1.8456973458715948E-4</v>
      </c>
      <c r="JB478" s="223">
        <f t="shared" ca="1" si="1111"/>
        <v>-1.7144462753732382E-4</v>
      </c>
    </row>
    <row r="479" spans="2:262">
      <c r="B479" s="230">
        <v>118</v>
      </c>
      <c r="C479" s="229">
        <f t="shared" si="1112"/>
        <v>2.3046875000000016E-3</v>
      </c>
      <c r="D479" s="226">
        <f t="shared" ca="1" si="855"/>
        <v>280.00126354990198</v>
      </c>
      <c r="E479" s="225">
        <f ca="1">DT361</f>
        <v>1.2635499020019082E-3</v>
      </c>
      <c r="F479" s="224">
        <v>118</v>
      </c>
      <c r="G479" s="223">
        <f t="shared" ca="1" si="856"/>
        <v>1.8895745265776851E-4</v>
      </c>
      <c r="H479" s="223">
        <f t="shared" ca="1" si="857"/>
        <v>-1.4913649668744382E-4</v>
      </c>
      <c r="I479" s="223">
        <f t="shared" ca="1" si="858"/>
        <v>1.0037667289976182E-4</v>
      </c>
      <c r="J479" s="223">
        <f t="shared" ca="1" si="859"/>
        <v>-4.5600522921465376E-5</v>
      </c>
      <c r="K479" s="223">
        <f t="shared" ca="1" si="860"/>
        <v>-1.1908808108090666E-5</v>
      </c>
      <c r="L479" s="223">
        <f t="shared" ca="1" si="861"/>
        <v>6.8704355027753654E-5</v>
      </c>
      <c r="M479" s="223">
        <f t="shared" ca="1" si="862"/>
        <v>-1.2138193510689962E-4</v>
      </c>
      <c r="N479" s="223">
        <f t="shared" ca="1" si="863"/>
        <v>1.6678418622609559E-4</v>
      </c>
      <c r="O479" s="223">
        <f t="shared" ca="1" si="864"/>
        <v>-2.021898112489637E-4</v>
      </c>
      <c r="P479" s="223">
        <f t="shared" ca="1" si="865"/>
        <v>2.2547668575190546E-4</v>
      </c>
      <c r="Q479" s="223">
        <f t="shared" ca="1" si="866"/>
        <v>-2.3524905284318261E-4</v>
      </c>
      <c r="R479" s="223">
        <f t="shared" ca="1" si="867"/>
        <v>2.3092118133269867E-4</v>
      </c>
      <c r="S479" s="223">
        <f t="shared" ca="1" si="868"/>
        <v>-2.1275247299146178E-4</v>
      </c>
      <c r="T479" s="223">
        <f t="shared" ca="1" si="869"/>
        <v>1.8183191465959332E-4</v>
      </c>
      <c r="U479" s="223">
        <f t="shared" ca="1" si="870"/>
        <v>-1.4001280710455549E-4</v>
      </c>
      <c r="V479" s="223">
        <f t="shared" ca="1" si="871"/>
        <v>8.9801682818242408E-5</v>
      </c>
      <c r="W479" s="223">
        <f t="shared" ca="1" si="872"/>
        <v>-3.4208070741761768E-5</v>
      </c>
      <c r="X479" s="223">
        <f t="shared" ca="1" si="873"/>
        <v>-2.3435887356244888E-5</v>
      </c>
      <c r="Y479" s="223">
        <f t="shared" ca="1" si="874"/>
        <v>7.9675157105570536E-5</v>
      </c>
      <c r="Z479" s="223">
        <f t="shared" ca="1" si="875"/>
        <v>-1.311388976349326E-4</v>
      </c>
      <c r="AA479" s="223">
        <f t="shared" ca="1" si="876"/>
        <v>1.7474250132515769E-4</v>
      </c>
      <c r="AB479" s="223">
        <f t="shared" ca="1" si="877"/>
        <v>-2.0787247745865264E-4</v>
      </c>
      <c r="AC479" s="223">
        <f t="shared" ca="1" si="878"/>
        <v>2.2854309830258501E-4</v>
      </c>
      <c r="AD479" s="223">
        <f t="shared" ca="1" si="879"/>
        <v>-2.3551541865218806E-4</v>
      </c>
      <c r="AE479" s="223">
        <f t="shared" ca="1" si="880"/>
        <v>2.2837153510105418E-4</v>
      </c>
      <c r="AF479" s="223">
        <f t="shared" ca="1" si="881"/>
        <v>-2.0753963412388737E-4</v>
      </c>
      <c r="AG479" s="223">
        <f t="shared" ca="1" si="882"/>
        <v>1.7426832765240745E-4</v>
      </c>
      <c r="AH479" s="223">
        <f t="shared" ca="1" si="883"/>
        <v>-1.3055181440567909E-4</v>
      </c>
      <c r="AI479" s="223">
        <f t="shared" ca="1" si="884"/>
        <v>7.9010352617114589E-5</v>
      </c>
      <c r="AJ479" s="223">
        <f t="shared" ca="1" si="885"/>
        <v>-2.2733208323368919E-5</v>
      </c>
      <c r="AK479" s="223">
        <f t="shared" ca="1" si="886"/>
        <v>-3.4906507499017448E-5</v>
      </c>
      <c r="AL479" s="223">
        <f t="shared" ca="1" si="887"/>
        <v>9.0454014751198972E-5</v>
      </c>
      <c r="AM479" s="223">
        <f t="shared" ca="1" si="888"/>
        <v>-1.4057993507214945E-4</v>
      </c>
      <c r="AN479" s="223">
        <f t="shared" ca="1" si="889"/>
        <v>1.8227984643289308E-4</v>
      </c>
      <c r="AO479" s="223">
        <f t="shared" ca="1" si="890"/>
        <v>-2.1305436066266497E-4</v>
      </c>
      <c r="AP479" s="223">
        <f t="shared" ca="1" si="891"/>
        <v>2.3105893051144277E-4</v>
      </c>
      <c r="AQ479" s="223">
        <f t="shared" ca="1" si="892"/>
        <v>-2.35214407188946E-4</v>
      </c>
      <c r="AR479" s="223">
        <f t="shared" ca="1" si="893"/>
        <v>2.2527172183836708E-4</v>
      </c>
      <c r="AS479" s="223">
        <f t="shared" ca="1" si="894"/>
        <v>-2.0182681409938272E-4</v>
      </c>
      <c r="AT479" s="223">
        <f t="shared" ca="1" si="895"/>
        <v>1.6628491297980406E-4</v>
      </c>
      <c r="AU479" s="223">
        <f t="shared" ca="1" si="896"/>
        <v>-1.2077631095090956E-4</v>
      </c>
      <c r="AV479" s="223">
        <f t="shared" ca="1" si="897"/>
        <v>6.802867955604576E-5</v>
      </c>
      <c r="AW479" s="223">
        <f t="shared" ca="1" si="898"/>
        <v>-1.120357961492956E-5</v>
      </c>
      <c r="AX479" s="223">
        <f t="shared" ca="1" si="899"/>
        <v>-4.6293034807772609E-5</v>
      </c>
      <c r="AY479" s="223">
        <f t="shared" ca="1" si="900"/>
        <v>1.0101496075245431E-4</v>
      </c>
      <c r="AZ479" s="223">
        <f t="shared" ca="1" si="901"/>
        <v>-1.4968230313243213E-4</v>
      </c>
      <c r="BA479" s="223">
        <f t="shared" ca="1" si="902"/>
        <v>1.8937806342474262E-4</v>
      </c>
      <c r="BB479" s="223">
        <f t="shared" ca="1" si="903"/>
        <v>-2.1772297725048241E-4</v>
      </c>
      <c r="BC479" s="223">
        <f t="shared" ca="1" si="904"/>
        <v>2.3301812151832577E-4</v>
      </c>
      <c r="BD479" s="223">
        <f t="shared" ca="1" si="905"/>
        <v>-2.3434674361643681E-4</v>
      </c>
      <c r="BE479" s="223">
        <f t="shared" ca="1" si="906"/>
        <v>2.2162920926629875E-4</v>
      </c>
      <c r="BF479" s="223">
        <f t="shared" ca="1" si="907"/>
        <v>-1.9562777560177327E-4</v>
      </c>
      <c r="BG479" s="223">
        <f t="shared" ca="1" si="908"/>
        <v>1.5790090338699652E-4</v>
      </c>
      <c r="BH479" s="223">
        <f t="shared" ca="1" si="909"/>
        <v>-1.107098467843038E-4</v>
      </c>
      <c r="BI479" s="223">
        <f t="shared" ca="1" si="910"/>
        <v>5.688311944731138E-5</v>
      </c>
      <c r="BJ479" s="223">
        <f t="shared" ca="1" si="911"/>
        <v>3.5303949811651676E-7</v>
      </c>
      <c r="BK479" s="223">
        <f t="shared" ca="1" si="912"/>
        <v>-5.7568038140888155E-5</v>
      </c>
      <c r="BL479" s="223">
        <f t="shared" ca="1" si="913"/>
        <v>1.1133255286539735E-4</v>
      </c>
      <c r="BM479" s="223">
        <f t="shared" ca="1" si="914"/>
        <v>-1.5842407341384488E-4</v>
      </c>
      <c r="BN479" s="223">
        <f t="shared" ca="1" si="915"/>
        <v>1.9602005207424068E-4</v>
      </c>
      <c r="BO479" s="223">
        <f t="shared" ca="1" si="916"/>
        <v>-2.2186708011582529E-4</v>
      </c>
      <c r="BP479" s="223">
        <f t="shared" ca="1" si="917"/>
        <v>2.3441595146049502E-4</v>
      </c>
      <c r="BQ479" s="223">
        <f t="shared" ca="1" si="918"/>
        <v>-2.3291451821220554E-4</v>
      </c>
      <c r="BR479" s="223">
        <f t="shared" ca="1" si="919"/>
        <v>2.1745277251668303E-4</v>
      </c>
      <c r="BS479" s="223">
        <f t="shared" ca="1" si="920"/>
        <v>-1.8895745265776591E-4</v>
      </c>
      <c r="BT479" s="223">
        <f t="shared" ca="1" si="921"/>
        <v>1.4913649668744412E-4</v>
      </c>
      <c r="BU479" s="223">
        <f t="shared" ca="1" si="922"/>
        <v>-1.0037667289976029E-4</v>
      </c>
      <c r="BV479" s="223">
        <f t="shared" ca="1" si="923"/>
        <v>4.5600522921462083E-5</v>
      </c>
      <c r="BW479" s="223">
        <f t="shared" ca="1" si="924"/>
        <v>1.1908808108095708E-5</v>
      </c>
      <c r="BX479" s="223">
        <f t="shared" ca="1" si="925"/>
        <v>-6.8704355027754481E-5</v>
      </c>
      <c r="BY479" s="223">
        <f t="shared" ca="1" si="926"/>
        <v>1.2138193510690179E-4</v>
      </c>
      <c r="BZ479" s="223">
        <f t="shared" ca="1" si="927"/>
        <v>-1.6678418622609857E-4</v>
      </c>
      <c r="CA479" s="223">
        <f t="shared" ca="1" si="928"/>
        <v>2.0218981124896327E-4</v>
      </c>
      <c r="CB479" s="223">
        <f t="shared" ca="1" si="929"/>
        <v>-2.2547668575190568E-4</v>
      </c>
      <c r="CC479" s="223">
        <f t="shared" ca="1" si="930"/>
        <v>2.3524905284318278E-4</v>
      </c>
      <c r="CD479" s="223">
        <f t="shared" ca="1" si="931"/>
        <v>-2.3092118133269751E-4</v>
      </c>
      <c r="CE479" s="223">
        <f t="shared" ca="1" si="932"/>
        <v>2.127524729914614E-4</v>
      </c>
      <c r="CF479" s="223">
        <f t="shared" ca="1" si="933"/>
        <v>-1.8183191465959172E-4</v>
      </c>
      <c r="CG479" s="223">
        <f t="shared" ca="1" si="934"/>
        <v>1.400128071045521E-4</v>
      </c>
      <c r="CH479" s="223">
        <f t="shared" ca="1" si="935"/>
        <v>-8.9801682818236987E-5</v>
      </c>
      <c r="CI479" s="223">
        <f t="shared" ca="1" si="936"/>
        <v>3.4208070741760901E-5</v>
      </c>
      <c r="CJ479" s="223">
        <f t="shared" ca="1" si="937"/>
        <v>2.3435887356247422E-5</v>
      </c>
      <c r="CK479" s="223">
        <f t="shared" ca="1" si="938"/>
        <v>-7.9675157105574493E-5</v>
      </c>
      <c r="CL479" s="223">
        <f t="shared" ca="1" si="939"/>
        <v>1.3113889763493192E-4</v>
      </c>
      <c r="CM479" s="223">
        <f t="shared" ca="1" si="940"/>
        <v>-1.7474250132515937E-4</v>
      </c>
      <c r="CN479" s="223">
        <f t="shared" ca="1" si="941"/>
        <v>2.0787247745865459E-4</v>
      </c>
      <c r="CO479" s="223">
        <f t="shared" ca="1" si="942"/>
        <v>-2.2854309830258642E-4</v>
      </c>
      <c r="CP479" s="223">
        <f t="shared" ca="1" si="943"/>
        <v>2.3551541865218803E-4</v>
      </c>
      <c r="CQ479" s="223">
        <f t="shared" ca="1" si="944"/>
        <v>-2.2837153510105518E-4</v>
      </c>
      <c r="CR479" s="223">
        <f t="shared" ca="1" si="945"/>
        <v>2.0753963412388778E-4</v>
      </c>
      <c r="CS479" s="223">
        <f t="shared" ca="1" si="946"/>
        <v>-1.7426832765240796E-4</v>
      </c>
      <c r="CT479" s="223">
        <f t="shared" ca="1" si="947"/>
        <v>1.3055181440567695E-4</v>
      </c>
      <c r="CU479" s="223">
        <f t="shared" ca="1" si="948"/>
        <v>-7.9010352617112203E-5</v>
      </c>
      <c r="CV479" s="223">
        <f t="shared" ca="1" si="949"/>
        <v>2.2733208323363077E-5</v>
      </c>
      <c r="CW479" s="223">
        <f t="shared" ca="1" si="950"/>
        <v>3.4906507499023262E-5</v>
      </c>
      <c r="CX479" s="223">
        <f t="shared" ca="1" si="951"/>
        <v>-9.0454014751195137E-5</v>
      </c>
      <c r="CY479" s="223">
        <f t="shared" ca="1" si="952"/>
        <v>1.405799350721488E-4</v>
      </c>
      <c r="CZ479" s="223">
        <f t="shared" ca="1" si="953"/>
        <v>-1.8227984643289256E-4</v>
      </c>
      <c r="DA479" s="223">
        <f t="shared" ca="1" si="954"/>
        <v>2.1305436066266608E-4</v>
      </c>
      <c r="DB479" s="223">
        <f t="shared" ca="1" si="955"/>
        <v>-2.3105893051144326E-4</v>
      </c>
      <c r="DC479" s="223">
        <f t="shared" ca="1" si="956"/>
        <v>2.352144071889457E-4</v>
      </c>
      <c r="DD479" s="223">
        <f t="shared" ca="1" si="957"/>
        <v>-2.2527172183836537E-4</v>
      </c>
      <c r="DE479" s="223">
        <f t="shared" ca="1" si="958"/>
        <v>2.0182681409937792E-4</v>
      </c>
      <c r="DF479" s="223">
        <f t="shared" ca="1" si="959"/>
        <v>-1.6628491297980699E-4</v>
      </c>
      <c r="DG479" s="223">
        <f t="shared" ca="1" si="960"/>
        <v>1.2077631095091025E-4</v>
      </c>
      <c r="DH479" s="223">
        <f t="shared" ca="1" si="961"/>
        <v>-6.8028679556043361E-5</v>
      </c>
      <c r="DI479" s="223">
        <f t="shared" ca="1" si="962"/>
        <v>1.1203579614927012E-5</v>
      </c>
      <c r="DJ479" s="223">
        <f t="shared" ca="1" si="963"/>
        <v>4.6293034807778383E-5</v>
      </c>
      <c r="DK479" s="223">
        <f t="shared" ca="1" si="964"/>
        <v>-1.0101496075246266E-4</v>
      </c>
      <c r="DL479" s="223">
        <f t="shared" ca="1" si="965"/>
        <v>1.4968230313243926E-4</v>
      </c>
      <c r="DM479" s="223">
        <f t="shared" ca="1" si="966"/>
        <v>-1.8937806342474015E-4</v>
      </c>
      <c r="DN479" s="223">
        <f t="shared" ca="1" si="967"/>
        <v>2.1772297725048336E-4</v>
      </c>
      <c r="DO479" s="223">
        <f t="shared" ca="1" si="968"/>
        <v>-2.3301812151832615E-4</v>
      </c>
      <c r="DP479" s="223">
        <f t="shared" ca="1" si="969"/>
        <v>2.3434674361643657E-4</v>
      </c>
      <c r="DQ479" s="223">
        <f t="shared" ca="1" si="970"/>
        <v>-2.2162920926629791E-4</v>
      </c>
      <c r="DR479" s="223">
        <f t="shared" ca="1" si="971"/>
        <v>1.9562777560176812E-4</v>
      </c>
      <c r="DS479" s="223">
        <f t="shared" ca="1" si="972"/>
        <v>-1.5790090338698966E-4</v>
      </c>
      <c r="DT479" s="223">
        <f t="shared" ca="1" si="973"/>
        <v>1.1070984678430747E-4</v>
      </c>
      <c r="DU479" s="223">
        <f t="shared" ca="1" si="974"/>
        <v>-5.6883119447315419E-5</v>
      </c>
      <c r="DV479" s="223">
        <f t="shared" ca="1" si="975"/>
        <v>-3.5303949811905109E-7</v>
      </c>
      <c r="DW479" s="223">
        <f t="shared" ca="1" si="976"/>
        <v>5.7568038140890621E-5</v>
      </c>
      <c r="DX479" s="223">
        <f t="shared" ca="1" si="977"/>
        <v>-1.113325528653996E-4</v>
      </c>
      <c r="DY479" s="223">
        <f t="shared" ca="1" si="978"/>
        <v>1.5842407341385171E-4</v>
      </c>
      <c r="DZ479" s="223">
        <f t="shared" ca="1" si="979"/>
        <v>-1.960200520742458E-4</v>
      </c>
      <c r="EA479" s="223">
        <f t="shared" ca="1" si="980"/>
        <v>2.2186708011582388E-4</v>
      </c>
      <c r="EB479" s="223">
        <f t="shared" ca="1" si="981"/>
        <v>-2.3441595146049462E-4</v>
      </c>
      <c r="EC479" s="223">
        <f t="shared" ca="1" si="982"/>
        <v>2.3291451821220513E-4</v>
      </c>
      <c r="ED479" s="223">
        <f t="shared" ca="1" si="983"/>
        <v>-2.1745277251668206E-4</v>
      </c>
      <c r="EE479" s="223">
        <f t="shared" ca="1" si="984"/>
        <v>1.8895745265776437E-4</v>
      </c>
      <c r="EF479" s="223">
        <f t="shared" ca="1" si="985"/>
        <v>-1.4913649668743696E-4</v>
      </c>
      <c r="EG479" s="223">
        <f t="shared" ca="1" si="986"/>
        <v>1.0037667289975194E-4</v>
      </c>
      <c r="EH479" s="223">
        <f t="shared" ca="1" si="987"/>
        <v>-4.5600522921466149E-5</v>
      </c>
      <c r="EI479" s="223">
        <f t="shared" ca="1" si="988"/>
        <v>-1.1908808108091574E-5</v>
      </c>
      <c r="EJ479" s="223">
        <f t="shared" ca="1" si="989"/>
        <v>6.8704355027756906E-5</v>
      </c>
      <c r="EK479" s="223">
        <f t="shared" ca="1" si="990"/>
        <v>-1.2138193510690396E-4</v>
      </c>
      <c r="EL479" s="223">
        <f t="shared" ca="1" si="991"/>
        <v>1.6678418622610036E-4</v>
      </c>
      <c r="EM479" s="223">
        <f t="shared" ca="1" si="992"/>
        <v>-2.0218981124896804E-4</v>
      </c>
      <c r="EN479" s="223">
        <f t="shared" ca="1" si="993"/>
        <v>2.2547668575190836E-4</v>
      </c>
      <c r="EO479" s="223">
        <f t="shared" ca="1" si="994"/>
        <v>-2.3524905284318256E-4</v>
      </c>
      <c r="EP479" s="223">
        <f t="shared" ca="1" si="995"/>
        <v>2.3092118133269832E-4</v>
      </c>
      <c r="EQ479" s="223">
        <f t="shared" ca="1" si="996"/>
        <v>-2.1275247299146034E-4</v>
      </c>
      <c r="ER479" s="223">
        <f t="shared" ca="1" si="997"/>
        <v>1.8183191465959009E-4</v>
      </c>
      <c r="ES479" s="223">
        <f t="shared" ca="1" si="998"/>
        <v>-1.4001280710455004E-4</v>
      </c>
      <c r="ET479" s="223">
        <f t="shared" ca="1" si="999"/>
        <v>8.9801682818234642E-5</v>
      </c>
      <c r="EU479" s="223">
        <f t="shared" ca="1" si="1000"/>
        <v>-3.4208070741751766E-5</v>
      </c>
      <c r="EV479" s="223">
        <f t="shared" ca="1" si="1001"/>
        <v>-2.3435887356243275E-5</v>
      </c>
      <c r="EW479" s="223">
        <f t="shared" ca="1" si="1002"/>
        <v>7.9675157105570603E-5</v>
      </c>
      <c r="EX479" s="223">
        <f t="shared" ca="1" si="1003"/>
        <v>-1.3113889763493404E-4</v>
      </c>
      <c r="EY479" s="223">
        <f t="shared" ca="1" si="1004"/>
        <v>1.747425013251611E-4</v>
      </c>
      <c r="EZ479" s="223">
        <f t="shared" ca="1" si="1005"/>
        <v>-2.0787247745865579E-4</v>
      </c>
      <c r="FA479" s="223">
        <f t="shared" ca="1" si="1006"/>
        <v>2.2854309830258704E-4</v>
      </c>
      <c r="FB479" s="223">
        <f t="shared" ca="1" si="1007"/>
        <v>-2.3551541865218806E-4</v>
      </c>
      <c r="FC479" s="223">
        <f t="shared" ca="1" si="1008"/>
        <v>2.2837153510105456E-4</v>
      </c>
      <c r="FD479" s="223">
        <f t="shared" ca="1" si="1009"/>
        <v>-2.0753963412388659E-4</v>
      </c>
      <c r="FE479" s="223">
        <f t="shared" ca="1" si="1010"/>
        <v>1.7426832765240628E-4</v>
      </c>
      <c r="FF479" s="223">
        <f t="shared" ca="1" si="1011"/>
        <v>-1.3055181440567483E-4</v>
      </c>
      <c r="FG479" s="223">
        <f t="shared" ca="1" si="1012"/>
        <v>7.9010352617109805E-5</v>
      </c>
      <c r="FH479" s="223">
        <f t="shared" ca="1" si="1013"/>
        <v>-2.2733208323360557E-5</v>
      </c>
      <c r="FI479" s="223">
        <f t="shared" ca="1" si="1014"/>
        <v>-3.4906507499025762E-5</v>
      </c>
      <c r="FJ479" s="223">
        <f t="shared" ca="1" si="1015"/>
        <v>9.0454014751209841E-5</v>
      </c>
      <c r="FK479" s="223">
        <f t="shared" ca="1" si="1016"/>
        <v>-1.4057993507215084E-4</v>
      </c>
      <c r="FL479" s="223">
        <f t="shared" ca="1" si="1017"/>
        <v>1.8227984643289419E-4</v>
      </c>
      <c r="FM479" s="223">
        <f t="shared" ca="1" si="1018"/>
        <v>-2.1305436066266717E-4</v>
      </c>
      <c r="FN479" s="223">
        <f t="shared" ca="1" si="1019"/>
        <v>2.3105893051144375E-4</v>
      </c>
      <c r="FO479" s="223">
        <f t="shared" ca="1" si="1020"/>
        <v>-2.3521440718894559E-4</v>
      </c>
      <c r="FP479" s="223">
        <f t="shared" ca="1" si="1021"/>
        <v>2.2527172183836461E-4</v>
      </c>
      <c r="FQ479" s="223">
        <f t="shared" ca="1" si="1022"/>
        <v>-2.0182681409937664E-4</v>
      </c>
      <c r="FR479" s="223">
        <f t="shared" ca="1" si="1023"/>
        <v>1.662849129798052E-4</v>
      </c>
      <c r="FS479" s="223">
        <f t="shared" ca="1" si="1024"/>
        <v>-1.207763109509081E-4</v>
      </c>
      <c r="FT479" s="223">
        <f t="shared" ca="1" si="1025"/>
        <v>6.8028679556040922E-5</v>
      </c>
      <c r="FU479" s="223">
        <f t="shared" ca="1" si="1026"/>
        <v>-1.1203579614924491E-5</v>
      </c>
      <c r="FV479" s="223">
        <f t="shared" ca="1" si="1027"/>
        <v>-4.629303480778087E-5</v>
      </c>
      <c r="FW479" s="223">
        <f t="shared" ca="1" si="1028"/>
        <v>1.0101496075246494E-4</v>
      </c>
      <c r="FX479" s="223">
        <f t="shared" ca="1" si="1029"/>
        <v>-1.4968230313244123E-4</v>
      </c>
      <c r="FY479" s="223">
        <f t="shared" ca="1" si="1030"/>
        <v>1.8937806342474167E-4</v>
      </c>
      <c r="FZ479" s="223">
        <f t="shared" ca="1" si="1031"/>
        <v>-2.1772297725048431E-4</v>
      </c>
      <c r="GA479" s="223">
        <f t="shared" ca="1" si="1032"/>
        <v>2.330181215183265E-4</v>
      </c>
      <c r="GB479" s="223">
        <f t="shared" ca="1" si="1033"/>
        <v>-2.3434674361643768E-4</v>
      </c>
      <c r="GC479" s="223">
        <f t="shared" ca="1" si="1034"/>
        <v>2.2162920926629704E-4</v>
      </c>
      <c r="GD479" s="223">
        <f t="shared" ca="1" si="1035"/>
        <v>-1.9562777560177416E-4</v>
      </c>
      <c r="GE479" s="223">
        <f t="shared" ca="1" si="1036"/>
        <v>1.5790090338698776E-4</v>
      </c>
      <c r="GF479" s="223">
        <f t="shared" ca="1" si="1037"/>
        <v>-1.1070984678430523E-4</v>
      </c>
      <c r="GG479" s="223">
        <f t="shared" ca="1" si="1038"/>
        <v>5.6883119447299983E-5</v>
      </c>
      <c r="GH479" s="223">
        <f t="shared" ca="1" si="1039"/>
        <v>3.5303949812159896E-7</v>
      </c>
      <c r="GI479" s="223">
        <f t="shared" ca="1" si="1040"/>
        <v>-5.7568038140880104E-5</v>
      </c>
      <c r="GJ479" s="223">
        <f t="shared" ca="1" si="1041"/>
        <v>1.1133255286540184E-4</v>
      </c>
      <c r="GK479" s="223">
        <f t="shared" ca="1" si="1042"/>
        <v>-1.5842407341384369E-4</v>
      </c>
      <c r="GL479" s="223">
        <f t="shared" ca="1" si="1043"/>
        <v>1.9602005207424721E-4</v>
      </c>
      <c r="GM479" s="223">
        <f t="shared" ca="1" si="1044"/>
        <v>-2.2186708011582472E-4</v>
      </c>
      <c r="GN479" s="223">
        <f t="shared" ca="1" si="1045"/>
        <v>2.3441595146049614E-4</v>
      </c>
      <c r="GO479" s="223">
        <f t="shared" ca="1" si="1046"/>
        <v>-2.3291451821220478E-4</v>
      </c>
      <c r="GP479" s="223">
        <f t="shared" ca="1" si="1047"/>
        <v>2.1745277251668623E-4</v>
      </c>
      <c r="GQ479" s="223">
        <f t="shared" ca="1" si="1048"/>
        <v>-1.8895745265776288E-4</v>
      </c>
      <c r="GR479" s="223">
        <f t="shared" ca="1" si="1049"/>
        <v>1.4913649668744539E-4</v>
      </c>
      <c r="GS479" s="223">
        <f t="shared" ca="1" si="1050"/>
        <v>-1.0037667289974965E-4</v>
      </c>
      <c r="GT479" s="223">
        <f t="shared" ca="1" si="1051"/>
        <v>4.5600522921463655E-5</v>
      </c>
      <c r="GU479" s="223">
        <f t="shared" ca="1" si="1052"/>
        <v>1.1908808108107471E-5</v>
      </c>
      <c r="GV479" s="223">
        <f t="shared" ca="1" si="1053"/>
        <v>-6.8704355027759332E-5</v>
      </c>
      <c r="GW479" s="223">
        <f t="shared" ca="1" si="1054"/>
        <v>1.2138193510691762E-4</v>
      </c>
      <c r="GX479" s="223">
        <f t="shared" ca="1" si="1055"/>
        <v>-1.6678418622610215E-4</v>
      </c>
      <c r="GY479" s="223">
        <f t="shared" ca="1" si="1056"/>
        <v>2.0218981124896245E-4</v>
      </c>
      <c r="GZ479" s="223">
        <f t="shared" ca="1" si="1057"/>
        <v>-2.254766857519091E-4</v>
      </c>
      <c r="HA479" s="223">
        <f t="shared" ca="1" si="1058"/>
        <v>2.3524905284318269E-4</v>
      </c>
      <c r="HB479" s="223">
        <f t="shared" ca="1" si="1059"/>
        <v>-2.309211813326952E-4</v>
      </c>
      <c r="HC479" s="223">
        <f t="shared" ca="1" si="1060"/>
        <v>2.1275247299145923E-4</v>
      </c>
      <c r="HD479" s="223">
        <f t="shared" ca="1" si="1061"/>
        <v>-1.8183191465957998E-4</v>
      </c>
      <c r="HE479" s="223">
        <f t="shared" ca="1" si="1062"/>
        <v>1.40012807104548E-4</v>
      </c>
      <c r="HF479" s="223">
        <f t="shared" ca="1" si="1063"/>
        <v>-8.9801682818244657E-5</v>
      </c>
      <c r="HG479" s="223">
        <f t="shared" ca="1" si="1064"/>
        <v>3.4208070741749259E-5</v>
      </c>
      <c r="HH479" s="223">
        <f t="shared" ca="1" si="1065"/>
        <v>2.343588735624581E-5</v>
      </c>
      <c r="HI479" s="223">
        <f t="shared" ca="1" si="1066"/>
        <v>-7.9675157105585579E-5</v>
      </c>
      <c r="HJ479" s="223">
        <f t="shared" ca="1" si="1067"/>
        <v>1.3113889763493615E-4</v>
      </c>
      <c r="HK479" s="223">
        <f t="shared" ca="1" si="1068"/>
        <v>-1.7474250132517175E-4</v>
      </c>
      <c r="HL479" s="223">
        <f t="shared" ca="1" si="1069"/>
        <v>2.0787247745865698E-4</v>
      </c>
      <c r="HM479" s="223">
        <f t="shared" ca="1" si="1070"/>
        <v>-2.2854309830258444E-4</v>
      </c>
      <c r="HN479" s="223">
        <f t="shared" ca="1" si="1071"/>
        <v>2.3551541865218803E-4</v>
      </c>
      <c r="HO479" s="223">
        <f t="shared" ca="1" si="1072"/>
        <v>-2.2837153510105396E-4</v>
      </c>
      <c r="HP479" s="223">
        <f t="shared" ca="1" si="1073"/>
        <v>2.0753963412387902E-4</v>
      </c>
      <c r="HQ479" s="223">
        <f t="shared" ca="1" si="1074"/>
        <v>-1.7426832765240458E-4</v>
      </c>
      <c r="HR479" s="223">
        <f t="shared" ca="1" si="1075"/>
        <v>1.3055181440566161E-4</v>
      </c>
      <c r="HS479" s="223">
        <f t="shared" ca="1" si="1076"/>
        <v>-7.9010352617107446E-5</v>
      </c>
      <c r="HT479" s="223">
        <f t="shared" ca="1" si="1077"/>
        <v>2.2733208323371358E-5</v>
      </c>
      <c r="HU479" s="223">
        <f t="shared" ca="1" si="1078"/>
        <v>3.4906507499028283E-5</v>
      </c>
      <c r="HV479" s="223">
        <f t="shared" ca="1" si="1079"/>
        <v>-9.0454014751199826E-5</v>
      </c>
      <c r="HW479" s="223">
        <f t="shared" ca="1" si="1080"/>
        <v>1.4057993507216363E-4</v>
      </c>
      <c r="HX479" s="223">
        <f t="shared" ca="1" si="1081"/>
        <v>-1.8227984643289576E-4</v>
      </c>
      <c r="HY479" s="223">
        <f t="shared" ca="1" si="1082"/>
        <v>2.1305436066267394E-4</v>
      </c>
      <c r="HZ479" s="223">
        <f t="shared" ca="1" si="1083"/>
        <v>-2.3105893051144423E-4</v>
      </c>
      <c r="IA479" s="223">
        <f t="shared" ca="1" si="1084"/>
        <v>2.3521440718894614E-4</v>
      </c>
      <c r="IB479" s="223">
        <f t="shared" ca="1" si="1085"/>
        <v>-2.2527172183836385E-4</v>
      </c>
      <c r="IC479" s="223">
        <f t="shared" ca="1" si="1086"/>
        <v>2.0182681409938223E-4</v>
      </c>
      <c r="ID479" s="223">
        <f t="shared" ca="1" si="1087"/>
        <v>-1.6628491297979392E-4</v>
      </c>
      <c r="IE479" s="223">
        <f t="shared" ca="1" si="1088"/>
        <v>2.624029259123281E-4</v>
      </c>
      <c r="IF479" s="223">
        <f t="shared" ca="1" si="1089"/>
        <v>-6.8028679556025661E-5</v>
      </c>
      <c r="IG479" s="223">
        <f t="shared" ca="1" si="1090"/>
        <v>1.1203579614921943E-5</v>
      </c>
      <c r="IH479" s="223">
        <f t="shared" ca="1" si="1091"/>
        <v>4.6293034807770231E-5</v>
      </c>
      <c r="II479" s="223">
        <f t="shared" ca="1" si="1092"/>
        <v>-1.0101496075246724E-4</v>
      </c>
      <c r="IJ479" s="223">
        <f t="shared" ca="1" si="1093"/>
        <v>1.4968230313243283E-4</v>
      </c>
      <c r="IK479" s="223">
        <f t="shared" ca="1" si="1094"/>
        <v>-1.893780634247511E-4</v>
      </c>
      <c r="IL479" s="223">
        <f t="shared" ca="1" si="1095"/>
        <v>2.1772297725048531E-4</v>
      </c>
      <c r="IM479" s="223">
        <f t="shared" ca="1" si="1096"/>
        <v>-2.330181215183288E-4</v>
      </c>
      <c r="IN479" s="223">
        <f t="shared" ca="1" si="1097"/>
        <v>2.3434674361643608E-4</v>
      </c>
      <c r="IO479" s="223">
        <f t="shared" ca="1" si="1098"/>
        <v>-2.216292092663007E-4</v>
      </c>
      <c r="IP479" s="223">
        <f t="shared" ca="1" si="1099"/>
        <v>1.956277756017653E-4</v>
      </c>
      <c r="IQ479" s="223">
        <f t="shared" ca="1" si="1100"/>
        <v>-1.5790090338699584E-4</v>
      </c>
      <c r="IR479" s="223">
        <f t="shared" ca="1" si="1101"/>
        <v>1.1070984678429116E-4</v>
      </c>
      <c r="IS479" s="223">
        <f t="shared" ca="1" si="1102"/>
        <v>-5.6883119447310486E-5</v>
      </c>
      <c r="IT479" s="223">
        <f t="shared" ca="1" si="1103"/>
        <v>-3.5303949813752318E-7</v>
      </c>
      <c r="IU479" s="223">
        <f t="shared" ca="1" si="1104"/>
        <v>5.7568038140895541E-5</v>
      </c>
      <c r="IV479" s="223">
        <f t="shared" ca="1" si="1105"/>
        <v>-1.1133255286539229E-4</v>
      </c>
      <c r="IW479" s="223">
        <f t="shared" ca="1" si="1106"/>
        <v>1.5842407341385545E-4</v>
      </c>
      <c r="IX479" s="223">
        <f t="shared" ca="1" si="1107"/>
        <v>-1.9602005207424122E-4</v>
      </c>
      <c r="IY479" s="223">
        <f t="shared" ca="1" si="1108"/>
        <v>2.2186708011583006E-4</v>
      </c>
      <c r="IZ479" s="223">
        <f t="shared" ca="1" si="1109"/>
        <v>-2.3441595146049511E-4</v>
      </c>
      <c r="JA479" s="223">
        <f t="shared" ca="1" si="1110"/>
        <v>2.329145182122024E-4</v>
      </c>
      <c r="JB479" s="223">
        <f t="shared" ca="1" si="1111"/>
        <v>-2.1745277251668011E-4</v>
      </c>
    </row>
    <row r="480" spans="2:262">
      <c r="B480" s="230">
        <v>119</v>
      </c>
      <c r="C480" s="229">
        <f t="shared" si="1112"/>
        <v>2.3242187500000016E-3</v>
      </c>
      <c r="D480" s="226">
        <f t="shared" ca="1" si="855"/>
        <v>280.00064886089501</v>
      </c>
      <c r="E480" s="225">
        <f ca="1">DU361</f>
        <v>6.4886089503852324E-4</v>
      </c>
      <c r="F480" s="224">
        <v>119</v>
      </c>
      <c r="G480" s="223">
        <f t="shared" ca="1" si="856"/>
        <v>2.2819322192588735E-4</v>
      </c>
      <c r="H480" s="223">
        <f t="shared" ca="1" si="857"/>
        <v>-1.876316431642719E-4</v>
      </c>
      <c r="I480" s="223">
        <f t="shared" ca="1" si="858"/>
        <v>1.3795196587013098E-4</v>
      </c>
      <c r="J480" s="223">
        <f t="shared" ca="1" si="859"/>
        <v>-8.1568410720706539E-5</v>
      </c>
      <c r="K480" s="223">
        <f t="shared" ca="1" si="860"/>
        <v>2.1220978297970807E-5</v>
      </c>
      <c r="L480" s="223">
        <f t="shared" ca="1" si="861"/>
        <v>4.0157703267043533E-5</v>
      </c>
      <c r="M480" s="223">
        <f t="shared" ca="1" si="862"/>
        <v>-9.9584891528190384E-5</v>
      </c>
      <c r="N480" s="223">
        <f t="shared" ca="1" si="863"/>
        <v>1.5417267830037789E-4</v>
      </c>
      <c r="O480" s="223">
        <f t="shared" ca="1" si="864"/>
        <v>-2.0126832969465677E-4</v>
      </c>
      <c r="P480" s="223">
        <f t="shared" ca="1" si="865"/>
        <v>2.3858319768436964E-4</v>
      </c>
      <c r="Q480" s="223">
        <f t="shared" ca="1" si="866"/>
        <v>-2.643039386494286E-4</v>
      </c>
      <c r="R480" s="223">
        <f t="shared" ca="1" si="867"/>
        <v>2.7718063415127015E-4</v>
      </c>
      <c r="S480" s="223">
        <f t="shared" ca="1" si="868"/>
        <v>-2.7658753164422036E-4</v>
      </c>
      <c r="T480" s="223">
        <f t="shared" ca="1" si="869"/>
        <v>2.6255345338345877E-4</v>
      </c>
      <c r="U480" s="223">
        <f t="shared" ca="1" si="870"/>
        <v>-2.3576039578620462E-4</v>
      </c>
      <c r="V480" s="223">
        <f t="shared" ca="1" si="871"/>
        <v>1.9751038731119405E-4</v>
      </c>
      <c r="W480" s="223">
        <f t="shared" ca="1" si="872"/>
        <v>-1.4966221542232912E-4</v>
      </c>
      <c r="X480" s="223">
        <f t="shared" ca="1" si="873"/>
        <v>9.4541097436509356E-5</v>
      </c>
      <c r="Y480" s="223">
        <f t="shared" ca="1" si="874"/>
        <v>-3.482568486763345E-5</v>
      </c>
      <c r="Z480" s="223">
        <f t="shared" ca="1" si="875"/>
        <v>-2.6582107625706426E-5</v>
      </c>
      <c r="AA480" s="223">
        <f t="shared" ca="1" si="876"/>
        <v>8.669812293026383E-5</v>
      </c>
      <c r="AB480" s="223">
        <f t="shared" ca="1" si="877"/>
        <v>-1.4260097880109657E-4</v>
      </c>
      <c r="AC480" s="223">
        <f t="shared" ca="1" si="878"/>
        <v>1.9157403459335088E-4</v>
      </c>
      <c r="AD480" s="223">
        <f t="shared" ca="1" si="879"/>
        <v>-2.3123740842452079E-4</v>
      </c>
      <c r="AE480" s="223">
        <f t="shared" ca="1" si="880"/>
        <v>2.5966362929543682E-4</v>
      </c>
      <c r="AF480" s="223">
        <f t="shared" ca="1" si="881"/>
        <v>-2.7547130396966303E-4</v>
      </c>
      <c r="AG480" s="223">
        <f t="shared" ca="1" si="882"/>
        <v>2.7789224679994633E-4</v>
      </c>
      <c r="AH480" s="223">
        <f t="shared" ca="1" si="883"/>
        <v>-2.6680881027813658E-4</v>
      </c>
      <c r="AI480" s="223">
        <f t="shared" ca="1" si="884"/>
        <v>2.4275960220290191E-4</v>
      </c>
      <c r="AJ480" s="223">
        <f t="shared" ca="1" si="885"/>
        <v>-2.0691331163521622E-4</v>
      </c>
      <c r="AK480" s="223">
        <f t="shared" ca="1" si="886"/>
        <v>1.6101191558871346E-4</v>
      </c>
      <c r="AL480" s="223">
        <f t="shared" ca="1" si="887"/>
        <v>-1.0728602636776367E-4</v>
      </c>
      <c r="AM480" s="223">
        <f t="shared" ca="1" si="888"/>
        <v>4.8346493312079812E-5</v>
      </c>
      <c r="AN480" s="223">
        <f t="shared" ca="1" si="889"/>
        <v>1.2942473358780368E-5</v>
      </c>
      <c r="AO480" s="223">
        <f t="shared" ca="1" si="890"/>
        <v>-7.3602490960341505E-5</v>
      </c>
      <c r="AP480" s="223">
        <f t="shared" ca="1" si="891"/>
        <v>1.3068574105350942E-4</v>
      </c>
      <c r="AQ480" s="223">
        <f t="shared" ca="1" si="892"/>
        <v>-1.8141822086280746E-4</v>
      </c>
      <c r="AR480" s="223">
        <f t="shared" ca="1" si="893"/>
        <v>2.2333454799377303E-4</v>
      </c>
      <c r="AS480" s="223">
        <f t="shared" ca="1" si="894"/>
        <v>-2.5439776751462305E-4</v>
      </c>
      <c r="AT480" s="223">
        <f t="shared" ca="1" si="895"/>
        <v>2.730983392883569E-4</v>
      </c>
      <c r="AU480" s="223">
        <f t="shared" ca="1" si="896"/>
        <v>-2.7852749519264545E-4</v>
      </c>
      <c r="AV480" s="223">
        <f t="shared" ca="1" si="897"/>
        <v>2.7042140137916376E-4</v>
      </c>
      <c r="AW480" s="223">
        <f t="shared" ca="1" si="898"/>
        <v>-2.4917397947466175E-4</v>
      </c>
      <c r="AX480" s="223">
        <f t="shared" ca="1" si="899"/>
        <v>2.1581776366804366E-4</v>
      </c>
      <c r="AY480" s="223">
        <f t="shared" ca="1" si="900"/>
        <v>-1.7197372394746482E-4</v>
      </c>
      <c r="AZ480" s="223">
        <f t="shared" ca="1" si="901"/>
        <v>1.1977249386435562E-4</v>
      </c>
      <c r="BA480" s="223">
        <f t="shared" ca="1" si="902"/>
        <v>-6.1750830819484672E-5</v>
      </c>
      <c r="BB480" s="223">
        <f t="shared" ca="1" si="903"/>
        <v>7.283404600917973E-7</v>
      </c>
      <c r="BC480" s="223">
        <f t="shared" ca="1" si="904"/>
        <v>6.0329544142875084E-5</v>
      </c>
      <c r="BD480" s="223">
        <f t="shared" ca="1" si="905"/>
        <v>-1.1845566990901249E-4</v>
      </c>
      <c r="BE480" s="223">
        <f t="shared" ca="1" si="906"/>
        <v>1.7082535474784627E-4</v>
      </c>
      <c r="BF480" s="223">
        <f t="shared" ca="1" si="907"/>
        <v>-2.148936550751099E-4</v>
      </c>
      <c r="BG480" s="223">
        <f t="shared" ca="1" si="908"/>
        <v>2.4851903922925726E-4</v>
      </c>
      <c r="BH480" s="223">
        <f t="shared" ca="1" si="909"/>
        <v>-2.7006745678711586E-4</v>
      </c>
      <c r="BI480" s="223">
        <f t="shared" ca="1" si="910"/>
        <v>2.7849174645329828E-4</v>
      </c>
      <c r="BJ480" s="223">
        <f t="shared" ca="1" si="911"/>
        <v>-2.7338252363814952E-4</v>
      </c>
      <c r="BK480" s="223">
        <f t="shared" ca="1" si="912"/>
        <v>2.5498807480480422E-4</v>
      </c>
      <c r="BL480" s="223">
        <f t="shared" ca="1" si="913"/>
        <v>-2.2420229180479382E-4</v>
      </c>
      <c r="BM480" s="223">
        <f t="shared" ca="1" si="914"/>
        <v>1.8252123254211067E-4</v>
      </c>
      <c r="BN480" s="223">
        <f t="shared" ca="1" si="915"/>
        <v>-1.3197041893238986E-4</v>
      </c>
      <c r="BO480" s="223">
        <f t="shared" ca="1" si="916"/>
        <v>7.5006405166715289E-5</v>
      </c>
      <c r="BP480" s="223">
        <f t="shared" ca="1" si="917"/>
        <v>-1.4397399643004458E-5</v>
      </c>
      <c r="BQ480" s="223">
        <f t="shared" ca="1" si="918"/>
        <v>-4.6911258169332272E-5</v>
      </c>
      <c r="BR480" s="223">
        <f t="shared" ca="1" si="919"/>
        <v>1.0594022868020635E-4</v>
      </c>
      <c r="BS480" s="223">
        <f t="shared" ca="1" si="920"/>
        <v>-1.5982095539076045E-4</v>
      </c>
      <c r="BT480" s="223">
        <f t="shared" ca="1" si="921"/>
        <v>2.0593506451891481E-4</v>
      </c>
      <c r="BU480" s="223">
        <f t="shared" ca="1" si="922"/>
        <v>-2.4204160681068782E-4</v>
      </c>
      <c r="BV480" s="223">
        <f t="shared" ca="1" si="923"/>
        <v>2.6638595812735833E-4</v>
      </c>
      <c r="BW480" s="223">
        <f t="shared" ca="1" si="924"/>
        <v>-2.7778508670374944E-4</v>
      </c>
      <c r="BX480" s="223">
        <f t="shared" ca="1" si="925"/>
        <v>2.7568504345221168E-4</v>
      </c>
      <c r="BY480" s="223">
        <f t="shared" ca="1" si="926"/>
        <v>-2.6018788152842604E-4</v>
      </c>
      <c r="BZ480" s="223">
        <f t="shared" ca="1" si="927"/>
        <v>2.3204669698278455E-4</v>
      </c>
      <c r="CA480" s="223">
        <f t="shared" ca="1" si="928"/>
        <v>-1.926290315005849E-4</v>
      </c>
      <c r="CB480" s="223">
        <f t="shared" ca="1" si="929"/>
        <v>1.4385041570197954E-4</v>
      </c>
      <c r="CC480" s="223">
        <f t="shared" ca="1" si="930"/>
        <v>-8.8081282514114098E-5</v>
      </c>
      <c r="CD480" s="223">
        <f t="shared" ca="1" si="931"/>
        <v>2.803177422910596E-5</v>
      </c>
      <c r="CE480" s="223">
        <f t="shared" ca="1" si="932"/>
        <v>3.3379958865910859E-5</v>
      </c>
      <c r="CF480" s="223">
        <f t="shared" ca="1" si="933"/>
        <v>-9.3169568161241431E-5</v>
      </c>
      <c r="CG480" s="223">
        <f t="shared" ca="1" si="934"/>
        <v>1.484315333534825E-4</v>
      </c>
      <c r="CH480" s="223">
        <f t="shared" ca="1" si="935"/>
        <v>-1.9648035835450716E-4</v>
      </c>
      <c r="CI480" s="223">
        <f t="shared" ca="1" si="936"/>
        <v>2.3498107496097037E-4</v>
      </c>
      <c r="CJ480" s="223">
        <f t="shared" ca="1" si="937"/>
        <v>-2.6206271236182027E-4</v>
      </c>
      <c r="CK480" s="223">
        <f t="shared" ca="1" si="938"/>
        <v>2.7640921834923087E-4</v>
      </c>
      <c r="CL480" s="223">
        <f t="shared" ca="1" si="939"/>
        <v>-2.7732341384943931E-4</v>
      </c>
      <c r="CM480" s="223">
        <f t="shared" ca="1" si="940"/>
        <v>2.6476087285567647E-4</v>
      </c>
      <c r="CN480" s="223">
        <f t="shared" ca="1" si="941"/>
        <v>-2.393320813428494E-4</v>
      </c>
      <c r="CO480" s="223">
        <f t="shared" ca="1" si="942"/>
        <v>2.0227277024986959E-4</v>
      </c>
      <c r="CP480" s="223">
        <f t="shared" ca="1" si="943"/>
        <v>-1.5538386422032815E-4</v>
      </c>
      <c r="CQ480" s="223">
        <f t="shared" ca="1" si="944"/>
        <v>1.0094396433691976E-4</v>
      </c>
      <c r="CR480" s="223">
        <f t="shared" ca="1" si="945"/>
        <v>-4.1598617815803972E-5</v>
      </c>
      <c r="CS480" s="223">
        <f t="shared" ca="1" si="946"/>
        <v>-1.9768244317842329E-5</v>
      </c>
      <c r="CT480" s="223">
        <f t="shared" ca="1" si="947"/>
        <v>8.0174453991885679E-5</v>
      </c>
      <c r="CU480" s="223">
        <f t="shared" ca="1" si="948"/>
        <v>-1.3668452675128949E-4</v>
      </c>
      <c r="CV480" s="223">
        <f t="shared" ca="1" si="949"/>
        <v>1.8655231379718245E-4</v>
      </c>
      <c r="CW480" s="223">
        <f t="shared" ca="1" si="950"/>
        <v>-2.2735445311976505E-4</v>
      </c>
      <c r="CX480" s="223">
        <f t="shared" ca="1" si="951"/>
        <v>2.5710813456821739E-4</v>
      </c>
      <c r="CY480" s="223">
        <f t="shared" ca="1" si="952"/>
        <v>-2.7436745597712072E-4</v>
      </c>
      <c r="CZ480" s="223">
        <f t="shared" ca="1" si="953"/>
        <v>2.7829368785204137E-4</v>
      </c>
      <c r="DA480" s="223">
        <f t="shared" ca="1" si="954"/>
        <v>-2.6869603204990859E-4</v>
      </c>
      <c r="DB480" s="223">
        <f t="shared" ca="1" si="955"/>
        <v>2.4604089375594539E-4</v>
      </c>
      <c r="DC480" s="223">
        <f t="shared" ca="1" si="956"/>
        <v>-2.114292161786149E-4</v>
      </c>
      <c r="DD480" s="223">
        <f t="shared" ca="1" si="957"/>
        <v>1.6654297939975758E-4</v>
      </c>
      <c r="DE480" s="223">
        <f t="shared" ca="1" si="958"/>
        <v>-1.1356346330799823E-4</v>
      </c>
      <c r="DF480" s="223">
        <f t="shared" ca="1" si="959"/>
        <v>5.5065246688575141E-5</v>
      </c>
      <c r="DG480" s="223">
        <f t="shared" ca="1" si="960"/>
        <v>6.1089063377184208E-6</v>
      </c>
      <c r="DH480" s="223">
        <f t="shared" ca="1" si="961"/>
        <v>-6.6986192540426011E-5</v>
      </c>
      <c r="DI480" s="223">
        <f t="shared" ca="1" si="962"/>
        <v>1.2460823515199527E-4</v>
      </c>
      <c r="DJ480" s="223">
        <f t="shared" ca="1" si="963"/>
        <v>-1.7617484837586172E-4</v>
      </c>
      <c r="DK480" s="223">
        <f t="shared" ca="1" si="964"/>
        <v>2.191801144870916E-4</v>
      </c>
      <c r="DL480" s="223">
        <f t="shared" ca="1" si="965"/>
        <v>-2.5153416075842673E-4</v>
      </c>
      <c r="DM480" s="223">
        <f t="shared" ca="1" si="966"/>
        <v>2.7166471837181057E-4</v>
      </c>
      <c r="DN480" s="223">
        <f t="shared" ca="1" si="967"/>
        <v>-2.7859352798495951E-4</v>
      </c>
      <c r="DO480" s="223">
        <f t="shared" ca="1" si="968"/>
        <v>2.719838789679337E-4</v>
      </c>
      <c r="DP480" s="223">
        <f t="shared" ca="1" si="969"/>
        <v>-2.5215697210535006E-4</v>
      </c>
      <c r="DQ480" s="223">
        <f t="shared" ca="1" si="970"/>
        <v>2.2007631060657902E-4</v>
      </c>
      <c r="DR480" s="223">
        <f t="shared" ca="1" si="971"/>
        <v>-1.7730087795437074E-4</v>
      </c>
      <c r="DS480" s="223">
        <f t="shared" ca="1" si="972"/>
        <v>1.2590937794898301E-4</v>
      </c>
      <c r="DT480" s="223">
        <f t="shared" ca="1" si="973"/>
        <v>-6.8399218558927487E-5</v>
      </c>
      <c r="DU480" s="223">
        <f t="shared" ca="1" si="974"/>
        <v>7.5651485328342386E-6</v>
      </c>
      <c r="DV480" s="223">
        <f t="shared" ca="1" si="975"/>
        <v>5.3636555483823692E-5</v>
      </c>
      <c r="DW480" s="223">
        <f t="shared" ca="1" si="976"/>
        <v>-1.1223175139982744E-4</v>
      </c>
      <c r="DX480" s="223">
        <f t="shared" ca="1" si="977"/>
        <v>1.6537296231370919E-4</v>
      </c>
      <c r="DY480" s="223">
        <f t="shared" ca="1" si="978"/>
        <v>-2.1047775176070792E-4</v>
      </c>
      <c r="DZ480" s="223">
        <f t="shared" ca="1" si="979"/>
        <v>2.4535421912357837E-4</v>
      </c>
      <c r="EA480" s="223">
        <f t="shared" ca="1" si="980"/>
        <v>-2.6830751666492782E-4</v>
      </c>
      <c r="EB480" s="223">
        <f t="shared" ca="1" si="981"/>
        <v>2.7822221190705132E-4</v>
      </c>
      <c r="EC480" s="223">
        <f t="shared" ca="1" si="982"/>
        <v>-2.7461649289855491E-4</v>
      </c>
      <c r="ED480" s="223">
        <f t="shared" ca="1" si="983"/>
        <v>2.5766558222261058E-4</v>
      </c>
      <c r="EE480" s="223">
        <f t="shared" ca="1" si="984"/>
        <v>-2.2819322192588361E-4</v>
      </c>
      <c r="EF480" s="223">
        <f t="shared" ca="1" si="985"/>
        <v>1.8763164316426889E-4</v>
      </c>
      <c r="EG480" s="223">
        <f t="shared" ca="1" si="986"/>
        <v>-1.3795196587012963E-4</v>
      </c>
      <c r="EH480" s="223">
        <f t="shared" ca="1" si="987"/>
        <v>8.1568410720692214E-5</v>
      </c>
      <c r="EI480" s="223">
        <f t="shared" ca="1" si="988"/>
        <v>-2.1220978297958366E-5</v>
      </c>
      <c r="EJ480" s="223">
        <f t="shared" ca="1" si="989"/>
        <v>-4.015770326705344E-5</v>
      </c>
      <c r="EK480" s="223">
        <f t="shared" ca="1" si="990"/>
        <v>9.9584891528196943E-5</v>
      </c>
      <c r="EL480" s="223">
        <f t="shared" ca="1" si="991"/>
        <v>-1.5417267830038209E-4</v>
      </c>
      <c r="EM480" s="223">
        <f t="shared" ca="1" si="992"/>
        <v>2.0126832969465889E-4</v>
      </c>
      <c r="EN480" s="223">
        <f t="shared" ca="1" si="993"/>
        <v>-2.3858319768437788E-4</v>
      </c>
      <c r="EO480" s="223">
        <f t="shared" ca="1" si="994"/>
        <v>2.6430393864943272E-4</v>
      </c>
      <c r="EP480" s="223">
        <f t="shared" ca="1" si="995"/>
        <v>-2.7718063415127123E-4</v>
      </c>
      <c r="EQ480" s="223">
        <f t="shared" ca="1" si="996"/>
        <v>2.7658753164421928E-4</v>
      </c>
      <c r="ER480" s="223">
        <f t="shared" ca="1" si="997"/>
        <v>-2.6255345338345714E-4</v>
      </c>
      <c r="ES480" s="223">
        <f t="shared" ca="1" si="998"/>
        <v>2.3576039578620297E-4</v>
      </c>
      <c r="ET480" s="223">
        <f t="shared" ca="1" si="999"/>
        <v>-1.9751038731119329E-4</v>
      </c>
      <c r="EU480" s="223">
        <f t="shared" ca="1" si="1000"/>
        <v>1.4966221542231655E-4</v>
      </c>
      <c r="EV480" s="223">
        <f t="shared" ca="1" si="1001"/>
        <v>-9.4541097436497159E-5</v>
      </c>
      <c r="EW480" s="223">
        <f t="shared" ca="1" si="1002"/>
        <v>3.4825684867624532E-5</v>
      </c>
      <c r="EX480" s="223">
        <f t="shared" ca="1" si="1003"/>
        <v>2.6582107625713433E-5</v>
      </c>
      <c r="EY480" s="223">
        <f t="shared" ca="1" si="1004"/>
        <v>-8.6698122930268628E-5</v>
      </c>
      <c r="EZ480" s="223">
        <f t="shared" ca="1" si="1005"/>
        <v>1.4260097880109749E-4</v>
      </c>
      <c r="FA480" s="223">
        <f t="shared" ca="1" si="1006"/>
        <v>-1.9157403459336319E-4</v>
      </c>
      <c r="FB480" s="223">
        <f t="shared" ca="1" si="1007"/>
        <v>2.31237408424528E-4</v>
      </c>
      <c r="FC480" s="223">
        <f t="shared" ca="1" si="1008"/>
        <v>-2.5966362929544001E-4</v>
      </c>
      <c r="FD480" s="223">
        <f t="shared" ca="1" si="1009"/>
        <v>2.7547130396966439E-4</v>
      </c>
      <c r="FE480" s="223">
        <f t="shared" ca="1" si="1010"/>
        <v>-2.77892246799946E-4</v>
      </c>
      <c r="FF480" s="223">
        <f t="shared" ca="1" si="1011"/>
        <v>2.6680881027813631E-4</v>
      </c>
      <c r="FG480" s="223">
        <f t="shared" ca="1" si="1012"/>
        <v>-2.4275960220289361E-4</v>
      </c>
      <c r="FH480" s="223">
        <f t="shared" ca="1" si="1013"/>
        <v>2.0691331163520755E-4</v>
      </c>
      <c r="FI480" s="223">
        <f t="shared" ca="1" si="1014"/>
        <v>-1.6101191558870286E-4</v>
      </c>
      <c r="FJ480" s="223">
        <f t="shared" ca="1" si="1015"/>
        <v>1.0728602636775534E-4</v>
      </c>
      <c r="FK480" s="223">
        <f t="shared" ca="1" si="1016"/>
        <v>-4.8346493312074839E-5</v>
      </c>
      <c r="FL480" s="223">
        <f t="shared" ca="1" si="1017"/>
        <v>-1.2942473358785423E-5</v>
      </c>
      <c r="FM480" s="223">
        <f t="shared" ca="1" si="1018"/>
        <v>7.3602490960342548E-5</v>
      </c>
      <c r="FN480" s="223">
        <f t="shared" ca="1" si="1019"/>
        <v>-1.3068574105352438E-4</v>
      </c>
      <c r="FO480" s="223">
        <f t="shared" ca="1" si="1020"/>
        <v>1.814182208628173E-4</v>
      </c>
      <c r="FP480" s="223">
        <f t="shared" ca="1" si="1021"/>
        <v>-2.2333454799377842E-4</v>
      </c>
      <c r="FQ480" s="223">
        <f t="shared" ca="1" si="1022"/>
        <v>2.5439776751462668E-4</v>
      </c>
      <c r="FR480" s="223">
        <f t="shared" ca="1" si="1023"/>
        <v>-2.7309833928835787E-4</v>
      </c>
      <c r="FS480" s="223">
        <f t="shared" ca="1" si="1024"/>
        <v>2.7852749519264545E-4</v>
      </c>
      <c r="FT480" s="223">
        <f t="shared" ca="1" si="1025"/>
        <v>-2.7042140137915964E-4</v>
      </c>
      <c r="FU480" s="223">
        <f t="shared" ca="1" si="1026"/>
        <v>2.4917397947465589E-4</v>
      </c>
      <c r="FV480" s="223">
        <f t="shared" ca="1" si="1027"/>
        <v>-2.1581776366803794E-4</v>
      </c>
      <c r="FW480" s="223">
        <f t="shared" ca="1" si="1028"/>
        <v>1.7197372394745771E-4</v>
      </c>
      <c r="FX480" s="223">
        <f t="shared" ca="1" si="1029"/>
        <v>-1.1977249386434748E-4</v>
      </c>
      <c r="FY480" s="223">
        <f t="shared" ca="1" si="1030"/>
        <v>6.1750830819483628E-5</v>
      </c>
      <c r="FZ480" s="223">
        <f t="shared" ca="1" si="1031"/>
        <v>-7.2834046007485664E-7</v>
      </c>
      <c r="GA480" s="223">
        <f t="shared" ca="1" si="1032"/>
        <v>-6.0329544142891605E-5</v>
      </c>
      <c r="GB480" s="223">
        <f t="shared" ca="1" si="1033"/>
        <v>1.1845566990902063E-4</v>
      </c>
      <c r="GC480" s="223">
        <f t="shared" ca="1" si="1034"/>
        <v>-1.7082535474785337E-4</v>
      </c>
      <c r="GD480" s="223">
        <f t="shared" ca="1" si="1035"/>
        <v>2.1489365507511564E-4</v>
      </c>
      <c r="GE480" s="223">
        <f t="shared" ca="1" si="1036"/>
        <v>-2.4851903922925775E-4</v>
      </c>
      <c r="GF480" s="223">
        <f t="shared" ca="1" si="1037"/>
        <v>2.7006745678711619E-4</v>
      </c>
      <c r="GG480" s="223">
        <f t="shared" ca="1" si="1038"/>
        <v>-2.7849174645329828E-4</v>
      </c>
      <c r="GH480" s="223">
        <f t="shared" ca="1" si="1039"/>
        <v>2.7338252363815082E-4</v>
      </c>
      <c r="GI480" s="223">
        <f t="shared" ca="1" si="1040"/>
        <v>-2.5498807480480698E-4</v>
      </c>
      <c r="GJ480" s="223">
        <f t="shared" ca="1" si="1041"/>
        <v>2.2420229180477908E-4</v>
      </c>
      <c r="GK480" s="223">
        <f t="shared" ca="1" si="1042"/>
        <v>-1.8252123254209192E-4</v>
      </c>
      <c r="GL480" s="223">
        <f t="shared" ca="1" si="1043"/>
        <v>1.3197041893237493E-4</v>
      </c>
      <c r="GM480" s="223">
        <f t="shared" ca="1" si="1044"/>
        <v>-7.5006405166698985E-5</v>
      </c>
      <c r="GN480" s="223">
        <f t="shared" ca="1" si="1045"/>
        <v>1.4397399642987544E-5</v>
      </c>
      <c r="GO480" s="223">
        <f t="shared" ca="1" si="1046"/>
        <v>4.6911258169341162E-5</v>
      </c>
      <c r="GP480" s="223">
        <f t="shared" ca="1" si="1047"/>
        <v>-1.0594022868021469E-4</v>
      </c>
      <c r="GQ480" s="223">
        <f t="shared" ca="1" si="1048"/>
        <v>1.5982095539076783E-4</v>
      </c>
      <c r="GR480" s="223">
        <f t="shared" ca="1" si="1049"/>
        <v>-2.0593506451891555E-4</v>
      </c>
      <c r="GS480" s="223">
        <f t="shared" ca="1" si="1050"/>
        <v>2.4204160681068836E-4</v>
      </c>
      <c r="GT480" s="223">
        <f t="shared" ca="1" si="1051"/>
        <v>-2.6638595812735865E-4</v>
      </c>
      <c r="GU480" s="223">
        <f t="shared" ca="1" si="1052"/>
        <v>2.777850867037489E-4</v>
      </c>
      <c r="GV480" s="223">
        <f t="shared" ca="1" si="1053"/>
        <v>-2.7568504345221265E-4</v>
      </c>
      <c r="GW480" s="223">
        <f t="shared" ca="1" si="1054"/>
        <v>2.6018788152841715E-4</v>
      </c>
      <c r="GX480" s="223">
        <f t="shared" ca="1" si="1055"/>
        <v>-2.3204669698277084E-4</v>
      </c>
      <c r="GY480" s="223">
        <f t="shared" ca="1" si="1056"/>
        <v>1.9262903150057267E-4</v>
      </c>
      <c r="GZ480" s="223">
        <f t="shared" ca="1" si="1057"/>
        <v>-1.4385041570196504E-4</v>
      </c>
      <c r="HA480" s="223">
        <f t="shared" ca="1" si="1058"/>
        <v>8.8081282514098025E-5</v>
      </c>
      <c r="HB480" s="223">
        <f t="shared" ca="1" si="1059"/>
        <v>-2.8031774229096988E-5</v>
      </c>
      <c r="HC480" s="223">
        <f t="shared" ca="1" si="1060"/>
        <v>-3.337995886591979E-5</v>
      </c>
      <c r="HD480" s="223">
        <f t="shared" ca="1" si="1061"/>
        <v>9.3169568161249942E-5</v>
      </c>
      <c r="HE480" s="223">
        <f t="shared" ca="1" si="1062"/>
        <v>-1.4843153335348342E-4</v>
      </c>
      <c r="HF480" s="223">
        <f t="shared" ca="1" si="1063"/>
        <v>1.9648035835450798E-4</v>
      </c>
      <c r="HG480" s="223">
        <f t="shared" ca="1" si="1064"/>
        <v>-2.3498107496097096E-4</v>
      </c>
      <c r="HH480" s="223">
        <f t="shared" ca="1" si="1065"/>
        <v>2.6206271236181794E-4</v>
      </c>
      <c r="HI480" s="223">
        <f t="shared" ca="1" si="1066"/>
        <v>-2.7640921834923E-4</v>
      </c>
      <c r="HJ480" s="223">
        <f t="shared" ca="1" si="1067"/>
        <v>2.7732341384943698E-4</v>
      </c>
      <c r="HK480" s="223">
        <f t="shared" ca="1" si="1068"/>
        <v>-2.6476087285567116E-4</v>
      </c>
      <c r="HL480" s="223">
        <f t="shared" ca="1" si="1069"/>
        <v>2.3933208134284075E-4</v>
      </c>
      <c r="HM480" s="223">
        <f t="shared" ca="1" si="1070"/>
        <v>-2.0227277024985796E-4</v>
      </c>
      <c r="HN480" s="223">
        <f t="shared" ca="1" si="1071"/>
        <v>1.5538386422032067E-4</v>
      </c>
      <c r="HO480" s="223">
        <f t="shared" ca="1" si="1072"/>
        <v>-1.0094396433691135E-4</v>
      </c>
      <c r="HP480" s="223">
        <f t="shared" ca="1" si="1073"/>
        <v>4.1598617815795082E-5</v>
      </c>
      <c r="HQ480" s="223">
        <f t="shared" ca="1" si="1074"/>
        <v>1.9768244317851328E-5</v>
      </c>
      <c r="HR480" s="223">
        <f t="shared" ca="1" si="1075"/>
        <v>-8.0174453991894312E-5</v>
      </c>
      <c r="HS480" s="223">
        <f t="shared" ca="1" si="1076"/>
        <v>1.3668452675128355E-4</v>
      </c>
      <c r="HT480" s="223">
        <f t="shared" ca="1" si="1077"/>
        <v>-1.8655231379717741E-4</v>
      </c>
      <c r="HU480" s="223">
        <f t="shared" ca="1" si="1078"/>
        <v>2.2735445311976104E-4</v>
      </c>
      <c r="HV480" s="223">
        <f t="shared" ca="1" si="1079"/>
        <v>-2.5710813456822698E-4</v>
      </c>
      <c r="HW480" s="223">
        <f t="shared" ca="1" si="1080"/>
        <v>2.7436745597712501E-4</v>
      </c>
      <c r="HX480" s="223">
        <f t="shared" ca="1" si="1081"/>
        <v>-2.7829368785204023E-4</v>
      </c>
      <c r="HY480" s="223">
        <f t="shared" ca="1" si="1082"/>
        <v>2.6869603204990203E-4</v>
      </c>
      <c r="HZ480" s="223">
        <f t="shared" ca="1" si="1083"/>
        <v>-2.4604089375594116E-4</v>
      </c>
      <c r="IA480" s="223">
        <f t="shared" ca="1" si="1084"/>
        <v>2.1142921617860904E-4</v>
      </c>
      <c r="IB480" s="223">
        <f t="shared" ca="1" si="1085"/>
        <v>-1.6654297939975034E-4</v>
      </c>
      <c r="IC480" s="223">
        <f t="shared" ca="1" si="1086"/>
        <v>1.1356346330798998E-4</v>
      </c>
      <c r="ID480" s="223">
        <f t="shared" ca="1" si="1087"/>
        <v>-5.5065246688566305E-5</v>
      </c>
      <c r="IE480" s="223">
        <f t="shared" ca="1" si="1088"/>
        <v>1.8223654403164567E-4</v>
      </c>
      <c r="IF480" s="223">
        <f t="shared" ca="1" si="1089"/>
        <v>6.6986192540419371E-5</v>
      </c>
      <c r="IG480" s="223">
        <f t="shared" ca="1" si="1090"/>
        <v>-1.2460823515198915E-4</v>
      </c>
      <c r="IH480" s="223">
        <f t="shared" ca="1" si="1091"/>
        <v>1.7617484837585643E-4</v>
      </c>
      <c r="II480" s="223">
        <f t="shared" ca="1" si="1092"/>
        <v>-2.1918011448710694E-4</v>
      </c>
      <c r="IJ480" s="223">
        <f t="shared" ca="1" si="1093"/>
        <v>2.5153416075843741E-4</v>
      </c>
      <c r="IK480" s="223">
        <f t="shared" ca="1" si="1094"/>
        <v>-2.716647183718161E-4</v>
      </c>
      <c r="IL480" s="223">
        <f t="shared" ca="1" si="1095"/>
        <v>2.7859352798495951E-4</v>
      </c>
      <c r="IM480" s="223">
        <f t="shared" ca="1" si="1096"/>
        <v>-2.7198387896793175E-4</v>
      </c>
      <c r="IN480" s="223">
        <f t="shared" ca="1" si="1097"/>
        <v>2.5215697210534627E-4</v>
      </c>
      <c r="IO480" s="223">
        <f t="shared" ca="1" si="1098"/>
        <v>-2.2007631060657349E-4</v>
      </c>
      <c r="IP480" s="223">
        <f t="shared" ca="1" si="1099"/>
        <v>1.7730087795436375E-4</v>
      </c>
      <c r="IQ480" s="223">
        <f t="shared" ca="1" si="1100"/>
        <v>-1.2590937794897502E-4</v>
      </c>
      <c r="IR480" s="223">
        <f t="shared" ca="1" si="1101"/>
        <v>6.8399218558918746E-5</v>
      </c>
      <c r="IS480" s="223">
        <f t="shared" ca="1" si="1102"/>
        <v>-7.5651485328410555E-6</v>
      </c>
      <c r="IT480" s="223">
        <f t="shared" ca="1" si="1103"/>
        <v>-5.3636555483816997E-5</v>
      </c>
      <c r="IU480" s="223">
        <f t="shared" ca="1" si="1104"/>
        <v>1.1223175139982118E-4</v>
      </c>
      <c r="IV480" s="223">
        <f t="shared" ca="1" si="1105"/>
        <v>-1.6537296231372919E-4</v>
      </c>
      <c r="IW480" s="223">
        <f t="shared" ca="1" si="1106"/>
        <v>2.1047775176072421E-4</v>
      </c>
      <c r="IX480" s="223">
        <f t="shared" ca="1" si="1107"/>
        <v>-2.4535421912359019E-4</v>
      </c>
      <c r="IY480" s="223">
        <f t="shared" ca="1" si="1108"/>
        <v>2.6830751666493026E-4</v>
      </c>
      <c r="IZ480" s="223">
        <f t="shared" ca="1" si="1109"/>
        <v>-2.7822221190705181E-4</v>
      </c>
      <c r="JA480" s="223">
        <f t="shared" ca="1" si="1110"/>
        <v>2.7461649289855334E-4</v>
      </c>
      <c r="JB480" s="223">
        <f t="shared" ca="1" si="1111"/>
        <v>-2.5766558222260717E-4</v>
      </c>
    </row>
    <row r="481" spans="2:262">
      <c r="B481" s="230">
        <v>120</v>
      </c>
      <c r="C481" s="229">
        <f t="shared" si="1112"/>
        <v>2.3437500000000016E-3</v>
      </c>
      <c r="D481" s="226">
        <f t="shared" ca="1" si="855"/>
        <v>279.99957685604272</v>
      </c>
      <c r="E481" s="225">
        <f ca="1">DV361</f>
        <v>-4.2314395725046494E-4</v>
      </c>
      <c r="F481" s="224">
        <v>120</v>
      </c>
      <c r="G481" s="223">
        <f t="shared" ca="1" si="856"/>
        <v>1.9664662821847824E-4</v>
      </c>
      <c r="H481" s="223">
        <f t="shared" ca="1" si="857"/>
        <v>-1.672244494932659E-4</v>
      </c>
      <c r="I481" s="223">
        <f t="shared" ca="1" si="858"/>
        <v>1.3137592895457885E-4</v>
      </c>
      <c r="J481" s="223">
        <f t="shared" ca="1" si="859"/>
        <v>-9.0478705142637447E-5</v>
      </c>
      <c r="K481" s="223">
        <f t="shared" ca="1" si="860"/>
        <v>4.610443543310692E-5</v>
      </c>
      <c r="L481" s="223">
        <f t="shared" ca="1" si="861"/>
        <v>4.1601874453442542E-8</v>
      </c>
      <c r="M481" s="223">
        <f t="shared" ca="1" si="862"/>
        <v>-4.6186040445308372E-5</v>
      </c>
      <c r="N481" s="223">
        <f t="shared" ca="1" si="863"/>
        <v>9.0555575383279978E-5</v>
      </c>
      <c r="O481" s="223">
        <f t="shared" ca="1" si="864"/>
        <v>-1.314451103434239E-4</v>
      </c>
      <c r="P481" s="223">
        <f t="shared" ca="1" si="865"/>
        <v>1.6728328342833723E-4</v>
      </c>
      <c r="Q481" s="223">
        <f t="shared" ca="1" si="866"/>
        <v>-1.9669285374464618E-4</v>
      </c>
      <c r="R481" s="223">
        <f t="shared" ca="1" si="867"/>
        <v>2.1854362799817134E-4</v>
      </c>
      <c r="S481" s="223">
        <f t="shared" ca="1" si="868"/>
        <v>-2.3199589318840478E-4</v>
      </c>
      <c r="T481" s="223">
        <f t="shared" ca="1" si="869"/>
        <v>2.3653268630820397E-4</v>
      </c>
      <c r="U481" s="223">
        <f t="shared" ca="1" si="870"/>
        <v>-2.3197966094223762E-4</v>
      </c>
      <c r="V481" s="223">
        <f t="shared" ca="1" si="871"/>
        <v>2.1851178730195351E-4</v>
      </c>
      <c r="W481" s="223">
        <f t="shared" ca="1" si="872"/>
        <v>-1.9664662821847713E-4</v>
      </c>
      <c r="X481" s="223">
        <f t="shared" ca="1" si="873"/>
        <v>1.6722444949326525E-4</v>
      </c>
      <c r="Y481" s="223">
        <f t="shared" ca="1" si="874"/>
        <v>-1.3137592895457779E-4</v>
      </c>
      <c r="Z481" s="223">
        <f t="shared" ca="1" si="875"/>
        <v>9.0478705142637054E-5</v>
      </c>
      <c r="AA481" s="223">
        <f t="shared" ca="1" si="876"/>
        <v>-4.6104435433105674E-5</v>
      </c>
      <c r="AB481" s="223">
        <f t="shared" ca="1" si="877"/>
        <v>-4.1601874454730032E-8</v>
      </c>
      <c r="AC481" s="223">
        <f t="shared" ca="1" si="878"/>
        <v>4.6186040445310453E-5</v>
      </c>
      <c r="AD481" s="223">
        <f t="shared" ca="1" si="879"/>
        <v>-9.0555575383282716E-5</v>
      </c>
      <c r="AE481" s="223">
        <f t="shared" ca="1" si="880"/>
        <v>1.3144511034342426E-4</v>
      </c>
      <c r="AF481" s="223">
        <f t="shared" ca="1" si="881"/>
        <v>-1.6728328342833812E-4</v>
      </c>
      <c r="AG481" s="223">
        <f t="shared" ca="1" si="882"/>
        <v>1.9669285374464688E-4</v>
      </c>
      <c r="AH481" s="223">
        <f t="shared" ca="1" si="883"/>
        <v>-2.1854362799817183E-4</v>
      </c>
      <c r="AI481" s="223">
        <f t="shared" ca="1" si="884"/>
        <v>2.3199589318840535E-4</v>
      </c>
      <c r="AJ481" s="223">
        <f t="shared" ca="1" si="885"/>
        <v>-2.3653268630820397E-4</v>
      </c>
      <c r="AK481" s="223">
        <f t="shared" ca="1" si="886"/>
        <v>2.3197966094223741E-4</v>
      </c>
      <c r="AL481" s="223">
        <f t="shared" ca="1" si="887"/>
        <v>-2.1851178730195302E-4</v>
      </c>
      <c r="AM481" s="223">
        <f t="shared" ca="1" si="888"/>
        <v>1.9664662821847643E-4</v>
      </c>
      <c r="AN481" s="223">
        <f t="shared" ca="1" si="889"/>
        <v>-1.6722444949326319E-4</v>
      </c>
      <c r="AO481" s="223">
        <f t="shared" ca="1" si="890"/>
        <v>1.3137592895457812E-4</v>
      </c>
      <c r="AP481" s="223">
        <f t="shared" ca="1" si="891"/>
        <v>-9.0478705142635875E-5</v>
      </c>
      <c r="AQ481" s="223">
        <f t="shared" ca="1" si="892"/>
        <v>4.6104435433104427E-5</v>
      </c>
      <c r="AR481" s="223">
        <f t="shared" ca="1" si="893"/>
        <v>4.1601874456003969E-8</v>
      </c>
      <c r="AS481" s="223">
        <f t="shared" ca="1" si="894"/>
        <v>-4.6186040445311706E-5</v>
      </c>
      <c r="AT481" s="223">
        <f t="shared" ca="1" si="895"/>
        <v>9.0555575383280792E-5</v>
      </c>
      <c r="AU481" s="223">
        <f t="shared" ca="1" si="896"/>
        <v>-1.3144511034342534E-4</v>
      </c>
      <c r="AV481" s="223">
        <f t="shared" ca="1" si="897"/>
        <v>1.6728328342833902E-4</v>
      </c>
      <c r="AW481" s="223">
        <f t="shared" ca="1" si="898"/>
        <v>-1.9669285374464762E-4</v>
      </c>
      <c r="AX481" s="223">
        <f t="shared" ca="1" si="899"/>
        <v>2.1854362799817232E-4</v>
      </c>
      <c r="AY481" s="223">
        <f t="shared" ca="1" si="900"/>
        <v>-2.3199589318840559E-4</v>
      </c>
      <c r="AZ481" s="223">
        <f t="shared" ca="1" si="901"/>
        <v>2.3653268630820397E-4</v>
      </c>
      <c r="BA481" s="223">
        <f t="shared" ca="1" si="902"/>
        <v>-2.3197966094223648E-4</v>
      </c>
      <c r="BB481" s="223">
        <f t="shared" ca="1" si="903"/>
        <v>2.1851178730195124E-4</v>
      </c>
      <c r="BC481" s="223">
        <f t="shared" ca="1" si="904"/>
        <v>-1.9664662821847756E-4</v>
      </c>
      <c r="BD481" s="223">
        <f t="shared" ca="1" si="905"/>
        <v>1.6722444949326468E-4</v>
      </c>
      <c r="BE481" s="223">
        <f t="shared" ca="1" si="906"/>
        <v>-1.3137592895457706E-4</v>
      </c>
      <c r="BF481" s="223">
        <f t="shared" ca="1" si="907"/>
        <v>9.0478705142634709E-5</v>
      </c>
      <c r="BG481" s="223">
        <f t="shared" ca="1" si="908"/>
        <v>-4.6104435433103166E-5</v>
      </c>
      <c r="BH481" s="223">
        <f t="shared" ca="1" si="909"/>
        <v>-4.160187445729146E-8</v>
      </c>
      <c r="BI481" s="223">
        <f t="shared" ca="1" si="910"/>
        <v>4.6186040445312953E-5</v>
      </c>
      <c r="BJ481" s="223">
        <f t="shared" ca="1" si="911"/>
        <v>-9.0555575383285074E-5</v>
      </c>
      <c r="BK481" s="223">
        <f t="shared" ca="1" si="912"/>
        <v>1.3144511034342919E-4</v>
      </c>
      <c r="BL481" s="223">
        <f t="shared" ca="1" si="913"/>
        <v>-1.672832834283423E-4</v>
      </c>
      <c r="BM481" s="223">
        <f t="shared" ca="1" si="914"/>
        <v>1.9669285374464642E-4</v>
      </c>
      <c r="BN481" s="223">
        <f t="shared" ca="1" si="915"/>
        <v>-2.185436279981715E-4</v>
      </c>
      <c r="BO481" s="223">
        <f t="shared" ca="1" si="916"/>
        <v>2.3199589318840519E-4</v>
      </c>
      <c r="BP481" s="223">
        <f t="shared" ca="1" si="917"/>
        <v>-2.3653268630820397E-4</v>
      </c>
      <c r="BQ481" s="223">
        <f t="shared" ca="1" si="918"/>
        <v>2.3197966094223692E-4</v>
      </c>
      <c r="BR481" s="223">
        <f t="shared" ca="1" si="919"/>
        <v>-2.1851178730195205E-4</v>
      </c>
      <c r="BS481" s="223">
        <f t="shared" ca="1" si="920"/>
        <v>1.9664662821847502E-4</v>
      </c>
      <c r="BT481" s="223">
        <f t="shared" ca="1" si="921"/>
        <v>-1.672244494932614E-4</v>
      </c>
      <c r="BU481" s="223">
        <f t="shared" ca="1" si="922"/>
        <v>1.3137592895457321E-4</v>
      </c>
      <c r="BV481" s="223">
        <f t="shared" ca="1" si="923"/>
        <v>-9.0478705142630426E-5</v>
      </c>
      <c r="BW481" s="223">
        <f t="shared" ca="1" si="924"/>
        <v>4.610443543309864E-5</v>
      </c>
      <c r="BX481" s="223">
        <f t="shared" ca="1" si="925"/>
        <v>4.160187445520437E-8</v>
      </c>
      <c r="BY481" s="223">
        <f t="shared" ca="1" si="926"/>
        <v>-4.61860404453109E-5</v>
      </c>
      <c r="BZ481" s="223">
        <f t="shared" ca="1" si="927"/>
        <v>9.055557538328315E-5</v>
      </c>
      <c r="CA481" s="223">
        <f t="shared" ca="1" si="928"/>
        <v>-1.3144511034342746E-4</v>
      </c>
      <c r="CB481" s="223">
        <f t="shared" ca="1" si="929"/>
        <v>1.6728328342834081E-4</v>
      </c>
      <c r="CC481" s="223">
        <f t="shared" ca="1" si="930"/>
        <v>-1.96692853744649E-4</v>
      </c>
      <c r="CD481" s="223">
        <f t="shared" ca="1" si="931"/>
        <v>2.1854362799817329E-4</v>
      </c>
      <c r="CE481" s="223">
        <f t="shared" ca="1" si="932"/>
        <v>-2.3199589318840608E-4</v>
      </c>
      <c r="CF481" s="223">
        <f t="shared" ca="1" si="933"/>
        <v>2.3653268630820397E-4</v>
      </c>
      <c r="CG481" s="223">
        <f t="shared" ca="1" si="934"/>
        <v>-2.3197966094223597E-4</v>
      </c>
      <c r="CH481" s="223">
        <f t="shared" ca="1" si="935"/>
        <v>2.1851178730195283E-4</v>
      </c>
      <c r="CI481" s="223">
        <f t="shared" ca="1" si="936"/>
        <v>-1.9664662821847618E-4</v>
      </c>
      <c r="CJ481" s="223">
        <f t="shared" ca="1" si="937"/>
        <v>1.6722444949326287E-4</v>
      </c>
      <c r="CK481" s="223">
        <f t="shared" ca="1" si="938"/>
        <v>-1.3137592895457495E-4</v>
      </c>
      <c r="CL481" s="223">
        <f t="shared" ca="1" si="939"/>
        <v>9.0478705142632337E-5</v>
      </c>
      <c r="CM481" s="223">
        <f t="shared" ca="1" si="940"/>
        <v>-4.6104435433100686E-5</v>
      </c>
      <c r="CN481" s="223">
        <f t="shared" ca="1" si="941"/>
        <v>-4.1601874459825782E-8</v>
      </c>
      <c r="CO481" s="223">
        <f t="shared" ca="1" si="942"/>
        <v>4.6186040445308867E-5</v>
      </c>
      <c r="CP481" s="223">
        <f t="shared" ca="1" si="943"/>
        <v>-9.0555575383287432E-5</v>
      </c>
      <c r="CQ481" s="223">
        <f t="shared" ca="1" si="944"/>
        <v>1.3144511034342572E-4</v>
      </c>
      <c r="CR481" s="223">
        <f t="shared" ca="1" si="945"/>
        <v>-1.6728328342834411E-4</v>
      </c>
      <c r="CS481" s="223">
        <f t="shared" ca="1" si="946"/>
        <v>1.9669285374464783E-4</v>
      </c>
      <c r="CT481" s="223">
        <f t="shared" ca="1" si="947"/>
        <v>-2.1854362799817508E-4</v>
      </c>
      <c r="CU481" s="223">
        <f t="shared" ca="1" si="948"/>
        <v>2.319958931884057E-4</v>
      </c>
      <c r="CV481" s="223">
        <f t="shared" ca="1" si="949"/>
        <v>-2.3653268630820397E-4</v>
      </c>
      <c r="CW481" s="223">
        <f t="shared" ca="1" si="950"/>
        <v>2.319796609422364E-4</v>
      </c>
      <c r="CX481" s="223">
        <f t="shared" ca="1" si="951"/>
        <v>-2.185117873019485E-4</v>
      </c>
      <c r="CY481" s="223">
        <f t="shared" ca="1" si="952"/>
        <v>1.9664662821847361E-4</v>
      </c>
      <c r="CZ481" s="223">
        <f t="shared" ca="1" si="953"/>
        <v>-1.6722444949326433E-4</v>
      </c>
      <c r="DA481" s="223">
        <f t="shared" ca="1" si="954"/>
        <v>1.313759289545711E-4</v>
      </c>
      <c r="DB481" s="223">
        <f t="shared" ca="1" si="955"/>
        <v>-9.0478705142634262E-5</v>
      </c>
      <c r="DC481" s="223">
        <f t="shared" ca="1" si="956"/>
        <v>4.6104435433096133E-5</v>
      </c>
      <c r="DD481" s="223">
        <f t="shared" ca="1" si="957"/>
        <v>4.1601874457752245E-8</v>
      </c>
      <c r="DE481" s="223">
        <f t="shared" ca="1" si="958"/>
        <v>-4.618604044532E-5</v>
      </c>
      <c r="DF481" s="223">
        <f t="shared" ca="1" si="959"/>
        <v>9.0555575383285494E-5</v>
      </c>
      <c r="DG481" s="223">
        <f t="shared" ca="1" si="960"/>
        <v>-1.3144511034343515E-4</v>
      </c>
      <c r="DH481" s="223">
        <f t="shared" ca="1" si="961"/>
        <v>1.6728328342834265E-4</v>
      </c>
      <c r="DI481" s="223">
        <f t="shared" ca="1" si="962"/>
        <v>-1.9669285374464669E-4</v>
      </c>
      <c r="DJ481" s="223">
        <f t="shared" ca="1" si="963"/>
        <v>2.1854362799817427E-4</v>
      </c>
      <c r="DK481" s="223">
        <f t="shared" ca="1" si="964"/>
        <v>-2.3199589318840529E-4</v>
      </c>
      <c r="DL481" s="223">
        <f t="shared" ca="1" si="965"/>
        <v>2.3653268630820397E-4</v>
      </c>
      <c r="DM481" s="223">
        <f t="shared" ca="1" si="966"/>
        <v>-2.3197966094223681E-4</v>
      </c>
      <c r="DN481" s="223">
        <f t="shared" ca="1" si="967"/>
        <v>2.1851178730194928E-4</v>
      </c>
      <c r="DO481" s="223">
        <f t="shared" ca="1" si="968"/>
        <v>-1.9664662821847477E-4</v>
      </c>
      <c r="DP481" s="223">
        <f t="shared" ca="1" si="969"/>
        <v>1.6722444949325631E-4</v>
      </c>
      <c r="DQ481" s="223">
        <f t="shared" ca="1" si="970"/>
        <v>-1.3137592895457281E-4</v>
      </c>
      <c r="DR481" s="223">
        <f t="shared" ca="1" si="971"/>
        <v>9.0478705142623759E-5</v>
      </c>
      <c r="DS481" s="223">
        <f t="shared" ca="1" si="972"/>
        <v>-4.6104435433098179E-5</v>
      </c>
      <c r="DT481" s="223">
        <f t="shared" ca="1" si="973"/>
        <v>-4.1601874455651604E-8</v>
      </c>
      <c r="DU481" s="223">
        <f t="shared" ca="1" si="974"/>
        <v>4.618604044531794E-5</v>
      </c>
      <c r="DV481" s="223">
        <f t="shared" ca="1" si="975"/>
        <v>-9.055557538328357E-5</v>
      </c>
      <c r="DW481" s="223">
        <f t="shared" ca="1" si="976"/>
        <v>1.3144511034343342E-4</v>
      </c>
      <c r="DX481" s="223">
        <f t="shared" ca="1" si="977"/>
        <v>-1.6728328342834116E-4</v>
      </c>
      <c r="DY481" s="223">
        <f t="shared" ca="1" si="978"/>
        <v>1.9669285374465298E-4</v>
      </c>
      <c r="DZ481" s="223">
        <f t="shared" ca="1" si="979"/>
        <v>-2.1854362799817348E-4</v>
      </c>
      <c r="EA481" s="223">
        <f t="shared" ca="1" si="980"/>
        <v>2.3199589318840749E-4</v>
      </c>
      <c r="EB481" s="223">
        <f t="shared" ca="1" si="981"/>
        <v>-2.3653268630820397E-4</v>
      </c>
      <c r="EC481" s="223">
        <f t="shared" ca="1" si="982"/>
        <v>2.3197966094223461E-4</v>
      </c>
      <c r="ED481" s="223">
        <f t="shared" ca="1" si="983"/>
        <v>-2.185117873019501E-4</v>
      </c>
      <c r="EE481" s="223">
        <f t="shared" ca="1" si="984"/>
        <v>1.9664662821847594E-4</v>
      </c>
      <c r="EF481" s="223">
        <f t="shared" ca="1" si="985"/>
        <v>-1.6722444949325777E-4</v>
      </c>
      <c r="EG481" s="223">
        <f t="shared" ca="1" si="986"/>
        <v>1.3137592895457457E-4</v>
      </c>
      <c r="EH481" s="223">
        <f t="shared" ca="1" si="987"/>
        <v>-9.047870514262567E-5</v>
      </c>
      <c r="EI481" s="223">
        <f t="shared" ca="1" si="988"/>
        <v>4.6104435433100226E-5</v>
      </c>
      <c r="EJ481" s="223">
        <f t="shared" ca="1" si="989"/>
        <v>4.1601874467022174E-8</v>
      </c>
      <c r="EK481" s="223">
        <f t="shared" ca="1" si="990"/>
        <v>-4.6186040445315901E-5</v>
      </c>
      <c r="EL481" s="223">
        <f t="shared" ca="1" si="991"/>
        <v>9.0555575383294059E-5</v>
      </c>
      <c r="EM481" s="223">
        <f t="shared" ca="1" si="992"/>
        <v>-1.3144511034343168E-4</v>
      </c>
      <c r="EN481" s="223">
        <f t="shared" ca="1" si="993"/>
        <v>1.6728328342834918E-4</v>
      </c>
      <c r="EO481" s="223">
        <f t="shared" ca="1" si="994"/>
        <v>-1.9669285374465184E-4</v>
      </c>
      <c r="EP481" s="223">
        <f t="shared" ca="1" si="995"/>
        <v>2.1854362799817269E-4</v>
      </c>
      <c r="EQ481" s="223">
        <f t="shared" ca="1" si="996"/>
        <v>-2.3199589318840708E-4</v>
      </c>
      <c r="ER481" s="223">
        <f t="shared" ca="1" si="997"/>
        <v>2.3653268630820397E-4</v>
      </c>
      <c r="ES481" s="223">
        <f t="shared" ca="1" si="998"/>
        <v>-2.3197966094223499E-4</v>
      </c>
      <c r="ET481" s="223">
        <f t="shared" ca="1" si="999"/>
        <v>2.1851178730195088E-4</v>
      </c>
      <c r="EU481" s="223">
        <f t="shared" ca="1" si="1000"/>
        <v>-1.9664662821846962E-4</v>
      </c>
      <c r="EV481" s="223">
        <f t="shared" ca="1" si="1001"/>
        <v>1.6722444949325923E-4</v>
      </c>
      <c r="EW481" s="223">
        <f t="shared" ca="1" si="1002"/>
        <v>-1.3137592895456511E-4</v>
      </c>
      <c r="EX481" s="223">
        <f t="shared" ca="1" si="1003"/>
        <v>9.0478705142627648E-5</v>
      </c>
      <c r="EY481" s="223">
        <f t="shared" ca="1" si="1004"/>
        <v>-4.6104435433089085E-5</v>
      </c>
      <c r="EZ481" s="223">
        <f t="shared" ca="1" si="1005"/>
        <v>-4.1601874464935085E-8</v>
      </c>
      <c r="FA481" s="223">
        <f t="shared" ca="1" si="1006"/>
        <v>4.6186040445313854E-5</v>
      </c>
      <c r="FB481" s="223">
        <f t="shared" ca="1" si="1007"/>
        <v>-9.0555575383292135E-5</v>
      </c>
      <c r="FC481" s="223">
        <f t="shared" ca="1" si="1008"/>
        <v>1.3144511034342995E-4</v>
      </c>
      <c r="FD481" s="223">
        <f t="shared" ca="1" si="1009"/>
        <v>-1.6728328342834769E-4</v>
      </c>
      <c r="FE481" s="223">
        <f t="shared" ca="1" si="1010"/>
        <v>1.9669285374465068E-4</v>
      </c>
      <c r="FF481" s="223">
        <f t="shared" ca="1" si="1011"/>
        <v>-2.1854362799817703E-4</v>
      </c>
      <c r="FG481" s="223">
        <f t="shared" ca="1" si="1012"/>
        <v>2.3199589318840668E-4</v>
      </c>
      <c r="FH481" s="223">
        <f t="shared" ca="1" si="1013"/>
        <v>-2.3653268630820397E-4</v>
      </c>
      <c r="FI481" s="223">
        <f t="shared" ca="1" si="1014"/>
        <v>2.3197966094223543E-4</v>
      </c>
      <c r="FJ481" s="223">
        <f t="shared" ca="1" si="1015"/>
        <v>-2.185117873019517E-4</v>
      </c>
      <c r="FK481" s="223">
        <f t="shared" ca="1" si="1016"/>
        <v>1.9664662821847076E-4</v>
      </c>
      <c r="FL481" s="223">
        <f t="shared" ca="1" si="1017"/>
        <v>-1.6722444949326075E-4</v>
      </c>
      <c r="FM481" s="223">
        <f t="shared" ca="1" si="1018"/>
        <v>1.3137592895456684E-4</v>
      </c>
      <c r="FN481" s="223">
        <f t="shared" ca="1" si="1019"/>
        <v>-9.0478705142629573E-5</v>
      </c>
      <c r="FO481" s="223">
        <f t="shared" ca="1" si="1020"/>
        <v>4.6104435433091118E-5</v>
      </c>
      <c r="FP481" s="223">
        <f t="shared" ca="1" si="1021"/>
        <v>4.1601874462847996E-8</v>
      </c>
      <c r="FQ481" s="223">
        <f t="shared" ca="1" si="1022"/>
        <v>-4.6186040445325001E-5</v>
      </c>
      <c r="FR481" s="223">
        <f t="shared" ca="1" si="1023"/>
        <v>9.0555575383290211E-5</v>
      </c>
      <c r="FS481" s="223">
        <f t="shared" ca="1" si="1024"/>
        <v>-1.3144511034343941E-4</v>
      </c>
      <c r="FT481" s="223">
        <f t="shared" ca="1" si="1025"/>
        <v>1.6728328342834623E-4</v>
      </c>
      <c r="FU481" s="223">
        <f t="shared" ca="1" si="1026"/>
        <v>-1.9669285374464954E-4</v>
      </c>
      <c r="FV481" s="223">
        <f t="shared" ca="1" si="1027"/>
        <v>2.1854362799817622E-4</v>
      </c>
      <c r="FW481" s="223">
        <f t="shared" ca="1" si="1028"/>
        <v>-2.3199589318840627E-4</v>
      </c>
      <c r="FX481" s="223">
        <f t="shared" ca="1" si="1029"/>
        <v>2.3653268630820397E-4</v>
      </c>
      <c r="FY481" s="223">
        <f t="shared" ca="1" si="1030"/>
        <v>-2.3197966094223583E-4</v>
      </c>
      <c r="FZ481" s="223">
        <f t="shared" ca="1" si="1031"/>
        <v>2.1851178730194733E-4</v>
      </c>
      <c r="GA481" s="223">
        <f t="shared" ca="1" si="1032"/>
        <v>-1.9664662821846447E-4</v>
      </c>
      <c r="GB481" s="223">
        <f t="shared" ca="1" si="1033"/>
        <v>1.6722444949326222E-4</v>
      </c>
      <c r="GC481" s="223">
        <f t="shared" ca="1" si="1034"/>
        <v>-1.3137592895456858E-4</v>
      </c>
      <c r="GD481" s="223">
        <f t="shared" ca="1" si="1035"/>
        <v>9.0478705142619069E-5</v>
      </c>
      <c r="GE481" s="223">
        <f t="shared" ca="1" si="1036"/>
        <v>-4.6104435433079992E-5</v>
      </c>
      <c r="GF481" s="223">
        <f t="shared" ca="1" si="1037"/>
        <v>-4.1601874460760906E-8</v>
      </c>
      <c r="GG481" s="223">
        <f t="shared" ca="1" si="1038"/>
        <v>4.6186040445322955E-5</v>
      </c>
      <c r="GH481" s="223">
        <f t="shared" ca="1" si="1039"/>
        <v>-9.05555753833007E-5</v>
      </c>
      <c r="GI481" s="223">
        <f t="shared" ca="1" si="1040"/>
        <v>1.3144511034342651E-4</v>
      </c>
      <c r="GJ481" s="223">
        <f t="shared" ca="1" si="1041"/>
        <v>-1.6728328342834476E-4</v>
      </c>
      <c r="GK481" s="223">
        <f t="shared" ca="1" si="1042"/>
        <v>1.9669285374465583E-4</v>
      </c>
      <c r="GL481" s="223">
        <f t="shared" ca="1" si="1043"/>
        <v>-2.1854362799818056E-4</v>
      </c>
      <c r="GM481" s="223">
        <f t="shared" ca="1" si="1044"/>
        <v>2.3199589318840586E-4</v>
      </c>
      <c r="GN481" s="223">
        <f t="shared" ca="1" si="1045"/>
        <v>-2.3653268630820397E-4</v>
      </c>
      <c r="GO481" s="223">
        <f t="shared" ca="1" si="1046"/>
        <v>2.3197966094223361E-4</v>
      </c>
      <c r="GP481" s="223">
        <f t="shared" ca="1" si="1047"/>
        <v>-2.18511787301943E-4</v>
      </c>
      <c r="GQ481" s="223">
        <f t="shared" ca="1" si="1048"/>
        <v>1.9664662821847309E-4</v>
      </c>
      <c r="GR481" s="223">
        <f t="shared" ca="1" si="1049"/>
        <v>-1.6722444949325419E-4</v>
      </c>
      <c r="GS481" s="223">
        <f t="shared" ca="1" si="1050"/>
        <v>1.3137592895455915E-4</v>
      </c>
      <c r="GT481" s="223">
        <f t="shared" ca="1" si="1051"/>
        <v>-9.0478705142633408E-5</v>
      </c>
      <c r="GU481" s="223">
        <f t="shared" ca="1" si="1052"/>
        <v>4.6104435433095198E-5</v>
      </c>
      <c r="GV481" s="223">
        <f t="shared" ca="1" si="1053"/>
        <v>4.1601874472117924E-8</v>
      </c>
      <c r="GW481" s="223">
        <f t="shared" ca="1" si="1054"/>
        <v>-4.6186040445334102E-5</v>
      </c>
      <c r="GX481" s="223">
        <f t="shared" ca="1" si="1055"/>
        <v>9.0555575383286362E-5</v>
      </c>
      <c r="GY481" s="223">
        <f t="shared" ca="1" si="1056"/>
        <v>-1.3144511034343594E-4</v>
      </c>
      <c r="GZ481" s="223">
        <f t="shared" ca="1" si="1057"/>
        <v>1.6728328342835279E-4</v>
      </c>
      <c r="HA481" s="223">
        <f t="shared" ca="1" si="1058"/>
        <v>-1.9669285374464724E-4</v>
      </c>
      <c r="HB481" s="223">
        <f t="shared" ca="1" si="1059"/>
        <v>2.1854362799817462E-4</v>
      </c>
      <c r="HC481" s="223">
        <f t="shared" ca="1" si="1060"/>
        <v>-2.3199589318840809E-4</v>
      </c>
      <c r="HD481" s="223">
        <f t="shared" ca="1" si="1061"/>
        <v>2.3653268630820397E-4</v>
      </c>
      <c r="HE481" s="223">
        <f t="shared" ca="1" si="1062"/>
        <v>-2.3197966094223662E-4</v>
      </c>
      <c r="HF481" s="223">
        <f t="shared" ca="1" si="1063"/>
        <v>2.1851178730194893E-4</v>
      </c>
      <c r="HG481" s="223">
        <f t="shared" ca="1" si="1064"/>
        <v>-1.966466282184668E-4</v>
      </c>
      <c r="HH481" s="223">
        <f t="shared" ca="1" si="1065"/>
        <v>1.6722444949324614E-4</v>
      </c>
      <c r="HI481" s="223">
        <f t="shared" ca="1" si="1066"/>
        <v>-1.3137592895457205E-4</v>
      </c>
      <c r="HJ481" s="223">
        <f t="shared" ca="1" si="1067"/>
        <v>9.0478705142622905E-5</v>
      </c>
      <c r="HK481" s="223">
        <f t="shared" ca="1" si="1068"/>
        <v>-4.6104435433084071E-5</v>
      </c>
      <c r="HL481" s="223">
        <f t="shared" ca="1" si="1069"/>
        <v>-4.1601874456586728E-8</v>
      </c>
      <c r="HM481" s="223">
        <f t="shared" ca="1" si="1070"/>
        <v>4.6186040445318862E-5</v>
      </c>
      <c r="HN481" s="223">
        <f t="shared" ca="1" si="1071"/>
        <v>-9.0555575383296851E-5</v>
      </c>
      <c r="HO481" s="223">
        <f t="shared" ca="1" si="1072"/>
        <v>1.3144511034344537E-4</v>
      </c>
      <c r="HP481" s="223">
        <f t="shared" ca="1" si="1073"/>
        <v>-1.6728328342834178E-4</v>
      </c>
      <c r="HQ481" s="223">
        <f t="shared" ca="1" si="1074"/>
        <v>1.966928537446535E-4</v>
      </c>
      <c r="HR481" s="223">
        <f t="shared" ca="1" si="1075"/>
        <v>-2.1854362799817898E-4</v>
      </c>
      <c r="HS481" s="223">
        <f t="shared" ca="1" si="1076"/>
        <v>2.3199589318841031E-4</v>
      </c>
      <c r="HT481" s="223">
        <f t="shared" ca="1" si="1077"/>
        <v>-2.36532686308204E-4</v>
      </c>
      <c r="HU481" s="223">
        <f t="shared" ca="1" si="1078"/>
        <v>2.3197966094223442E-4</v>
      </c>
      <c r="HV481" s="223">
        <f t="shared" ca="1" si="1079"/>
        <v>-2.1851178730194459E-4</v>
      </c>
      <c r="HW481" s="223">
        <f t="shared" ca="1" si="1080"/>
        <v>1.966466282184754E-4</v>
      </c>
      <c r="HX481" s="223">
        <f t="shared" ca="1" si="1081"/>
        <v>-1.6722444949325712E-4</v>
      </c>
      <c r="HY481" s="223">
        <f t="shared" ca="1" si="1082"/>
        <v>1.3137592895456261E-4</v>
      </c>
      <c r="HZ481" s="223">
        <f t="shared" ca="1" si="1083"/>
        <v>-9.0478705142612402E-5</v>
      </c>
      <c r="IA481" s="223">
        <f t="shared" ca="1" si="1084"/>
        <v>4.6104435433099318E-5</v>
      </c>
      <c r="IB481" s="223">
        <f t="shared" ca="1" si="1085"/>
        <v>4.1601874467943746E-8</v>
      </c>
      <c r="IC481" s="223">
        <f t="shared" ca="1" si="1086"/>
        <v>-4.6186040445330009E-5</v>
      </c>
      <c r="ID481" s="223">
        <f t="shared" ca="1" si="1087"/>
        <v>9.0555575383307341E-5</v>
      </c>
      <c r="IE481" s="223">
        <f t="shared" ca="1" si="1088"/>
        <v>-2.496301858719439E-5</v>
      </c>
      <c r="IF481" s="223">
        <f t="shared" ca="1" si="1089"/>
        <v>1.6728328342834983E-4</v>
      </c>
      <c r="IG481" s="223">
        <f t="shared" ca="1" si="1090"/>
        <v>-1.9669285374465981E-4</v>
      </c>
      <c r="IH481" s="223">
        <f t="shared" ca="1" si="1091"/>
        <v>2.1854362799817305E-4</v>
      </c>
      <c r="II481" s="223">
        <f t="shared" ca="1" si="1092"/>
        <v>-2.3199589318840725E-4</v>
      </c>
      <c r="IJ481" s="223">
        <f t="shared" ca="1" si="1093"/>
        <v>2.3653268630820397E-4</v>
      </c>
      <c r="IK481" s="223">
        <f t="shared" ca="1" si="1094"/>
        <v>-2.319796609422322E-4</v>
      </c>
      <c r="IL481" s="223">
        <f t="shared" ca="1" si="1095"/>
        <v>2.1851178730195053E-4</v>
      </c>
      <c r="IM481" s="223">
        <f t="shared" ca="1" si="1096"/>
        <v>-1.9664662821846908E-4</v>
      </c>
      <c r="IN481" s="223">
        <f t="shared" ca="1" si="1097"/>
        <v>1.672244494932491E-4</v>
      </c>
      <c r="IO481" s="223">
        <f t="shared" ca="1" si="1098"/>
        <v>-1.3137592895455318E-4</v>
      </c>
      <c r="IP481" s="223">
        <f t="shared" ca="1" si="1099"/>
        <v>9.0478705142626781E-5</v>
      </c>
      <c r="IQ481" s="223">
        <f t="shared" ca="1" si="1100"/>
        <v>-4.6104435433088177E-5</v>
      </c>
      <c r="IR481" s="223">
        <f t="shared" ca="1" si="1101"/>
        <v>-4.1601874479300764E-8</v>
      </c>
      <c r="IS481" s="223">
        <f t="shared" ca="1" si="1102"/>
        <v>4.6186040445314769E-5</v>
      </c>
      <c r="IT481" s="223">
        <f t="shared" ca="1" si="1103"/>
        <v>-9.0555575383292989E-5</v>
      </c>
      <c r="IU481" s="223">
        <f t="shared" ca="1" si="1104"/>
        <v>1.314451103434419E-4</v>
      </c>
      <c r="IV481" s="223">
        <f t="shared" ca="1" si="1105"/>
        <v>-1.6728328342835788E-4</v>
      </c>
      <c r="IW481" s="223">
        <f t="shared" ca="1" si="1106"/>
        <v>1.9669285374465119E-4</v>
      </c>
      <c r="IX481" s="223">
        <f t="shared" ca="1" si="1107"/>
        <v>-2.1854362799817736E-4</v>
      </c>
      <c r="IY481" s="223">
        <f t="shared" ca="1" si="1108"/>
        <v>2.319958931884095E-4</v>
      </c>
      <c r="IZ481" s="223">
        <f t="shared" ca="1" si="1109"/>
        <v>-2.3653268630820397E-4</v>
      </c>
      <c r="JA481" s="223">
        <f t="shared" ca="1" si="1110"/>
        <v>2.3197966094223524E-4</v>
      </c>
      <c r="JB481" s="223">
        <f t="shared" ca="1" si="1111"/>
        <v>-2.1851178730194619E-4</v>
      </c>
    </row>
    <row r="482" spans="2:262">
      <c r="B482" s="230">
        <v>121</v>
      </c>
      <c r="C482" s="229">
        <f t="shared" si="1112"/>
        <v>2.3632812500000017E-3</v>
      </c>
      <c r="D482" s="226">
        <f t="shared" ca="1" si="855"/>
        <v>279.99903328020309</v>
      </c>
      <c r="E482" s="225">
        <f ca="1">DW361</f>
        <v>-9.6671979693442264E-4</v>
      </c>
      <c r="F482" s="224">
        <v>121</v>
      </c>
      <c r="G482" s="223">
        <f t="shared" ca="1" si="856"/>
        <v>-2.3149218061098564E-4</v>
      </c>
      <c r="H482" s="223">
        <f t="shared" ca="1" si="857"/>
        <v>2.2322549218106982E-4</v>
      </c>
      <c r="I482" s="223">
        <f t="shared" ca="1" si="858"/>
        <v>-2.0838599270356541E-4</v>
      </c>
      <c r="J482" s="223">
        <f t="shared" ca="1" si="859"/>
        <v>1.8741062701462614E-4</v>
      </c>
      <c r="K482" s="223">
        <f t="shared" ca="1" si="860"/>
        <v>-1.6091700878364276E-4</v>
      </c>
      <c r="L482" s="223">
        <f t="shared" ca="1" si="861"/>
        <v>1.2968523505463034E-4</v>
      </c>
      <c r="M482" s="223">
        <f t="shared" ca="1" si="862"/>
        <v>-9.4634916510920612E-5</v>
      </c>
      <c r="N482" s="223">
        <f t="shared" ca="1" si="863"/>
        <v>5.6798099800477961E-5</v>
      </c>
      <c r="O482" s="223">
        <f t="shared" ca="1" si="864"/>
        <v>-1.7288879216252823E-5</v>
      </c>
      <c r="P482" s="223">
        <f t="shared" ca="1" si="865"/>
        <v>-2.2729407493004474E-5</v>
      </c>
      <c r="Q482" s="223">
        <f t="shared" ca="1" si="866"/>
        <v>6.2078433271461986E-5</v>
      </c>
      <c r="R482" s="223">
        <f t="shared" ca="1" si="867"/>
        <v>-9.9599577260806884E-5</v>
      </c>
      <c r="S482" s="223">
        <f t="shared" ca="1" si="868"/>
        <v>1.3418804006146403E-4</v>
      </c>
      <c r="T482" s="223">
        <f t="shared" ca="1" si="869"/>
        <v>-1.6482537423629726E-4</v>
      </c>
      <c r="U482" s="223">
        <f t="shared" ca="1" si="870"/>
        <v>1.9060947220536371E-4</v>
      </c>
      <c r="V482" s="223">
        <f t="shared" ca="1" si="871"/>
        <v>-2.107811285467051E-4</v>
      </c>
      <c r="W482" s="223">
        <f t="shared" ca="1" si="872"/>
        <v>2.2474639458379219E-4</v>
      </c>
      <c r="X482" s="223">
        <f t="shared" ca="1" si="873"/>
        <v>-2.3209406703516184E-4</v>
      </c>
      <c r="Y482" s="223">
        <f t="shared" ca="1" si="874"/>
        <v>2.3260779577793803E-4</v>
      </c>
      <c r="Z482" s="223">
        <f t="shared" ca="1" si="875"/>
        <v>-2.2627245421558836E-4</v>
      </c>
      <c r="AA482" s="223">
        <f t="shared" ca="1" si="876"/>
        <v>2.1327458467625105E-4</v>
      </c>
      <c r="AB482" s="223">
        <f t="shared" ca="1" si="877"/>
        <v>-1.9399690572700698E-4</v>
      </c>
      <c r="AC482" s="223">
        <f t="shared" ca="1" si="878"/>
        <v>1.6900704313465857E-4</v>
      </c>
      <c r="AD482" s="223">
        <f t="shared" ca="1" si="879"/>
        <v>-1.3904081628667795E-4</v>
      </c>
      <c r="AE482" s="223">
        <f t="shared" ca="1" si="880"/>
        <v>1.0498057219888533E-4</v>
      </c>
      <c r="AF482" s="223">
        <f t="shared" ca="1" si="881"/>
        <v>-6.7829205058841574E-5</v>
      </c>
      <c r="AG482" s="223">
        <f t="shared" ca="1" si="882"/>
        <v>2.8680626292097593E-5</v>
      </c>
      <c r="AH482" s="223">
        <f t="shared" ca="1" si="883"/>
        <v>1.1312445348209173E-5</v>
      </c>
      <c r="AI482" s="223">
        <f t="shared" ca="1" si="884"/>
        <v>-5.0972425256772165E-5</v>
      </c>
      <c r="AJ482" s="223">
        <f t="shared" ca="1" si="885"/>
        <v>8.9131536619468802E-5</v>
      </c>
      <c r="AK482" s="223">
        <f t="shared" ca="1" si="886"/>
        <v>-1.2466619526909544E-4</v>
      </c>
      <c r="AL482" s="223">
        <f t="shared" ca="1" si="887"/>
        <v>1.5653009330119863E-4</v>
      </c>
      <c r="AM482" s="223">
        <f t="shared" ca="1" si="888"/>
        <v>-1.8378500731235656E-4</v>
      </c>
      <c r="AN482" s="223">
        <f t="shared" ca="1" si="889"/>
        <v>2.0562842412110731E-4</v>
      </c>
      <c r="AO482" s="223">
        <f t="shared" ca="1" si="890"/>
        <v>-2.2141717054003927E-4</v>
      </c>
      <c r="AP482" s="223">
        <f t="shared" ca="1" si="891"/>
        <v>2.3068635142713267E-4</v>
      </c>
      <c r="AQ482" s="223">
        <f t="shared" ca="1" si="892"/>
        <v>-2.331630383908248E-4</v>
      </c>
      <c r="AR482" s="223">
        <f t="shared" ca="1" si="893"/>
        <v>2.2877430608877542E-4</v>
      </c>
      <c r="AS482" s="223">
        <f t="shared" ca="1" si="894"/>
        <v>-2.1764937949380445E-4</v>
      </c>
      <c r="AT482" s="223">
        <f t="shared" ca="1" si="895"/>
        <v>2.0011582890136782E-4</v>
      </c>
      <c r="AU482" s="223">
        <f t="shared" ca="1" si="896"/>
        <v>-1.7668992471549236E-4</v>
      </c>
      <c r="AV482" s="223">
        <f t="shared" ca="1" si="897"/>
        <v>1.4806143601375185E-4</v>
      </c>
      <c r="AW482" s="223">
        <f t="shared" ca="1" si="898"/>
        <v>-1.1507332049320862E-4</v>
      </c>
      <c r="AX482" s="223">
        <f t="shared" ca="1" si="899"/>
        <v>7.8696903821082491E-5</v>
      </c>
      <c r="AY482" s="223">
        <f t="shared" ca="1" si="900"/>
        <v>-4.0003279227076075E-5</v>
      </c>
      <c r="AZ482" s="223">
        <f t="shared" ca="1" si="901"/>
        <v>1.3176946828397875E-7</v>
      </c>
      <c r="BA482" s="223">
        <f t="shared" ca="1" si="902"/>
        <v>3.9743620204983245E-5</v>
      </c>
      <c r="BB482" s="223">
        <f t="shared" ca="1" si="903"/>
        <v>-7.8448770299412301E-5</v>
      </c>
      <c r="BC482" s="223">
        <f t="shared" ca="1" si="904"/>
        <v>1.1484401869285597E-4</v>
      </c>
      <c r="BD482" s="223">
        <f t="shared" ca="1" si="905"/>
        <v>-1.4785771766091926E-4</v>
      </c>
      <c r="BE482" s="223">
        <f t="shared" ca="1" si="906"/>
        <v>1.7651778823906961E-4</v>
      </c>
      <c r="BF482" s="223">
        <f t="shared" ca="1" si="907"/>
        <v>-1.9998034281087817E-4</v>
      </c>
      <c r="BG482" s="223">
        <f t="shared" ca="1" si="908"/>
        <v>2.1755453313860234E-4</v>
      </c>
      <c r="BH482" s="223">
        <f t="shared" ca="1" si="909"/>
        <v>-2.2872289219277723E-4</v>
      </c>
      <c r="BI482" s="223">
        <f t="shared" ca="1" si="910"/>
        <v>2.3315657082155798E-4</v>
      </c>
      <c r="BJ482" s="223">
        <f t="shared" ca="1" si="911"/>
        <v>-2.3072502062033225E-4</v>
      </c>
      <c r="BK482" s="223">
        <f t="shared" ca="1" si="912"/>
        <v>2.2149983789232269E-4</v>
      </c>
      <c r="BL482" s="223">
        <f t="shared" ca="1" si="913"/>
        <v>-2.0575265551583046E-4</v>
      </c>
      <c r="BM482" s="223">
        <f t="shared" ca="1" si="914"/>
        <v>1.839471447914771E-4</v>
      </c>
      <c r="BN482" s="223">
        <f t="shared" ca="1" si="915"/>
        <v>-1.5672536277282106E-4</v>
      </c>
      <c r="BO482" s="223">
        <f t="shared" ca="1" si="916"/>
        <v>1.2488884707923139E-4</v>
      </c>
      <c r="BP482" s="223">
        <f t="shared" ca="1" si="917"/>
        <v>-8.9375014848980665E-5</v>
      </c>
      <c r="BQ482" s="223">
        <f t="shared" ca="1" si="918"/>
        <v>5.1229560758523133E-5</v>
      </c>
      <c r="BR482" s="223">
        <f t="shared" ca="1" si="919"/>
        <v>-1.1575666840583081E-5</v>
      </c>
      <c r="BS482" s="223">
        <f t="shared" ca="1" si="920"/>
        <v>-2.8419069290983992E-5</v>
      </c>
      <c r="BT482" s="223">
        <f t="shared" ca="1" si="921"/>
        <v>6.7577014020406886E-5</v>
      </c>
      <c r="BU482" s="223">
        <f t="shared" ca="1" si="922"/>
        <v>-1.047451728164316E-4</v>
      </c>
      <c r="BV482" s="223">
        <f t="shared" ca="1" si="923"/>
        <v>1.3882913982799083E-4</v>
      </c>
      <c r="BW482" s="223">
        <f t="shared" ca="1" si="924"/>
        <v>-1.6882532235277807E-4</v>
      </c>
      <c r="BX482" s="223">
        <f t="shared" ca="1" si="925"/>
        <v>1.9385049133861004E-4</v>
      </c>
      <c r="BY482" s="223">
        <f t="shared" ca="1" si="926"/>
        <v>-2.1316778781130542E-4</v>
      </c>
      <c r="BZ482" s="223">
        <f t="shared" ca="1" si="927"/>
        <v>2.2620841947737079E-4</v>
      </c>
      <c r="CA482" s="223">
        <f t="shared" ca="1" si="928"/>
        <v>-2.3258840865107803E-4</v>
      </c>
      <c r="CB482" s="223">
        <f t="shared" ca="1" si="929"/>
        <v>2.3211989836808923E-4</v>
      </c>
      <c r="CC482" s="223">
        <f t="shared" ca="1" si="930"/>
        <v>-2.2481668378026578E-4</v>
      </c>
      <c r="CD482" s="223">
        <f t="shared" ca="1" si="931"/>
        <v>2.1089380596134983E-4</v>
      </c>
      <c r="CE482" s="223">
        <f t="shared" ca="1" si="932"/>
        <v>-1.9076122008379614E-4</v>
      </c>
      <c r="CF482" s="223">
        <f t="shared" ca="1" si="933"/>
        <v>1.6501172440544761E-4</v>
      </c>
      <c r="CG482" s="223">
        <f t="shared" ca="1" si="934"/>
        <v>-1.3440350549367476E-4</v>
      </c>
      <c r="CH482" s="223">
        <f t="shared" ca="1" si="935"/>
        <v>9.9837813637780956E-5</v>
      </c>
      <c r="CI482" s="223">
        <f t="shared" ca="1" si="936"/>
        <v>-6.2332425790929762E-5</v>
      </c>
      <c r="CJ482" s="223">
        <f t="shared" ca="1" si="937"/>
        <v>2.2991677417554564E-5</v>
      </c>
      <c r="CK482" s="223">
        <f t="shared" ca="1" si="938"/>
        <v>1.7026054349852827E-5</v>
      </c>
      <c r="CL482" s="223">
        <f t="shared" ca="1" si="939"/>
        <v>-5.6542458795579031E-5</v>
      </c>
      <c r="CM482" s="223">
        <f t="shared" ca="1" si="940"/>
        <v>9.439398664410473E-5</v>
      </c>
      <c r="CN482" s="223">
        <f t="shared" ca="1" si="941"/>
        <v>-1.2946611043722036E-4</v>
      </c>
      <c r="CO482" s="223">
        <f t="shared" ca="1" si="942"/>
        <v>1.6072614147759619E-4</v>
      </c>
      <c r="CP482" s="223">
        <f t="shared" ca="1" si="943"/>
        <v>-1.8725363705340571E-4</v>
      </c>
      <c r="CQ482" s="223">
        <f t="shared" ca="1" si="944"/>
        <v>2.082675026118806E-4</v>
      </c>
      <c r="CR482" s="223">
        <f t="shared" ca="1" si="945"/>
        <v>-2.2314899086592604E-4</v>
      </c>
      <c r="CS482" s="223">
        <f t="shared" ca="1" si="946"/>
        <v>2.3145992063182026E-4</v>
      </c>
      <c r="CT482" s="223">
        <f t="shared" ca="1" si="947"/>
        <v>-2.3295557894937612E-4</v>
      </c>
      <c r="CU482" s="223">
        <f t="shared" ca="1" si="948"/>
        <v>2.2759192658536453E-4</v>
      </c>
      <c r="CV482" s="223">
        <f t="shared" ca="1" si="949"/>
        <v>-2.1552689475619265E-4</v>
      </c>
      <c r="CW482" s="223">
        <f t="shared" ca="1" si="950"/>
        <v>1.9711573488821632E-4</v>
      </c>
      <c r="CX482" s="223">
        <f t="shared" ca="1" si="951"/>
        <v>-1.7290055834066594E-4</v>
      </c>
      <c r="CY482" s="223">
        <f t="shared" ca="1" si="952"/>
        <v>1.4359437409102165E-4</v>
      </c>
      <c r="CZ482" s="223">
        <f t="shared" ca="1" si="953"/>
        <v>-1.1006009438876825E-4</v>
      </c>
      <c r="DA482" s="223">
        <f t="shared" ca="1" si="954"/>
        <v>7.3285126549930231E-5</v>
      </c>
      <c r="DB482" s="223">
        <f t="shared" ca="1" si="955"/>
        <v>-3.4352299029800629E-5</v>
      </c>
      <c r="DC482" s="223">
        <f t="shared" ca="1" si="956"/>
        <v>-5.5920221524866542E-6</v>
      </c>
      <c r="DD482" s="223">
        <f t="shared" ca="1" si="957"/>
        <v>4.5371687834978167E-5</v>
      </c>
      <c r="DE482" s="223">
        <f t="shared" ca="1" si="958"/>
        <v>-8.3815397090009322E-5</v>
      </c>
      <c r="DF482" s="223">
        <f t="shared" ca="1" si="959"/>
        <v>1.1979118584650907E-4</v>
      </c>
      <c r="DG482" s="223">
        <f t="shared" ca="1" si="960"/>
        <v>-1.5223975724963797E-4</v>
      </c>
      <c r="DH482" s="223">
        <f t="shared" ca="1" si="961"/>
        <v>1.8020567235506625E-4</v>
      </c>
      <c r="DI482" s="223">
        <f t="shared" ca="1" si="962"/>
        <v>-2.0286548275658193E-4</v>
      </c>
      <c r="DJ482" s="223">
        <f t="shared" ca="1" si="963"/>
        <v>2.1955197678994007E-4</v>
      </c>
      <c r="DK482" s="223">
        <f t="shared" ca="1" si="964"/>
        <v>-2.2977382539026437E-4</v>
      </c>
      <c r="DL482" s="223">
        <f t="shared" ca="1" si="965"/>
        <v>2.3323004913647464E-4</v>
      </c>
      <c r="DM482" s="223">
        <f t="shared" ca="1" si="966"/>
        <v>-2.2981888050462203E-4</v>
      </c>
      <c r="DN482" s="223">
        <f t="shared" ca="1" si="967"/>
        <v>2.1964076038364383E-4</v>
      </c>
      <c r="DO482" s="223">
        <f t="shared" ca="1" si="968"/>
        <v>-2.0299538062199877E-4</v>
      </c>
      <c r="DP482" s="223">
        <f t="shared" ca="1" si="969"/>
        <v>1.8037285968653261E-4</v>
      </c>
      <c r="DQ482" s="223">
        <f t="shared" ca="1" si="970"/>
        <v>-1.5243931126380665E-4</v>
      </c>
      <c r="DR482" s="223">
        <f t="shared" ca="1" si="971"/>
        <v>1.2001723073225303E-4</v>
      </c>
      <c r="DS482" s="223">
        <f t="shared" ca="1" si="972"/>
        <v>-8.4061277020040445E-5</v>
      </c>
      <c r="DT482" s="223">
        <f t="shared" ca="1" si="973"/>
        <v>4.56301629447648E-5</v>
      </c>
      <c r="DU482" s="223">
        <f t="shared" ca="1" si="974"/>
        <v>-5.855481716054777E-6</v>
      </c>
      <c r="DV482" s="223">
        <f t="shared" ca="1" si="975"/>
        <v>-3.4091612504285826E-5</v>
      </c>
      <c r="DW482" s="223">
        <f t="shared" ca="1" si="976"/>
        <v>7.3034888902974793E-5</v>
      </c>
      <c r="DX482" s="223">
        <f t="shared" ca="1" si="977"/>
        <v>-1.098276737966363E-4</v>
      </c>
      <c r="DY482" s="223">
        <f t="shared" ca="1" si="978"/>
        <v>1.4338661411183724E-4</v>
      </c>
      <c r="DZ482" s="223">
        <f t="shared" ca="1" si="979"/>
        <v>-1.7272357640786242E-4</v>
      </c>
      <c r="EA482" s="223">
        <f t="shared" ca="1" si="980"/>
        <v>1.9697474218441163E-4</v>
      </c>
      <c r="EB482" s="223">
        <f t="shared" ca="1" si="981"/>
        <v>-2.1542604277138979E-4</v>
      </c>
      <c r="EC482" s="223">
        <f t="shared" ca="1" si="982"/>
        <v>2.2753418487753271E-4</v>
      </c>
      <c r="ED482" s="223">
        <f t="shared" ca="1" si="983"/>
        <v>-2.3294264770666397E-4</v>
      </c>
      <c r="EE482" s="223">
        <f t="shared" ca="1" si="984"/>
        <v>2.3149218061098529E-4</v>
      </c>
      <c r="EF482" s="223">
        <f t="shared" ca="1" si="985"/>
        <v>-2.2322549218107185E-4</v>
      </c>
      <c r="EG482" s="223">
        <f t="shared" ca="1" si="986"/>
        <v>2.08385992703567E-4</v>
      </c>
      <c r="EH482" s="223">
        <f t="shared" ca="1" si="987"/>
        <v>-1.8741062701462633E-4</v>
      </c>
      <c r="EI482" s="223">
        <f t="shared" ca="1" si="988"/>
        <v>1.6091700878364054E-4</v>
      </c>
      <c r="EJ482" s="223">
        <f t="shared" ca="1" si="989"/>
        <v>-1.2968523505463571E-4</v>
      </c>
      <c r="EK482" s="223">
        <f t="shared" ca="1" si="990"/>
        <v>9.4634916510923512E-5</v>
      </c>
      <c r="EL482" s="223">
        <f t="shared" ca="1" si="991"/>
        <v>-5.6798099800477826E-5</v>
      </c>
      <c r="EM482" s="223">
        <f t="shared" ca="1" si="992"/>
        <v>1.7288879216249374E-5</v>
      </c>
      <c r="EN482" s="223">
        <f t="shared" ca="1" si="993"/>
        <v>2.2729407492998016E-5</v>
      </c>
      <c r="EO482" s="223">
        <f t="shared" ca="1" si="994"/>
        <v>-6.207843327145971E-5</v>
      </c>
      <c r="EP482" s="223">
        <f t="shared" ca="1" si="995"/>
        <v>9.9599577260807765E-5</v>
      </c>
      <c r="EQ482" s="223">
        <f t="shared" ca="1" si="996"/>
        <v>-1.3418804006146753E-4</v>
      </c>
      <c r="ER482" s="223">
        <f t="shared" ca="1" si="997"/>
        <v>1.6482537423629322E-4</v>
      </c>
      <c r="ES482" s="223">
        <f t="shared" ca="1" si="998"/>
        <v>-1.9060947220536235E-4</v>
      </c>
      <c r="ET482" s="223">
        <f t="shared" ca="1" si="999"/>
        <v>2.1078112854670553E-4</v>
      </c>
      <c r="EU482" s="223">
        <f t="shared" ca="1" si="1000"/>
        <v>-2.2474639458379335E-4</v>
      </c>
      <c r="EV482" s="223">
        <f t="shared" ca="1" si="1001"/>
        <v>2.3209406703516127E-4</v>
      </c>
      <c r="EW482" s="223">
        <f t="shared" ca="1" si="1002"/>
        <v>-2.3260779577793822E-4</v>
      </c>
      <c r="EX482" s="223">
        <f t="shared" ca="1" si="1003"/>
        <v>2.2627245421558815E-4</v>
      </c>
      <c r="EY482" s="223">
        <f t="shared" ca="1" si="1004"/>
        <v>-2.1327458467624931E-4</v>
      </c>
      <c r="EZ482" s="223">
        <f t="shared" ca="1" si="1005"/>
        <v>1.9399690572700923E-4</v>
      </c>
      <c r="FA482" s="223">
        <f t="shared" ca="1" si="1006"/>
        <v>-1.6900704313465906E-4</v>
      </c>
      <c r="FB482" s="223">
        <f t="shared" ca="1" si="1007"/>
        <v>1.3904081628667586E-4</v>
      </c>
      <c r="FC482" s="223">
        <f t="shared" ca="1" si="1008"/>
        <v>-1.0498057219888002E-4</v>
      </c>
      <c r="FD482" s="223">
        <f t="shared" ca="1" si="1009"/>
        <v>6.7829205058845396E-5</v>
      </c>
      <c r="FE482" s="223">
        <f t="shared" ca="1" si="1010"/>
        <v>-2.8680626292098274E-5</v>
      </c>
      <c r="FF482" s="223">
        <f t="shared" ca="1" si="1011"/>
        <v>-1.1312445348211801E-5</v>
      </c>
      <c r="FG482" s="223">
        <f t="shared" ca="1" si="1012"/>
        <v>5.0972425256777958E-5</v>
      </c>
      <c r="FH482" s="223">
        <f t="shared" ca="1" si="1013"/>
        <v>-8.9131536619465102E-5</v>
      </c>
      <c r="FI482" s="223">
        <f t="shared" ca="1" si="1014"/>
        <v>1.246661952690949E-4</v>
      </c>
      <c r="FJ482" s="223">
        <f t="shared" ca="1" si="1015"/>
        <v>-1.5653009330120061E-4</v>
      </c>
      <c r="FK482" s="223">
        <f t="shared" ca="1" si="1016"/>
        <v>1.8378500731235206E-4</v>
      </c>
      <c r="FL482" s="223">
        <f t="shared" ca="1" si="1017"/>
        <v>-2.0562842412110541E-4</v>
      </c>
      <c r="FM482" s="223">
        <f t="shared" ca="1" si="1018"/>
        <v>2.21417170540039E-4</v>
      </c>
      <c r="FN482" s="223">
        <f t="shared" ca="1" si="1019"/>
        <v>-2.3068635142713302E-4</v>
      </c>
      <c r="FO482" s="223">
        <f t="shared" ca="1" si="1020"/>
        <v>2.3316303839082496E-4</v>
      </c>
      <c r="FP482" s="223">
        <f t="shared" ca="1" si="1021"/>
        <v>-2.2877430608877618E-4</v>
      </c>
      <c r="FQ482" s="223">
        <f t="shared" ca="1" si="1022"/>
        <v>2.176493794938047E-4</v>
      </c>
      <c r="FR482" s="223">
        <f t="shared" ca="1" si="1023"/>
        <v>-2.0011582890136644E-4</v>
      </c>
      <c r="FS482" s="223">
        <f t="shared" ca="1" si="1024"/>
        <v>1.7668992471549716E-4</v>
      </c>
      <c r="FT482" s="223">
        <f t="shared" ca="1" si="1025"/>
        <v>-1.4806143601375494E-4</v>
      </c>
      <c r="FU482" s="223">
        <f t="shared" ca="1" si="1026"/>
        <v>1.1507332049320922E-4</v>
      </c>
      <c r="FV482" s="223">
        <f t="shared" ca="1" si="1027"/>
        <v>-7.8696903821076907E-5</v>
      </c>
      <c r="FW482" s="223">
        <f t="shared" ca="1" si="1028"/>
        <v>4.0003279227083285E-5</v>
      </c>
      <c r="FX482" s="223">
        <f t="shared" ca="1" si="1029"/>
        <v>-1.3176946827140709E-7</v>
      </c>
      <c r="FY482" s="223">
        <f t="shared" ca="1" si="1030"/>
        <v>-3.9743620204982568E-5</v>
      </c>
      <c r="FZ482" s="223">
        <f t="shared" ca="1" si="1031"/>
        <v>7.8448770299405403E-5</v>
      </c>
      <c r="GA482" s="223">
        <f t="shared" ca="1" si="1032"/>
        <v>-1.1484401869286114E-4</v>
      </c>
      <c r="GB482" s="223">
        <f t="shared" ca="1" si="1033"/>
        <v>1.4785771766091875E-4</v>
      </c>
      <c r="GC482" s="223">
        <f t="shared" ca="1" si="1034"/>
        <v>-1.7651778823906048E-4</v>
      </c>
      <c r="GD482" s="223">
        <f t="shared" ca="1" si="1035"/>
        <v>1.9998034281088124E-4</v>
      </c>
      <c r="GE482" s="223">
        <f t="shared" ca="1" si="1036"/>
        <v>-2.1755453313859969E-4</v>
      </c>
      <c r="GF482" s="223">
        <f t="shared" ca="1" si="1037"/>
        <v>2.2872289219277969E-4</v>
      </c>
      <c r="GG482" s="223">
        <f t="shared" ca="1" si="1038"/>
        <v>-2.3315657082155795E-4</v>
      </c>
      <c r="GH482" s="223">
        <f t="shared" ca="1" si="1039"/>
        <v>2.3072502062033333E-4</v>
      </c>
      <c r="GI482" s="223">
        <f t="shared" ca="1" si="1040"/>
        <v>-2.2149983789232082E-4</v>
      </c>
      <c r="GJ482" s="223">
        <f t="shared" ca="1" si="1041"/>
        <v>2.0575265551583082E-4</v>
      </c>
      <c r="GK482" s="223">
        <f t="shared" ca="1" si="1042"/>
        <v>-1.8394714479148569E-4</v>
      </c>
      <c r="GL482" s="223">
        <f t="shared" ca="1" si="1043"/>
        <v>1.5672536277281667E-4</v>
      </c>
      <c r="GM482" s="223">
        <f t="shared" ca="1" si="1044"/>
        <v>-1.2488884707923757E-4</v>
      </c>
      <c r="GN482" s="223">
        <f t="shared" ca="1" si="1045"/>
        <v>8.937501484896905E-5</v>
      </c>
      <c r="GO482" s="223">
        <f t="shared" ca="1" si="1046"/>
        <v>-5.1229560758523797E-5</v>
      </c>
      <c r="GP482" s="223">
        <f t="shared" ca="1" si="1047"/>
        <v>1.1575666840590386E-5</v>
      </c>
      <c r="GQ482" s="223">
        <f t="shared" ca="1" si="1048"/>
        <v>2.8419069290996464E-5</v>
      </c>
      <c r="GR482" s="223">
        <f t="shared" ca="1" si="1049"/>
        <v>-6.7577014020406222E-5</v>
      </c>
      <c r="GS482" s="223">
        <f t="shared" ca="1" si="1050"/>
        <v>1.0474517281642507E-4</v>
      </c>
      <c r="GT482" s="223">
        <f t="shared" ca="1" si="1051"/>
        <v>-1.388291398279956E-4</v>
      </c>
      <c r="GU482" s="223">
        <f t="shared" ca="1" si="1052"/>
        <v>1.6882532235277761E-4</v>
      </c>
      <c r="GV482" s="223">
        <f t="shared" ca="1" si="1053"/>
        <v>-1.9385049133860231E-4</v>
      </c>
      <c r="GW482" s="223">
        <f t="shared" ca="1" si="1054"/>
        <v>2.1316778781130786E-4</v>
      </c>
      <c r="GX482" s="223">
        <f t="shared" ca="1" si="1055"/>
        <v>-2.2620841947736898E-4</v>
      </c>
      <c r="GY482" s="223">
        <f t="shared" ca="1" si="1056"/>
        <v>2.3258840865107895E-4</v>
      </c>
      <c r="GZ482" s="223">
        <f t="shared" ca="1" si="1057"/>
        <v>-2.3211989836808932E-4</v>
      </c>
      <c r="HA482" s="223">
        <f t="shared" ca="1" si="1058"/>
        <v>2.2481668378026773E-4</v>
      </c>
      <c r="HB482" s="223">
        <f t="shared" ca="1" si="1059"/>
        <v>-2.1089380596134725E-4</v>
      </c>
      <c r="HC482" s="223">
        <f t="shared" ca="1" si="1060"/>
        <v>1.9076122008379652E-4</v>
      </c>
      <c r="HD482" s="223">
        <f t="shared" ca="1" si="1061"/>
        <v>-1.6501172440545748E-4</v>
      </c>
      <c r="HE482" s="223">
        <f t="shared" ca="1" si="1062"/>
        <v>1.3440350549366988E-4</v>
      </c>
      <c r="HF482" s="223">
        <f t="shared" ca="1" si="1063"/>
        <v>-9.983781363778757E-5</v>
      </c>
      <c r="HG482" s="223">
        <f t="shared" ca="1" si="1064"/>
        <v>6.2332425790917646E-5</v>
      </c>
      <c r="HH482" s="223">
        <f t="shared" ca="1" si="1065"/>
        <v>-2.2991677417555241E-5</v>
      </c>
      <c r="HI482" s="223">
        <f t="shared" ca="1" si="1066"/>
        <v>-1.7026054349845536E-5</v>
      </c>
      <c r="HJ482" s="223">
        <f t="shared" ca="1" si="1067"/>
        <v>5.6542458795584777E-5</v>
      </c>
      <c r="HK482" s="223">
        <f t="shared" ca="1" si="1068"/>
        <v>-9.4393986644104107E-5</v>
      </c>
      <c r="HL482" s="223">
        <f t="shared" ca="1" si="1069"/>
        <v>1.2946611043720876E-4</v>
      </c>
      <c r="HM482" s="223">
        <f t="shared" ca="1" si="1070"/>
        <v>-1.6072614147759568E-4</v>
      </c>
      <c r="HN482" s="223">
        <f t="shared" ca="1" si="1071"/>
        <v>1.872536370534053E-4</v>
      </c>
      <c r="HO482" s="223">
        <f t="shared" ca="1" si="1072"/>
        <v>-2.0826750261188626E-4</v>
      </c>
      <c r="HP482" s="223">
        <f t="shared" ca="1" si="1073"/>
        <v>2.2314899086592585E-4</v>
      </c>
      <c r="HQ482" s="223">
        <f t="shared" ca="1" si="1074"/>
        <v>-2.3145992063181855E-4</v>
      </c>
      <c r="HR482" s="223">
        <f t="shared" ca="1" si="1075"/>
        <v>2.329555789493755E-4</v>
      </c>
      <c r="HS482" s="223">
        <f t="shared" ca="1" si="1076"/>
        <v>-2.2759192658536467E-4</v>
      </c>
      <c r="HT482" s="223">
        <f t="shared" ca="1" si="1077"/>
        <v>2.1552689475619796E-4</v>
      </c>
      <c r="HU482" s="223">
        <f t="shared" ca="1" si="1078"/>
        <v>-1.9711573488821667E-4</v>
      </c>
      <c r="HV482" s="223">
        <f t="shared" ca="1" si="1079"/>
        <v>1.7290055834066645E-4</v>
      </c>
      <c r="HW482" s="223">
        <f t="shared" ca="1" si="1080"/>
        <v>-1.435943740910326E-4</v>
      </c>
      <c r="HX482" s="223">
        <f t="shared" ca="1" si="1081"/>
        <v>1.1006009438876884E-4</v>
      </c>
      <c r="HY482" s="223">
        <f t="shared" ca="1" si="1082"/>
        <v>-7.3285126549930881E-5</v>
      </c>
      <c r="HZ482" s="223">
        <f t="shared" ca="1" si="1083"/>
        <v>3.4352299029788194E-5</v>
      </c>
      <c r="IA482" s="223">
        <f t="shared" ca="1" si="1084"/>
        <v>5.5920221524859647E-6</v>
      </c>
      <c r="IB482" s="223">
        <f t="shared" ca="1" si="1085"/>
        <v>-4.5371687834964485E-5</v>
      </c>
      <c r="IC482" s="223">
        <f t="shared" ca="1" si="1086"/>
        <v>8.3815397090021058E-5</v>
      </c>
      <c r="ID482" s="223">
        <f t="shared" ca="1" si="1087"/>
        <v>-1.1979118584650849E-4</v>
      </c>
      <c r="IE482" s="223">
        <f t="shared" ca="1" si="1088"/>
        <v>1.5395803640420627E-4</v>
      </c>
      <c r="IF482" s="223">
        <f t="shared" ca="1" si="1089"/>
        <v>-1.8020567235506579E-4</v>
      </c>
      <c r="IG482" s="223">
        <f t="shared" ca="1" si="1090"/>
        <v>2.0286548275658158E-4</v>
      </c>
      <c r="IH482" s="223">
        <f t="shared" ca="1" si="1091"/>
        <v>-2.1955197678994432E-4</v>
      </c>
      <c r="II482" s="223">
        <f t="shared" ca="1" si="1092"/>
        <v>2.2977382539026426E-4</v>
      </c>
      <c r="IJ482" s="223">
        <f t="shared" ca="1" si="1093"/>
        <v>-2.3323004913647461E-4</v>
      </c>
      <c r="IK482" s="223">
        <f t="shared" ca="1" si="1094"/>
        <v>2.2981888050461986E-4</v>
      </c>
      <c r="IL482" s="223">
        <f t="shared" ca="1" si="1095"/>
        <v>-2.1964076038364405E-4</v>
      </c>
      <c r="IM482" s="223">
        <f t="shared" ca="1" si="1096"/>
        <v>2.0299538062200565E-4</v>
      </c>
      <c r="IN482" s="223">
        <f t="shared" ca="1" si="1097"/>
        <v>-1.8037285968653305E-4</v>
      </c>
      <c r="IO482" s="223">
        <f t="shared" ca="1" si="1098"/>
        <v>1.5243931126380719E-4</v>
      </c>
      <c r="IP482" s="223">
        <f t="shared" ca="1" si="1099"/>
        <v>-1.2001723073224224E-4</v>
      </c>
      <c r="IQ482" s="223">
        <f t="shared" ca="1" si="1100"/>
        <v>8.4061277020041069E-5</v>
      </c>
      <c r="IR482" s="223">
        <f t="shared" ca="1" si="1101"/>
        <v>-4.5630162944778481E-5</v>
      </c>
      <c r="IS482" s="223">
        <f t="shared" ca="1" si="1102"/>
        <v>5.8554817160422096E-6</v>
      </c>
      <c r="IT482" s="223">
        <f t="shared" ca="1" si="1103"/>
        <v>3.4091612504285148E-5</v>
      </c>
      <c r="IU482" s="223">
        <f t="shared" ca="1" si="1104"/>
        <v>-7.3034888902961538E-5</v>
      </c>
      <c r="IV482" s="223">
        <f t="shared" ca="1" si="1105"/>
        <v>1.0982767379663569E-4</v>
      </c>
      <c r="IW482" s="223">
        <f t="shared" ca="1" si="1106"/>
        <v>-1.433866141118367E-4</v>
      </c>
      <c r="IX482" s="223">
        <f t="shared" ca="1" si="1107"/>
        <v>1.7272357640787088E-4</v>
      </c>
      <c r="IY482" s="223">
        <f t="shared" ca="1" si="1108"/>
        <v>-1.9697474218441127E-4</v>
      </c>
      <c r="IZ482" s="223">
        <f t="shared" ca="1" si="1109"/>
        <v>2.1542604277138445E-4</v>
      </c>
      <c r="JA482" s="223">
        <f t="shared" ca="1" si="1110"/>
        <v>-2.2753418487753545E-4</v>
      </c>
      <c r="JB482" s="223">
        <f t="shared" ca="1" si="1111"/>
        <v>2.3294264770666392E-4</v>
      </c>
    </row>
    <row r="483" spans="2:262">
      <c r="B483" s="230">
        <v>122</v>
      </c>
      <c r="C483" s="229">
        <f t="shared" si="1112"/>
        <v>2.3828125000000017E-3</v>
      </c>
      <c r="D483" s="226">
        <f t="shared" ca="1" si="855"/>
        <v>279.99848008365575</v>
      </c>
      <c r="E483" s="225">
        <f ca="1">DX361</f>
        <v>-1.5199163442425694E-3</v>
      </c>
      <c r="F483" s="224">
        <v>122</v>
      </c>
      <c r="G483" s="223">
        <f t="shared" ca="1" si="856"/>
        <v>2.0069490508369602E-4</v>
      </c>
      <c r="H483" s="223">
        <f t="shared" ca="1" si="857"/>
        <v>-1.8092628006668882E-4</v>
      </c>
      <c r="I483" s="223">
        <f t="shared" ca="1" si="858"/>
        <v>1.5724114747085944E-4</v>
      </c>
      <c r="J483" s="223">
        <f t="shared" ca="1" si="859"/>
        <v>-1.3015221888947569E-4</v>
      </c>
      <c r="K483" s="223">
        <f t="shared" ca="1" si="860"/>
        <v>1.0024588781966818E-4</v>
      </c>
      <c r="L483" s="223">
        <f t="shared" ca="1" si="861"/>
        <v>-6.8169536014084549E-5</v>
      </c>
      <c r="M483" s="223">
        <f t="shared" ca="1" si="862"/>
        <v>3.4617519620993854E-5</v>
      </c>
      <c r="N483" s="223">
        <f t="shared" ca="1" si="863"/>
        <v>-3.1613847057866012E-7</v>
      </c>
      <c r="O483" s="223">
        <f t="shared" ca="1" si="864"/>
        <v>-3.3992086123008636E-5</v>
      </c>
      <c r="P483" s="223">
        <f t="shared" ca="1" si="865"/>
        <v>6.7564484705737738E-5</v>
      </c>
      <c r="Q483" s="223">
        <f t="shared" ca="1" si="866"/>
        <v>-9.9674316234572364E-5</v>
      </c>
      <c r="R483" s="223">
        <f t="shared" ca="1" si="867"/>
        <v>1.2962649982634411E-4</v>
      </c>
      <c r="S483" s="223">
        <f t="shared" ca="1" si="868"/>
        <v>-1.5677266115977294E-4</v>
      </c>
      <c r="T483" s="223">
        <f t="shared" ca="1" si="869"/>
        <v>1.8052516782148667E-4</v>
      </c>
      <c r="U483" s="223">
        <f t="shared" ca="1" si="870"/>
        <v>-2.0036984977315721E-4</v>
      </c>
      <c r="V483" s="223">
        <f t="shared" ca="1" si="871"/>
        <v>2.1587712958007064E-4</v>
      </c>
      <c r="W483" s="223">
        <f t="shared" ca="1" si="872"/>
        <v>-2.2671132146530096E-4</v>
      </c>
      <c r="X483" s="223">
        <f t="shared" ca="1" si="873"/>
        <v>2.3263789789302962E-4</v>
      </c>
      <c r="Y483" s="223">
        <f t="shared" ca="1" si="874"/>
        <v>-2.33528566381439E-4</v>
      </c>
      <c r="Z483" s="223">
        <f t="shared" ca="1" si="875"/>
        <v>2.293640466475115E-4</v>
      </c>
      <c r="AA483" s="223">
        <f t="shared" ca="1" si="876"/>
        <v>-2.2023448796692994E-4</v>
      </c>
      <c r="AB483" s="223">
        <f t="shared" ca="1" si="877"/>
        <v>2.0633751771450634E-4</v>
      </c>
      <c r="AC483" s="223">
        <f t="shared" ca="1" si="878"/>
        <v>-1.8797396332833073E-4</v>
      </c>
      <c r="AD483" s="223">
        <f t="shared" ca="1" si="879"/>
        <v>1.6554134030422721E-4</v>
      </c>
      <c r="AE483" s="223">
        <f t="shared" ca="1" si="880"/>
        <v>-1.3952524718572457E-4</v>
      </c>
      <c r="AF483" s="223">
        <f t="shared" ca="1" si="881"/>
        <v>1.1048885382206972E-4</v>
      </c>
      <c r="AG483" s="223">
        <f t="shared" ca="1" si="882"/>
        <v>-7.9060710441723007E-5</v>
      </c>
      <c r="AH483" s="223">
        <f t="shared" ca="1" si="883"/>
        <v>4.5921141438089725E-5</v>
      </c>
      <c r="AI483" s="223">
        <f t="shared" ca="1" si="884"/>
        <v>-1.178751840093107E-5</v>
      </c>
      <c r="AJ483" s="223">
        <f t="shared" ca="1" si="885"/>
        <v>-2.2601268812129236E-5</v>
      </c>
      <c r="AK483" s="223">
        <f t="shared" ca="1" si="886"/>
        <v>5.6500806809646745E-5</v>
      </c>
      <c r="AL483" s="223">
        <f t="shared" ca="1" si="887"/>
        <v>-8.9177272968192216E-5</v>
      </c>
      <c r="AM483" s="223">
        <f t="shared" ca="1" si="888"/>
        <v>1.1992332047605927E-4</v>
      </c>
      <c r="AN483" s="223">
        <f t="shared" ca="1" si="889"/>
        <v>-1.4807339025560038E-4</v>
      </c>
      <c r="AO483" s="223">
        <f t="shared" ca="1" si="890"/>
        <v>1.7301811830731641E-4</v>
      </c>
      <c r="AP483" s="223">
        <f t="shared" ca="1" si="891"/>
        <v>-1.9421752660021125E-4</v>
      </c>
      <c r="AQ483" s="223">
        <f t="shared" ca="1" si="892"/>
        <v>2.1121271196545942E-4</v>
      </c>
      <c r="AR483" s="223">
        <f t="shared" ca="1" si="893"/>
        <v>-2.2363577996416825E-4</v>
      </c>
      <c r="AS483" s="223">
        <f t="shared" ca="1" si="894"/>
        <v>2.3121780869095598E-4</v>
      </c>
      <c r="AT483" s="223">
        <f t="shared" ca="1" si="895"/>
        <v>-2.337946701210804E-4</v>
      </c>
      <c r="AU483" s="223">
        <f t="shared" ca="1" si="896"/>
        <v>2.3131058298651928E-4</v>
      </c>
      <c r="AV483" s="223">
        <f t="shared" ca="1" si="897"/>
        <v>-2.2381932027196676E-4</v>
      </c>
      <c r="AW483" s="223">
        <f t="shared" ca="1" si="898"/>
        <v>2.1148304519211006E-4</v>
      </c>
      <c r="AX483" s="223">
        <f t="shared" ca="1" si="899"/>
        <v>-1.9456880084774334E-4</v>
      </c>
      <c r="AY483" s="223">
        <f t="shared" ca="1" si="900"/>
        <v>1.734427295490922E-4</v>
      </c>
      <c r="AZ483" s="223">
        <f t="shared" ca="1" si="901"/>
        <v>-1.4856214694053323E-4</v>
      </c>
      <c r="BA483" s="223">
        <f t="shared" ca="1" si="902"/>
        <v>1.2046564249793114E-4</v>
      </c>
      <c r="BB483" s="223">
        <f t="shared" ca="1" si="903"/>
        <v>-8.9761420693003935E-5</v>
      </c>
      <c r="BC483" s="223">
        <f t="shared" ca="1" si="904"/>
        <v>5.7114135203241095E-5</v>
      </c>
      <c r="BD483" s="223">
        <f t="shared" ca="1" si="905"/>
        <v>-2.3230501166993437E-5</v>
      </c>
      <c r="BE483" s="223">
        <f t="shared" ca="1" si="906"/>
        <v>-1.1156003065042414E-5</v>
      </c>
      <c r="BF483" s="223">
        <f t="shared" ca="1" si="907"/>
        <v>4.5301013521063533E-5</v>
      </c>
      <c r="BG483" s="223">
        <f t="shared" ca="1" si="908"/>
        <v>-7.8465393840223592E-5</v>
      </c>
      <c r="BH483" s="223">
        <f t="shared" ca="1" si="909"/>
        <v>1.0993123534270527E-4</v>
      </c>
      <c r="BI483" s="223">
        <f t="shared" ca="1" si="910"/>
        <v>-1.390173975846049E-4</v>
      </c>
      <c r="BJ483" s="223">
        <f t="shared" ca="1" si="911"/>
        <v>1.6509425299154648E-4</v>
      </c>
      <c r="BK483" s="223">
        <f t="shared" ca="1" si="912"/>
        <v>-1.8759731639423629E-4</v>
      </c>
      <c r="BL483" s="223">
        <f t="shared" ca="1" si="913"/>
        <v>2.0603946442767569E-4</v>
      </c>
      <c r="BM483" s="223">
        <f t="shared" ca="1" si="914"/>
        <v>-2.200214802809216E-4</v>
      </c>
      <c r="BN483" s="223">
        <f t="shared" ca="1" si="915"/>
        <v>2.2924069553545827E-4</v>
      </c>
      <c r="BO483" s="223">
        <f t="shared" ca="1" si="916"/>
        <v>-2.3349754202240568E-4</v>
      </c>
      <c r="BP483" s="223">
        <f t="shared" ca="1" si="917"/>
        <v>2.3269987187069796E-4</v>
      </c>
      <c r="BQ483" s="223">
        <f t="shared" ca="1" si="918"/>
        <v>-2.2686495223021185E-4</v>
      </c>
      <c r="BR483" s="223">
        <f t="shared" ca="1" si="919"/>
        <v>2.1611909149011764E-4</v>
      </c>
      <c r="BS483" s="223">
        <f t="shared" ca="1" si="920"/>
        <v>-2.006949050836958E-4</v>
      </c>
      <c r="BT483" s="223">
        <f t="shared" ca="1" si="921"/>
        <v>1.8092628006668887E-4</v>
      </c>
      <c r="BU483" s="223">
        <f t="shared" ca="1" si="922"/>
        <v>-1.5724114747085998E-4</v>
      </c>
      <c r="BV483" s="223">
        <f t="shared" ca="1" si="923"/>
        <v>1.3015221888947666E-4</v>
      </c>
      <c r="BW483" s="223">
        <f t="shared" ca="1" si="924"/>
        <v>-1.0024588781966957E-4</v>
      </c>
      <c r="BX483" s="223">
        <f t="shared" ca="1" si="925"/>
        <v>6.8169536014086866E-5</v>
      </c>
      <c r="BY483" s="223">
        <f t="shared" ca="1" si="926"/>
        <v>-3.4617519620989626E-5</v>
      </c>
      <c r="BZ483" s="223">
        <f t="shared" ca="1" si="927"/>
        <v>3.1613847057525844E-7</v>
      </c>
      <c r="CA483" s="223">
        <f t="shared" ca="1" si="928"/>
        <v>3.3992086123011177E-5</v>
      </c>
      <c r="CB483" s="223">
        <f t="shared" ca="1" si="929"/>
        <v>-6.7564484705740204E-5</v>
      </c>
      <c r="CC483" s="223">
        <f t="shared" ca="1" si="930"/>
        <v>9.9674316234574695E-5</v>
      </c>
      <c r="CD483" s="223">
        <f t="shared" ca="1" si="931"/>
        <v>-1.2962649982634487E-4</v>
      </c>
      <c r="CE483" s="223">
        <f t="shared" ca="1" si="932"/>
        <v>1.5677266115977359E-4</v>
      </c>
      <c r="CF483" s="223">
        <f t="shared" ca="1" si="933"/>
        <v>-1.8052516782148727E-4</v>
      </c>
      <c r="CG483" s="223">
        <f t="shared" ca="1" si="934"/>
        <v>2.0036984977315684E-4</v>
      </c>
      <c r="CH483" s="223">
        <f t="shared" ca="1" si="935"/>
        <v>-2.1587712958007034E-4</v>
      </c>
      <c r="CI483" s="223">
        <f t="shared" ca="1" si="936"/>
        <v>2.2671132146530077E-4</v>
      </c>
      <c r="CJ483" s="223">
        <f t="shared" ca="1" si="937"/>
        <v>-2.3263789789302938E-4</v>
      </c>
      <c r="CK483" s="223">
        <f t="shared" ca="1" si="938"/>
        <v>2.3352856638143908E-4</v>
      </c>
      <c r="CL483" s="223">
        <f t="shared" ca="1" si="939"/>
        <v>-2.2936404664751069E-4</v>
      </c>
      <c r="CM483" s="223">
        <f t="shared" ca="1" si="940"/>
        <v>2.202344879669291E-4</v>
      </c>
      <c r="CN483" s="223">
        <f t="shared" ca="1" si="941"/>
        <v>-2.0633751771450748E-4</v>
      </c>
      <c r="CO483" s="223">
        <f t="shared" ca="1" si="942"/>
        <v>1.8797396332833417E-4</v>
      </c>
      <c r="CP483" s="223">
        <f t="shared" ca="1" si="943"/>
        <v>-1.6554134030423128E-4</v>
      </c>
      <c r="CQ483" s="223">
        <f t="shared" ca="1" si="944"/>
        <v>1.395252471857292E-4</v>
      </c>
      <c r="CR483" s="223">
        <f t="shared" ca="1" si="945"/>
        <v>-1.1048885382206306E-4</v>
      </c>
      <c r="CS483" s="223">
        <f t="shared" ca="1" si="946"/>
        <v>7.9060710441715892E-5</v>
      </c>
      <c r="CT483" s="223">
        <f t="shared" ca="1" si="947"/>
        <v>-4.5921141438082312E-5</v>
      </c>
      <c r="CU483" s="223">
        <f t="shared" ca="1" si="948"/>
        <v>1.1787518400926828E-5</v>
      </c>
      <c r="CV483" s="223">
        <f t="shared" ca="1" si="949"/>
        <v>2.2601268812133437E-5</v>
      </c>
      <c r="CW483" s="223">
        <f t="shared" ca="1" si="950"/>
        <v>-5.6500806809650865E-5</v>
      </c>
      <c r="CX483" s="223">
        <f t="shared" ca="1" si="951"/>
        <v>8.9177272968196132E-5</v>
      </c>
      <c r="CY483" s="223">
        <f t="shared" ca="1" si="952"/>
        <v>-1.1992332047606291E-4</v>
      </c>
      <c r="CZ483" s="223">
        <f t="shared" ca="1" si="953"/>
        <v>1.4807339025560369E-4</v>
      </c>
      <c r="DA483" s="223">
        <f t="shared" ca="1" si="954"/>
        <v>-1.7301811830731928E-4</v>
      </c>
      <c r="DB483" s="223">
        <f t="shared" ca="1" si="955"/>
        <v>1.9421752660021176E-4</v>
      </c>
      <c r="DC483" s="223">
        <f t="shared" ca="1" si="956"/>
        <v>-2.112127119654598E-4</v>
      </c>
      <c r="DD483" s="223">
        <f t="shared" ca="1" si="957"/>
        <v>2.2363577996416847E-4</v>
      </c>
      <c r="DE483" s="223">
        <f t="shared" ca="1" si="958"/>
        <v>-2.3121780869095611E-4</v>
      </c>
      <c r="DF483" s="223">
        <f t="shared" ca="1" si="959"/>
        <v>2.337946701210804E-4</v>
      </c>
      <c r="DG483" s="223">
        <f t="shared" ca="1" si="960"/>
        <v>-2.3131058298651917E-4</v>
      </c>
      <c r="DH483" s="223">
        <f t="shared" ca="1" si="961"/>
        <v>2.2381932027196747E-4</v>
      </c>
      <c r="DI483" s="223">
        <f t="shared" ca="1" si="962"/>
        <v>-2.1148304519210968E-4</v>
      </c>
      <c r="DJ483" s="223">
        <f t="shared" ca="1" si="963"/>
        <v>1.9456880084774283E-4</v>
      </c>
      <c r="DK483" s="223">
        <f t="shared" ca="1" si="964"/>
        <v>-1.7344272954909602E-4</v>
      </c>
      <c r="DL483" s="223">
        <f t="shared" ca="1" si="965"/>
        <v>1.4856214694053765E-4</v>
      </c>
      <c r="DM483" s="223">
        <f t="shared" ca="1" si="966"/>
        <v>-1.2046564249793606E-4</v>
      </c>
      <c r="DN483" s="223">
        <f t="shared" ca="1" si="967"/>
        <v>8.9761420693009234E-5</v>
      </c>
      <c r="DO483" s="223">
        <f t="shared" ca="1" si="968"/>
        <v>-5.7114135203246638E-5</v>
      </c>
      <c r="DP483" s="223">
        <f t="shared" ca="1" si="969"/>
        <v>2.3230501166999129E-5</v>
      </c>
      <c r="DQ483" s="223">
        <f t="shared" ca="1" si="970"/>
        <v>1.1156003065036682E-5</v>
      </c>
      <c r="DR483" s="223">
        <f t="shared" ca="1" si="971"/>
        <v>-4.5301013521070946E-5</v>
      </c>
      <c r="DS483" s="223">
        <f t="shared" ca="1" si="972"/>
        <v>7.8465393840230707E-5</v>
      </c>
      <c r="DT483" s="223">
        <f t="shared" ca="1" si="973"/>
        <v>-1.0993123534271197E-4</v>
      </c>
      <c r="DU483" s="223">
        <f t="shared" ca="1" si="974"/>
        <v>1.3901739758461097E-4</v>
      </c>
      <c r="DV483" s="223">
        <f t="shared" ca="1" si="975"/>
        <v>-1.6509425299155182E-4</v>
      </c>
      <c r="DW483" s="223">
        <f t="shared" ca="1" si="976"/>
        <v>1.8759731639424079E-4</v>
      </c>
      <c r="DX483" s="223">
        <f t="shared" ca="1" si="977"/>
        <v>-2.060394644276761E-4</v>
      </c>
      <c r="DY483" s="223">
        <f t="shared" ca="1" si="978"/>
        <v>2.2002148028092193E-4</v>
      </c>
      <c r="DZ483" s="223">
        <f t="shared" ca="1" si="979"/>
        <v>-2.2924069553545843E-4</v>
      </c>
      <c r="EA483" s="223">
        <f t="shared" ca="1" si="980"/>
        <v>2.3349754202240574E-4</v>
      </c>
      <c r="EB483" s="223">
        <f t="shared" ca="1" si="981"/>
        <v>-2.3269987187069782E-4</v>
      </c>
      <c r="EC483" s="223">
        <f t="shared" ca="1" si="982"/>
        <v>2.2686495223021163E-4</v>
      </c>
      <c r="ED483" s="223">
        <f t="shared" ca="1" si="983"/>
        <v>-2.1611909149011729E-4</v>
      </c>
      <c r="EE483" s="223">
        <f t="shared" ca="1" si="984"/>
        <v>2.0069490508369534E-4</v>
      </c>
      <c r="EF483" s="223">
        <f t="shared" ca="1" si="985"/>
        <v>-1.809262800666883E-4</v>
      </c>
      <c r="EG483" s="223">
        <f t="shared" ca="1" si="986"/>
        <v>1.572411474708593E-4</v>
      </c>
      <c r="EH483" s="223">
        <f t="shared" ca="1" si="987"/>
        <v>-1.3015221888947588E-4</v>
      </c>
      <c r="EI483" s="223">
        <f t="shared" ca="1" si="988"/>
        <v>1.0024588781966878E-4</v>
      </c>
      <c r="EJ483" s="223">
        <f t="shared" ca="1" si="989"/>
        <v>-6.8169536014085999E-5</v>
      </c>
      <c r="EK483" s="223">
        <f t="shared" ca="1" si="990"/>
        <v>3.4617519620995318E-5</v>
      </c>
      <c r="EL483" s="223">
        <f t="shared" ca="1" si="991"/>
        <v>-3.161384705809776E-7</v>
      </c>
      <c r="EM483" s="223">
        <f t="shared" ca="1" si="992"/>
        <v>-3.3992086123005526E-5</v>
      </c>
      <c r="EN483" s="223">
        <f t="shared" ca="1" si="993"/>
        <v>6.7564484705734715E-5</v>
      </c>
      <c r="EO483" s="223">
        <f t="shared" ca="1" si="994"/>
        <v>-9.9674316234569518E-5</v>
      </c>
      <c r="EP483" s="223">
        <f t="shared" ca="1" si="995"/>
        <v>1.296264998263401E-4</v>
      </c>
      <c r="EQ483" s="223">
        <f t="shared" ca="1" si="996"/>
        <v>-1.567726611597792E-4</v>
      </c>
      <c r="ER483" s="223">
        <f t="shared" ca="1" si="997"/>
        <v>1.8052516782149207E-4</v>
      </c>
      <c r="ES483" s="223">
        <f t="shared" ca="1" si="998"/>
        <v>-2.0036984977316074E-4</v>
      </c>
      <c r="ET483" s="223">
        <f t="shared" ca="1" si="999"/>
        <v>2.1587712958007324E-4</v>
      </c>
      <c r="EU483" s="223">
        <f t="shared" ca="1" si="1000"/>
        <v>-2.2671132146530264E-4</v>
      </c>
      <c r="EV483" s="223">
        <f t="shared" ca="1" si="1001"/>
        <v>2.3263789789303014E-4</v>
      </c>
      <c r="EW483" s="223">
        <f t="shared" ca="1" si="1002"/>
        <v>-2.3352856638143876E-4</v>
      </c>
      <c r="EX483" s="223">
        <f t="shared" ca="1" si="1003"/>
        <v>2.2936404664751053E-4</v>
      </c>
      <c r="EY483" s="223">
        <f t="shared" ca="1" si="1004"/>
        <v>-2.2023448796692875E-4</v>
      </c>
      <c r="EZ483" s="223">
        <f t="shared" ca="1" si="1005"/>
        <v>2.063375177145039E-4</v>
      </c>
      <c r="FA483" s="223">
        <f t="shared" ca="1" si="1006"/>
        <v>-1.8797396332832965E-4</v>
      </c>
      <c r="FB483" s="223">
        <f t="shared" ca="1" si="1007"/>
        <v>1.6554134030422594E-4</v>
      </c>
      <c r="FC483" s="223">
        <f t="shared" ca="1" si="1008"/>
        <v>-1.3952524718572311E-4</v>
      </c>
      <c r="FD483" s="223">
        <f t="shared" ca="1" si="1009"/>
        <v>1.104888538220681E-4</v>
      </c>
      <c r="FE483" s="223">
        <f t="shared" ca="1" si="1010"/>
        <v>-7.9060710441721286E-5</v>
      </c>
      <c r="FF483" s="223">
        <f t="shared" ca="1" si="1011"/>
        <v>4.592114143808795E-5</v>
      </c>
      <c r="FG483" s="223">
        <f t="shared" ca="1" si="1012"/>
        <v>-1.1787518400932547E-5</v>
      </c>
      <c r="FH483" s="223">
        <f t="shared" ca="1" si="1013"/>
        <v>-2.2601268812127745E-5</v>
      </c>
      <c r="FI483" s="223">
        <f t="shared" ca="1" si="1014"/>
        <v>5.6500806809645309E-5</v>
      </c>
      <c r="FJ483" s="223">
        <f t="shared" ca="1" si="1015"/>
        <v>-8.9177272968190847E-5</v>
      </c>
      <c r="FK483" s="223">
        <f t="shared" ca="1" si="1016"/>
        <v>1.19923320476058E-4</v>
      </c>
      <c r="FL483" s="223">
        <f t="shared" ca="1" si="1017"/>
        <v>-1.4807339025559924E-4</v>
      </c>
      <c r="FM483" s="223">
        <f t="shared" ca="1" si="1018"/>
        <v>1.7301811830731543E-4</v>
      </c>
      <c r="FN483" s="223">
        <f t="shared" ca="1" si="1019"/>
        <v>-1.9421752660020859E-4</v>
      </c>
      <c r="FO483" s="223">
        <f t="shared" ca="1" si="1020"/>
        <v>2.1121271196545736E-4</v>
      </c>
      <c r="FP483" s="223">
        <f t="shared" ca="1" si="1021"/>
        <v>-2.2363577996416684E-4</v>
      </c>
      <c r="FQ483" s="223">
        <f t="shared" ca="1" si="1022"/>
        <v>2.3121780869095722E-4</v>
      </c>
      <c r="FR483" s="223">
        <f t="shared" ca="1" si="1023"/>
        <v>-2.337946701210804E-4</v>
      </c>
      <c r="FS483" s="223">
        <f t="shared" ca="1" si="1024"/>
        <v>2.3131058298651804E-4</v>
      </c>
      <c r="FT483" s="223">
        <f t="shared" ca="1" si="1025"/>
        <v>-2.238193202719653E-4</v>
      </c>
      <c r="FU483" s="223">
        <f t="shared" ca="1" si="1026"/>
        <v>2.1148304519211209E-4</v>
      </c>
      <c r="FV483" s="223">
        <f t="shared" ca="1" si="1027"/>
        <v>-1.94568800847746E-4</v>
      </c>
      <c r="FW483" s="223">
        <f t="shared" ca="1" si="1028"/>
        <v>1.7344272954909984E-4</v>
      </c>
      <c r="FX483" s="223">
        <f t="shared" ca="1" si="1029"/>
        <v>-1.4856214694054207E-4</v>
      </c>
      <c r="FY483" s="223">
        <f t="shared" ca="1" si="1030"/>
        <v>1.2046564249794096E-4</v>
      </c>
      <c r="FZ483" s="223">
        <f t="shared" ca="1" si="1031"/>
        <v>-8.9761420693014519E-5</v>
      </c>
      <c r="GA483" s="223">
        <f t="shared" ca="1" si="1032"/>
        <v>5.7114135203252208E-5</v>
      </c>
      <c r="GB483" s="223">
        <f t="shared" ca="1" si="1033"/>
        <v>-2.3230501167004834E-5</v>
      </c>
      <c r="GC483" s="223">
        <f t="shared" ca="1" si="1034"/>
        <v>-1.1156003065030962E-5</v>
      </c>
      <c r="GD483" s="223">
        <f t="shared" ca="1" si="1035"/>
        <v>4.530101352107836E-5</v>
      </c>
      <c r="GE483" s="223">
        <f t="shared" ca="1" si="1036"/>
        <v>-7.8465393840237822E-5</v>
      </c>
      <c r="GF483" s="223">
        <f t="shared" ca="1" si="1037"/>
        <v>1.0993123534271864E-4</v>
      </c>
      <c r="GG483" s="223">
        <f t="shared" ca="1" si="1038"/>
        <v>-1.3901739758461704E-4</v>
      </c>
      <c r="GH483" s="223">
        <f t="shared" ca="1" si="1039"/>
        <v>1.6509425299155719E-4</v>
      </c>
      <c r="GI483" s="223">
        <f t="shared" ca="1" si="1040"/>
        <v>-1.8759731639424534E-4</v>
      </c>
      <c r="GJ483" s="223">
        <f t="shared" ca="1" si="1041"/>
        <v>2.0603946442767967E-4</v>
      </c>
      <c r="GK483" s="223">
        <f t="shared" ca="1" si="1042"/>
        <v>-2.2002148028092447E-4</v>
      </c>
      <c r="GL483" s="223">
        <f t="shared" ca="1" si="1043"/>
        <v>2.2924069553545995E-4</v>
      </c>
      <c r="GM483" s="223">
        <f t="shared" ca="1" si="1044"/>
        <v>-2.3349754202240612E-4</v>
      </c>
      <c r="GN483" s="223">
        <f t="shared" ca="1" si="1045"/>
        <v>2.3269987187069714E-4</v>
      </c>
      <c r="GO483" s="223">
        <f t="shared" ca="1" si="1046"/>
        <v>-2.2686495223020982E-4</v>
      </c>
      <c r="GP483" s="223">
        <f t="shared" ca="1" si="1047"/>
        <v>2.1611909149011442E-4</v>
      </c>
      <c r="GQ483" s="223">
        <f t="shared" ca="1" si="1048"/>
        <v>-2.0069490508369144E-4</v>
      </c>
      <c r="GR483" s="223">
        <f t="shared" ca="1" si="1049"/>
        <v>1.8092628006668353E-4</v>
      </c>
      <c r="GS483" s="223">
        <f t="shared" ca="1" si="1050"/>
        <v>-1.5724114747085369E-4</v>
      </c>
      <c r="GT483" s="223">
        <f t="shared" ca="1" si="1051"/>
        <v>1.3015221888946959E-4</v>
      </c>
      <c r="GU483" s="223">
        <f t="shared" ca="1" si="1052"/>
        <v>-1.0024588781966192E-4</v>
      </c>
      <c r="GV483" s="223">
        <f t="shared" ca="1" si="1053"/>
        <v>6.8169536014078762E-5</v>
      </c>
      <c r="GW483" s="223">
        <f t="shared" ca="1" si="1054"/>
        <v>-3.4617519620987823E-5</v>
      </c>
      <c r="GX483" s="223">
        <f t="shared" ca="1" si="1055"/>
        <v>3.1613847057342884E-7</v>
      </c>
      <c r="GY483" s="223">
        <f t="shared" ca="1" si="1056"/>
        <v>3.3992086123013E-5</v>
      </c>
      <c r="GZ483" s="223">
        <f t="shared" ca="1" si="1057"/>
        <v>-6.7564484705741952E-5</v>
      </c>
      <c r="HA483" s="223">
        <f t="shared" ca="1" si="1058"/>
        <v>9.9674316234576362E-5</v>
      </c>
      <c r="HB483" s="223">
        <f t="shared" ca="1" si="1059"/>
        <v>-1.2962649982634639E-4</v>
      </c>
      <c r="HC483" s="223">
        <f t="shared" ca="1" si="1060"/>
        <v>1.5677266115977494E-4</v>
      </c>
      <c r="HD483" s="223">
        <f t="shared" ca="1" si="1061"/>
        <v>-1.8052516782148843E-4</v>
      </c>
      <c r="HE483" s="223">
        <f t="shared" ca="1" si="1062"/>
        <v>2.0036984977315776E-4</v>
      </c>
      <c r="HF483" s="223">
        <f t="shared" ca="1" si="1063"/>
        <v>-2.1587712958007102E-4</v>
      </c>
      <c r="HG483" s="223">
        <f t="shared" ca="1" si="1064"/>
        <v>2.2671132146530126E-4</v>
      </c>
      <c r="HH483" s="223">
        <f t="shared" ca="1" si="1065"/>
        <v>-2.3263789789302957E-4</v>
      </c>
      <c r="HI483" s="223">
        <f t="shared" ca="1" si="1066"/>
        <v>2.3352856638143903E-4</v>
      </c>
      <c r="HJ483" s="223">
        <f t="shared" ca="1" si="1067"/>
        <v>-2.2936404664751164E-4</v>
      </c>
      <c r="HK483" s="223">
        <f t="shared" ca="1" si="1068"/>
        <v>2.202344879669307E-4</v>
      </c>
      <c r="HL483" s="223">
        <f t="shared" ca="1" si="1069"/>
        <v>-2.0633751771450659E-4</v>
      </c>
      <c r="HM483" s="223">
        <f t="shared" ca="1" si="1070"/>
        <v>1.8797396332833309E-4</v>
      </c>
      <c r="HN483" s="223">
        <f t="shared" ca="1" si="1071"/>
        <v>-1.6554134030422998E-4</v>
      </c>
      <c r="HO483" s="223">
        <f t="shared" ca="1" si="1072"/>
        <v>1.3952524718572771E-4</v>
      </c>
      <c r="HP483" s="223">
        <f t="shared" ca="1" si="1073"/>
        <v>-1.1048885382207316E-4</v>
      </c>
      <c r="HQ483" s="223">
        <f t="shared" ca="1" si="1074"/>
        <v>7.9060710441726721E-5</v>
      </c>
      <c r="HR483" s="223">
        <f t="shared" ca="1" si="1075"/>
        <v>-4.5921141438093547E-5</v>
      </c>
      <c r="HS483" s="223">
        <f t="shared" ca="1" si="1076"/>
        <v>1.1787518400938253E-5</v>
      </c>
      <c r="HT483" s="223">
        <f t="shared" ca="1" si="1077"/>
        <v>2.260126881212204E-5</v>
      </c>
      <c r="HU483" s="223">
        <f t="shared" ca="1" si="1078"/>
        <v>-5.6500806809639739E-5</v>
      </c>
      <c r="HV483" s="223">
        <f t="shared" ca="1" si="1079"/>
        <v>8.9177272968185548E-5</v>
      </c>
      <c r="HW483" s="223">
        <f t="shared" ca="1" si="1080"/>
        <v>-1.1992332047605308E-4</v>
      </c>
      <c r="HX483" s="223">
        <f t="shared" ca="1" si="1081"/>
        <v>1.480733902555948E-4</v>
      </c>
      <c r="HY483" s="223">
        <f t="shared" ca="1" si="1082"/>
        <v>-1.7301811830731158E-4</v>
      </c>
      <c r="HZ483" s="223">
        <f t="shared" ca="1" si="1083"/>
        <v>1.9421752660020539E-4</v>
      </c>
      <c r="IA483" s="223">
        <f t="shared" ca="1" si="1084"/>
        <v>-2.1121271196545492E-4</v>
      </c>
      <c r="IB483" s="223">
        <f t="shared" ca="1" si="1085"/>
        <v>2.2363577996416516E-4</v>
      </c>
      <c r="IC483" s="223">
        <f t="shared" ca="1" si="1086"/>
        <v>-2.3121780869095836E-4</v>
      </c>
      <c r="ID483" s="223">
        <f t="shared" ca="1" si="1087"/>
        <v>2.337946701210804E-4</v>
      </c>
      <c r="IE483" s="223">
        <f t="shared" ca="1" si="1088"/>
        <v>-2.9785433680028109E-4</v>
      </c>
      <c r="IF483" s="223">
        <f t="shared" ca="1" si="1089"/>
        <v>2.238193202719631E-4</v>
      </c>
      <c r="IG483" s="223">
        <f t="shared" ca="1" si="1090"/>
        <v>-2.1148304519210323E-4</v>
      </c>
      <c r="IH483" s="223">
        <f t="shared" ca="1" si="1091"/>
        <v>1.9456880084773445E-4</v>
      </c>
      <c r="II483" s="223">
        <f t="shared" ca="1" si="1092"/>
        <v>-1.7344272954908588E-4</v>
      </c>
      <c r="IJ483" s="223">
        <f t="shared" ca="1" si="1093"/>
        <v>1.4856214694052597E-4</v>
      </c>
      <c r="IK483" s="223">
        <f t="shared" ca="1" si="1094"/>
        <v>-1.204656424979231E-4</v>
      </c>
      <c r="IL483" s="223">
        <f t="shared" ca="1" si="1095"/>
        <v>8.9761420692995261E-5</v>
      </c>
      <c r="IM483" s="223">
        <f t="shared" ca="1" si="1096"/>
        <v>-5.7114135203231988E-5</v>
      </c>
      <c r="IN483" s="223">
        <f t="shared" ca="1" si="1097"/>
        <v>2.3230501166984085E-5</v>
      </c>
      <c r="IO483" s="223">
        <f t="shared" ca="1" si="1098"/>
        <v>1.1156003065051793E-5</v>
      </c>
      <c r="IP483" s="223">
        <f t="shared" ca="1" si="1099"/>
        <v>-4.5301013521072742E-5</v>
      </c>
      <c r="IQ483" s="223">
        <f t="shared" ca="1" si="1100"/>
        <v>7.8465393840232428E-5</v>
      </c>
      <c r="IR483" s="223">
        <f t="shared" ca="1" si="1101"/>
        <v>-1.0993123534271358E-4</v>
      </c>
      <c r="IS483" s="223">
        <f t="shared" ca="1" si="1102"/>
        <v>1.3901739758461244E-4</v>
      </c>
      <c r="IT483" s="223">
        <f t="shared" ca="1" si="1103"/>
        <v>-1.6509425299155312E-4</v>
      </c>
      <c r="IU483" s="223">
        <f t="shared" ca="1" si="1104"/>
        <v>1.875973163942419E-4</v>
      </c>
      <c r="IV483" s="223">
        <f t="shared" ca="1" si="1105"/>
        <v>-2.0603946442767696E-4</v>
      </c>
      <c r="IW483" s="223">
        <f t="shared" ca="1" si="1106"/>
        <v>2.2002148028092255E-4</v>
      </c>
      <c r="IX483" s="223">
        <f t="shared" ca="1" si="1107"/>
        <v>-2.2924069553545884E-4</v>
      </c>
      <c r="IY483" s="223">
        <f t="shared" ca="1" si="1108"/>
        <v>2.3349754202240582E-4</v>
      </c>
      <c r="IZ483" s="223">
        <f t="shared" ca="1" si="1109"/>
        <v>-2.3269987187069768E-4</v>
      </c>
      <c r="JA483" s="223">
        <f t="shared" ca="1" si="1110"/>
        <v>2.268649522302112E-4</v>
      </c>
      <c r="JB483" s="223">
        <f t="shared" ca="1" si="1111"/>
        <v>-2.1611909149011658E-4</v>
      </c>
    </row>
    <row r="484" spans="2:262">
      <c r="B484" s="230">
        <v>123</v>
      </c>
      <c r="C484" s="229">
        <f t="shared" si="1112"/>
        <v>2.4023437500000017E-3</v>
      </c>
      <c r="D484" s="226">
        <f t="shared" ca="1" si="855"/>
        <v>279.99927076783058</v>
      </c>
      <c r="E484" s="225">
        <f ca="1">DY361</f>
        <v>-7.2923216939330051E-4</v>
      </c>
      <c r="F484" s="224">
        <v>123</v>
      </c>
      <c r="G484" s="223">
        <f t="shared" ca="1" si="856"/>
        <v>2.3757732932540822E-4</v>
      </c>
      <c r="H484" s="223">
        <f t="shared" ca="1" si="857"/>
        <v>-2.1953282050887922E-4</v>
      </c>
      <c r="I484" s="223">
        <f t="shared" ca="1" si="858"/>
        <v>1.9818633373018096E-4</v>
      </c>
      <c r="J484" s="223">
        <f t="shared" ca="1" si="859"/>
        <v>-1.7385894001982989E-4</v>
      </c>
      <c r="K484" s="223">
        <f t="shared" ca="1" si="860"/>
        <v>1.4691654602323067E-4</v>
      </c>
      <c r="L484" s="223">
        <f t="shared" ca="1" si="861"/>
        <v>-1.1776439042414235E-4</v>
      </c>
      <c r="M484" s="223">
        <f t="shared" ca="1" si="862"/>
        <v>8.6840948777675608E-5</v>
      </c>
      <c r="N484" s="223">
        <f t="shared" ca="1" si="863"/>
        <v>-5.4611338429814361E-5</v>
      </c>
      <c r="O484" s="223">
        <f t="shared" ca="1" si="864"/>
        <v>2.1560322719593999E-5</v>
      </c>
      <c r="P484" s="223">
        <f t="shared" ca="1" si="865"/>
        <v>1.1814980312734017E-5</v>
      </c>
      <c r="Q484" s="223">
        <f t="shared" ca="1" si="866"/>
        <v>-4.5012575043744354E-5</v>
      </c>
      <c r="R484" s="223">
        <f t="shared" ca="1" si="867"/>
        <v>7.7533138748273915E-5</v>
      </c>
      <c r="S484" s="223">
        <f t="shared" ca="1" si="868"/>
        <v>-1.0888753187798569E-4</v>
      </c>
      <c r="T484" s="223">
        <f t="shared" ca="1" si="869"/>
        <v>1.3860415517545692E-4</v>
      </c>
      <c r="U484" s="223">
        <f t="shared" ca="1" si="870"/>
        <v>-1.6623604296598244E-4</v>
      </c>
      <c r="V484" s="223">
        <f t="shared" ca="1" si="871"/>
        <v>1.9136758593736345E-4</v>
      </c>
      <c r="W484" s="223">
        <f t="shared" ca="1" si="872"/>
        <v>-2.1362078229080367E-4</v>
      </c>
      <c r="X484" s="223">
        <f t="shared" ca="1" si="873"/>
        <v>2.3266092323981379E-4</v>
      </c>
      <c r="Y484" s="223">
        <f t="shared" ca="1" si="874"/>
        <v>-2.482016273419106E-4</v>
      </c>
      <c r="Z484" s="223">
        <f t="shared" ca="1" si="875"/>
        <v>2.6000914794206979E-4</v>
      </c>
      <c r="AA484" s="223">
        <f t="shared" ca="1" si="876"/>
        <v>-2.6790588893999402E-4</v>
      </c>
      <c r="AB484" s="223">
        <f t="shared" ca="1" si="877"/>
        <v>2.7177307600076867E-4</v>
      </c>
      <c r="AC484" s="223">
        <f t="shared" ca="1" si="878"/>
        <v>-2.7155254303141106E-4</v>
      </c>
      <c r="AD484" s="223">
        <f t="shared" ca="1" si="879"/>
        <v>2.6724760705305374E-4</v>
      </c>
      <c r="AE484" s="223">
        <f t="shared" ca="1" si="880"/>
        <v>-2.5892301830985536E-4</v>
      </c>
      <c r="AF484" s="223">
        <f t="shared" ca="1" si="881"/>
        <v>2.4670398636506441E-4</v>
      </c>
      <c r="AG484" s="223">
        <f t="shared" ca="1" si="882"/>
        <v>-2.307742968326361E-4</v>
      </c>
      <c r="AH484" s="223">
        <f t="shared" ca="1" si="883"/>
        <v>2.1137354707053194E-4</v>
      </c>
      <c r="AI484" s="223">
        <f t="shared" ca="1" si="884"/>
        <v>-1.887935424134463E-4</v>
      </c>
      <c r="AJ484" s="223">
        <f t="shared" ca="1" si="885"/>
        <v>1.6337390714894626E-4</v>
      </c>
      <c r="AK484" s="223">
        <f t="shared" ca="1" si="886"/>
        <v>-1.3549697625206864E-4</v>
      </c>
      <c r="AL484" s="223">
        <f t="shared" ca="1" si="887"/>
        <v>1.0558204471142812E-4</v>
      </c>
      <c r="AM484" s="223">
        <f t="shared" ca="1" si="888"/>
        <v>-7.4079060942288183E-5</v>
      </c>
      <c r="AN484" s="223">
        <f t="shared" ca="1" si="889"/>
        <v>4.1461859143591436E-5</v>
      </c>
      <c r="AO484" s="223">
        <f t="shared" ca="1" si="890"/>
        <v>-8.2210323905733927E-6</v>
      </c>
      <c r="AP484" s="223">
        <f t="shared" ca="1" si="891"/>
        <v>-2.5143446341757011E-5</v>
      </c>
      <c r="AQ484" s="223">
        <f t="shared" ca="1" si="892"/>
        <v>5.8129744237526504E-5</v>
      </c>
      <c r="AR484" s="223">
        <f t="shared" ca="1" si="893"/>
        <v>-9.024171667264387E-5</v>
      </c>
      <c r="AS484" s="223">
        <f t="shared" ca="1" si="894"/>
        <v>1.2099636969178208E-4</v>
      </c>
      <c r="AT484" s="223">
        <f t="shared" ca="1" si="895"/>
        <v>-1.4993112468702618E-4</v>
      </c>
      <c r="AU484" s="223">
        <f t="shared" ca="1" si="896"/>
        <v>1.7661077601069646E-4</v>
      </c>
      <c r="AV484" s="223">
        <f t="shared" ca="1" si="897"/>
        <v>-2.0063403687340005E-4</v>
      </c>
      <c r="AW484" s="223">
        <f t="shared" ca="1" si="898"/>
        <v>2.2163957507085106E-4</v>
      </c>
      <c r="AX484" s="223">
        <f t="shared" ca="1" si="899"/>
        <v>-2.3931144775654763E-4</v>
      </c>
      <c r="AY484" s="223">
        <f t="shared" ca="1" si="900"/>
        <v>2.5338385351626942E-4</v>
      </c>
      <c r="AZ484" s="223">
        <f t="shared" ca="1" si="901"/>
        <v>-2.6364513026876492E-4</v>
      </c>
      <c r="BA484" s="223">
        <f t="shared" ca="1" si="902"/>
        <v>2.6994093886045014E-4</v>
      </c>
      <c r="BB484" s="223">
        <f t="shared" ca="1" si="903"/>
        <v>-2.7217658446995128E-4</v>
      </c>
      <c r="BC484" s="223">
        <f t="shared" ca="1" si="904"/>
        <v>2.7031844090635756E-4</v>
      </c>
      <c r="BD484" s="223">
        <f t="shared" ca="1" si="905"/>
        <v>-2.6439445637842945E-4</v>
      </c>
      <c r="BE484" s="223">
        <f t="shared" ca="1" si="906"/>
        <v>2.5449373312752972E-4</v>
      </c>
      <c r="BF484" s="223">
        <f t="shared" ca="1" si="907"/>
        <v>-2.4076518724696613E-4</v>
      </c>
      <c r="BG484" s="223">
        <f t="shared" ca="1" si="908"/>
        <v>2.2341530884535015E-4</v>
      </c>
      <c r="BH484" s="223">
        <f t="shared" ca="1" si="909"/>
        <v>-2.0270505624315886E-4</v>
      </c>
      <c r="BI484" s="223">
        <f t="shared" ca="1" si="910"/>
        <v>1.7894593091667625E-4</v>
      </c>
      <c r="BJ484" s="223">
        <f t="shared" ca="1" si="911"/>
        <v>-1.5249529222587224E-4</v>
      </c>
      <c r="BK484" s="223">
        <f t="shared" ca="1" si="912"/>
        <v>1.2375098239698619E-4</v>
      </c>
      <c r="BL484" s="223">
        <f t="shared" ca="1" si="913"/>
        <v>-9.3145342605109081E-5</v>
      </c>
      <c r="BM484" s="223">
        <f t="shared" ca="1" si="914"/>
        <v>6.1138710160525705E-5</v>
      </c>
      <c r="BN484" s="223">
        <f t="shared" ca="1" si="915"/>
        <v>-2.8212494607066438E-5</v>
      </c>
      <c r="BO484" s="223">
        <f t="shared" ca="1" si="916"/>
        <v>-5.138063125553508E-6</v>
      </c>
      <c r="BP484" s="223">
        <f t="shared" ca="1" si="917"/>
        <v>3.8411339606242686E-5</v>
      </c>
      <c r="BQ484" s="223">
        <f t="shared" ca="1" si="918"/>
        <v>-7.1106873785872413E-5</v>
      </c>
      <c r="BR484" s="223">
        <f t="shared" ca="1" si="919"/>
        <v>1.0273289439730854E-4</v>
      </c>
      <c r="BS484" s="223">
        <f t="shared" ca="1" si="920"/>
        <v>-1.3281371665296575E-4</v>
      </c>
      <c r="BT484" s="223">
        <f t="shared" ca="1" si="921"/>
        <v>1.6089689698680569E-4</v>
      </c>
      <c r="BU484" s="223">
        <f t="shared" ca="1" si="922"/>
        <v>-1.865600382267236E-4</v>
      </c>
      <c r="BV484" s="223">
        <f t="shared" ca="1" si="923"/>
        <v>2.0941714284114629E-4</v>
      </c>
      <c r="BW484" s="223">
        <f t="shared" ca="1" si="924"/>
        <v>-2.2912441870121659E-4</v>
      </c>
      <c r="BX484" s="223">
        <f t="shared" ca="1" si="925"/>
        <v>2.4538545003442496E-4</v>
      </c>
      <c r="BY484" s="223">
        <f t="shared" ca="1" si="926"/>
        <v>-2.5795565579370502E-4</v>
      </c>
      <c r="BZ484" s="223">
        <f t="shared" ca="1" si="927"/>
        <v>2.6664596838405565E-4</v>
      </c>
      <c r="CA484" s="223">
        <f t="shared" ca="1" si="928"/>
        <v>-2.7132567741515662E-4</v>
      </c>
      <c r="CB484" s="223">
        <f t="shared" ca="1" si="929"/>
        <v>2.7192439570729245E-4</v>
      </c>
      <c r="CC484" s="223">
        <f t="shared" ca="1" si="930"/>
        <v>-2.6843311798006213E-4</v>
      </c>
      <c r="CD484" s="223">
        <f t="shared" ca="1" si="931"/>
        <v>2.6090435630017199E-4</v>
      </c>
      <c r="CE484" s="223">
        <f t="shared" ca="1" si="932"/>
        <v>-2.4945135025107866E-4</v>
      </c>
      <c r="CF484" s="223">
        <f t="shared" ca="1" si="933"/>
        <v>2.3424636370425207E-4</v>
      </c>
      <c r="CG484" s="223">
        <f t="shared" ca="1" si="934"/>
        <v>-2.1551809381019019E-4</v>
      </c>
      <c r="CH484" s="223">
        <f t="shared" ca="1" si="935"/>
        <v>1.9354823118042478E-4</v>
      </c>
      <c r="CI484" s="223">
        <f t="shared" ca="1" si="936"/>
        <v>-1.6866722299851853E-4</v>
      </c>
      <c r="CJ484" s="223">
        <f t="shared" ca="1" si="937"/>
        <v>1.4124930278682231E-4</v>
      </c>
      <c r="CK484" s="223">
        <f t="shared" ca="1" si="938"/>
        <v>-1.1170686158599656E-4</v>
      </c>
      <c r="CL484" s="223">
        <f t="shared" ca="1" si="939"/>
        <v>8.0484245209889595E-5</v>
      </c>
      <c r="CM484" s="223">
        <f t="shared" ca="1" si="940"/>
        <v>-4.8051070870867895E-5</v>
      </c>
      <c r="CN484" s="223">
        <f t="shared" ca="1" si="941"/>
        <v>1.4895163699902631E-5</v>
      </c>
      <c r="CO484" s="223">
        <f t="shared" ca="1" si="942"/>
        <v>1.8484780597565896E-5</v>
      </c>
      <c r="CP484" s="223">
        <f t="shared" ca="1" si="943"/>
        <v>-5.1586696589180845E-5</v>
      </c>
      <c r="CQ484" s="223">
        <f t="shared" ca="1" si="944"/>
        <v>8.3912700647049038E-5</v>
      </c>
      <c r="CR484" s="223">
        <f t="shared" ca="1" si="945"/>
        <v>-1.1497657958102775E-4</v>
      </c>
      <c r="CS484" s="223">
        <f t="shared" ca="1" si="946"/>
        <v>1.4431110373762452E-4</v>
      </c>
      <c r="CT484" s="223">
        <f t="shared" ca="1" si="947"/>
        <v>-1.7147505456884638E-4</v>
      </c>
      <c r="CU484" s="223">
        <f t="shared" ca="1" si="948"/>
        <v>1.9605986096993044E-4</v>
      </c>
      <c r="CV484" s="223">
        <f t="shared" ca="1" si="949"/>
        <v>-2.1769574456901249E-4</v>
      </c>
      <c r="CW484" s="223">
        <f t="shared" ca="1" si="950"/>
        <v>2.3605728153800614E-4</v>
      </c>
      <c r="CX484" s="223">
        <f t="shared" ca="1" si="951"/>
        <v>-2.5086829726994261E-4</v>
      </c>
      <c r="CY484" s="223">
        <f t="shared" ca="1" si="952"/>
        <v>2.6190602030208619E-4</v>
      </c>
      <c r="CZ484" s="223">
        <f t="shared" ca="1" si="953"/>
        <v>-2.6900443300608215E-4</v>
      </c>
      <c r="DA484" s="223">
        <f t="shared" ca="1" si="954"/>
        <v>2.7205676864764766E-4</v>
      </c>
      <c r="DB484" s="223">
        <f t="shared" ca="1" si="955"/>
        <v>-2.7101711725761017E-4</v>
      </c>
      <c r="DC484" s="223">
        <f t="shared" ca="1" si="956"/>
        <v>2.6590111616058709E-4</v>
      </c>
      <c r="DD484" s="223">
        <f t="shared" ca="1" si="957"/>
        <v>-2.5678571477506508E-4</v>
      </c>
      <c r="DE484" s="223">
        <f t="shared" ca="1" si="958"/>
        <v>2.4380801722251449E-4</v>
      </c>
      <c r="DF484" s="223">
        <f t="shared" ca="1" si="959"/>
        <v>-2.2716322015381218E-4</v>
      </c>
      <c r="DG484" s="223">
        <f t="shared" ca="1" si="960"/>
        <v>2.0710167680988614E-4</v>
      </c>
      <c r="DH484" s="223">
        <f t="shared" ca="1" si="961"/>
        <v>-1.8392513147595386E-4</v>
      </c>
      <c r="DI484" s="223">
        <f t="shared" ca="1" si="962"/>
        <v>1.5798218096664725E-4</v>
      </c>
      <c r="DJ484" s="223">
        <f t="shared" ca="1" si="963"/>
        <v>-1.2966303140538136E-4</v>
      </c>
      <c r="DK484" s="223">
        <f t="shared" ca="1" si="964"/>
        <v>9.9393629161080563E-5</v>
      </c>
      <c r="DL484" s="223">
        <f t="shared" ca="1" si="965"/>
        <v>-6.7629254218364729E-5</v>
      </c>
      <c r="DM484" s="223">
        <f t="shared" ca="1" si="966"/>
        <v>3.4847672342720669E-5</v>
      </c>
      <c r="DN484" s="223">
        <f t="shared" ca="1" si="967"/>
        <v>-1.5419490387234803E-6</v>
      </c>
      <c r="DO484" s="223">
        <f t="shared" ca="1" si="968"/>
        <v>-3.178696661405091E-5</v>
      </c>
      <c r="DP484" s="223">
        <f t="shared" ca="1" si="969"/>
        <v>6.4637776701559579E-5</v>
      </c>
      <c r="DQ484" s="223">
        <f t="shared" ca="1" si="970"/>
        <v>-9.6516374462482244E-5</v>
      </c>
      <c r="DR484" s="223">
        <f t="shared" ca="1" si="971"/>
        <v>1.2694327611378423E-4</v>
      </c>
      <c r="DS484" s="223">
        <f t="shared" ca="1" si="972"/>
        <v>-1.5546083273320659E-4</v>
      </c>
      <c r="DT484" s="223">
        <f t="shared" ca="1" si="973"/>
        <v>1.8164011372498955E-4</v>
      </c>
      <c r="DU484" s="223">
        <f t="shared" ca="1" si="974"/>
        <v>-2.0508735833525032E-4</v>
      </c>
      <c r="DV484" s="223">
        <f t="shared" ca="1" si="975"/>
        <v>2.2544989818030762E-4</v>
      </c>
      <c r="DW484" s="223">
        <f t="shared" ca="1" si="976"/>
        <v>-2.4242146170739426E-4</v>
      </c>
      <c r="DX484" s="223">
        <f t="shared" ca="1" si="977"/>
        <v>2.5574678080387219E-4</v>
      </c>
      <c r="DY484" s="223">
        <f t="shared" ca="1" si="978"/>
        <v>-2.6522543026729766E-4</v>
      </c>
      <c r="DZ484" s="223">
        <f t="shared" ca="1" si="979"/>
        <v>2.7071484238699097E-4</v>
      </c>
      <c r="EA484" s="223">
        <f t="shared" ca="1" si="980"/>
        <v>-2.7213245129510807E-4</v>
      </c>
      <c r="EB484" s="223">
        <f t="shared" ca="1" si="981"/>
        <v>2.6945693483416017E-4</v>
      </c>
      <c r="EC484" s="223">
        <f t="shared" ca="1" si="982"/>
        <v>-2.627285352620936E-4</v>
      </c>
      <c r="ED484" s="223">
        <f t="shared" ca="1" si="983"/>
        <v>2.5204845397129008E-4</v>
      </c>
      <c r="EE484" s="223">
        <f t="shared" ca="1" si="984"/>
        <v>-2.3757732932540824E-4</v>
      </c>
      <c r="EF484" s="223">
        <f t="shared" ca="1" si="985"/>
        <v>2.1953282050887318E-4</v>
      </c>
      <c r="EG484" s="223">
        <f t="shared" ca="1" si="986"/>
        <v>-1.9818633373017749E-4</v>
      </c>
      <c r="EH484" s="223">
        <f t="shared" ca="1" si="987"/>
        <v>1.7385894001983008E-4</v>
      </c>
      <c r="EI484" s="223">
        <f t="shared" ca="1" si="988"/>
        <v>-1.4691654602322232E-4</v>
      </c>
      <c r="EJ484" s="223">
        <f t="shared" ca="1" si="989"/>
        <v>1.1776439042413775E-4</v>
      </c>
      <c r="EK484" s="223">
        <f t="shared" ca="1" si="990"/>
        <v>-8.6840948777676286E-5</v>
      </c>
      <c r="EL484" s="223">
        <f t="shared" ca="1" si="991"/>
        <v>5.4611338429804644E-5</v>
      </c>
      <c r="EM484" s="223">
        <f t="shared" ca="1" si="992"/>
        <v>-2.1560322719588957E-5</v>
      </c>
      <c r="EN484" s="223">
        <f t="shared" ca="1" si="993"/>
        <v>-1.1814980312733285E-5</v>
      </c>
      <c r="EO484" s="223">
        <f t="shared" ca="1" si="994"/>
        <v>4.5012575043753156E-5</v>
      </c>
      <c r="EP484" s="223">
        <f t="shared" ca="1" si="995"/>
        <v>-7.7533138748278754E-5</v>
      </c>
      <c r="EQ484" s="223">
        <f t="shared" ca="1" si="996"/>
        <v>1.0888753187798503E-4</v>
      </c>
      <c r="ER484" s="223">
        <f t="shared" ca="1" si="997"/>
        <v>-1.3860415517546462E-4</v>
      </c>
      <c r="ES484" s="223">
        <f t="shared" ca="1" si="998"/>
        <v>1.6623604296598645E-4</v>
      </c>
      <c r="ET484" s="223">
        <f t="shared" ca="1" si="999"/>
        <v>-1.9136758593736293E-4</v>
      </c>
      <c r="EU484" s="223">
        <f t="shared" ca="1" si="1000"/>
        <v>2.1362078229080923E-4</v>
      </c>
      <c r="EV484" s="223">
        <f t="shared" ca="1" si="1001"/>
        <v>-2.3266092323981645E-4</v>
      </c>
      <c r="EW484" s="223">
        <f t="shared" ca="1" si="1002"/>
        <v>2.4820162734191028E-4</v>
      </c>
      <c r="EX484" s="223">
        <f t="shared" ca="1" si="1003"/>
        <v>-2.6000914794207239E-4</v>
      </c>
      <c r="EY484" s="223">
        <f t="shared" ca="1" si="1004"/>
        <v>2.6790588893999489E-4</v>
      </c>
      <c r="EZ484" s="223">
        <f t="shared" ca="1" si="1005"/>
        <v>-2.7177307600076851E-4</v>
      </c>
      <c r="FA484" s="223">
        <f t="shared" ca="1" si="1006"/>
        <v>2.7155254303141047E-4</v>
      </c>
      <c r="FB484" s="223">
        <f t="shared" ca="1" si="1007"/>
        <v>-2.6724760705305276E-4</v>
      </c>
      <c r="FC484" s="223">
        <f t="shared" ca="1" si="1008"/>
        <v>2.5892301830985617E-4</v>
      </c>
      <c r="FD484" s="223">
        <f t="shared" ca="1" si="1009"/>
        <v>-2.4670398636506062E-4</v>
      </c>
      <c r="FE484" s="223">
        <f t="shared" ca="1" si="1010"/>
        <v>2.3077429683263342E-4</v>
      </c>
      <c r="FF484" s="223">
        <f t="shared" ca="1" si="1011"/>
        <v>-2.1137354707053359E-4</v>
      </c>
      <c r="FG484" s="223">
        <f t="shared" ca="1" si="1012"/>
        <v>1.8879354241343985E-4</v>
      </c>
      <c r="FH484" s="223">
        <f t="shared" ca="1" si="1013"/>
        <v>-1.6337390714894225E-4</v>
      </c>
      <c r="FI484" s="223">
        <f t="shared" ca="1" si="1014"/>
        <v>1.3549697625207097E-4</v>
      </c>
      <c r="FJ484" s="223">
        <f t="shared" ca="1" si="1015"/>
        <v>-1.0558204471141988E-4</v>
      </c>
      <c r="FK484" s="223">
        <f t="shared" ca="1" si="1016"/>
        <v>7.407906094228329E-5</v>
      </c>
      <c r="FL484" s="223">
        <f t="shared" ca="1" si="1017"/>
        <v>-4.1461859143594065E-5</v>
      </c>
      <c r="FM484" s="223">
        <f t="shared" ca="1" si="1018"/>
        <v>8.2210323905644752E-6</v>
      </c>
      <c r="FN484" s="223">
        <f t="shared" ca="1" si="1019"/>
        <v>2.514344634176208E-5</v>
      </c>
      <c r="FO484" s="223">
        <f t="shared" ca="1" si="1020"/>
        <v>-5.8129744237523889E-5</v>
      </c>
      <c r="FP484" s="223">
        <f t="shared" ca="1" si="1021"/>
        <v>9.02417166726523E-5</v>
      </c>
      <c r="FQ484" s="223">
        <f t="shared" ca="1" si="1022"/>
        <v>-1.2099636969178663E-4</v>
      </c>
      <c r="FR484" s="223">
        <f t="shared" ca="1" si="1023"/>
        <v>1.4993112468702396E-4</v>
      </c>
      <c r="FS484" s="223">
        <f t="shared" ca="1" si="1024"/>
        <v>-1.7661077601070324E-4</v>
      </c>
      <c r="FT484" s="223">
        <f t="shared" ca="1" si="1025"/>
        <v>2.0063403687341393E-4</v>
      </c>
      <c r="FU484" s="223">
        <f t="shared" ca="1" si="1026"/>
        <v>-2.2163957507084948E-4</v>
      </c>
      <c r="FV484" s="223">
        <f t="shared" ca="1" si="1027"/>
        <v>2.3931144775655007E-4</v>
      </c>
      <c r="FW484" s="223">
        <f t="shared" ca="1" si="1028"/>
        <v>-2.5338385351627684E-4</v>
      </c>
      <c r="FX484" s="223">
        <f t="shared" ca="1" si="1029"/>
        <v>2.6364513026876427E-4</v>
      </c>
      <c r="FY484" s="223">
        <f t="shared" ca="1" si="1030"/>
        <v>-2.6994093886045084E-4</v>
      </c>
      <c r="FZ484" s="223">
        <f t="shared" ca="1" si="1031"/>
        <v>2.7217658446995139E-4</v>
      </c>
      <c r="GA484" s="223">
        <f t="shared" ca="1" si="1032"/>
        <v>-2.7031844090635789E-4</v>
      </c>
      <c r="GB484" s="223">
        <f t="shared" ca="1" si="1033"/>
        <v>2.643944563784282E-4</v>
      </c>
      <c r="GC484" s="223">
        <f t="shared" ca="1" si="1034"/>
        <v>-2.544937331275224E-4</v>
      </c>
      <c r="GD484" s="223">
        <f t="shared" ca="1" si="1035"/>
        <v>2.4076518724696738E-4</v>
      </c>
      <c r="GE484" s="223">
        <f t="shared" ca="1" si="1036"/>
        <v>-2.2341530884534727E-4</v>
      </c>
      <c r="GF484" s="223">
        <f t="shared" ca="1" si="1037"/>
        <v>2.0270505624314514E-4</v>
      </c>
      <c r="GG484" s="223">
        <f t="shared" ca="1" si="1038"/>
        <v>-1.7894593091667826E-4</v>
      </c>
      <c r="GH484" s="223">
        <f t="shared" ca="1" si="1039"/>
        <v>1.5249529222586804E-4</v>
      </c>
      <c r="GI484" s="223">
        <f t="shared" ca="1" si="1040"/>
        <v>-1.2375098239696792E-4</v>
      </c>
      <c r="GJ484" s="223">
        <f t="shared" ca="1" si="1041"/>
        <v>9.3145342605111602E-5</v>
      </c>
      <c r="GK484" s="223">
        <f t="shared" ca="1" si="1042"/>
        <v>-6.1138710160520772E-5</v>
      </c>
      <c r="GL484" s="223">
        <f t="shared" ca="1" si="1043"/>
        <v>2.8212494607046001E-5</v>
      </c>
      <c r="GM484" s="223">
        <f t="shared" ca="1" si="1044"/>
        <v>5.1380631255508246E-6</v>
      </c>
      <c r="GN484" s="223">
        <f t="shared" ca="1" si="1045"/>
        <v>-3.84113396062477E-5</v>
      </c>
      <c r="GO484" s="223">
        <f t="shared" ca="1" si="1046"/>
        <v>7.110687378589224E-5</v>
      </c>
      <c r="GP484" s="223">
        <f t="shared" ca="1" si="1047"/>
        <v>-1.0273289439730607E-4</v>
      </c>
      <c r="GQ484" s="223">
        <f t="shared" ca="1" si="1048"/>
        <v>1.3281371665297017E-4</v>
      </c>
      <c r="GR484" s="223">
        <f t="shared" ca="1" si="1049"/>
        <v>-1.6089689698682225E-4</v>
      </c>
      <c r="GS484" s="223">
        <f t="shared" ca="1" si="1050"/>
        <v>1.8656003822672168E-4</v>
      </c>
      <c r="GT484" s="223">
        <f t="shared" ca="1" si="1051"/>
        <v>-2.0941714284114954E-4</v>
      </c>
      <c r="GU484" s="223">
        <f t="shared" ca="1" si="1052"/>
        <v>2.291244187012277E-4</v>
      </c>
      <c r="GV484" s="223">
        <f t="shared" ca="1" si="1053"/>
        <v>-2.4538545003442377E-4</v>
      </c>
      <c r="GW484" s="223">
        <f t="shared" ca="1" si="1054"/>
        <v>2.5795565579370659E-4</v>
      </c>
      <c r="GX484" s="223">
        <f t="shared" ca="1" si="1055"/>
        <v>-2.6664596838405977E-4</v>
      </c>
      <c r="GY484" s="223">
        <f t="shared" ca="1" si="1056"/>
        <v>2.7132567741515641E-4</v>
      </c>
      <c r="GZ484" s="223">
        <f t="shared" ca="1" si="1057"/>
        <v>-2.7192439570729218E-4</v>
      </c>
      <c r="HA484" s="223">
        <f t="shared" ca="1" si="1058"/>
        <v>2.6843311798005877E-4</v>
      </c>
      <c r="HB484" s="223">
        <f t="shared" ca="1" si="1059"/>
        <v>-2.6090435630017275E-4</v>
      </c>
      <c r="HC484" s="223">
        <f t="shared" ca="1" si="1060"/>
        <v>2.494513502510766E-4</v>
      </c>
      <c r="HD484" s="223">
        <f t="shared" ca="1" si="1061"/>
        <v>-2.3424636370424158E-4</v>
      </c>
      <c r="HE484" s="223">
        <f t="shared" ca="1" si="1062"/>
        <v>2.1551809381019184E-4</v>
      </c>
      <c r="HF484" s="223">
        <f t="shared" ca="1" si="1063"/>
        <v>-1.935482311804212E-4</v>
      </c>
      <c r="HG484" s="223">
        <f t="shared" ca="1" si="1064"/>
        <v>1.6866722299850237E-4</v>
      </c>
      <c r="HH484" s="223">
        <f t="shared" ca="1" si="1065"/>
        <v>-1.4124930278682461E-4</v>
      </c>
      <c r="HI484" s="223">
        <f t="shared" ca="1" si="1066"/>
        <v>1.1170686158599191E-4</v>
      </c>
      <c r="HJ484" s="223">
        <f t="shared" ca="1" si="1067"/>
        <v>-8.0484245209869944E-5</v>
      </c>
      <c r="HK484" s="223">
        <f t="shared" ca="1" si="1068"/>
        <v>4.8051070870878154E-5</v>
      </c>
      <c r="HL484" s="223">
        <f t="shared" ca="1" si="1069"/>
        <v>-1.4895163699897563E-5</v>
      </c>
      <c r="HM484" s="223">
        <f t="shared" ca="1" si="1070"/>
        <v>-1.8484780597586415E-5</v>
      </c>
      <c r="HN484" s="223">
        <f t="shared" ca="1" si="1071"/>
        <v>5.1586696589170627E-5</v>
      </c>
      <c r="HO484" s="223">
        <f t="shared" ca="1" si="1072"/>
        <v>-8.3912700647053863E-5</v>
      </c>
      <c r="HP484" s="223">
        <f t="shared" ca="1" si="1073"/>
        <v>1.1497657958104637E-4</v>
      </c>
      <c r="HQ484" s="223">
        <f t="shared" ca="1" si="1074"/>
        <v>-1.4431110373761571E-4</v>
      </c>
      <c r="HR484" s="223">
        <f t="shared" ca="1" si="1075"/>
        <v>1.7147505456885034E-4</v>
      </c>
      <c r="HS484" s="223">
        <f t="shared" ca="1" si="1076"/>
        <v>-1.9605986096994467E-4</v>
      </c>
      <c r="HT484" s="223">
        <f t="shared" ca="1" si="1077"/>
        <v>2.1769574456900623E-4</v>
      </c>
      <c r="HU484" s="223">
        <f t="shared" ca="1" si="1078"/>
        <v>-2.3605728153800864E-4</v>
      </c>
      <c r="HV484" s="223">
        <f t="shared" ca="1" si="1079"/>
        <v>2.5086829726995058E-4</v>
      </c>
      <c r="HW484" s="223">
        <f t="shared" ca="1" si="1080"/>
        <v>-2.6190602030208332E-4</v>
      </c>
      <c r="HX484" s="223">
        <f t="shared" ca="1" si="1081"/>
        <v>2.6900443300608291E-4</v>
      </c>
      <c r="HY484" s="223">
        <f t="shared" ca="1" si="1082"/>
        <v>-2.7205676864764826E-4</v>
      </c>
      <c r="HZ484" s="223">
        <f t="shared" ca="1" si="1083"/>
        <v>2.7101711725761114E-4</v>
      </c>
      <c r="IA484" s="223">
        <f t="shared" ca="1" si="1084"/>
        <v>-2.6590111616058601E-4</v>
      </c>
      <c r="IB484" s="223">
        <f t="shared" ca="1" si="1085"/>
        <v>2.5678571477505825E-4</v>
      </c>
      <c r="IC484" s="223">
        <f t="shared" ca="1" si="1086"/>
        <v>-2.438080172225191E-4</v>
      </c>
      <c r="ID484" s="223">
        <f t="shared" ca="1" si="1087"/>
        <v>2.2716322015380936E-4</v>
      </c>
      <c r="IE484" s="223">
        <f t="shared" ca="1" si="1088"/>
        <v>-3.2031622021849802E-4</v>
      </c>
      <c r="IF484" s="223">
        <f t="shared" ca="1" si="1089"/>
        <v>1.8392513147596153E-4</v>
      </c>
      <c r="IG484" s="223">
        <f t="shared" ca="1" si="1090"/>
        <v>-1.5798218096664313E-4</v>
      </c>
      <c r="IH484" s="223">
        <f t="shared" ca="1" si="1091"/>
        <v>1.296630314053633E-4</v>
      </c>
      <c r="II484" s="223">
        <f t="shared" ca="1" si="1092"/>
        <v>-9.9393629161090253E-5</v>
      </c>
      <c r="IJ484" s="223">
        <f t="shared" ca="1" si="1093"/>
        <v>6.7629254218359822E-5</v>
      </c>
      <c r="IK484" s="223">
        <f t="shared" ca="1" si="1094"/>
        <v>-3.4847672342700313E-5</v>
      </c>
      <c r="IL484" s="223">
        <f t="shared" ca="1" si="1095"/>
        <v>1.5419490387338886E-6</v>
      </c>
      <c r="IM484" s="223">
        <f t="shared" ca="1" si="1096"/>
        <v>3.1786966614055938E-5</v>
      </c>
      <c r="IN484" s="223">
        <f t="shared" ca="1" si="1097"/>
        <v>-6.4637776701579529E-5</v>
      </c>
      <c r="IO484" s="223">
        <f t="shared" ca="1" si="1098"/>
        <v>9.6516374462472541E-5</v>
      </c>
      <c r="IP484" s="223">
        <f t="shared" ca="1" si="1099"/>
        <v>-1.2694327611378873E-4</v>
      </c>
      <c r="IQ484" s="223">
        <f t="shared" ca="1" si="1100"/>
        <v>1.5546083273322345E-4</v>
      </c>
      <c r="IR484" s="223">
        <f t="shared" ca="1" si="1101"/>
        <v>-1.816401137249818E-4</v>
      </c>
      <c r="IS484" s="223">
        <f t="shared" ca="1" si="1102"/>
        <v>2.0508735833525368E-4</v>
      </c>
      <c r="IT484" s="223">
        <f t="shared" ca="1" si="1103"/>
        <v>-2.2544989818031914E-4</v>
      </c>
      <c r="IU484" s="223">
        <f t="shared" ca="1" si="1104"/>
        <v>2.4242146170738957E-4</v>
      </c>
      <c r="IV484" s="223">
        <f t="shared" ca="1" si="1105"/>
        <v>-2.5574678080387392E-4</v>
      </c>
      <c r="IW484" s="223">
        <f t="shared" ca="1" si="1106"/>
        <v>2.6522543026730227E-4</v>
      </c>
      <c r="IX484" s="223">
        <f t="shared" ca="1" si="1107"/>
        <v>-2.7071484238698994E-4</v>
      </c>
      <c r="IY484" s="223">
        <f t="shared" ca="1" si="1108"/>
        <v>2.7213245129510796E-4</v>
      </c>
      <c r="IZ484" s="223">
        <f t="shared" ca="1" si="1109"/>
        <v>-2.694569348341573E-4</v>
      </c>
      <c r="JA484" s="223">
        <f t="shared" ca="1" si="1110"/>
        <v>2.6272853526209636E-4</v>
      </c>
      <c r="JB484" s="223">
        <f t="shared" ca="1" si="1111"/>
        <v>-2.5204845397128813E-4</v>
      </c>
    </row>
    <row r="485" spans="2:262">
      <c r="B485" s="230">
        <v>124</v>
      </c>
      <c r="C485" s="229">
        <f t="shared" si="1112"/>
        <v>2.4218750000000017E-3</v>
      </c>
      <c r="D485" s="226">
        <f t="shared" ca="1" si="855"/>
        <v>279.99971251259223</v>
      </c>
      <c r="E485" s="225">
        <f ca="1">DZ361</f>
        <v>-2.87487407751594E-4</v>
      </c>
      <c r="F485" s="224">
        <v>124</v>
      </c>
      <c r="G485" s="223">
        <f t="shared" ca="1" si="856"/>
        <v>2.042269449288211E-4</v>
      </c>
      <c r="H485" s="223">
        <f t="shared" ca="1" si="857"/>
        <v>-1.9262251062268529E-4</v>
      </c>
      <c r="I485" s="223">
        <f t="shared" ca="1" si="858"/>
        <v>1.7916301624107758E-4</v>
      </c>
      <c r="J485" s="223">
        <f t="shared" ca="1" si="859"/>
        <v>-1.6397808407260121E-4</v>
      </c>
      <c r="K485" s="223">
        <f t="shared" ca="1" si="860"/>
        <v>1.4721395331496672E-4</v>
      </c>
      <c r="L485" s="223">
        <f t="shared" ca="1" si="861"/>
        <v>-1.2903207171157587E-4</v>
      </c>
      <c r="M485" s="223">
        <f t="shared" ca="1" si="862"/>
        <v>1.0960754072149748E-4</v>
      </c>
      <c r="N485" s="223">
        <f t="shared" ca="1" si="863"/>
        <v>-8.9127429196694436E-5</v>
      </c>
      <c r="O485" s="223">
        <f t="shared" ca="1" si="864"/>
        <v>6.7788971806718412E-5</v>
      </c>
      <c r="P485" s="223">
        <f t="shared" ca="1" si="865"/>
        <v>-4.5797669561022222E-5</v>
      </c>
      <c r="Q485" s="223">
        <f t="shared" ca="1" si="866"/>
        <v>2.3365310721899725E-5</v>
      </c>
      <c r="R485" s="223">
        <f t="shared" ca="1" si="867"/>
        <v>-7.0793116774805684E-7</v>
      </c>
      <c r="S485" s="223">
        <f t="shared" ca="1" si="868"/>
        <v>-2.1956266150543558E-5</v>
      </c>
      <c r="T485" s="223">
        <f t="shared" ca="1" si="869"/>
        <v>4.4409012623289459E-5</v>
      </c>
      <c r="U485" s="223">
        <f t="shared" ca="1" si="870"/>
        <v>-6.6434076028037376E-5</v>
      </c>
      <c r="V485" s="223">
        <f t="shared" ca="1" si="871"/>
        <v>8.7819342964075184E-5</v>
      </c>
      <c r="W485" s="223">
        <f t="shared" ca="1" si="872"/>
        <v>-1.0835886162043278E-4</v>
      </c>
      <c r="X485" s="223">
        <f t="shared" ca="1" si="873"/>
        <v>1.2785482520440643E-4</v>
      </c>
      <c r="Y485" s="223">
        <f t="shared" ca="1" si="874"/>
        <v>-1.4611947692910466E-4</v>
      </c>
      <c r="Z485" s="223">
        <f t="shared" ca="1" si="875"/>
        <v>1.6297691821394439E-4</v>
      </c>
      <c r="AA485" s="223">
        <f t="shared" ca="1" si="876"/>
        <v>-1.7826480268413783E-4</v>
      </c>
      <c r="AB485" s="223">
        <f t="shared" ca="1" si="877"/>
        <v>1.9183589965503017E-4</v>
      </c>
      <c r="AC485" s="223">
        <f t="shared" ca="1" si="878"/>
        <v>-2.0355951204407269E-4</v>
      </c>
      <c r="AD485" s="223">
        <f t="shared" ca="1" si="879"/>
        <v>2.1332273505518388E-4</v>
      </c>
      <c r="AE485" s="223">
        <f t="shared" ca="1" si="880"/>
        <v>-2.2103154351364339E-4</v>
      </c>
      <c r="AF485" s="223">
        <f t="shared" ca="1" si="881"/>
        <v>2.2661169737993504E-4</v>
      </c>
      <c r="AG485" s="223">
        <f t="shared" ca="1" si="882"/>
        <v>-2.3000945672190247E-4</v>
      </c>
      <c r="AH485" s="223">
        <f t="shared" ca="1" si="883"/>
        <v>2.3119209925967932E-4</v>
      </c>
      <c r="AI485" s="223">
        <f t="shared" ca="1" si="884"/>
        <v>-2.3014823549912829E-4</v>
      </c>
      <c r="AJ485" s="223">
        <f t="shared" ca="1" si="885"/>
        <v>2.2688791841889717E-4</v>
      </c>
      <c r="AK485" s="223">
        <f t="shared" ca="1" si="886"/>
        <v>-2.2144254665474008E-4</v>
      </c>
      <c r="AL485" s="223">
        <f t="shared" ca="1" si="887"/>
        <v>2.1386456211348735E-4</v>
      </c>
      <c r="AM485" s="223">
        <f t="shared" ca="1" si="888"/>
        <v>-2.0422694492881958E-4</v>
      </c>
      <c r="AN485" s="223">
        <f t="shared" ca="1" si="889"/>
        <v>1.9262251062268445E-4</v>
      </c>
      <c r="AO485" s="223">
        <f t="shared" ca="1" si="890"/>
        <v>-1.7916301624107574E-4</v>
      </c>
      <c r="AP485" s="223">
        <f t="shared" ca="1" si="891"/>
        <v>1.6397808407260029E-4</v>
      </c>
      <c r="AQ485" s="223">
        <f t="shared" ca="1" si="892"/>
        <v>-1.4721395331496445E-4</v>
      </c>
      <c r="AR485" s="223">
        <f t="shared" ca="1" si="893"/>
        <v>1.2903207171157513E-4</v>
      </c>
      <c r="AS485" s="223">
        <f t="shared" ca="1" si="894"/>
        <v>-1.0960754072149526E-4</v>
      </c>
      <c r="AT485" s="223">
        <f t="shared" ca="1" si="895"/>
        <v>8.9127429196693636E-5</v>
      </c>
      <c r="AU485" s="223">
        <f t="shared" ca="1" si="896"/>
        <v>-6.7788971806716E-5</v>
      </c>
      <c r="AV485" s="223">
        <f t="shared" ca="1" si="897"/>
        <v>4.5797669561021341E-5</v>
      </c>
      <c r="AW485" s="223">
        <f t="shared" ca="1" si="898"/>
        <v>-2.3365310721901311E-5</v>
      </c>
      <c r="AX485" s="223">
        <f t="shared" ca="1" si="899"/>
        <v>7.0793116774472292E-7</v>
      </c>
      <c r="AY485" s="223">
        <f t="shared" ca="1" si="900"/>
        <v>2.1956266150545265E-5</v>
      </c>
      <c r="AZ485" s="223">
        <f t="shared" ca="1" si="901"/>
        <v>-4.4409012623289513E-5</v>
      </c>
      <c r="BA485" s="223">
        <f t="shared" ca="1" si="902"/>
        <v>6.6434076028035844E-5</v>
      </c>
      <c r="BB485" s="223">
        <f t="shared" ca="1" si="903"/>
        <v>-8.7819342964078273E-5</v>
      </c>
      <c r="BC485" s="223">
        <f t="shared" ca="1" si="904"/>
        <v>1.0835886162043428E-4</v>
      </c>
      <c r="BD485" s="223">
        <f t="shared" ca="1" si="905"/>
        <v>-1.2785482520440649E-4</v>
      </c>
      <c r="BE485" s="223">
        <f t="shared" ca="1" si="906"/>
        <v>1.4611947692910854E-4</v>
      </c>
      <c r="BF485" s="223">
        <f t="shared" ca="1" si="907"/>
        <v>-1.6297691821394678E-4</v>
      </c>
      <c r="BG485" s="223">
        <f t="shared" ca="1" si="908"/>
        <v>1.7826480268413891E-4</v>
      </c>
      <c r="BH485" s="223">
        <f t="shared" ca="1" si="909"/>
        <v>-1.9183589965502925E-4</v>
      </c>
      <c r="BI485" s="223">
        <f t="shared" ca="1" si="910"/>
        <v>2.0355951204407502E-4</v>
      </c>
      <c r="BJ485" s="223">
        <f t="shared" ca="1" si="911"/>
        <v>-2.1332273505518453E-4</v>
      </c>
      <c r="BK485" s="223">
        <f t="shared" ca="1" si="912"/>
        <v>2.210315435136439E-4</v>
      </c>
      <c r="BL485" s="223">
        <f t="shared" ca="1" si="913"/>
        <v>-2.2661169737993471E-4</v>
      </c>
      <c r="BM485" s="223">
        <f t="shared" ca="1" si="914"/>
        <v>2.3000945672190299E-4</v>
      </c>
      <c r="BN485" s="223">
        <f t="shared" ca="1" si="915"/>
        <v>-2.3119209925967935E-4</v>
      </c>
      <c r="BO485" s="223">
        <f t="shared" ca="1" si="916"/>
        <v>2.3014823549912815E-4</v>
      </c>
      <c r="BP485" s="223">
        <f t="shared" ca="1" si="917"/>
        <v>-2.2688791841889746E-4</v>
      </c>
      <c r="BQ485" s="223">
        <f t="shared" ca="1" si="918"/>
        <v>2.2144254665473865E-4</v>
      </c>
      <c r="BR485" s="223">
        <f t="shared" ca="1" si="919"/>
        <v>-2.138645621134867E-4</v>
      </c>
      <c r="BS485" s="223">
        <f t="shared" ca="1" si="920"/>
        <v>2.0422694492882034E-4</v>
      </c>
      <c r="BT485" s="223">
        <f t="shared" ca="1" si="921"/>
        <v>-1.9262251062268171E-4</v>
      </c>
      <c r="BU485" s="223">
        <f t="shared" ca="1" si="922"/>
        <v>1.7916301624107465E-4</v>
      </c>
      <c r="BV485" s="223">
        <f t="shared" ca="1" si="923"/>
        <v>-1.6397808407259907E-4</v>
      </c>
      <c r="BW485" s="223">
        <f t="shared" ca="1" si="924"/>
        <v>1.4721395331496567E-4</v>
      </c>
      <c r="BX485" s="223">
        <f t="shared" ca="1" si="925"/>
        <v>-1.2903207171157101E-4</v>
      </c>
      <c r="BY485" s="223">
        <f t="shared" ca="1" si="926"/>
        <v>1.0960754072149377E-4</v>
      </c>
      <c r="BZ485" s="223">
        <f t="shared" ca="1" si="927"/>
        <v>-8.9127429196692064E-5</v>
      </c>
      <c r="CA485" s="223">
        <f t="shared" ca="1" si="928"/>
        <v>6.7788971806717518E-5</v>
      </c>
      <c r="CB485" s="223">
        <f t="shared" ca="1" si="929"/>
        <v>-4.5797669561016462E-5</v>
      </c>
      <c r="CC485" s="223">
        <f t="shared" ca="1" si="930"/>
        <v>2.3365310721896351E-5</v>
      </c>
      <c r="CD485" s="223">
        <f t="shared" ca="1" si="931"/>
        <v>-7.0793116774630857E-7</v>
      </c>
      <c r="CE485" s="223">
        <f t="shared" ca="1" si="932"/>
        <v>-2.1956266150543666E-5</v>
      </c>
      <c r="CF485" s="223">
        <f t="shared" ca="1" si="933"/>
        <v>4.4409012623294419E-5</v>
      </c>
      <c r="CG485" s="223">
        <f t="shared" ca="1" si="934"/>
        <v>-6.6434076028040628E-5</v>
      </c>
      <c r="CH485" s="223">
        <f t="shared" ca="1" si="935"/>
        <v>8.781934296407681E-5</v>
      </c>
      <c r="CI485" s="223">
        <f t="shared" ca="1" si="936"/>
        <v>-1.0835886162043869E-4</v>
      </c>
      <c r="CJ485" s="223">
        <f t="shared" ca="1" si="937"/>
        <v>1.2785482520441064E-4</v>
      </c>
      <c r="CK485" s="223">
        <f t="shared" ca="1" si="938"/>
        <v>-1.4611947692910729E-4</v>
      </c>
      <c r="CL485" s="223">
        <f t="shared" ca="1" si="939"/>
        <v>1.6297691821394564E-4</v>
      </c>
      <c r="CM485" s="223">
        <f t="shared" ca="1" si="940"/>
        <v>-1.7826480268414208E-4</v>
      </c>
      <c r="CN485" s="223">
        <f t="shared" ca="1" si="941"/>
        <v>1.9183589965502838E-4</v>
      </c>
      <c r="CO485" s="223">
        <f t="shared" ca="1" si="942"/>
        <v>-2.0355951204407429E-4</v>
      </c>
      <c r="CP485" s="223">
        <f t="shared" ca="1" si="943"/>
        <v>2.1332273505518648E-4</v>
      </c>
      <c r="CQ485" s="223">
        <f t="shared" ca="1" si="944"/>
        <v>-2.2103154351364341E-4</v>
      </c>
      <c r="CR485" s="223">
        <f t="shared" ca="1" si="945"/>
        <v>2.2661169737993572E-4</v>
      </c>
      <c r="CS485" s="223">
        <f t="shared" ca="1" si="946"/>
        <v>-2.300094567219035E-4</v>
      </c>
      <c r="CT485" s="223">
        <f t="shared" ca="1" si="947"/>
        <v>2.3119209925967932E-4</v>
      </c>
      <c r="CU485" s="223">
        <f t="shared" ca="1" si="948"/>
        <v>-2.3014823549912766E-4</v>
      </c>
      <c r="CV485" s="223">
        <f t="shared" ca="1" si="949"/>
        <v>2.2688791841889779E-4</v>
      </c>
      <c r="CW485" s="223">
        <f t="shared" ca="1" si="950"/>
        <v>-2.2144254665473911E-4</v>
      </c>
      <c r="CX485" s="223">
        <f t="shared" ca="1" si="951"/>
        <v>2.1386456211348483E-4</v>
      </c>
      <c r="CY485" s="223">
        <f t="shared" ca="1" si="952"/>
        <v>-2.0422694492882107E-4</v>
      </c>
      <c r="CZ485" s="223">
        <f t="shared" ca="1" si="953"/>
        <v>1.9262251062268258E-4</v>
      </c>
      <c r="DA485" s="223">
        <f t="shared" ca="1" si="954"/>
        <v>-1.7916301624107151E-4</v>
      </c>
      <c r="DB485" s="223">
        <f t="shared" ca="1" si="955"/>
        <v>1.6397808407260021E-4</v>
      </c>
      <c r="DC485" s="223">
        <f t="shared" ca="1" si="956"/>
        <v>-1.4721395331496184E-4</v>
      </c>
      <c r="DD485" s="223">
        <f t="shared" ca="1" si="957"/>
        <v>1.2903207171156687E-4</v>
      </c>
      <c r="DE485" s="223">
        <f t="shared" ca="1" si="958"/>
        <v>-1.0960754072149515E-4</v>
      </c>
      <c r="DF485" s="223">
        <f t="shared" ca="1" si="959"/>
        <v>8.912742919668747E-5</v>
      </c>
      <c r="DG485" s="223">
        <f t="shared" ca="1" si="960"/>
        <v>-6.7788971806719036E-5</v>
      </c>
      <c r="DH485" s="223">
        <f t="shared" ca="1" si="961"/>
        <v>4.5797669561018007E-5</v>
      </c>
      <c r="DI485" s="223">
        <f t="shared" ca="1" si="962"/>
        <v>-2.336531072189139E-5</v>
      </c>
      <c r="DJ485" s="223">
        <f t="shared" ca="1" si="963"/>
        <v>7.0793116774789421E-7</v>
      </c>
      <c r="DK485" s="223">
        <f t="shared" ca="1" si="964"/>
        <v>2.1956266150548626E-5</v>
      </c>
      <c r="DL485" s="223">
        <f t="shared" ca="1" si="965"/>
        <v>-4.4409012623299305E-5</v>
      </c>
      <c r="DM485" s="223">
        <f t="shared" ca="1" si="966"/>
        <v>6.6434076028039111E-5</v>
      </c>
      <c r="DN485" s="223">
        <f t="shared" ca="1" si="967"/>
        <v>-8.7819342964081418E-5</v>
      </c>
      <c r="DO485" s="223">
        <f t="shared" ca="1" si="968"/>
        <v>1.0835886162044309E-4</v>
      </c>
      <c r="DP485" s="223">
        <f t="shared" ca="1" si="969"/>
        <v>-1.2785482520440931E-4</v>
      </c>
      <c r="DQ485" s="223">
        <f t="shared" ca="1" si="970"/>
        <v>1.4611947692911117E-4</v>
      </c>
      <c r="DR485" s="223">
        <f t="shared" ca="1" si="971"/>
        <v>-1.629769182139445E-4</v>
      </c>
      <c r="DS485" s="223">
        <f t="shared" ca="1" si="972"/>
        <v>1.7826480268414108E-4</v>
      </c>
      <c r="DT485" s="223">
        <f t="shared" ca="1" si="973"/>
        <v>-1.9183589965503483E-4</v>
      </c>
      <c r="DU485" s="223">
        <f t="shared" ca="1" si="974"/>
        <v>2.0355951204407353E-4</v>
      </c>
      <c r="DV485" s="223">
        <f t="shared" ca="1" si="975"/>
        <v>-2.1332273505518586E-4</v>
      </c>
      <c r="DW485" s="223">
        <f t="shared" ca="1" si="976"/>
        <v>2.2103154351364683E-4</v>
      </c>
      <c r="DX485" s="223">
        <f t="shared" ca="1" si="977"/>
        <v>-2.2661169737993536E-4</v>
      </c>
      <c r="DY485" s="223">
        <f t="shared" ca="1" si="978"/>
        <v>2.3000945672190331E-4</v>
      </c>
      <c r="DZ485" s="223">
        <f t="shared" ca="1" si="979"/>
        <v>-2.3119209925967932E-4</v>
      </c>
      <c r="EA485" s="223">
        <f t="shared" ca="1" si="980"/>
        <v>2.301482354991278E-4</v>
      </c>
      <c r="EB485" s="223">
        <f t="shared" ca="1" si="981"/>
        <v>-2.2688791841889557E-4</v>
      </c>
      <c r="EC485" s="223">
        <f t="shared" ca="1" si="982"/>
        <v>2.2144254665473957E-4</v>
      </c>
      <c r="ED485" s="223">
        <f t="shared" ca="1" si="983"/>
        <v>-2.1386456211348542E-4</v>
      </c>
      <c r="EE485" s="223">
        <f t="shared" ca="1" si="984"/>
        <v>2.0422694492881565E-4</v>
      </c>
      <c r="EF485" s="223">
        <f t="shared" ca="1" si="985"/>
        <v>-1.9262251062268345E-4</v>
      </c>
      <c r="EG485" s="223">
        <f t="shared" ca="1" si="986"/>
        <v>1.7916301624107254E-4</v>
      </c>
      <c r="EH485" s="223">
        <f t="shared" ca="1" si="987"/>
        <v>-1.6397808407259208E-4</v>
      </c>
      <c r="EI485" s="223">
        <f t="shared" ca="1" si="988"/>
        <v>1.4721395331496306E-4</v>
      </c>
      <c r="EJ485" s="223">
        <f t="shared" ca="1" si="989"/>
        <v>-1.2903207171156817E-4</v>
      </c>
      <c r="EK485" s="223">
        <f t="shared" ca="1" si="990"/>
        <v>1.0960754072149653E-4</v>
      </c>
      <c r="EL485" s="223">
        <f t="shared" ca="1" si="991"/>
        <v>-8.912742919668892E-5</v>
      </c>
      <c r="EM485" s="223">
        <f t="shared" ca="1" si="992"/>
        <v>6.7788971806707991E-5</v>
      </c>
      <c r="EN485" s="223">
        <f t="shared" ca="1" si="993"/>
        <v>-4.5797669561019579E-5</v>
      </c>
      <c r="EO485" s="223">
        <f t="shared" ca="1" si="994"/>
        <v>2.3365310721892962E-5</v>
      </c>
      <c r="EP485" s="223">
        <f t="shared" ca="1" si="995"/>
        <v>-7.0793116773633391E-7</v>
      </c>
      <c r="EQ485" s="223">
        <f t="shared" ca="1" si="996"/>
        <v>-2.1956266150547054E-5</v>
      </c>
      <c r="ER485" s="223">
        <f t="shared" ca="1" si="997"/>
        <v>4.440901262329774E-5</v>
      </c>
      <c r="ES485" s="223">
        <f t="shared" ca="1" si="998"/>
        <v>-6.6434076028037579E-5</v>
      </c>
      <c r="ET485" s="223">
        <f t="shared" ca="1" si="999"/>
        <v>8.7819342964079954E-5</v>
      </c>
      <c r="EU485" s="223">
        <f t="shared" ca="1" si="1000"/>
        <v>-1.0835886162044168E-4</v>
      </c>
      <c r="EV485" s="223">
        <f t="shared" ca="1" si="1001"/>
        <v>1.2785482520440798E-4</v>
      </c>
      <c r="EW485" s="223">
        <f t="shared" ca="1" si="1002"/>
        <v>-1.4611947692910995E-4</v>
      </c>
      <c r="EX485" s="223">
        <f t="shared" ca="1" si="1003"/>
        <v>1.6297691821395271E-4</v>
      </c>
      <c r="EY485" s="223">
        <f t="shared" ca="1" si="1004"/>
        <v>-1.7826480268414005E-4</v>
      </c>
      <c r="EZ485" s="223">
        <f t="shared" ca="1" si="1005"/>
        <v>1.9183589965503394E-4</v>
      </c>
      <c r="FA485" s="223">
        <f t="shared" ca="1" si="1006"/>
        <v>-2.0355951204407903E-4</v>
      </c>
      <c r="FB485" s="223">
        <f t="shared" ca="1" si="1007"/>
        <v>2.1332273505518526E-4</v>
      </c>
      <c r="FC485" s="223">
        <f t="shared" ca="1" si="1008"/>
        <v>-2.2103154351364634E-4</v>
      </c>
      <c r="FD485" s="223">
        <f t="shared" ca="1" si="1009"/>
        <v>2.2661169737993509E-4</v>
      </c>
      <c r="FE485" s="223">
        <f t="shared" ca="1" si="1010"/>
        <v>-2.3000945672190318E-4</v>
      </c>
      <c r="FF485" s="223">
        <f t="shared" ca="1" si="1011"/>
        <v>2.3119209925967935E-4</v>
      </c>
      <c r="FG485" s="223">
        <f t="shared" ca="1" si="1012"/>
        <v>-2.3014823549912794E-4</v>
      </c>
      <c r="FH485" s="223">
        <f t="shared" ca="1" si="1013"/>
        <v>2.2688791841889586E-4</v>
      </c>
      <c r="FI485" s="223">
        <f t="shared" ca="1" si="1014"/>
        <v>-2.2144254665473623E-4</v>
      </c>
      <c r="FJ485" s="223">
        <f t="shared" ca="1" si="1015"/>
        <v>2.1386456211348602E-4</v>
      </c>
      <c r="FK485" s="223">
        <f t="shared" ca="1" si="1016"/>
        <v>-2.0422694492881641E-4</v>
      </c>
      <c r="FL485" s="223">
        <f t="shared" ca="1" si="1017"/>
        <v>1.9262251062267705E-4</v>
      </c>
      <c r="FM485" s="223">
        <f t="shared" ca="1" si="1018"/>
        <v>-1.7916301624107354E-4</v>
      </c>
      <c r="FN485" s="223">
        <f t="shared" ca="1" si="1019"/>
        <v>1.6397808407259319E-4</v>
      </c>
      <c r="FO485" s="223">
        <f t="shared" ca="1" si="1020"/>
        <v>-1.4721395331496428E-4</v>
      </c>
      <c r="FP485" s="223">
        <f t="shared" ca="1" si="1021"/>
        <v>1.2903207171156952E-4</v>
      </c>
      <c r="FQ485" s="223">
        <f t="shared" ca="1" si="1022"/>
        <v>-1.0960754072148637E-4</v>
      </c>
      <c r="FR485" s="223">
        <f t="shared" ca="1" si="1023"/>
        <v>8.9127429196690384E-5</v>
      </c>
      <c r="FS485" s="223">
        <f t="shared" ca="1" si="1024"/>
        <v>-6.7788971806722085E-5</v>
      </c>
      <c r="FT485" s="223">
        <f t="shared" ca="1" si="1025"/>
        <v>4.5797669561008236E-5</v>
      </c>
      <c r="FU485" s="223">
        <f t="shared" ca="1" si="1026"/>
        <v>-2.3365310721894548E-5</v>
      </c>
      <c r="FV485" s="223">
        <f t="shared" ca="1" si="1027"/>
        <v>7.0793116775105195E-7</v>
      </c>
      <c r="FW485" s="223">
        <f t="shared" ca="1" si="1028"/>
        <v>2.1956266150558547E-5</v>
      </c>
      <c r="FX485" s="223">
        <f t="shared" ca="1" si="1029"/>
        <v>-4.4409012623296181E-5</v>
      </c>
      <c r="FY485" s="223">
        <f t="shared" ca="1" si="1030"/>
        <v>6.6434076028036075E-5</v>
      </c>
      <c r="FZ485" s="223">
        <f t="shared" ca="1" si="1031"/>
        <v>-8.7819342964090647E-5</v>
      </c>
      <c r="GA485" s="223">
        <f t="shared" ca="1" si="1032"/>
        <v>1.083588616204403E-4</v>
      </c>
      <c r="GB485" s="223">
        <f t="shared" ca="1" si="1033"/>
        <v>-1.2785482520440668E-4</v>
      </c>
      <c r="GC485" s="223">
        <f t="shared" ca="1" si="1034"/>
        <v>1.4611947692911889E-4</v>
      </c>
      <c r="GD485" s="223">
        <f t="shared" ca="1" si="1035"/>
        <v>-1.629769182139516E-4</v>
      </c>
      <c r="GE485" s="223">
        <f t="shared" ca="1" si="1036"/>
        <v>1.7826480268413905E-4</v>
      </c>
      <c r="GF485" s="223">
        <f t="shared" ca="1" si="1037"/>
        <v>-1.9183589965504036E-4</v>
      </c>
      <c r="GG485" s="223">
        <f t="shared" ca="1" si="1038"/>
        <v>2.0355951204407827E-4</v>
      </c>
      <c r="GH485" s="223">
        <f t="shared" ca="1" si="1039"/>
        <v>-2.1332273505518464E-4</v>
      </c>
      <c r="GI485" s="223">
        <f t="shared" ca="1" si="1040"/>
        <v>2.2103154351364973E-4</v>
      </c>
      <c r="GJ485" s="223">
        <f t="shared" ca="1" si="1041"/>
        <v>-2.2661169737993737E-4</v>
      </c>
      <c r="GK485" s="223">
        <f t="shared" ca="1" si="1042"/>
        <v>2.3000945672190299E-4</v>
      </c>
      <c r="GL485" s="223">
        <f t="shared" ca="1" si="1043"/>
        <v>-2.3119209925967932E-4</v>
      </c>
      <c r="GM485" s="223">
        <f t="shared" ca="1" si="1044"/>
        <v>2.3014823549912685E-4</v>
      </c>
      <c r="GN485" s="223">
        <f t="shared" ca="1" si="1045"/>
        <v>-2.2688791841889616E-4</v>
      </c>
      <c r="GO485" s="223">
        <f t="shared" ca="1" si="1046"/>
        <v>2.2144254665474046E-4</v>
      </c>
      <c r="GP485" s="223">
        <f t="shared" ca="1" si="1047"/>
        <v>-2.1386456211348163E-4</v>
      </c>
      <c r="GQ485" s="223">
        <f t="shared" ca="1" si="1048"/>
        <v>2.0422694492881716E-4</v>
      </c>
      <c r="GR485" s="223">
        <f t="shared" ca="1" si="1049"/>
        <v>-1.9262251062268521E-4</v>
      </c>
      <c r="GS485" s="223">
        <f t="shared" ca="1" si="1050"/>
        <v>1.7916301624106622E-4</v>
      </c>
      <c r="GT485" s="223">
        <f t="shared" ca="1" si="1051"/>
        <v>-1.639780840725943E-4</v>
      </c>
      <c r="GU485" s="223">
        <f t="shared" ca="1" si="1052"/>
        <v>1.472139533149655E-4</v>
      </c>
      <c r="GV485" s="223">
        <f t="shared" ca="1" si="1053"/>
        <v>-1.290320717115599E-4</v>
      </c>
      <c r="GW485" s="223">
        <f t="shared" ca="1" si="1054"/>
        <v>1.0960754072148778E-4</v>
      </c>
      <c r="GX485" s="223">
        <f t="shared" ca="1" si="1055"/>
        <v>-8.9127429196691861E-5</v>
      </c>
      <c r="GY485" s="223">
        <f t="shared" ca="1" si="1056"/>
        <v>6.778897180669845E-5</v>
      </c>
      <c r="GZ485" s="223">
        <f t="shared" ca="1" si="1057"/>
        <v>-4.5797669561009795E-5</v>
      </c>
      <c r="HA485" s="223">
        <f t="shared" ca="1" si="1058"/>
        <v>2.336531072189612E-5</v>
      </c>
      <c r="HB485" s="223">
        <f t="shared" ca="1" si="1059"/>
        <v>-7.079311677263728E-7</v>
      </c>
      <c r="HC485" s="223">
        <f t="shared" ca="1" si="1060"/>
        <v>-2.1956266150556975E-5</v>
      </c>
      <c r="HD485" s="223">
        <f t="shared" ca="1" si="1061"/>
        <v>4.4409012623294623E-5</v>
      </c>
      <c r="HE485" s="223">
        <f t="shared" ca="1" si="1062"/>
        <v>-6.6434076028034557E-5</v>
      </c>
      <c r="HF485" s="223">
        <f t="shared" ca="1" si="1063"/>
        <v>8.781934296408917E-5</v>
      </c>
      <c r="HG485" s="223">
        <f t="shared" ca="1" si="1064"/>
        <v>-1.0835886162043889E-4</v>
      </c>
      <c r="HH485" s="223">
        <f t="shared" ca="1" si="1065"/>
        <v>1.2785482520440535E-4</v>
      </c>
      <c r="HI485" s="223">
        <f t="shared" ca="1" si="1066"/>
        <v>-1.4611947692911767E-4</v>
      </c>
      <c r="HJ485" s="223">
        <f t="shared" ca="1" si="1067"/>
        <v>1.6297691821395046E-4</v>
      </c>
      <c r="HK485" s="223">
        <f t="shared" ca="1" si="1068"/>
        <v>-1.7826480268413804E-4</v>
      </c>
      <c r="HL485" s="223">
        <f t="shared" ca="1" si="1069"/>
        <v>1.9183589965503949E-4</v>
      </c>
      <c r="HM485" s="223">
        <f t="shared" ca="1" si="1070"/>
        <v>-2.0355951204407752E-4</v>
      </c>
      <c r="HN485" s="223">
        <f t="shared" ca="1" si="1071"/>
        <v>2.1332273505518404E-4</v>
      </c>
      <c r="HO485" s="223">
        <f t="shared" ca="1" si="1072"/>
        <v>-2.2103154351364927E-4</v>
      </c>
      <c r="HP485" s="223">
        <f t="shared" ca="1" si="1073"/>
        <v>2.2661169737993707E-4</v>
      </c>
      <c r="HQ485" s="223">
        <f t="shared" ca="1" si="1074"/>
        <v>-2.3000945672190285E-4</v>
      </c>
      <c r="HR485" s="223">
        <f t="shared" ca="1" si="1075"/>
        <v>2.3119209925967938E-4</v>
      </c>
      <c r="HS485" s="223">
        <f t="shared" ca="1" si="1076"/>
        <v>-2.3014823549912701E-4</v>
      </c>
      <c r="HT485" s="223">
        <f t="shared" ca="1" si="1077"/>
        <v>2.2688791841889643E-4</v>
      </c>
      <c r="HU485" s="223">
        <f t="shared" ca="1" si="1078"/>
        <v>-2.2144254665473339E-4</v>
      </c>
      <c r="HV485" s="223">
        <f t="shared" ca="1" si="1079"/>
        <v>2.1386456211348222E-4</v>
      </c>
      <c r="HW485" s="223">
        <f t="shared" ca="1" si="1080"/>
        <v>-2.042269449288179E-4</v>
      </c>
      <c r="HX485" s="223">
        <f t="shared" ca="1" si="1081"/>
        <v>1.9262251062267157E-4</v>
      </c>
      <c r="HY485" s="223">
        <f t="shared" ca="1" si="1082"/>
        <v>-1.7916301624106723E-4</v>
      </c>
      <c r="HZ485" s="223">
        <f t="shared" ca="1" si="1083"/>
        <v>1.6397808407259544E-4</v>
      </c>
      <c r="IA485" s="223">
        <f t="shared" ca="1" si="1084"/>
        <v>-1.4721395331496672E-4</v>
      </c>
      <c r="IB485" s="223">
        <f t="shared" ca="1" si="1085"/>
        <v>1.290320717115612E-4</v>
      </c>
      <c r="IC485" s="223">
        <f t="shared" ca="1" si="1086"/>
        <v>-1.0960754072148917E-4</v>
      </c>
      <c r="ID485" s="223">
        <f t="shared" ca="1" si="1087"/>
        <v>8.9127429196693325E-5</v>
      </c>
      <c r="IE485" s="223">
        <f t="shared" ca="1" si="1088"/>
        <v>-1.4428204278833218E-4</v>
      </c>
      <c r="IF485" s="223">
        <f t="shared" ca="1" si="1089"/>
        <v>4.5797669561011353E-5</v>
      </c>
      <c r="IG485" s="223">
        <f t="shared" ca="1" si="1090"/>
        <v>-2.3365310721897719E-5</v>
      </c>
      <c r="IH485" s="223">
        <f t="shared" ca="1" si="1091"/>
        <v>7.0793116772795844E-7</v>
      </c>
      <c r="II485" s="223">
        <f t="shared" ca="1" si="1092"/>
        <v>2.1956266150555402E-5</v>
      </c>
      <c r="IJ485" s="223">
        <f t="shared" ca="1" si="1093"/>
        <v>-4.4409012623293078E-5</v>
      </c>
      <c r="IK485" s="223">
        <f t="shared" ca="1" si="1094"/>
        <v>6.6434076028058206E-5</v>
      </c>
      <c r="IL485" s="223">
        <f t="shared" ca="1" si="1095"/>
        <v>-8.7819342964087706E-5</v>
      </c>
      <c r="IM485" s="223">
        <f t="shared" ca="1" si="1096"/>
        <v>1.0835886162043748E-4</v>
      </c>
      <c r="IN485" s="223">
        <f t="shared" ca="1" si="1097"/>
        <v>-1.2785482520442592E-4</v>
      </c>
      <c r="IO485" s="223">
        <f t="shared" ca="1" si="1098"/>
        <v>1.4611947692911643E-4</v>
      </c>
      <c r="IP485" s="223">
        <f t="shared" ca="1" si="1099"/>
        <v>-1.6297691821394933E-4</v>
      </c>
      <c r="IQ485" s="223">
        <f t="shared" ca="1" si="1100"/>
        <v>1.7826480268415376E-4</v>
      </c>
      <c r="IR485" s="223">
        <f t="shared" ca="1" si="1101"/>
        <v>-1.918358996550386E-4</v>
      </c>
      <c r="IS485" s="223">
        <f t="shared" ca="1" si="1102"/>
        <v>2.0355951204407676E-4</v>
      </c>
      <c r="IT485" s="223">
        <f t="shared" ca="1" si="1103"/>
        <v>-2.1332273505518342E-4</v>
      </c>
      <c r="IU485" s="223">
        <f t="shared" ca="1" si="1104"/>
        <v>2.2103154351364881E-4</v>
      </c>
      <c r="IV485" s="223">
        <f t="shared" ca="1" si="1105"/>
        <v>-2.2661169737993677E-4</v>
      </c>
      <c r="IW485" s="223">
        <f t="shared" ca="1" si="1106"/>
        <v>2.3000945672190269E-4</v>
      </c>
      <c r="IX485" s="223">
        <f t="shared" ca="1" si="1107"/>
        <v>-2.3119209925967941E-4</v>
      </c>
      <c r="IY485" s="223">
        <f t="shared" ca="1" si="1108"/>
        <v>2.3014823549912718E-4</v>
      </c>
      <c r="IZ485" s="223">
        <f t="shared" ca="1" si="1109"/>
        <v>-2.2688791841889676E-4</v>
      </c>
      <c r="JA485" s="223">
        <f t="shared" ca="1" si="1110"/>
        <v>2.2144254665473382E-4</v>
      </c>
      <c r="JB485" s="223">
        <f t="shared" ca="1" si="1111"/>
        <v>-2.1386456211348282E-4</v>
      </c>
    </row>
    <row r="486" spans="2:262">
      <c r="B486" s="230">
        <v>125</v>
      </c>
      <c r="C486" s="229">
        <f t="shared" si="1112"/>
        <v>2.4414062500000017E-3</v>
      </c>
      <c r="D486" s="226">
        <f t="shared" ca="1" si="855"/>
        <v>280.00106241400721</v>
      </c>
      <c r="E486" s="225">
        <f ca="1">EA361</f>
        <v>1.0624140071811431E-3</v>
      </c>
      <c r="F486" s="224">
        <v>125</v>
      </c>
      <c r="G486" s="223">
        <f t="shared" ca="1" si="856"/>
        <v>2.413616571828559E-4</v>
      </c>
      <c r="H486" s="223">
        <f t="shared" ca="1" si="857"/>
        <v>-2.3193559622589971E-4</v>
      </c>
      <c r="I486" s="223">
        <f t="shared" ca="1" si="858"/>
        <v>2.2125265617748777E-4</v>
      </c>
      <c r="J486" s="223">
        <f t="shared" ca="1" si="859"/>
        <v>-2.0937072881534012E-4</v>
      </c>
      <c r="K486" s="223">
        <f t="shared" ca="1" si="860"/>
        <v>1.9635420333331377E-4</v>
      </c>
      <c r="L486" s="223">
        <f t="shared" ca="1" si="861"/>
        <v>-1.8227361741078195E-4</v>
      </c>
      <c r="M486" s="223">
        <f t="shared" ca="1" si="862"/>
        <v>1.6720527496283711E-4</v>
      </c>
      <c r="N486" s="223">
        <f t="shared" ca="1" si="863"/>
        <v>-1.5123083264276553E-4</v>
      </c>
      <c r="O486" s="223">
        <f t="shared" ca="1" si="864"/>
        <v>1.3443685733756735E-4</v>
      </c>
      <c r="P486" s="223">
        <f t="shared" ca="1" si="865"/>
        <v>-1.169143570544954E-4</v>
      </c>
      <c r="Q486" s="223">
        <f t="shared" ca="1" si="866"/>
        <v>9.8758287740778922E-5</v>
      </c>
      <c r="R486" s="223">
        <f t="shared" ca="1" si="867"/>
        <v>-8.0067038709119329E-5</v>
      </c>
      <c r="S486" s="223">
        <f t="shared" ca="1" si="868"/>
        <v>6.0941899457475214E-5</v>
      </c>
      <c r="T486" s="223">
        <f t="shared" ca="1" si="869"/>
        <v>-4.1486510772507083E-5</v>
      </c>
      <c r="U486" s="223">
        <f t="shared" ca="1" si="870"/>
        <v>2.1806303091160881E-5</v>
      </c>
      <c r="V486" s="223">
        <f t="shared" ca="1" si="871"/>
        <v>-2.0079251640103525E-6</v>
      </c>
      <c r="W486" s="223">
        <f t="shared" ca="1" si="872"/>
        <v>-1.7801333883575845E-5</v>
      </c>
      <c r="X486" s="223">
        <f t="shared" ca="1" si="873"/>
        <v>3.7514125960494653E-5</v>
      </c>
      <c r="Y486" s="223">
        <f t="shared" ca="1" si="874"/>
        <v>-5.7023625738509496E-5</v>
      </c>
      <c r="Z486" s="223">
        <f t="shared" ca="1" si="875"/>
        <v>7.6224109547972914E-5</v>
      </c>
      <c r="AA486" s="223">
        <f t="shared" ca="1" si="876"/>
        <v>-9.5011528303537502E-5</v>
      </c>
      <c r="AB486" s="223">
        <f t="shared" ca="1" si="877"/>
        <v>1.1328407135517929E-4</v>
      </c>
      <c r="AC486" s="223">
        <f t="shared" ca="1" si="878"/>
        <v>-1.3094271820891857E-4</v>
      </c>
      <c r="AD486" s="223">
        <f t="shared" ca="1" si="879"/>
        <v>1.4789177512746033E-4</v>
      </c>
      <c r="AE486" s="223">
        <f t="shared" ca="1" si="880"/>
        <v>-1.6403939370285883E-4</v>
      </c>
      <c r="AF486" s="223">
        <f t="shared" ca="1" si="881"/>
        <v>1.792980685909787E-4</v>
      </c>
      <c r="AG486" s="223">
        <f t="shared" ca="1" si="882"/>
        <v>-1.9358511171054687E-4</v>
      </c>
      <c r="AH486" s="223">
        <f t="shared" ca="1" si="883"/>
        <v>2.0682310033703715E-4</v>
      </c>
      <c r="AI486" s="223">
        <f t="shared" ca="1" si="884"/>
        <v>-2.1894029666310569E-4</v>
      </c>
      <c r="AJ486" s="223">
        <f t="shared" ca="1" si="885"/>
        <v>2.298710365519959E-4</v>
      </c>
      <c r="AK486" s="223">
        <f t="shared" ca="1" si="886"/>
        <v>-2.3955608537718013E-4</v>
      </c>
      <c r="AL486" s="223">
        <f t="shared" ca="1" si="887"/>
        <v>2.4794295901994057E-4</v>
      </c>
      <c r="AM486" s="223">
        <f t="shared" ca="1" si="888"/>
        <v>-2.5498620828534428E-4</v>
      </c>
      <c r="AN486" s="223">
        <f t="shared" ca="1" si="889"/>
        <v>2.6064766519537559E-4</v>
      </c>
      <c r="AO486" s="223">
        <f t="shared" ca="1" si="890"/>
        <v>-2.6489664982451769E-4</v>
      </c>
      <c r="AP486" s="223">
        <f t="shared" ca="1" si="891"/>
        <v>2.6771013655692088E-4</v>
      </c>
      <c r="AQ486" s="223">
        <f t="shared" ca="1" si="892"/>
        <v>-2.6907287886421445E-4</v>
      </c>
      <c r="AR486" s="223">
        <f t="shared" ca="1" si="893"/>
        <v>2.6897749192776377E-4</v>
      </c>
      <c r="AS486" s="223">
        <f t="shared" ca="1" si="894"/>
        <v>-2.67424492657642E-4</v>
      </c>
      <c r="AT486" s="223">
        <f t="shared" ca="1" si="895"/>
        <v>2.6442229689144963E-4</v>
      </c>
      <c r="AU486" s="223">
        <f t="shared" ca="1" si="896"/>
        <v>-2.5998717378816294E-4</v>
      </c>
      <c r="AV486" s="223">
        <f t="shared" ca="1" si="897"/>
        <v>2.5414315766414755E-4</v>
      </c>
      <c r="AW486" s="223">
        <f t="shared" ca="1" si="898"/>
        <v>-2.4692191774912094E-4</v>
      </c>
      <c r="AX486" s="223">
        <f t="shared" ca="1" si="899"/>
        <v>2.3836258656785E-4</v>
      </c>
      <c r="AY486" s="223">
        <f t="shared" ca="1" si="900"/>
        <v>-2.2851154787760877E-4</v>
      </c>
      <c r="AZ486" s="223">
        <f t="shared" ca="1" si="901"/>
        <v>2.1742218531057951E-4</v>
      </c>
      <c r="BA486" s="223">
        <f t="shared" ca="1" si="902"/>
        <v>-2.0515459308332942E-4</v>
      </c>
      <c r="BB486" s="223">
        <f t="shared" ca="1" si="903"/>
        <v>1.917752503410247E-4</v>
      </c>
      <c r="BC486" s="223">
        <f t="shared" ca="1" si="904"/>
        <v>-1.7735666090121181E-4</v>
      </c>
      <c r="BD486" s="223">
        <f t="shared" ca="1" si="905"/>
        <v>1.6197696034932945E-4</v>
      </c>
      <c r="BE486" s="223">
        <f t="shared" ca="1" si="906"/>
        <v>-1.4571949261520578E-4</v>
      </c>
      <c r="BF486" s="223">
        <f t="shared" ca="1" si="907"/>
        <v>1.2867235832508169E-4</v>
      </c>
      <c r="BG486" s="223">
        <f t="shared" ca="1" si="908"/>
        <v>-1.1092793737668371E-4</v>
      </c>
      <c r="BH486" s="223">
        <f t="shared" ca="1" si="909"/>
        <v>9.2582388324561501E-5</v>
      </c>
      <c r="BI486" s="223">
        <f t="shared" ca="1" si="910"/>
        <v>-7.3735127288520827E-5</v>
      </c>
      <c r="BJ486" s="223">
        <f t="shared" ca="1" si="911"/>
        <v>5.4488289209099036E-5</v>
      </c>
      <c r="BK486" s="223">
        <f t="shared" ca="1" si="912"/>
        <v>-3.494617436944499E-5</v>
      </c>
      <c r="BL486" s="223">
        <f t="shared" ca="1" si="913"/>
        <v>1.5214683183054772E-5</v>
      </c>
      <c r="BM486" s="223">
        <f t="shared" ca="1" si="914"/>
        <v>4.5992576897444084E-6</v>
      </c>
      <c r="BN486" s="223">
        <f t="shared" ca="1" si="915"/>
        <v>-2.4388274786631123E-5</v>
      </c>
      <c r="BO486" s="223">
        <f t="shared" ca="1" si="916"/>
        <v>4.4045129709377526E-5</v>
      </c>
      <c r="BP486" s="223">
        <f t="shared" ca="1" si="917"/>
        <v>-6.3463300258050979E-5</v>
      </c>
      <c r="BQ486" s="223">
        <f t="shared" ca="1" si="918"/>
        <v>8.2537557683999416E-5</v>
      </c>
      <c r="BR486" s="223">
        <f t="shared" ca="1" si="919"/>
        <v>-1.0116453693358801E-4</v>
      </c>
      <c r="BS486" s="223">
        <f t="shared" ca="1" si="920"/>
        <v>1.1924329679237294E-4</v>
      </c>
      <c r="BT486" s="223">
        <f t="shared" ca="1" si="921"/>
        <v>-1.3667586689428832E-4</v>
      </c>
      <c r="BU486" s="223">
        <f t="shared" ca="1" si="922"/>
        <v>1.5336777863154833E-4</v>
      </c>
      <c r="BV486" s="223">
        <f t="shared" ca="1" si="923"/>
        <v>-1.6922857708821185E-4</v>
      </c>
      <c r="BW486" s="223">
        <f t="shared" ca="1" si="924"/>
        <v>1.841723112232333E-4</v>
      </c>
      <c r="BX486" s="223">
        <f t="shared" ca="1" si="925"/>
        <v>-1.9811799964656441E-4</v>
      </c>
      <c r="BY486" s="223">
        <f t="shared" ca="1" si="926"/>
        <v>2.1099006946434821E-4</v>
      </c>
      <c r="BZ486" s="223">
        <f t="shared" ca="1" si="927"/>
        <v>-2.2271876581497221E-4</v>
      </c>
      <c r="CA486" s="223">
        <f t="shared" ca="1" si="928"/>
        <v>2.3324052987670752E-4</v>
      </c>
      <c r="CB486" s="223">
        <f t="shared" ca="1" si="929"/>
        <v>-2.4249834329847023E-4</v>
      </c>
      <c r="CC486" s="223">
        <f t="shared" ca="1" si="930"/>
        <v>2.5044203718720386E-4</v>
      </c>
      <c r="CD486" s="223">
        <f t="shared" ca="1" si="931"/>
        <v>-2.5702856397746908E-4</v>
      </c>
      <c r="CE486" s="223">
        <f t="shared" ca="1" si="932"/>
        <v>2.6222223070991216E-4</v>
      </c>
      <c r="CF486" s="223">
        <f t="shared" ca="1" si="933"/>
        <v>-2.6599489245451711E-4</v>
      </c>
      <c r="CG486" s="223">
        <f t="shared" ca="1" si="934"/>
        <v>2.6832610483041653E-4</v>
      </c>
      <c r="CH486" s="223">
        <f t="shared" ca="1" si="935"/>
        <v>-2.692032347957631E-4</v>
      </c>
      <c r="CI486" s="223">
        <f t="shared" ca="1" si="936"/>
        <v>2.6862152910727788E-4</v>
      </c>
      <c r="CJ486" s="223">
        <f t="shared" ca="1" si="937"/>
        <v>-2.6658414007848825E-4</v>
      </c>
      <c r="CK486" s="223">
        <f t="shared" ca="1" si="938"/>
        <v>2.6310210849706434E-4</v>
      </c>
      <c r="CL486" s="223">
        <f t="shared" ca="1" si="939"/>
        <v>-2.5819430379383877E-4</v>
      </c>
      <c r="CM486" s="223">
        <f t="shared" ca="1" si="940"/>
        <v>2.5188732178772343E-4</v>
      </c>
      <c r="CN486" s="223">
        <f t="shared" ca="1" si="941"/>
        <v>-2.4421534056066289E-4</v>
      </c>
      <c r="CO486" s="223">
        <f t="shared" ca="1" si="942"/>
        <v>2.3521993524364709E-4</v>
      </c>
      <c r="CP486" s="223">
        <f t="shared" ca="1" si="943"/>
        <v>-2.2494985271747443E-4</v>
      </c>
      <c r="CQ486" s="223">
        <f t="shared" ca="1" si="944"/>
        <v>2.1346074744918111E-4</v>
      </c>
      <c r="CR486" s="223">
        <f t="shared" ca="1" si="945"/>
        <v>-2.0081487989566222E-4</v>
      </c>
      <c r="CS486" s="223">
        <f t="shared" ca="1" si="946"/>
        <v>1.8708077910886142E-4</v>
      </c>
      <c r="CT486" s="223">
        <f t="shared" ca="1" si="947"/>
        <v>-1.7233287137090076E-4</v>
      </c>
      <c r="CU486" s="223">
        <f t="shared" ca="1" si="948"/>
        <v>1.5665107687162211E-4</v>
      </c>
      <c r="CV486" s="223">
        <f t="shared" ca="1" si="949"/>
        <v>-1.4012037661410466E-4</v>
      </c>
      <c r="CW486" s="223">
        <f t="shared" ca="1" si="950"/>
        <v>1.2283035189531875E-4</v>
      </c>
      <c r="CX486" s="223">
        <f t="shared" ca="1" si="951"/>
        <v>-1.048746988572686E-4</v>
      </c>
      <c r="CY486" s="223">
        <f t="shared" ca="1" si="952"/>
        <v>8.6350720739492216E-5</v>
      </c>
      <c r="CZ486" s="223">
        <f t="shared" ca="1" si="953"/>
        <v>-6.7358800584375826E-5</v>
      </c>
      <c r="DA486" s="223">
        <f t="shared" ca="1" si="954"/>
        <v>4.8001857252749733E-5</v>
      </c>
      <c r="DB486" s="223">
        <f t="shared" ca="1" si="955"/>
        <v>-2.8384787697664288E-5</v>
      </c>
      <c r="DC486" s="223">
        <f t="shared" ca="1" si="956"/>
        <v>8.6138985187128364E-6</v>
      </c>
      <c r="DD486" s="223">
        <f t="shared" ca="1" si="957"/>
        <v>1.120367012264228E-5</v>
      </c>
      <c r="DE486" s="223">
        <f t="shared" ca="1" si="958"/>
        <v>-3.0960525104887444E-5</v>
      </c>
      <c r="DF486" s="223">
        <f t="shared" ca="1" si="959"/>
        <v>5.0549602319088214E-5</v>
      </c>
      <c r="DG486" s="223">
        <f t="shared" ca="1" si="960"/>
        <v>-6.9864746858571848E-5</v>
      </c>
      <c r="DH486" s="223">
        <f t="shared" ca="1" si="961"/>
        <v>8.8801288281564153E-5</v>
      </c>
      <c r="DI486" s="223">
        <f t="shared" ca="1" si="962"/>
        <v>-1.0725660782936833E-4</v>
      </c>
      <c r="DJ486" s="223">
        <f t="shared" ca="1" si="963"/>
        <v>1.2513069452636607E-4</v>
      </c>
      <c r="DK486" s="223">
        <f t="shared" ca="1" si="964"/>
        <v>-1.4232668714807419E-4</v>
      </c>
      <c r="DL486" s="223">
        <f t="shared" ca="1" si="965"/>
        <v>1.5875139912056982E-4</v>
      </c>
      <c r="DM486" s="223">
        <f t="shared" ca="1" si="966"/>
        <v>-1.7431582350659389E-4</v>
      </c>
      <c r="DN486" s="223">
        <f t="shared" ca="1" si="967"/>
        <v>1.8893561534185602E-4</v>
      </c>
      <c r="DO486" s="223">
        <f t="shared" ca="1" si="968"/>
        <v>-2.0253154870770388E-4</v>
      </c>
      <c r="DP486" s="223">
        <f t="shared" ca="1" si="969"/>
        <v>2.1502994606324062E-4</v>
      </c>
      <c r="DQ486" s="223">
        <f t="shared" ca="1" si="970"/>
        <v>-2.2636307751030269E-4</v>
      </c>
      <c r="DR486" s="223">
        <f t="shared" ca="1" si="971"/>
        <v>2.3646952782764634E-4</v>
      </c>
      <c r="DS486" s="223">
        <f t="shared" ca="1" si="972"/>
        <v>-2.4529452928535248E-4</v>
      </c>
      <c r="DT486" s="223">
        <f t="shared" ca="1" si="973"/>
        <v>2.5279025843590053E-4</v>
      </c>
      <c r="DU486" s="223">
        <f t="shared" ca="1" si="974"/>
        <v>-2.5891609527357406E-4</v>
      </c>
      <c r="DV486" s="223">
        <f t="shared" ca="1" si="975"/>
        <v>2.6363884335779122E-4</v>
      </c>
      <c r="DW486" s="223">
        <f t="shared" ca="1" si="976"/>
        <v>-2.6693290970749038E-4</v>
      </c>
      <c r="DX486" s="223">
        <f t="shared" ca="1" si="977"/>
        <v>2.6878044349172098E-4</v>
      </c>
      <c r="DY486" s="223">
        <f t="shared" ca="1" si="978"/>
        <v>-2.6917143276482811E-4</v>
      </c>
      <c r="DZ486" s="223">
        <f t="shared" ca="1" si="979"/>
        <v>2.6810375872206435E-4</v>
      </c>
      <c r="EA486" s="223">
        <f t="shared" ca="1" si="980"/>
        <v>-2.6558320718157361E-4</v>
      </c>
      <c r="EB486" s="223">
        <f t="shared" ca="1" si="981"/>
        <v>2.6162343723054094E-4</v>
      </c>
      <c r="EC486" s="223">
        <f t="shared" ca="1" si="982"/>
        <v>-2.5624590720541593E-4</v>
      </c>
      <c r="ED486" s="223">
        <f t="shared" ca="1" si="983"/>
        <v>2.4947975840732792E-4</v>
      </c>
      <c r="EE486" s="223">
        <f t="shared" ca="1" si="984"/>
        <v>-2.4136165718285067E-4</v>
      </c>
      <c r="EF486" s="223">
        <f t="shared" ca="1" si="985"/>
        <v>2.319355962258931E-4</v>
      </c>
      <c r="EG486" s="223">
        <f t="shared" ca="1" si="986"/>
        <v>-2.2125265617747969E-4</v>
      </c>
      <c r="EH486" s="223">
        <f t="shared" ca="1" si="987"/>
        <v>2.0937072881533063E-4</v>
      </c>
      <c r="EI486" s="223">
        <f t="shared" ca="1" si="988"/>
        <v>-1.9635420333330276E-4</v>
      </c>
      <c r="EJ486" s="223">
        <f t="shared" ca="1" si="989"/>
        <v>1.8227361741076907E-4</v>
      </c>
      <c r="EK486" s="223">
        <f t="shared" ca="1" si="990"/>
        <v>-1.6720527496282261E-4</v>
      </c>
      <c r="EL486" s="223">
        <f t="shared" ca="1" si="991"/>
        <v>1.5123083264276214E-4</v>
      </c>
      <c r="EM486" s="223">
        <f t="shared" ca="1" si="992"/>
        <v>-1.3443685733756299E-4</v>
      </c>
      <c r="EN486" s="223">
        <f t="shared" ca="1" si="993"/>
        <v>1.1691435705448995E-4</v>
      </c>
      <c r="EO486" s="223">
        <f t="shared" ca="1" si="994"/>
        <v>-9.8758287740772431E-5</v>
      </c>
      <c r="EP486" s="223">
        <f t="shared" ca="1" si="995"/>
        <v>8.0067038709110832E-5</v>
      </c>
      <c r="EQ486" s="223">
        <f t="shared" ca="1" si="996"/>
        <v>-6.0941899457466568E-5</v>
      </c>
      <c r="ER486" s="223">
        <f t="shared" ca="1" si="997"/>
        <v>4.1486510772496403E-5</v>
      </c>
      <c r="ES486" s="223">
        <f t="shared" ca="1" si="998"/>
        <v>-2.1806303091150106E-5</v>
      </c>
      <c r="ET486" s="223">
        <f t="shared" ca="1" si="999"/>
        <v>2.0079251639976267E-6</v>
      </c>
      <c r="EU486" s="223">
        <f t="shared" ca="1" si="1000"/>
        <v>1.7801333883590454E-5</v>
      </c>
      <c r="EV486" s="223">
        <f t="shared" ca="1" si="1001"/>
        <v>-3.7514125960509154E-5</v>
      </c>
      <c r="EW486" s="223">
        <f t="shared" ca="1" si="1002"/>
        <v>5.7023625738525685E-5</v>
      </c>
      <c r="EX486" s="223">
        <f t="shared" ca="1" si="1003"/>
        <v>-7.6224109547988784E-5</v>
      </c>
      <c r="EY486" s="223">
        <f t="shared" ca="1" si="1004"/>
        <v>9.5011528303554768E-5</v>
      </c>
      <c r="EZ486" s="223">
        <f t="shared" ca="1" si="1005"/>
        <v>-1.1328407135518215E-4</v>
      </c>
      <c r="FA486" s="223">
        <f t="shared" ca="1" si="1006"/>
        <v>1.3094271820892134E-4</v>
      </c>
      <c r="FB486" s="223">
        <f t="shared" ca="1" si="1007"/>
        <v>-1.4789177512746618E-4</v>
      </c>
      <c r="FC486" s="223">
        <f t="shared" ca="1" si="1008"/>
        <v>1.6403939370286438E-4</v>
      </c>
      <c r="FD486" s="223">
        <f t="shared" ca="1" si="1009"/>
        <v>-1.7929806859098388E-4</v>
      </c>
      <c r="FE486" s="223">
        <f t="shared" ca="1" si="1010"/>
        <v>1.9358511171055435E-4</v>
      </c>
      <c r="FF486" s="223">
        <f t="shared" ca="1" si="1011"/>
        <v>-2.0682310033704406E-4</v>
      </c>
      <c r="FG486" s="223">
        <f t="shared" ca="1" si="1012"/>
        <v>2.1894029666311195E-4</v>
      </c>
      <c r="FH486" s="223">
        <f t="shared" ca="1" si="1013"/>
        <v>-2.2987103655200153E-4</v>
      </c>
      <c r="FI486" s="223">
        <f t="shared" ca="1" si="1014"/>
        <v>2.3955608537718683E-4</v>
      </c>
      <c r="FJ486" s="223">
        <f t="shared" ca="1" si="1015"/>
        <v>-2.4794295901994627E-4</v>
      </c>
      <c r="FK486" s="223">
        <f t="shared" ca="1" si="1016"/>
        <v>2.54986208285349E-4</v>
      </c>
      <c r="FL486" s="223">
        <f t="shared" ca="1" si="1017"/>
        <v>-2.606476651953802E-4</v>
      </c>
      <c r="FM486" s="223">
        <f t="shared" ca="1" si="1018"/>
        <v>2.6489664982452094E-4</v>
      </c>
      <c r="FN486" s="223">
        <f t="shared" ca="1" si="1019"/>
        <v>-2.677101365569212E-4</v>
      </c>
      <c r="FO486" s="223">
        <f t="shared" ca="1" si="1020"/>
        <v>2.6907287886421456E-4</v>
      </c>
      <c r="FP486" s="223">
        <f t="shared" ca="1" si="1021"/>
        <v>-2.6897749192776349E-4</v>
      </c>
      <c r="FQ486" s="223">
        <f t="shared" ca="1" si="1022"/>
        <v>2.6742449265764118E-4</v>
      </c>
      <c r="FR486" s="223">
        <f t="shared" ca="1" si="1023"/>
        <v>-2.6442229689144838E-4</v>
      </c>
      <c r="FS486" s="223">
        <f t="shared" ca="1" si="1024"/>
        <v>2.5998717378816018E-4</v>
      </c>
      <c r="FT486" s="223">
        <f t="shared" ca="1" si="1025"/>
        <v>-2.5414315766414397E-4</v>
      </c>
      <c r="FU486" s="223">
        <f t="shared" ca="1" si="1026"/>
        <v>2.4692191774911665E-4</v>
      </c>
      <c r="FV486" s="223">
        <f t="shared" ca="1" si="1027"/>
        <v>-2.3836258656784493E-4</v>
      </c>
      <c r="FW486" s="223">
        <f t="shared" ca="1" si="1028"/>
        <v>2.2851154787760305E-4</v>
      </c>
      <c r="FX486" s="223">
        <f t="shared" ca="1" si="1029"/>
        <v>-2.1742218531057314E-4</v>
      </c>
      <c r="FY486" s="223">
        <f t="shared" ca="1" si="1030"/>
        <v>2.0515459308331746E-4</v>
      </c>
      <c r="FZ486" s="223">
        <f t="shared" ca="1" si="1031"/>
        <v>-1.9177525034101171E-4</v>
      </c>
      <c r="GA486" s="223">
        <f t="shared" ca="1" si="1032"/>
        <v>1.7735666090119791E-4</v>
      </c>
      <c r="GB486" s="223">
        <f t="shared" ca="1" si="1033"/>
        <v>-1.6197696034931467E-4</v>
      </c>
      <c r="GC486" s="223">
        <f t="shared" ca="1" si="1034"/>
        <v>1.4571949261519028E-4</v>
      </c>
      <c r="GD486" s="223">
        <f t="shared" ca="1" si="1035"/>
        <v>-1.2867235832506551E-4</v>
      </c>
      <c r="GE486" s="223">
        <f t="shared" ca="1" si="1036"/>
        <v>1.1092793737666689E-4</v>
      </c>
      <c r="GF486" s="223">
        <f t="shared" ca="1" si="1037"/>
        <v>-9.2582388324536984E-5</v>
      </c>
      <c r="GG486" s="223">
        <f t="shared" ca="1" si="1038"/>
        <v>7.3735127288495714E-5</v>
      </c>
      <c r="GH486" s="223">
        <f t="shared" ca="1" si="1039"/>
        <v>-5.4488289209073462E-5</v>
      </c>
      <c r="GI486" s="223">
        <f t="shared" ca="1" si="1040"/>
        <v>3.4946174369449422E-5</v>
      </c>
      <c r="GJ486" s="223">
        <f t="shared" ca="1" si="1041"/>
        <v>-1.5214683183059258E-5</v>
      </c>
      <c r="GK486" s="223">
        <f t="shared" ca="1" si="1042"/>
        <v>-4.5992576897399226E-6</v>
      </c>
      <c r="GL486" s="223">
        <f t="shared" ca="1" si="1043"/>
        <v>2.4388274786626664E-5</v>
      </c>
      <c r="GM486" s="223">
        <f t="shared" ca="1" si="1044"/>
        <v>-4.4045129709380643E-5</v>
      </c>
      <c r="GN486" s="223">
        <f t="shared" ca="1" si="1045"/>
        <v>6.3463300258054042E-5</v>
      </c>
      <c r="GO486" s="223">
        <f t="shared" ca="1" si="1046"/>
        <v>-8.2537557684002425E-5</v>
      </c>
      <c r="GP486" s="223">
        <f t="shared" ca="1" si="1047"/>
        <v>1.0116453693359094E-4</v>
      </c>
      <c r="GQ486" s="223">
        <f t="shared" ca="1" si="1048"/>
        <v>-1.1924329679237577E-4</v>
      </c>
      <c r="GR486" s="223">
        <f t="shared" ca="1" si="1049"/>
        <v>1.3667586689429105E-4</v>
      </c>
      <c r="GS486" s="223">
        <f t="shared" ca="1" si="1050"/>
        <v>-1.5336777863155093E-4</v>
      </c>
      <c r="GT486" s="223">
        <f t="shared" ca="1" si="1051"/>
        <v>1.6922857708822026E-4</v>
      </c>
      <c r="GU486" s="223">
        <f t="shared" ca="1" si="1052"/>
        <v>-1.8417231122324116E-4</v>
      </c>
      <c r="GV486" s="223">
        <f t="shared" ca="1" si="1053"/>
        <v>1.9811799964657172E-4</v>
      </c>
      <c r="GW486" s="223">
        <f t="shared" ca="1" si="1054"/>
        <v>-2.1099006946435491E-4</v>
      </c>
      <c r="GX486" s="223">
        <f t="shared" ca="1" si="1055"/>
        <v>2.227187658149783E-4</v>
      </c>
      <c r="GY486" s="223">
        <f t="shared" ca="1" si="1056"/>
        <v>-2.3324052987671288E-4</v>
      </c>
      <c r="GZ486" s="223">
        <f t="shared" ca="1" si="1057"/>
        <v>2.4249834329847494E-4</v>
      </c>
      <c r="HA486" s="223">
        <f t="shared" ca="1" si="1058"/>
        <v>-2.5044203718721069E-4</v>
      </c>
      <c r="HB486" s="223">
        <f t="shared" ca="1" si="1059"/>
        <v>2.570285639774746E-4</v>
      </c>
      <c r="HC486" s="223">
        <f t="shared" ca="1" si="1060"/>
        <v>-2.6222223070991634E-4</v>
      </c>
      <c r="HD486" s="223">
        <f t="shared" ca="1" si="1061"/>
        <v>2.6599489245451993E-4</v>
      </c>
      <c r="HE486" s="223">
        <f t="shared" ca="1" si="1062"/>
        <v>-2.6832610483041799E-4</v>
      </c>
      <c r="HF486" s="223">
        <f t="shared" ca="1" si="1063"/>
        <v>2.6920323479576332E-4</v>
      </c>
      <c r="HG486" s="223">
        <f t="shared" ca="1" si="1064"/>
        <v>-2.6862152910727668E-4</v>
      </c>
      <c r="HH486" s="223">
        <f t="shared" ca="1" si="1065"/>
        <v>2.6658414007848461E-4</v>
      </c>
      <c r="HI486" s="223">
        <f t="shared" ca="1" si="1066"/>
        <v>-2.6310210849705875E-4</v>
      </c>
      <c r="HJ486" s="223">
        <f t="shared" ca="1" si="1067"/>
        <v>2.581943037938314E-4</v>
      </c>
      <c r="HK486" s="223">
        <f t="shared" ca="1" si="1068"/>
        <v>-2.5188732178771421E-4</v>
      </c>
      <c r="HL486" s="223">
        <f t="shared" ca="1" si="1069"/>
        <v>2.4421534056066473E-4</v>
      </c>
      <c r="HM486" s="223">
        <f t="shared" ca="1" si="1070"/>
        <v>-2.3521993524364926E-4</v>
      </c>
      <c r="HN486" s="223">
        <f t="shared" ca="1" si="1071"/>
        <v>2.249498527174769E-4</v>
      </c>
      <c r="HO486" s="223">
        <f t="shared" ca="1" si="1072"/>
        <v>-2.1346074744918385E-4</v>
      </c>
      <c r="HP486" s="223">
        <f t="shared" ca="1" si="1073"/>
        <v>2.0081487989566523E-4</v>
      </c>
      <c r="HQ486" s="223">
        <f t="shared" ca="1" si="1074"/>
        <v>-1.8708077910886464E-4</v>
      </c>
      <c r="HR486" s="223">
        <f t="shared" ca="1" si="1075"/>
        <v>1.723328713709042E-4</v>
      </c>
      <c r="HS486" s="223">
        <f t="shared" ca="1" si="1076"/>
        <v>-1.5665107687161335E-4</v>
      </c>
      <c r="HT486" s="223">
        <f t="shared" ca="1" si="1077"/>
        <v>1.4012037661409541E-4</v>
      </c>
      <c r="HU486" s="223">
        <f t="shared" ca="1" si="1078"/>
        <v>-1.2283035189530913E-4</v>
      </c>
      <c r="HV486" s="223">
        <f t="shared" ca="1" si="1079"/>
        <v>1.0487469885725866E-4</v>
      </c>
      <c r="HW486" s="223">
        <f t="shared" ca="1" si="1080"/>
        <v>-8.635072073948197E-5</v>
      </c>
      <c r="HX486" s="223">
        <f t="shared" ca="1" si="1081"/>
        <v>6.7358800584365377E-5</v>
      </c>
      <c r="HY486" s="223">
        <f t="shared" ca="1" si="1082"/>
        <v>-4.8001857252739081E-5</v>
      </c>
      <c r="HZ486" s="223">
        <f t="shared" ca="1" si="1083"/>
        <v>2.8384787697653541E-5</v>
      </c>
      <c r="IA486" s="223">
        <f t="shared" ca="1" si="1084"/>
        <v>-8.6138985187020215E-6</v>
      </c>
      <c r="IB486" s="223">
        <f t="shared" ca="1" si="1085"/>
        <v>-1.1203670122653082E-5</v>
      </c>
      <c r="IC486" s="223">
        <f t="shared" ca="1" si="1086"/>
        <v>3.0960525104898205E-5</v>
      </c>
      <c r="ID486" s="223">
        <f t="shared" ca="1" si="1087"/>
        <v>-5.0549602319098833E-5</v>
      </c>
      <c r="IE486" s="223">
        <f t="shared" ca="1" si="1088"/>
        <v>3.5538942519859371E-5</v>
      </c>
      <c r="IF486" s="223">
        <f t="shared" ca="1" si="1089"/>
        <v>-8.8801288281574372E-5</v>
      </c>
      <c r="IG486" s="223">
        <f t="shared" ca="1" si="1090"/>
        <v>1.0725660782939231E-4</v>
      </c>
      <c r="IH486" s="223">
        <f t="shared" ca="1" si="1091"/>
        <v>-1.2513069452638919E-4</v>
      </c>
      <c r="II486" s="223">
        <f t="shared" ca="1" si="1092"/>
        <v>1.4232668714809636E-4</v>
      </c>
      <c r="IJ486" s="223">
        <f t="shared" ca="1" si="1093"/>
        <v>-1.587513991205909E-4</v>
      </c>
      <c r="IK486" s="223">
        <f t="shared" ca="1" si="1094"/>
        <v>1.7431582350661379E-4</v>
      </c>
      <c r="IL486" s="223">
        <f t="shared" ca="1" si="1095"/>
        <v>-1.8893561534187462E-4</v>
      </c>
      <c r="IM486" s="223">
        <f t="shared" ca="1" si="1096"/>
        <v>2.0253154870772107E-4</v>
      </c>
      <c r="IN486" s="223">
        <f t="shared" ca="1" si="1097"/>
        <v>-2.1502994606323794E-4</v>
      </c>
      <c r="IO486" s="223">
        <f t="shared" ca="1" si="1098"/>
        <v>2.263630775103003E-4</v>
      </c>
      <c r="IP486" s="223">
        <f t="shared" ca="1" si="1099"/>
        <v>-2.364695278276442E-4</v>
      </c>
      <c r="IQ486" s="223">
        <f t="shared" ca="1" si="1100"/>
        <v>2.4529452928535064E-4</v>
      </c>
      <c r="IR486" s="223">
        <f t="shared" ca="1" si="1101"/>
        <v>-2.5279025843589901E-4</v>
      </c>
      <c r="IS486" s="223">
        <f t="shared" ca="1" si="1102"/>
        <v>2.5891609527357287E-4</v>
      </c>
      <c r="IT486" s="223">
        <f t="shared" ca="1" si="1103"/>
        <v>-2.6363884335779035E-4</v>
      </c>
      <c r="IU486" s="223">
        <f t="shared" ca="1" si="1104"/>
        <v>2.6693290970749179E-4</v>
      </c>
      <c r="IV486" s="223">
        <f t="shared" ca="1" si="1105"/>
        <v>-2.6878044349172163E-4</v>
      </c>
      <c r="IW486" s="223">
        <f t="shared" ca="1" si="1106"/>
        <v>2.6917143276482789E-4</v>
      </c>
      <c r="IX486" s="223">
        <f t="shared" ca="1" si="1107"/>
        <v>-2.6810375872206337E-4</v>
      </c>
      <c r="IY486" s="223">
        <f t="shared" ca="1" si="1108"/>
        <v>2.6558320718157182E-4</v>
      </c>
      <c r="IZ486" s="223">
        <f t="shared" ca="1" si="1109"/>
        <v>-2.6162343723053839E-4</v>
      </c>
      <c r="JA486" s="223">
        <f t="shared" ca="1" si="1110"/>
        <v>2.5624590720541262E-4</v>
      </c>
      <c r="JB486" s="223">
        <f t="shared" ca="1" si="1111"/>
        <v>-2.4947975840732385E-4</v>
      </c>
    </row>
    <row r="487" spans="2:262">
      <c r="B487" s="230">
        <v>126</v>
      </c>
      <c r="C487" s="229">
        <f t="shared" si="1112"/>
        <v>2.4609375000000018E-3</v>
      </c>
      <c r="D487" s="226">
        <f t="shared" ca="1" si="855"/>
        <v>280.00109285336731</v>
      </c>
      <c r="E487" s="225">
        <f ca="1">EB361</f>
        <v>1.0928533672828202E-3</v>
      </c>
      <c r="F487" s="224">
        <v>126</v>
      </c>
      <c r="G487" s="223">
        <f t="shared" ca="1" si="856"/>
        <v>2.0723944619900761E-4</v>
      </c>
      <c r="H487" s="223">
        <f t="shared" ca="1" si="857"/>
        <v>-2.022416131041262E-4</v>
      </c>
      <c r="I487" s="223">
        <f t="shared" ca="1" si="858"/>
        <v>1.9675656224900378E-4</v>
      </c>
      <c r="J487" s="223">
        <f t="shared" ca="1" si="859"/>
        <v>-1.9079750760158407E-4</v>
      </c>
      <c r="K487" s="223">
        <f t="shared" ca="1" si="860"/>
        <v>1.8437880504646424E-4</v>
      </c>
      <c r="L487" s="223">
        <f t="shared" ca="1" si="861"/>
        <v>-1.775159178003115E-4</v>
      </c>
      <c r="M487" s="223">
        <f t="shared" ca="1" si="862"/>
        <v>1.7022537915962005E-4</v>
      </c>
      <c r="N487" s="223">
        <f t="shared" ca="1" si="863"/>
        <v>-1.6252475267055025E-4</v>
      </c>
      <c r="O487" s="223">
        <f t="shared" ca="1" si="864"/>
        <v>1.5443258981681009E-4</v>
      </c>
      <c r="P487" s="223">
        <f t="shared" ca="1" si="865"/>
        <v>-1.4596838532750445E-4</v>
      </c>
      <c r="Q487" s="223">
        <f t="shared" ca="1" si="866"/>
        <v>1.3715253021262438E-4</v>
      </c>
      <c r="R487" s="223">
        <f t="shared" ca="1" si="867"/>
        <v>-1.2800626263931861E-4</v>
      </c>
      <c r="S487" s="223">
        <f t="shared" ca="1" si="868"/>
        <v>1.1855161676729026E-4</v>
      </c>
      <c r="T487" s="223">
        <f t="shared" ca="1" si="869"/>
        <v>-1.0881136966657572E-4</v>
      </c>
      <c r="U487" s="223">
        <f t="shared" ca="1" si="870"/>
        <v>9.8808986445582614E-5</v>
      </c>
      <c r="V487" s="223">
        <f t="shared" ca="1" si="871"/>
        <v>-8.8568563721597014E-5</v>
      </c>
      <c r="W487" s="223">
        <f t="shared" ca="1" si="872"/>
        <v>7.8114771569916144E-5</v>
      </c>
      <c r="X487" s="223">
        <f t="shared" ca="1" si="873"/>
        <v>-6.7472794091477423E-5</v>
      </c>
      <c r="Y487" s="223">
        <f t="shared" ca="1" si="874"/>
        <v>5.6668268742155123E-5</v>
      </c>
      <c r="Z487" s="223">
        <f t="shared" ca="1" si="875"/>
        <v>-4.5727224569877266E-5</v>
      </c>
      <c r="AA487" s="223">
        <f t="shared" ca="1" si="876"/>
        <v>3.4676019508380362E-5</v>
      </c>
      <c r="AB487" s="223">
        <f t="shared" ca="1" si="877"/>
        <v>-2.3541276878625574E-5</v>
      </c>
      <c r="AC487" s="223">
        <f t="shared" ca="1" si="878"/>
        <v>1.2349821250897839E-5</v>
      </c>
      <c r="AD487" s="223">
        <f t="shared" ca="1" si="879"/>
        <v>-1.1286138220601089E-6</v>
      </c>
      <c r="AE487" s="223">
        <f t="shared" ca="1" si="880"/>
        <v>-1.0095312536329855E-5</v>
      </c>
      <c r="AF487" s="223">
        <f t="shared" ca="1" si="881"/>
        <v>2.1294918402574872E-5</v>
      </c>
      <c r="AG487" s="223">
        <f t="shared" ca="1" si="882"/>
        <v>-3.24432229451735E-5</v>
      </c>
      <c r="AH487" s="223">
        <f t="shared" ca="1" si="883"/>
        <v>4.35133689220033E-5</v>
      </c>
      <c r="AI487" s="223">
        <f t="shared" ca="1" si="884"/>
        <v>-5.4478687381782227E-5</v>
      </c>
      <c r="AJ487" s="223">
        <f t="shared" ca="1" si="885"/>
        <v>6.5312761911888982E-5</v>
      </c>
      <c r="AK487" s="223">
        <f t="shared" ca="1" si="886"/>
        <v>-7.5989492277827694E-5</v>
      </c>
      <c r="AL487" s="223">
        <f t="shared" ca="1" si="887"/>
        <v>8.648315730097569E-5</v>
      </c>
      <c r="AM487" s="223">
        <f t="shared" ca="1" si="888"/>
        <v>-9.6768476823155686E-5</v>
      </c>
      <c r="AN487" s="223">
        <f t="shared" ca="1" si="889"/>
        <v>1.0682067260875115E-4</v>
      </c>
      <c r="AO487" s="223">
        <f t="shared" ca="1" si="890"/>
        <v>-1.1661552803764624E-4</v>
      </c>
      <c r="AP487" s="223">
        <f t="shared" ca="1" si="891"/>
        <v>1.2612944644518472E-4</v>
      </c>
      <c r="AQ487" s="223">
        <f t="shared" ca="1" si="892"/>
        <v>-1.3533950796859939E-4</v>
      </c>
      <c r="AR487" s="223">
        <f t="shared" ca="1" si="893"/>
        <v>1.4422352476297956E-4</v>
      </c>
      <c r="AS487" s="223">
        <f t="shared" ca="1" si="894"/>
        <v>-1.5276009445371687E-4</v>
      </c>
      <c r="AT487" s="223">
        <f t="shared" ca="1" si="895"/>
        <v>1.6092865169671112E-4</v>
      </c>
      <c r="AU487" s="223">
        <f t="shared" ca="1" si="896"/>
        <v>-1.6870951772208288E-4</v>
      </c>
      <c r="AV487" s="223">
        <f t="shared" ca="1" si="897"/>
        <v>1.7608394774205153E-4</v>
      </c>
      <c r="AW487" s="223">
        <f t="shared" ca="1" si="898"/>
        <v>-1.8303417610878147E-4</v>
      </c>
      <c r="AX487" s="223">
        <f t="shared" ca="1" si="899"/>
        <v>1.8954345911336101E-4</v>
      </c>
      <c r="AY487" s="223">
        <f t="shared" ca="1" si="900"/>
        <v>-1.9559611532289384E-4</v>
      </c>
      <c r="AZ487" s="223">
        <f t="shared" ca="1" si="901"/>
        <v>2.0117756335841412E-4</v>
      </c>
      <c r="BA487" s="223">
        <f t="shared" ca="1" si="902"/>
        <v>-2.0627435702273359E-4</v>
      </c>
      <c r="BB487" s="223">
        <f t="shared" ca="1" si="903"/>
        <v>2.1087421769348271E-4</v>
      </c>
      <c r="BC487" s="223">
        <f t="shared" ca="1" si="904"/>
        <v>-2.1496606390340842E-4</v>
      </c>
      <c r="BD487" s="223">
        <f t="shared" ca="1" si="905"/>
        <v>2.1854003803658959E-4</v>
      </c>
      <c r="BE487" s="223">
        <f t="shared" ca="1" si="906"/>
        <v>-2.2158753007629208E-4</v>
      </c>
      <c r="BF487" s="223">
        <f t="shared" ca="1" si="907"/>
        <v>2.2410119834726701E-4</v>
      </c>
      <c r="BG487" s="223">
        <f t="shared" ca="1" si="908"/>
        <v>-2.2607498720247536E-4</v>
      </c>
      <c r="BH487" s="223">
        <f t="shared" ca="1" si="909"/>
        <v>2.2750414161168365E-4</v>
      </c>
      <c r="BI487" s="223">
        <f t="shared" ca="1" si="910"/>
        <v>-2.2838521861673938E-4</v>
      </c>
      <c r="BJ487" s="223">
        <f t="shared" ca="1" si="911"/>
        <v>2.2871609562596511E-4</v>
      </c>
      <c r="BK487" s="223">
        <f t="shared" ca="1" si="912"/>
        <v>-2.2849597552766397E-4</v>
      </c>
      <c r="BL487" s="223">
        <f t="shared" ca="1" si="913"/>
        <v>2.2772538861043319E-4</v>
      </c>
      <c r="BM487" s="223">
        <f t="shared" ca="1" si="914"/>
        <v>-2.2640619128565096E-4</v>
      </c>
      <c r="BN487" s="223">
        <f t="shared" ca="1" si="915"/>
        <v>2.2454156161522224E-4</v>
      </c>
      <c r="BO487" s="223">
        <f t="shared" ca="1" si="916"/>
        <v>-2.2213599165534322E-4</v>
      </c>
      <c r="BP487" s="223">
        <f t="shared" ca="1" si="917"/>
        <v>2.1919527663475307E-4</v>
      </c>
      <c r="BQ487" s="223">
        <f t="shared" ca="1" si="918"/>
        <v>-2.157265009935092E-4</v>
      </c>
      <c r="BR487" s="223">
        <f t="shared" ca="1" si="919"/>
        <v>2.1173802131596424E-4</v>
      </c>
      <c r="BS487" s="223">
        <f t="shared" ca="1" si="920"/>
        <v>-2.072394461990091E-4</v>
      </c>
      <c r="BT487" s="223">
        <f t="shared" ca="1" si="921"/>
        <v>2.0224161310412615E-4</v>
      </c>
      <c r="BU487" s="223">
        <f t="shared" ca="1" si="922"/>
        <v>-1.9675656224900514E-4</v>
      </c>
      <c r="BV487" s="223">
        <f t="shared" ca="1" si="923"/>
        <v>1.9079750760158355E-4</v>
      </c>
      <c r="BW487" s="223">
        <f t="shared" ca="1" si="924"/>
        <v>-1.8437880504646535E-4</v>
      </c>
      <c r="BX487" s="223">
        <f t="shared" ca="1" si="925"/>
        <v>1.7751591780031039E-4</v>
      </c>
      <c r="BY487" s="223">
        <f t="shared" ca="1" si="926"/>
        <v>-1.7022537915962051E-4</v>
      </c>
      <c r="BZ487" s="223">
        <f t="shared" ca="1" si="927"/>
        <v>1.6252475267054846E-4</v>
      </c>
      <c r="CA487" s="223">
        <f t="shared" ca="1" si="928"/>
        <v>-1.5443258981681055E-4</v>
      </c>
      <c r="CB487" s="223">
        <f t="shared" ca="1" si="929"/>
        <v>1.4596838532750686E-4</v>
      </c>
      <c r="CC487" s="223">
        <f t="shared" ca="1" si="930"/>
        <v>-1.3715253021262362E-4</v>
      </c>
      <c r="CD487" s="223">
        <f t="shared" ca="1" si="931"/>
        <v>1.2800626263932051E-4</v>
      </c>
      <c r="CE487" s="223">
        <f t="shared" ca="1" si="932"/>
        <v>-1.1855161676728945E-4</v>
      </c>
      <c r="CF487" s="223">
        <f t="shared" ca="1" si="933"/>
        <v>1.0881136966657631E-4</v>
      </c>
      <c r="CG487" s="223">
        <f t="shared" ca="1" si="934"/>
        <v>-9.8808986445580283E-5</v>
      </c>
      <c r="CH487" s="223">
        <f t="shared" ca="1" si="935"/>
        <v>8.8568563721597664E-5</v>
      </c>
      <c r="CI487" s="223">
        <f t="shared" ca="1" si="936"/>
        <v>-7.811477156991983E-5</v>
      </c>
      <c r="CJ487" s="223">
        <f t="shared" ca="1" si="937"/>
        <v>6.7472794091478073E-5</v>
      </c>
      <c r="CK487" s="223">
        <f t="shared" ca="1" si="938"/>
        <v>-5.6668268742157346E-5</v>
      </c>
      <c r="CL487" s="223">
        <f t="shared" ca="1" si="939"/>
        <v>4.5727224569882714E-5</v>
      </c>
      <c r="CM487" s="223">
        <f t="shared" ca="1" si="940"/>
        <v>-3.4676019508374603E-5</v>
      </c>
      <c r="CN487" s="223">
        <f t="shared" ca="1" si="941"/>
        <v>2.3541276878623013E-5</v>
      </c>
      <c r="CO487" s="223">
        <f t="shared" ca="1" si="942"/>
        <v>-1.2349821250898503E-5</v>
      </c>
      <c r="CP487" s="223">
        <f t="shared" ca="1" si="943"/>
        <v>1.1286138220640391E-6</v>
      </c>
      <c r="CQ487" s="223">
        <f t="shared" ca="1" si="944"/>
        <v>1.0095312536322686E-5</v>
      </c>
      <c r="CR487" s="223">
        <f t="shared" ca="1" si="945"/>
        <v>-2.129491840257742E-5</v>
      </c>
      <c r="CS487" s="223">
        <f t="shared" ca="1" si="946"/>
        <v>3.2443222945172829E-5</v>
      </c>
      <c r="CT487" s="223">
        <f t="shared" ca="1" si="947"/>
        <v>-4.3513368922002649E-5</v>
      </c>
      <c r="CU487" s="223">
        <f t="shared" ca="1" si="948"/>
        <v>5.4478687381778419E-5</v>
      </c>
      <c r="CV487" s="223">
        <f t="shared" ca="1" si="949"/>
        <v>-6.5312761911894579E-5</v>
      </c>
      <c r="CW487" s="223">
        <f t="shared" ca="1" si="950"/>
        <v>7.5989492277830133E-5</v>
      </c>
      <c r="CX487" s="223">
        <f t="shared" ca="1" si="951"/>
        <v>-8.6483157300975067E-5</v>
      </c>
      <c r="CY487" s="223">
        <f t="shared" ca="1" si="952"/>
        <v>9.6768476823152122E-5</v>
      </c>
      <c r="CZ487" s="223">
        <f t="shared" ca="1" si="953"/>
        <v>-1.0682067260874481E-4</v>
      </c>
      <c r="DA487" s="223">
        <f t="shared" ca="1" si="954"/>
        <v>1.1661552803764846E-4</v>
      </c>
      <c r="DB487" s="223">
        <f t="shared" ca="1" si="955"/>
        <v>-1.2612944644518415E-4</v>
      </c>
      <c r="DC487" s="223">
        <f t="shared" ca="1" si="956"/>
        <v>1.3533950796859885E-4</v>
      </c>
      <c r="DD487" s="223">
        <f t="shared" ca="1" si="957"/>
        <v>-1.442235247629765E-4</v>
      </c>
      <c r="DE487" s="223">
        <f t="shared" ca="1" si="958"/>
        <v>1.5276009445372121E-4</v>
      </c>
      <c r="DF487" s="223">
        <f t="shared" ca="1" si="959"/>
        <v>-1.6092865169671297E-4</v>
      </c>
      <c r="DG487" s="223">
        <f t="shared" ca="1" si="960"/>
        <v>1.6870951772208245E-4</v>
      </c>
      <c r="DH487" s="223">
        <f t="shared" ca="1" si="961"/>
        <v>-1.7608394774205113E-4</v>
      </c>
      <c r="DI487" s="223">
        <f t="shared" ca="1" si="962"/>
        <v>1.8303417610877713E-4</v>
      </c>
      <c r="DJ487" s="223">
        <f t="shared" ca="1" si="963"/>
        <v>-1.8954345911336427E-4</v>
      </c>
      <c r="DK487" s="223">
        <f t="shared" ca="1" si="964"/>
        <v>1.9559611532289352E-4</v>
      </c>
      <c r="DL487" s="223">
        <f t="shared" ca="1" si="965"/>
        <v>-2.0117756335841379E-4</v>
      </c>
      <c r="DM487" s="223">
        <f t="shared" ca="1" si="966"/>
        <v>2.062743570227305E-4</v>
      </c>
      <c r="DN487" s="223">
        <f t="shared" ca="1" si="967"/>
        <v>-2.1087421769347992E-4</v>
      </c>
      <c r="DO487" s="223">
        <f t="shared" ca="1" si="968"/>
        <v>2.1496606390341042E-4</v>
      </c>
      <c r="DP487" s="223">
        <f t="shared" ca="1" si="969"/>
        <v>-2.1854003803658937E-4</v>
      </c>
      <c r="DQ487" s="223">
        <f t="shared" ca="1" si="970"/>
        <v>2.2158753007629192E-4</v>
      </c>
      <c r="DR487" s="223">
        <f t="shared" ca="1" si="971"/>
        <v>-2.2410119834726557E-4</v>
      </c>
      <c r="DS487" s="223">
        <f t="shared" ca="1" si="972"/>
        <v>2.2607498720247622E-4</v>
      </c>
      <c r="DT487" s="223">
        <f t="shared" ca="1" si="973"/>
        <v>-2.2750414161168357E-4</v>
      </c>
      <c r="DU487" s="223">
        <f t="shared" ca="1" si="974"/>
        <v>2.2838521861673935E-4</v>
      </c>
      <c r="DV487" s="223">
        <f t="shared" ca="1" si="975"/>
        <v>-2.2871609562596511E-4</v>
      </c>
      <c r="DW487" s="223">
        <f t="shared" ca="1" si="976"/>
        <v>2.2849597552766429E-4</v>
      </c>
      <c r="DX487" s="223">
        <f t="shared" ca="1" si="977"/>
        <v>-2.2772538861043264E-4</v>
      </c>
      <c r="DY487" s="223">
        <f t="shared" ca="1" si="978"/>
        <v>2.2640619128565104E-4</v>
      </c>
      <c r="DZ487" s="223">
        <f t="shared" ca="1" si="979"/>
        <v>-2.245415616152224E-4</v>
      </c>
      <c r="EA487" s="223">
        <f t="shared" ca="1" si="980"/>
        <v>2.2213599165534493E-4</v>
      </c>
      <c r="EB487" s="223">
        <f t="shared" ca="1" si="981"/>
        <v>-2.1919527663475139E-4</v>
      </c>
      <c r="EC487" s="223">
        <f t="shared" ca="1" si="982"/>
        <v>2.1572650099350944E-4</v>
      </c>
      <c r="ED487" s="223">
        <f t="shared" ca="1" si="983"/>
        <v>-2.1173802131596451E-4</v>
      </c>
      <c r="EE487" s="223">
        <f t="shared" ca="1" si="984"/>
        <v>2.0723944619900939E-4</v>
      </c>
      <c r="EF487" s="223">
        <f t="shared" ca="1" si="985"/>
        <v>-2.0224161310412951E-4</v>
      </c>
      <c r="EG487" s="223">
        <f t="shared" ca="1" si="986"/>
        <v>1.9675656224900221E-4</v>
      </c>
      <c r="EH487" s="223">
        <f t="shared" ca="1" si="987"/>
        <v>-1.907975076015839E-4</v>
      </c>
      <c r="EI487" s="223">
        <f t="shared" ca="1" si="988"/>
        <v>1.8437880504646573E-4</v>
      </c>
      <c r="EJ487" s="223">
        <f t="shared" ca="1" si="989"/>
        <v>-1.7751591780031491E-4</v>
      </c>
      <c r="EK487" s="223">
        <f t="shared" ca="1" si="990"/>
        <v>1.702253791596166E-4</v>
      </c>
      <c r="EL487" s="223">
        <f t="shared" ca="1" si="991"/>
        <v>-1.6252475267054892E-4</v>
      </c>
      <c r="EM487" s="223">
        <f t="shared" ca="1" si="992"/>
        <v>1.5443258981681103E-4</v>
      </c>
      <c r="EN487" s="223">
        <f t="shared" ca="1" si="993"/>
        <v>-1.4596838532750735E-4</v>
      </c>
      <c r="EO487" s="223">
        <f t="shared" ca="1" si="994"/>
        <v>1.3715253021262934E-4</v>
      </c>
      <c r="EP487" s="223">
        <f t="shared" ca="1" si="995"/>
        <v>-1.2800626263931569E-4</v>
      </c>
      <c r="EQ487" s="223">
        <f t="shared" ca="1" si="996"/>
        <v>1.1855161676729004E-4</v>
      </c>
      <c r="ER487" s="223">
        <f t="shared" ca="1" si="997"/>
        <v>-1.0881136966657688E-4</v>
      </c>
      <c r="ES487" s="223">
        <f t="shared" ca="1" si="998"/>
        <v>9.8808986445586734E-5</v>
      </c>
      <c r="ET487" s="223">
        <f t="shared" ca="1" si="999"/>
        <v>-8.8568563721592284E-5</v>
      </c>
      <c r="EU487" s="223">
        <f t="shared" ca="1" si="1000"/>
        <v>7.8114771569914369E-5</v>
      </c>
      <c r="EV487" s="223">
        <f t="shared" ca="1" si="1001"/>
        <v>-6.747279409147871E-5</v>
      </c>
      <c r="EW487" s="223">
        <f t="shared" ca="1" si="1002"/>
        <v>5.6668268742157983E-5</v>
      </c>
      <c r="EX487" s="223">
        <f t="shared" ca="1" si="1003"/>
        <v>-4.5727224569883378E-5</v>
      </c>
      <c r="EY487" s="223">
        <f t="shared" ca="1" si="1004"/>
        <v>3.4676019508375253E-5</v>
      </c>
      <c r="EZ487" s="223">
        <f t="shared" ca="1" si="1005"/>
        <v>-2.3541276878623677E-5</v>
      </c>
      <c r="FA487" s="223">
        <f t="shared" ca="1" si="1006"/>
        <v>1.2349821250899195E-5</v>
      </c>
      <c r="FB487" s="223">
        <f t="shared" ca="1" si="1007"/>
        <v>-1.1286138220647032E-6</v>
      </c>
      <c r="FC487" s="223">
        <f t="shared" ca="1" si="1008"/>
        <v>-1.0095312536322035E-5</v>
      </c>
      <c r="FD487" s="223">
        <f t="shared" ca="1" si="1009"/>
        <v>2.1294918402576756E-5</v>
      </c>
      <c r="FE487" s="223">
        <f t="shared" ca="1" si="1010"/>
        <v>-3.2443222945172158E-5</v>
      </c>
      <c r="FF487" s="223">
        <f t="shared" ca="1" si="1011"/>
        <v>4.3513368922001985E-5</v>
      </c>
      <c r="FG487" s="223">
        <f t="shared" ca="1" si="1012"/>
        <v>-5.4478687381777761E-5</v>
      </c>
      <c r="FH487" s="223">
        <f t="shared" ca="1" si="1013"/>
        <v>6.5312761911893929E-5</v>
      </c>
      <c r="FI487" s="223">
        <f t="shared" ca="1" si="1014"/>
        <v>-7.5989492277829496E-5</v>
      </c>
      <c r="FJ487" s="223">
        <f t="shared" ca="1" si="1015"/>
        <v>8.6483157300974443E-5</v>
      </c>
      <c r="FK487" s="223">
        <f t="shared" ca="1" si="1016"/>
        <v>-9.6768476823151525E-5</v>
      </c>
      <c r="FL487" s="223">
        <f t="shared" ca="1" si="1017"/>
        <v>1.0682067260874421E-4</v>
      </c>
      <c r="FM487" s="223">
        <f t="shared" ca="1" si="1018"/>
        <v>-1.1661552803764789E-4</v>
      </c>
      <c r="FN487" s="223">
        <f t="shared" ca="1" si="1019"/>
        <v>1.2612944644518361E-4</v>
      </c>
      <c r="FO487" s="223">
        <f t="shared" ca="1" si="1020"/>
        <v>-1.3533950796859831E-4</v>
      </c>
      <c r="FP487" s="223">
        <f t="shared" ca="1" si="1021"/>
        <v>1.4422352476297598E-4</v>
      </c>
      <c r="FQ487" s="223">
        <f t="shared" ca="1" si="1022"/>
        <v>-1.5276009445372069E-4</v>
      </c>
      <c r="FR487" s="223">
        <f t="shared" ca="1" si="1023"/>
        <v>1.6092865169670324E-4</v>
      </c>
      <c r="FS487" s="223">
        <f t="shared" ca="1" si="1024"/>
        <v>-1.6870951772208199E-4</v>
      </c>
      <c r="FT487" s="223">
        <f t="shared" ca="1" si="1025"/>
        <v>1.7608394774205899E-4</v>
      </c>
      <c r="FU487" s="223">
        <f t="shared" ca="1" si="1026"/>
        <v>-1.8303417610877675E-4</v>
      </c>
      <c r="FV487" s="223">
        <f t="shared" ca="1" si="1027"/>
        <v>1.8954345911336389E-4</v>
      </c>
      <c r="FW487" s="223">
        <f t="shared" ca="1" si="1028"/>
        <v>-1.9559611532288639E-4</v>
      </c>
      <c r="FX487" s="223">
        <f t="shared" ca="1" si="1029"/>
        <v>2.0117756335841347E-4</v>
      </c>
      <c r="FY487" s="223">
        <f t="shared" ca="1" si="1030"/>
        <v>-2.0627435702273584E-4</v>
      </c>
      <c r="FZ487" s="223">
        <f t="shared" ca="1" si="1031"/>
        <v>2.1087421769347967E-4</v>
      </c>
      <c r="GA487" s="223">
        <f t="shared" ca="1" si="1032"/>
        <v>-2.1496606390341015E-4</v>
      </c>
      <c r="GB487" s="223">
        <f t="shared" ca="1" si="1033"/>
        <v>2.1854003803658536E-4</v>
      </c>
      <c r="GC487" s="223">
        <f t="shared" ca="1" si="1034"/>
        <v>-2.2158753007629176E-4</v>
      </c>
      <c r="GD487" s="223">
        <f t="shared" ca="1" si="1035"/>
        <v>2.2410119834726801E-4</v>
      </c>
      <c r="GE487" s="223">
        <f t="shared" ca="1" si="1036"/>
        <v>-2.2607498720247416E-4</v>
      </c>
      <c r="GF487" s="223">
        <f t="shared" ca="1" si="1037"/>
        <v>2.2750414161168354E-4</v>
      </c>
      <c r="GG487" s="223">
        <f t="shared" ca="1" si="1038"/>
        <v>-2.2838521861674003E-4</v>
      </c>
      <c r="GH487" s="223">
        <f t="shared" ca="1" si="1039"/>
        <v>2.2871609562596514E-4</v>
      </c>
      <c r="GI487" s="223">
        <f t="shared" ca="1" si="1040"/>
        <v>-2.2849597552766375E-4</v>
      </c>
      <c r="GJ487" s="223">
        <f t="shared" ca="1" si="1041"/>
        <v>2.2772538861043392E-4</v>
      </c>
      <c r="GK487" s="223">
        <f t="shared" ca="1" si="1042"/>
        <v>-2.2640619128565115E-4</v>
      </c>
      <c r="GL487" s="223">
        <f t="shared" ca="1" si="1043"/>
        <v>2.2454156161522002E-4</v>
      </c>
      <c r="GM487" s="223">
        <f t="shared" ca="1" si="1044"/>
        <v>-2.2213599165534507E-4</v>
      </c>
      <c r="GN487" s="223">
        <f t="shared" ca="1" si="1045"/>
        <v>2.1919527663475161E-4</v>
      </c>
      <c r="GO487" s="223">
        <f t="shared" ca="1" si="1046"/>
        <v>-2.1572650099351394E-4</v>
      </c>
      <c r="GP487" s="223">
        <f t="shared" ca="1" si="1047"/>
        <v>2.1173802131596475E-4</v>
      </c>
      <c r="GQ487" s="223">
        <f t="shared" ca="1" si="1048"/>
        <v>-2.0723944619900416E-4</v>
      </c>
      <c r="GR487" s="223">
        <f t="shared" ca="1" si="1049"/>
        <v>2.0224161310412981E-4</v>
      </c>
      <c r="GS487" s="223">
        <f t="shared" ca="1" si="1050"/>
        <v>-1.9675656224900254E-4</v>
      </c>
      <c r="GT487" s="223">
        <f t="shared" ca="1" si="1051"/>
        <v>1.9079750760159144E-4</v>
      </c>
      <c r="GU487" s="223">
        <f t="shared" ca="1" si="1052"/>
        <v>-1.8437880504646614E-4</v>
      </c>
      <c r="GV487" s="223">
        <f t="shared" ca="1" si="1053"/>
        <v>1.7751591780030713E-4</v>
      </c>
      <c r="GW487" s="223">
        <f t="shared" ca="1" si="1054"/>
        <v>-1.7022537915962574E-4</v>
      </c>
      <c r="GX487" s="223">
        <f t="shared" ca="1" si="1055"/>
        <v>1.6252475267054941E-4</v>
      </c>
      <c r="GY487" s="223">
        <f t="shared" ca="1" si="1056"/>
        <v>-1.5443258981682114E-4</v>
      </c>
      <c r="GZ487" s="223">
        <f t="shared" ca="1" si="1057"/>
        <v>1.4596838532750787E-4</v>
      </c>
      <c r="HA487" s="223">
        <f t="shared" ca="1" si="1058"/>
        <v>-1.3715253021261947E-4</v>
      </c>
      <c r="HB487" s="223">
        <f t="shared" ca="1" si="1059"/>
        <v>1.2800626263932701E-4</v>
      </c>
      <c r="HC487" s="223">
        <f t="shared" ca="1" si="1060"/>
        <v>-1.1855161676729063E-4</v>
      </c>
      <c r="HD487" s="223">
        <f t="shared" ca="1" si="1061"/>
        <v>1.0881136966656605E-4</v>
      </c>
      <c r="HE487" s="223">
        <f t="shared" ca="1" si="1062"/>
        <v>-9.8808986445587358E-5</v>
      </c>
      <c r="HF487" s="223">
        <f t="shared" ca="1" si="1063"/>
        <v>8.8568563721592894E-5</v>
      </c>
      <c r="HG487" s="223">
        <f t="shared" ca="1" si="1064"/>
        <v>-7.8114771569927217E-5</v>
      </c>
      <c r="HH487" s="223">
        <f t="shared" ca="1" si="1065"/>
        <v>6.7472794091479361E-5</v>
      </c>
      <c r="HI487" s="223">
        <f t="shared" ca="1" si="1066"/>
        <v>-5.6668268742146043E-5</v>
      </c>
      <c r="HJ487" s="223">
        <f t="shared" ca="1" si="1067"/>
        <v>4.5727224569884015E-5</v>
      </c>
      <c r="HK487" s="223">
        <f t="shared" ca="1" si="1068"/>
        <v>-3.4676019508375931E-5</v>
      </c>
      <c r="HL487" s="223">
        <f t="shared" ca="1" si="1069"/>
        <v>2.3541276878637283E-5</v>
      </c>
      <c r="HM487" s="223">
        <f t="shared" ca="1" si="1070"/>
        <v>-1.2349821250899845E-5</v>
      </c>
      <c r="HN487" s="223">
        <f t="shared" ca="1" si="1071"/>
        <v>1.1286138220523704E-6</v>
      </c>
      <c r="HO487" s="223">
        <f t="shared" ca="1" si="1072"/>
        <v>1.0095312536321344E-5</v>
      </c>
      <c r="HP487" s="223">
        <f t="shared" ca="1" si="1073"/>
        <v>-2.1294918402576092E-5</v>
      </c>
      <c r="HQ487" s="223">
        <f t="shared" ca="1" si="1074"/>
        <v>3.2443222945158633E-5</v>
      </c>
      <c r="HR487" s="223">
        <f t="shared" ca="1" si="1075"/>
        <v>-4.3513368922001314E-5</v>
      </c>
      <c r="HS487" s="223">
        <f t="shared" ca="1" si="1076"/>
        <v>5.4478687381789749E-5</v>
      </c>
      <c r="HT487" s="223">
        <f t="shared" ca="1" si="1077"/>
        <v>-6.5312761911880823E-5</v>
      </c>
      <c r="HU487" s="223">
        <f t="shared" ca="1" si="1078"/>
        <v>7.5989492277828859E-5</v>
      </c>
      <c r="HV487" s="223">
        <f t="shared" ca="1" si="1079"/>
        <v>-8.6483157300961785E-5</v>
      </c>
      <c r="HW487" s="223">
        <f t="shared" ca="1" si="1080"/>
        <v>9.6768476823150902E-5</v>
      </c>
      <c r="HX487" s="223">
        <f t="shared" ca="1" si="1081"/>
        <v>-1.0682067260875511E-4</v>
      </c>
      <c r="HY487" s="223">
        <f t="shared" ca="1" si="1082"/>
        <v>1.1661552803763611E-4</v>
      </c>
      <c r="HZ487" s="223">
        <f t="shared" ca="1" si="1083"/>
        <v>-1.2612944644518304E-4</v>
      </c>
      <c r="IA487" s="223">
        <f t="shared" ca="1" si="1084"/>
        <v>1.3533950796860823E-4</v>
      </c>
      <c r="IB487" s="223">
        <f t="shared" ca="1" si="1085"/>
        <v>-1.4422352476297544E-4</v>
      </c>
      <c r="IC487" s="223">
        <f t="shared" ca="1" si="1086"/>
        <v>1.5276009445372018E-4</v>
      </c>
      <c r="ID487" s="223">
        <f t="shared" ca="1" si="1087"/>
        <v>-1.6092865169670278E-4</v>
      </c>
      <c r="IE487" s="223">
        <f t="shared" ca="1" si="1088"/>
        <v>1.7690865403698037E-4</v>
      </c>
      <c r="IF487" s="223">
        <f t="shared" ca="1" si="1089"/>
        <v>-1.7608394774205855E-4</v>
      </c>
      <c r="IG487" s="223">
        <f t="shared" ca="1" si="1090"/>
        <v>1.8303417610877635E-4</v>
      </c>
      <c r="IH487" s="223">
        <f t="shared" ca="1" si="1091"/>
        <v>-1.8954345911336351E-4</v>
      </c>
      <c r="II487" s="223">
        <f t="shared" ca="1" si="1092"/>
        <v>1.9559611532288604E-4</v>
      </c>
      <c r="IJ487" s="223">
        <f t="shared" ca="1" si="1093"/>
        <v>-2.0117756335841314E-4</v>
      </c>
      <c r="IK487" s="223">
        <f t="shared" ca="1" si="1094"/>
        <v>2.0627435702273554E-4</v>
      </c>
      <c r="IL487" s="223">
        <f t="shared" ca="1" si="1095"/>
        <v>-2.108742176934794E-4</v>
      </c>
      <c r="IM487" s="223">
        <f t="shared" ca="1" si="1096"/>
        <v>2.1496606390340994E-4</v>
      </c>
      <c r="IN487" s="223">
        <f t="shared" ca="1" si="1097"/>
        <v>-2.1854003803658517E-4</v>
      </c>
      <c r="IO487" s="223">
        <f t="shared" ca="1" si="1098"/>
        <v>2.2158753007629157E-4</v>
      </c>
      <c r="IP487" s="223">
        <f t="shared" ca="1" si="1099"/>
        <v>-2.2410119834726791E-4</v>
      </c>
      <c r="IQ487" s="223">
        <f t="shared" ca="1" si="1100"/>
        <v>2.2607498720247403E-4</v>
      </c>
      <c r="IR487" s="223">
        <f t="shared" ca="1" si="1101"/>
        <v>-2.2750414161168343E-4</v>
      </c>
      <c r="IS487" s="223">
        <f t="shared" ca="1" si="1102"/>
        <v>2.2838521861673998E-4</v>
      </c>
      <c r="IT487" s="223">
        <f t="shared" ca="1" si="1103"/>
        <v>-2.2871609562596511E-4</v>
      </c>
      <c r="IU487" s="223">
        <f t="shared" ca="1" si="1104"/>
        <v>2.2849597552766378E-4</v>
      </c>
      <c r="IV487" s="223">
        <f t="shared" ca="1" si="1105"/>
        <v>-2.2772538861043397E-4</v>
      </c>
      <c r="IW487" s="223">
        <f t="shared" ca="1" si="1106"/>
        <v>2.2640619128565123E-4</v>
      </c>
      <c r="IX487" s="223">
        <f t="shared" ca="1" si="1107"/>
        <v>-2.2454156161522015E-4</v>
      </c>
      <c r="IY487" s="223">
        <f t="shared" ca="1" si="1108"/>
        <v>2.2213599165534526E-4</v>
      </c>
      <c r="IZ487" s="223">
        <f t="shared" ca="1" si="1109"/>
        <v>-2.1919527663475177E-4</v>
      </c>
      <c r="JA487" s="223">
        <f t="shared" ca="1" si="1110"/>
        <v>2.1572650099351421E-4</v>
      </c>
      <c r="JB487" s="223">
        <f t="shared" ca="1" si="1111"/>
        <v>-2.1173802131596502E-4</v>
      </c>
    </row>
    <row r="488" spans="2:262">
      <c r="B488" s="230">
        <v>127</v>
      </c>
      <c r="C488" s="229">
        <f t="shared" si="1112"/>
        <v>2.4804687500000018E-3</v>
      </c>
      <c r="D488" s="226">
        <f t="shared" ca="1" si="855"/>
        <v>280.00140081724527</v>
      </c>
      <c r="E488" s="225">
        <f ca="1">EC361</f>
        <v>1.4008172452451559E-3</v>
      </c>
      <c r="F488" s="224">
        <v>127</v>
      </c>
      <c r="G488" s="223">
        <f t="shared" ca="1" si="856"/>
        <v>2.4453620147974641E-4</v>
      </c>
      <c r="H488" s="223">
        <f t="shared" ca="1" si="857"/>
        <v>-2.4186965278220096E-4</v>
      </c>
      <c r="I488" s="223">
        <f t="shared" ca="1" si="858"/>
        <v>2.3905741084990817E-4</v>
      </c>
      <c r="J488" s="223">
        <f t="shared" ca="1" si="859"/>
        <v>-2.3610116967225201E-4</v>
      </c>
      <c r="K488" s="223">
        <f t="shared" ca="1" si="860"/>
        <v>2.3300270997837668E-4</v>
      </c>
      <c r="L488" s="223">
        <f t="shared" ca="1" si="861"/>
        <v>-2.2976389816454238E-4</v>
      </c>
      <c r="M488" s="223">
        <f t="shared" ca="1" si="862"/>
        <v>2.2638668516987976E-4</v>
      </c>
      <c r="N488" s="223">
        <f t="shared" ca="1" si="863"/>
        <v>-2.2287310530121423E-4</v>
      </c>
      <c r="O488" s="223">
        <f t="shared" ca="1" si="864"/>
        <v>2.1922527500767741E-4</v>
      </c>
      <c r="P488" s="223">
        <f t="shared" ca="1" si="865"/>
        <v>-2.1544539160583701E-4</v>
      </c>
      <c r="Q488" s="223">
        <f t="shared" ca="1" si="866"/>
        <v>2.1153573195611537E-4</v>
      </c>
      <c r="R488" s="223">
        <f t="shared" ca="1" si="867"/>
        <v>-2.0749865109129261E-4</v>
      </c>
      <c r="S488" s="223">
        <f t="shared" ca="1" si="868"/>
        <v>2.0333658079792801E-4</v>
      </c>
      <c r="T488" s="223">
        <f t="shared" ca="1" si="869"/>
        <v>-1.9905202815153516E-4</v>
      </c>
      <c r="U488" s="223">
        <f t="shared" ca="1" si="870"/>
        <v>1.9464757400641862E-4</v>
      </c>
      <c r="V488" s="223">
        <f t="shared" ca="1" si="871"/>
        <v>-1.9012587144106216E-4</v>
      </c>
      <c r="W488" s="223">
        <f t="shared" ca="1" si="872"/>
        <v>1.8548964416001388E-4</v>
      </c>
      <c r="X488" s="223">
        <f t="shared" ca="1" si="873"/>
        <v>-1.8074168485322816E-4</v>
      </c>
      <c r="Y488" s="223">
        <f t="shared" ca="1" si="874"/>
        <v>1.7588485351385374E-4</v>
      </c>
      <c r="Z488" s="223">
        <f t="shared" ca="1" si="875"/>
        <v>-1.709220757154809E-4</v>
      </c>
      <c r="AA488" s="223">
        <f t="shared" ca="1" si="876"/>
        <v>1.6585634084988508E-4</v>
      </c>
      <c r="AB488" s="223">
        <f t="shared" ca="1" si="877"/>
        <v>-1.6069070032632935E-4</v>
      </c>
      <c r="AC488" s="223">
        <f t="shared" ca="1" si="878"/>
        <v>1.5542826573350935E-4</v>
      </c>
      <c r="AD488" s="223">
        <f t="shared" ca="1" si="879"/>
        <v>-1.5007220696524557E-4</v>
      </c>
      <c r="AE488" s="223">
        <f t="shared" ca="1" si="880"/>
        <v>1.4462575031107031E-4</v>
      </c>
      <c r="AF488" s="223">
        <f t="shared" ca="1" si="881"/>
        <v>-1.3909217651281272E-4</v>
      </c>
      <c r="AG488" s="223">
        <f t="shared" ca="1" si="882"/>
        <v>1.3347481878841531E-4</v>
      </c>
      <c r="AH488" s="223">
        <f t="shared" ca="1" si="883"/>
        <v>-1.2777706082412469E-4</v>
      </c>
      <c r="AI488" s="223">
        <f t="shared" ca="1" si="884"/>
        <v>1.2200233473628572E-4</v>
      </c>
      <c r="AJ488" s="223">
        <f t="shared" ca="1" si="885"/>
        <v>-1.161541190039627E-4</v>
      </c>
      <c r="AK488" s="223">
        <f t="shared" ca="1" si="886"/>
        <v>1.1023593637363398E-4</v>
      </c>
      <c r="AL488" s="223">
        <f t="shared" ca="1" si="887"/>
        <v>-1.0425135173722095E-4</v>
      </c>
      <c r="AM488" s="223">
        <f t="shared" ca="1" si="888"/>
        <v>9.8203969984730512E-5</v>
      </c>
      <c r="AN488" s="223">
        <f t="shared" ca="1" si="889"/>
        <v>-9.2097433832804285E-5</v>
      </c>
      <c r="AO488" s="223">
        <f t="shared" ca="1" si="890"/>
        <v>8.5935421630482003E-5</v>
      </c>
      <c r="AP488" s="223">
        <f t="shared" ca="1" si="891"/>
        <v>-7.9721645143501912E-5</v>
      </c>
      <c r="AQ488" s="223">
        <f t="shared" ca="1" si="892"/>
        <v>7.3459847318471709E-5</v>
      </c>
      <c r="AR488" s="223">
        <f t="shared" ca="1" si="893"/>
        <v>-6.7153800028257467E-5</v>
      </c>
      <c r="AS488" s="223">
        <f t="shared" ca="1" si="894"/>
        <v>6.0807301799948519E-5</v>
      </c>
      <c r="AT488" s="223">
        <f t="shared" ca="1" si="895"/>
        <v>-5.4424175526766766E-5</v>
      </c>
      <c r="AU488" s="223">
        <f t="shared" ca="1" si="896"/>
        <v>4.8008266165294969E-5</v>
      </c>
      <c r="AV488" s="223">
        <f t="shared" ca="1" si="897"/>
        <v>-4.1563438419437332E-5</v>
      </c>
      <c r="AW488" s="223">
        <f t="shared" ca="1" si="898"/>
        <v>3.5093574412429173E-5</v>
      </c>
      <c r="AX488" s="223">
        <f t="shared" ca="1" si="899"/>
        <v>-2.8602571348428253E-5</v>
      </c>
      <c r="AY488" s="223">
        <f t="shared" ca="1" si="900"/>
        <v>2.2094339164966046E-5</v>
      </c>
      <c r="AZ488" s="223">
        <f t="shared" ca="1" si="901"/>
        <v>-1.5572798177751425E-5</v>
      </c>
      <c r="BA488" s="223">
        <f t="shared" ca="1" si="902"/>
        <v>9.0418767192189484E-6</v>
      </c>
      <c r="BB488" s="223">
        <f t="shared" ca="1" si="903"/>
        <v>-2.5055087722408259E-6</v>
      </c>
      <c r="BC488" s="223">
        <f t="shared" ca="1" si="904"/>
        <v>-4.0323683995271568E-6</v>
      </c>
      <c r="BD488" s="223">
        <f t="shared" ca="1" si="905"/>
        <v>1.0567816623351212E-5</v>
      </c>
      <c r="BE488" s="223">
        <f t="shared" ca="1" si="906"/>
        <v>-1.7096899189597496E-5</v>
      </c>
      <c r="BF488" s="223">
        <f t="shared" ca="1" si="907"/>
        <v>2.3615683223066172E-5</v>
      </c>
      <c r="BG488" s="223">
        <f t="shared" ca="1" si="908"/>
        <v>-3.012024205200858E-5</v>
      </c>
      <c r="BH488" s="223">
        <f t="shared" ca="1" si="909"/>
        <v>3.6606657573407233E-5</v>
      </c>
      <c r="BI488" s="223">
        <f t="shared" ca="1" si="910"/>
        <v>-4.3071022613094775E-5</v>
      </c>
      <c r="BJ488" s="223">
        <f t="shared" ca="1" si="911"/>
        <v>4.9509443279289438E-5</v>
      </c>
      <c r="BK488" s="223">
        <f t="shared" ca="1" si="912"/>
        <v>-5.5918041308130001E-5</v>
      </c>
      <c r="BL488" s="223">
        <f t="shared" ca="1" si="913"/>
        <v>6.2292956399796781E-5</v>
      </c>
      <c r="BM488" s="223">
        <f t="shared" ca="1" si="914"/>
        <v>-6.8630348543812002E-5</v>
      </c>
      <c r="BN488" s="223">
        <f t="shared" ca="1" si="915"/>
        <v>7.4926400332118456E-5</v>
      </c>
      <c r="BO488" s="223">
        <f t="shared" ca="1" si="916"/>
        <v>-8.1177319258543388E-5</v>
      </c>
      <c r="BP488" s="223">
        <f t="shared" ca="1" si="917"/>
        <v>8.7379340003262488E-5</v>
      </c>
      <c r="BQ488" s="223">
        <f t="shared" ca="1" si="918"/>
        <v>-9.3528726700887565E-5</v>
      </c>
      <c r="BR488" s="223">
        <f t="shared" ca="1" si="919"/>
        <v>9.9621775190812407E-5</v>
      </c>
      <c r="BS488" s="223">
        <f t="shared" ca="1" si="920"/>
        <v>-1.056548152484604E-4</v>
      </c>
      <c r="BT488" s="223">
        <f t="shared" ca="1" si="921"/>
        <v>1.1162421279609074E-4</v>
      </c>
      <c r="BU488" s="223">
        <f t="shared" ca="1" si="922"/>
        <v>-1.1752637209183087E-4</v>
      </c>
      <c r="BV488" s="223">
        <f t="shared" ca="1" si="923"/>
        <v>1.23357737895617E-4</v>
      </c>
      <c r="BW488" s="223">
        <f t="shared" ca="1" si="924"/>
        <v>-1.2911479761073774E-4</v>
      </c>
      <c r="BX488" s="223">
        <f t="shared" ca="1" si="925"/>
        <v>1.34794083399691E-4</v>
      </c>
      <c r="BY488" s="223">
        <f t="shared" ca="1" si="926"/>
        <v>-1.4039217427307973E-4</v>
      </c>
      <c r="BZ488" s="223">
        <f t="shared" ca="1" si="927"/>
        <v>1.4590569815028787E-4</v>
      </c>
      <c r="CA488" s="223">
        <f t="shared" ca="1" si="928"/>
        <v>-1.5133133389069576E-4</v>
      </c>
      <c r="CB488" s="223">
        <f t="shared" ca="1" si="929"/>
        <v>1.5666581329421093E-4</v>
      </c>
      <c r="CC488" s="223">
        <f t="shared" ca="1" si="930"/>
        <v>-1.6190592306990979E-4</v>
      </c>
      <c r="CD488" s="223">
        <f t="shared" ca="1" si="931"/>
        <v>1.6704850677160373E-4</v>
      </c>
      <c r="CE488" s="223">
        <f t="shared" ca="1" si="932"/>
        <v>-1.7209046669916444E-4</v>
      </c>
      <c r="CF488" s="223">
        <f t="shared" ca="1" si="933"/>
        <v>1.7702876576446261E-4</v>
      </c>
      <c r="CG488" s="223">
        <f t="shared" ca="1" si="934"/>
        <v>-1.818604293207962E-4</v>
      </c>
      <c r="CH488" s="223">
        <f t="shared" ca="1" si="935"/>
        <v>1.8658254695470638E-4</v>
      </c>
      <c r="CI488" s="223">
        <f t="shared" ca="1" si="936"/>
        <v>-1.9119227423910714E-4</v>
      </c>
      <c r="CJ488" s="223">
        <f t="shared" ca="1" si="937"/>
        <v>1.9568683444664048E-4</v>
      </c>
      <c r="CK488" s="223">
        <f t="shared" ca="1" si="938"/>
        <v>-2.0006352022230523E-4</v>
      </c>
      <c r="CL488" s="223">
        <f t="shared" ca="1" si="939"/>
        <v>2.0431969521424002E-4</v>
      </c>
      <c r="CM488" s="223">
        <f t="shared" ca="1" si="940"/>
        <v>-2.0845279566179302E-4</v>
      </c>
      <c r="CN488" s="223">
        <f t="shared" ca="1" si="941"/>
        <v>2.1246033193978201E-4</v>
      </c>
      <c r="CO488" s="223">
        <f t="shared" ca="1" si="942"/>
        <v>-2.163398900582231E-4</v>
      </c>
      <c r="CP488" s="223">
        <f t="shared" ca="1" si="943"/>
        <v>2.2008913311635385E-4</v>
      </c>
      <c r="CQ488" s="223">
        <f t="shared" ca="1" si="944"/>
        <v>-2.2370580271036659E-4</v>
      </c>
      <c r="CR488" s="223">
        <f t="shared" ca="1" si="945"/>
        <v>2.2718772029371715E-4</v>
      </c>
      <c r="CS488" s="223">
        <f t="shared" ca="1" si="946"/>
        <v>-2.3053278848946673E-4</v>
      </c>
      <c r="CT488" s="223">
        <f t="shared" ca="1" si="947"/>
        <v>2.3373899235359881E-4</v>
      </c>
      <c r="CU488" s="223">
        <f t="shared" ca="1" si="948"/>
        <v>-2.3680440058880826E-4</v>
      </c>
      <c r="CV488" s="223">
        <f t="shared" ca="1" si="949"/>
        <v>2.3972716670778298E-4</v>
      </c>
      <c r="CW488" s="223">
        <f t="shared" ca="1" si="950"/>
        <v>-2.425055301455156E-4</v>
      </c>
      <c r="CX488" s="223">
        <f t="shared" ca="1" si="951"/>
        <v>2.4513781731975417E-4</v>
      </c>
      <c r="CY488" s="223">
        <f t="shared" ca="1" si="952"/>
        <v>-2.4762244263912671E-4</v>
      </c>
      <c r="CZ488" s="223">
        <f t="shared" ca="1" si="953"/>
        <v>2.4995790945825857E-4</v>
      </c>
      <c r="DA488" s="223">
        <f t="shared" ca="1" si="954"/>
        <v>-2.5214281097925582E-4</v>
      </c>
      <c r="DB488" s="223">
        <f t="shared" ca="1" si="955"/>
        <v>2.5417583109915102E-4</v>
      </c>
      <c r="DC488" s="223">
        <f t="shared" ca="1" si="956"/>
        <v>-2.5605574520263407E-4</v>
      </c>
      <c r="DD488" s="223">
        <f t="shared" ca="1" si="957"/>
        <v>2.5778142089975223E-4</v>
      </c>
      <c r="DE488" s="223">
        <f t="shared" ca="1" si="958"/>
        <v>-2.5935181870798477E-4</v>
      </c>
      <c r="DF488" s="223">
        <f t="shared" ca="1" si="959"/>
        <v>2.6076599267842019E-4</v>
      </c>
      <c r="DG488" s="223">
        <f t="shared" ca="1" si="960"/>
        <v>-2.6202309096553156E-4</v>
      </c>
      <c r="DH488" s="223">
        <f t="shared" ca="1" si="961"/>
        <v>2.631223563403225E-4</v>
      </c>
      <c r="DI488" s="223">
        <f t="shared" ca="1" si="962"/>
        <v>-2.640631266464303E-4</v>
      </c>
      <c r="DJ488" s="223">
        <f t="shared" ca="1" si="963"/>
        <v>2.6484483519900455E-4</v>
      </c>
      <c r="DK488" s="223">
        <f t="shared" ca="1" si="964"/>
        <v>-2.6546701112603957E-4</v>
      </c>
      <c r="DL488" s="223">
        <f t="shared" ca="1" si="965"/>
        <v>2.6592927965202445E-4</v>
      </c>
      <c r="DM488" s="223">
        <f t="shared" ca="1" si="966"/>
        <v>-2.6623136232368231E-4</v>
      </c>
      <c r="DN488" s="223">
        <f t="shared" ca="1" si="967"/>
        <v>2.6637307717770876E-4</v>
      </c>
      <c r="DO488" s="223">
        <f t="shared" ca="1" si="968"/>
        <v>-2.6635433885037409E-4</v>
      </c>
      <c r="DP488" s="223">
        <f t="shared" ca="1" si="969"/>
        <v>2.6617515862894598E-4</v>
      </c>
      <c r="DQ488" s="223">
        <f t="shared" ca="1" si="970"/>
        <v>-2.6583564444489065E-4</v>
      </c>
      <c r="DR488" s="223">
        <f t="shared" ca="1" si="971"/>
        <v>2.6533600080885577E-4</v>
      </c>
      <c r="DS488" s="223">
        <f t="shared" ca="1" si="972"/>
        <v>-2.6467652868748706E-4</v>
      </c>
      <c r="DT488" s="223">
        <f t="shared" ca="1" si="973"/>
        <v>2.6385762532212822E-4</v>
      </c>
      <c r="DU488" s="223">
        <f t="shared" ca="1" si="974"/>
        <v>-2.6287978398954948E-4</v>
      </c>
      <c r="DV488" s="223">
        <f t="shared" ca="1" si="975"/>
        <v>2.617435937048013E-4</v>
      </c>
      <c r="DW488" s="223">
        <f t="shared" ca="1" si="976"/>
        <v>-2.6044973886643152E-4</v>
      </c>
      <c r="DX488" s="223">
        <f t="shared" ca="1" si="977"/>
        <v>2.5899899884420844E-4</v>
      </c>
      <c r="DY488" s="223">
        <f t="shared" ca="1" si="978"/>
        <v>-2.5739224750968154E-4</v>
      </c>
      <c r="DZ488" s="223">
        <f t="shared" ca="1" si="979"/>
        <v>2.5563045270976688E-4</v>
      </c>
      <c r="EA488" s="223">
        <f t="shared" ca="1" si="980"/>
        <v>-2.5371467568378252E-4</v>
      </c>
      <c r="EB488" s="223">
        <f t="shared" ca="1" si="981"/>
        <v>2.5164607042416434E-4</v>
      </c>
      <c r="EC488" s="223">
        <f t="shared" ca="1" si="982"/>
        <v>-2.4942588298138035E-4</v>
      </c>
      <c r="ED488" s="223">
        <f t="shared" ca="1" si="983"/>
        <v>2.4705545071331751E-4</v>
      </c>
      <c r="EE488" s="223">
        <f t="shared" ca="1" si="984"/>
        <v>-2.4453620147974294E-4</v>
      </c>
      <c r="EF488" s="223">
        <f t="shared" ca="1" si="985"/>
        <v>2.4186965278220058E-4</v>
      </c>
      <c r="EG488" s="223">
        <f t="shared" ca="1" si="986"/>
        <v>-2.390574108499047E-4</v>
      </c>
      <c r="EH488" s="223">
        <f t="shared" ca="1" si="987"/>
        <v>2.3610116967225182E-4</v>
      </c>
      <c r="EI488" s="223">
        <f t="shared" ca="1" si="988"/>
        <v>-2.3300270997837283E-4</v>
      </c>
      <c r="EJ488" s="223">
        <f t="shared" ca="1" si="989"/>
        <v>2.2976389816454265E-4</v>
      </c>
      <c r="EK488" s="223">
        <f t="shared" ca="1" si="990"/>
        <v>-2.263866851698761E-4</v>
      </c>
      <c r="EL488" s="223">
        <f t="shared" ca="1" si="991"/>
        <v>2.2287310530121456E-4</v>
      </c>
      <c r="EM488" s="223">
        <f t="shared" ca="1" si="992"/>
        <v>-2.1922527500767343E-4</v>
      </c>
      <c r="EN488" s="223">
        <f t="shared" ca="1" si="993"/>
        <v>2.1544539160583737E-4</v>
      </c>
      <c r="EO488" s="223">
        <f t="shared" ca="1" si="994"/>
        <v>-2.1153573195611112E-4</v>
      </c>
      <c r="EP488" s="223">
        <f t="shared" ca="1" si="995"/>
        <v>2.0749865109129419E-4</v>
      </c>
      <c r="EQ488" s="223">
        <f t="shared" ca="1" si="996"/>
        <v>-2.0333658079792471E-4</v>
      </c>
      <c r="ER488" s="223">
        <f t="shared" ca="1" si="997"/>
        <v>1.9905202815153681E-4</v>
      </c>
      <c r="ES488" s="223">
        <f t="shared" ca="1" si="998"/>
        <v>-1.9464757400641512E-4</v>
      </c>
      <c r="ET488" s="223">
        <f t="shared" ca="1" si="999"/>
        <v>1.9012587144106387E-4</v>
      </c>
      <c r="EU488" s="223">
        <f t="shared" ca="1" si="1000"/>
        <v>-1.8548964416001024E-4</v>
      </c>
      <c r="EV488" s="223">
        <f t="shared" ca="1" si="1001"/>
        <v>1.8074168485322995E-4</v>
      </c>
      <c r="EW488" s="223">
        <f t="shared" ca="1" si="1002"/>
        <v>-1.7588485351384989E-4</v>
      </c>
      <c r="EX488" s="223">
        <f t="shared" ca="1" si="1003"/>
        <v>1.7092207571548277E-4</v>
      </c>
      <c r="EY488" s="223">
        <f t="shared" ca="1" si="1004"/>
        <v>-1.6585634084988109E-4</v>
      </c>
      <c r="EZ488" s="223">
        <f t="shared" ca="1" si="1005"/>
        <v>1.6069070032633133E-4</v>
      </c>
      <c r="FA488" s="223">
        <f t="shared" ca="1" si="1006"/>
        <v>-1.5542826573350523E-4</v>
      </c>
      <c r="FB488" s="223">
        <f t="shared" ca="1" si="1007"/>
        <v>1.5007220696525077E-4</v>
      </c>
      <c r="FC488" s="223">
        <f t="shared" ca="1" si="1008"/>
        <v>-1.4462575031106914E-4</v>
      </c>
      <c r="FD488" s="223">
        <f t="shared" ca="1" si="1009"/>
        <v>1.3909217651281804E-4</v>
      </c>
      <c r="FE488" s="223">
        <f t="shared" ca="1" si="1010"/>
        <v>-1.3347481878841418E-4</v>
      </c>
      <c r="FF488" s="223">
        <f t="shared" ca="1" si="1011"/>
        <v>1.2777706082413022E-4</v>
      </c>
      <c r="FG488" s="223">
        <f t="shared" ca="1" si="1012"/>
        <v>-1.2200233473628456E-4</v>
      </c>
      <c r="FH488" s="223">
        <f t="shared" ca="1" si="1013"/>
        <v>1.1615411900396833E-4</v>
      </c>
      <c r="FI488" s="223">
        <f t="shared" ca="1" si="1014"/>
        <v>-1.1023593637363281E-4</v>
      </c>
      <c r="FJ488" s="223">
        <f t="shared" ca="1" si="1015"/>
        <v>1.0425135173722671E-4</v>
      </c>
      <c r="FK488" s="223">
        <f t="shared" ca="1" si="1016"/>
        <v>-9.8203969984729292E-5</v>
      </c>
      <c r="FL488" s="223">
        <f t="shared" ca="1" si="1017"/>
        <v>9.2097433832795937E-5</v>
      </c>
      <c r="FM488" s="223">
        <f t="shared" ca="1" si="1018"/>
        <v>-8.5935421630480783E-5</v>
      </c>
      <c r="FN488" s="223">
        <f t="shared" ca="1" si="1019"/>
        <v>7.9721645143493455E-5</v>
      </c>
      <c r="FO488" s="223">
        <f t="shared" ca="1" si="1020"/>
        <v>-7.3459847318455893E-5</v>
      </c>
      <c r="FP488" s="223">
        <f t="shared" ca="1" si="1021"/>
        <v>6.7153800028248875E-5</v>
      </c>
      <c r="FQ488" s="223">
        <f t="shared" ca="1" si="1022"/>
        <v>-6.0807301799947259E-5</v>
      </c>
      <c r="FR488" s="223">
        <f t="shared" ca="1" si="1023"/>
        <v>5.4424175526772891E-5</v>
      </c>
      <c r="FS488" s="223">
        <f t="shared" ca="1" si="1024"/>
        <v>-4.8008266165282555E-5</v>
      </c>
      <c r="FT488" s="223">
        <f t="shared" ca="1" si="1025"/>
        <v>4.1563438419428564E-5</v>
      </c>
      <c r="FU488" s="223">
        <f t="shared" ca="1" si="1026"/>
        <v>-3.5093574412427885E-5</v>
      </c>
      <c r="FV488" s="223">
        <f t="shared" ca="1" si="1027"/>
        <v>2.860257134843446E-5</v>
      </c>
      <c r="FW488" s="223">
        <f t="shared" ca="1" si="1028"/>
        <v>-2.2094339164949661E-5</v>
      </c>
      <c r="FX488" s="223">
        <f t="shared" ca="1" si="1029"/>
        <v>1.5572798177742561E-5</v>
      </c>
      <c r="FY488" s="223">
        <f t="shared" ca="1" si="1030"/>
        <v>-9.0418767192176474E-6</v>
      </c>
      <c r="FZ488" s="223">
        <f t="shared" ca="1" si="1031"/>
        <v>2.505508772254663E-6</v>
      </c>
      <c r="GA488" s="223">
        <f t="shared" ca="1" si="1032"/>
        <v>4.0323683995360473E-6</v>
      </c>
      <c r="GB488" s="223">
        <f t="shared" ca="1" si="1033"/>
        <v>-1.0567816623352526E-5</v>
      </c>
      <c r="GC488" s="223">
        <f t="shared" ca="1" si="1034"/>
        <v>1.7096899189591235E-5</v>
      </c>
      <c r="GD488" s="223">
        <f t="shared" ca="1" si="1035"/>
        <v>-2.3615683223052403E-5</v>
      </c>
      <c r="GE488" s="223">
        <f t="shared" ca="1" si="1036"/>
        <v>3.0120242052017403E-5</v>
      </c>
      <c r="GF488" s="223">
        <f t="shared" ca="1" si="1037"/>
        <v>-3.6606657573408527E-5</v>
      </c>
      <c r="GG488" s="223">
        <f t="shared" ca="1" si="1038"/>
        <v>4.3071022613088575E-5</v>
      </c>
      <c r="GH488" s="223">
        <f t="shared" ca="1" si="1039"/>
        <v>-4.9509443279275851E-5</v>
      </c>
      <c r="GI488" s="223">
        <f t="shared" ca="1" si="1040"/>
        <v>5.5918041308138681E-5</v>
      </c>
      <c r="GJ488" s="223">
        <f t="shared" ca="1" si="1041"/>
        <v>-6.2292956399798041E-5</v>
      </c>
      <c r="GK488" s="223">
        <f t="shared" ca="1" si="1042"/>
        <v>6.8630348543805944E-5</v>
      </c>
      <c r="GL488" s="223">
        <f t="shared" ca="1" si="1043"/>
        <v>-7.4926400332105161E-5</v>
      </c>
      <c r="GM488" s="223">
        <f t="shared" ca="1" si="1044"/>
        <v>8.1177319258551845E-5</v>
      </c>
      <c r="GN488" s="223">
        <f t="shared" ca="1" si="1045"/>
        <v>-8.7379340003263721E-5</v>
      </c>
      <c r="GO488" s="223">
        <f t="shared" ca="1" si="1046"/>
        <v>9.3528726700881697E-5</v>
      </c>
      <c r="GP488" s="223">
        <f t="shared" ca="1" si="1047"/>
        <v>-9.9621775190827653E-5</v>
      </c>
      <c r="GQ488" s="223">
        <f t="shared" ca="1" si="1048"/>
        <v>1.0565481524846855E-4</v>
      </c>
      <c r="GR488" s="223">
        <f t="shared" ca="1" si="1049"/>
        <v>-1.1162421279609192E-4</v>
      </c>
      <c r="GS488" s="223">
        <f t="shared" ca="1" si="1050"/>
        <v>1.1752637209182525E-4</v>
      </c>
      <c r="GT488" s="223">
        <f t="shared" ca="1" si="1051"/>
        <v>-1.2335773789563158E-4</v>
      </c>
      <c r="GU488" s="223">
        <f t="shared" ca="1" si="1052"/>
        <v>1.2911479761074549E-4</v>
      </c>
      <c r="GV488" s="223">
        <f t="shared" ca="1" si="1053"/>
        <v>-1.3479408339969214E-4</v>
      </c>
      <c r="GW488" s="223">
        <f t="shared" ca="1" si="1054"/>
        <v>1.4039217427307441E-4</v>
      </c>
      <c r="GX488" s="223">
        <f t="shared" ca="1" si="1055"/>
        <v>-1.4590569815030164E-4</v>
      </c>
      <c r="GY488" s="223">
        <f t="shared" ca="1" si="1056"/>
        <v>1.5133133389070308E-4</v>
      </c>
      <c r="GZ488" s="223">
        <f t="shared" ca="1" si="1057"/>
        <v>-1.5666581329421201E-4</v>
      </c>
      <c r="HA488" s="223">
        <f t="shared" ca="1" si="1058"/>
        <v>1.619059230699048E-4</v>
      </c>
      <c r="HB488" s="223">
        <f t="shared" ca="1" si="1059"/>
        <v>-1.6704850677161652E-4</v>
      </c>
      <c r="HC488" s="223">
        <f t="shared" ca="1" si="1060"/>
        <v>1.7209046669917121E-4</v>
      </c>
      <c r="HD488" s="223">
        <f t="shared" ca="1" si="1061"/>
        <v>-1.7702876576446359E-4</v>
      </c>
      <c r="HE488" s="223">
        <f t="shared" ca="1" si="1062"/>
        <v>1.8186042932079159E-4</v>
      </c>
      <c r="HF488" s="223">
        <f t="shared" ca="1" si="1063"/>
        <v>-1.8658254695471814E-4</v>
      </c>
      <c r="HG488" s="223">
        <f t="shared" ca="1" si="1064"/>
        <v>1.9119227423910806E-4</v>
      </c>
      <c r="HH488" s="223">
        <f t="shared" ca="1" si="1065"/>
        <v>-1.9568683444663623E-4</v>
      </c>
      <c r="HI488" s="223">
        <f t="shared" ca="1" si="1066"/>
        <v>2.0006352022229607E-4</v>
      </c>
      <c r="HJ488" s="223">
        <f t="shared" ca="1" si="1067"/>
        <v>-2.043196952142506E-4</v>
      </c>
      <c r="HK488" s="223">
        <f t="shared" ca="1" si="1068"/>
        <v>2.0845279566179383E-4</v>
      </c>
      <c r="HL488" s="223">
        <f t="shared" ca="1" si="1069"/>
        <v>-2.124603319397828E-4</v>
      </c>
      <c r="HM488" s="223">
        <f t="shared" ca="1" si="1070"/>
        <v>2.1633989005821503E-4</v>
      </c>
      <c r="HN488" s="223">
        <f t="shared" ca="1" si="1071"/>
        <v>-2.2008913311636312E-4</v>
      </c>
      <c r="HO488" s="223">
        <f t="shared" ca="1" si="1072"/>
        <v>2.2370580271036729E-4</v>
      </c>
      <c r="HP488" s="223">
        <f t="shared" ca="1" si="1073"/>
        <v>-2.2718772029371782E-4</v>
      </c>
      <c r="HQ488" s="223">
        <f t="shared" ca="1" si="1074"/>
        <v>2.3053278848945977E-4</v>
      </c>
      <c r="HR488" s="223">
        <f t="shared" ca="1" si="1075"/>
        <v>-2.3373899235360672E-4</v>
      </c>
      <c r="HS488" s="223">
        <f t="shared" ca="1" si="1076"/>
        <v>2.3680440058880889E-4</v>
      </c>
      <c r="HT488" s="223">
        <f t="shared" ca="1" si="1077"/>
        <v>-2.3972716670778355E-4</v>
      </c>
      <c r="HU488" s="223">
        <f t="shared" ca="1" si="1078"/>
        <v>2.4250553014550991E-4</v>
      </c>
      <c r="HV488" s="223">
        <f t="shared" ca="1" si="1079"/>
        <v>-2.4513781731975466E-4</v>
      </c>
      <c r="HW488" s="223">
        <f t="shared" ca="1" si="1080"/>
        <v>2.476224426391272E-4</v>
      </c>
      <c r="HX488" s="223">
        <f t="shared" ca="1" si="1081"/>
        <v>-2.499579094582538E-4</v>
      </c>
      <c r="HY488" s="223">
        <f t="shared" ca="1" si="1082"/>
        <v>2.5214281097926113E-4</v>
      </c>
      <c r="HZ488" s="223">
        <f t="shared" ca="1" si="1083"/>
        <v>-2.5417583109915145E-4</v>
      </c>
      <c r="IA488" s="223">
        <f t="shared" ca="1" si="1084"/>
        <v>2.5605574520263445E-4</v>
      </c>
      <c r="IB488" s="223">
        <f t="shared" ca="1" si="1085"/>
        <v>-2.5778142089974876E-4</v>
      </c>
      <c r="IC488" s="223">
        <f t="shared" ca="1" si="1086"/>
        <v>2.5935181870798851E-4</v>
      </c>
      <c r="ID488" s="223">
        <f t="shared" ca="1" si="1087"/>
        <v>-2.6076599267842046E-4</v>
      </c>
      <c r="IE488" s="223">
        <f t="shared" ca="1" si="1088"/>
        <v>2.8087645842991566E-4</v>
      </c>
      <c r="IF488" s="223">
        <f t="shared" ca="1" si="1089"/>
        <v>-2.6312235634032033E-4</v>
      </c>
      <c r="IG488" s="223">
        <f t="shared" ca="1" si="1090"/>
        <v>2.6406312664643247E-4</v>
      </c>
      <c r="IH488" s="223">
        <f t="shared" ca="1" si="1091"/>
        <v>-2.6484483519900471E-4</v>
      </c>
      <c r="II488" s="223">
        <f t="shared" ca="1" si="1092"/>
        <v>2.6546701112603968E-4</v>
      </c>
      <c r="IJ488" s="223">
        <f t="shared" ca="1" si="1093"/>
        <v>-2.6592927965202363E-4</v>
      </c>
      <c r="IK488" s="223">
        <f t="shared" ca="1" si="1094"/>
        <v>2.6623136232368285E-4</v>
      </c>
      <c r="IL488" s="223">
        <f t="shared" ca="1" si="1095"/>
        <v>-2.6637307717770876E-4</v>
      </c>
      <c r="IM488" s="223">
        <f t="shared" ca="1" si="1096"/>
        <v>2.6635433885037403E-4</v>
      </c>
      <c r="IN488" s="223">
        <f t="shared" ca="1" si="1097"/>
        <v>-2.6617515862894652E-4</v>
      </c>
      <c r="IO488" s="223">
        <f t="shared" ca="1" si="1098"/>
        <v>2.6583564444488956E-4</v>
      </c>
      <c r="IP488" s="223">
        <f t="shared" ca="1" si="1099"/>
        <v>-2.6533600080885566E-4</v>
      </c>
      <c r="IQ488" s="223">
        <f t="shared" ca="1" si="1100"/>
        <v>2.6467652868748695E-4</v>
      </c>
      <c r="IR488" s="223">
        <f t="shared" ca="1" si="1101"/>
        <v>-2.6385762532213017E-4</v>
      </c>
      <c r="IS488" s="223">
        <f t="shared" ca="1" si="1102"/>
        <v>2.6287978398954683E-4</v>
      </c>
      <c r="IT488" s="223">
        <f t="shared" ca="1" si="1103"/>
        <v>-2.6174359370480108E-4</v>
      </c>
      <c r="IU488" s="223">
        <f t="shared" ca="1" si="1104"/>
        <v>2.6044973886643125E-4</v>
      </c>
      <c r="IV488" s="223">
        <f t="shared" ca="1" si="1105"/>
        <v>-2.5899899884421164E-4</v>
      </c>
      <c r="IW488" s="223">
        <f t="shared" ca="1" si="1106"/>
        <v>2.5739224750967726E-4</v>
      </c>
      <c r="IX488" s="223">
        <f t="shared" ca="1" si="1107"/>
        <v>-2.556304527097665E-4</v>
      </c>
      <c r="IY488" s="223">
        <f t="shared" ca="1" si="1108"/>
        <v>2.5371467568378208E-4</v>
      </c>
      <c r="IZ488" s="223">
        <f t="shared" ca="1" si="1109"/>
        <v>-2.5164607042416889E-4</v>
      </c>
      <c r="JA488" s="223">
        <f t="shared" ca="1" si="1110"/>
        <v>2.4942588298137455E-4</v>
      </c>
      <c r="JB488" s="223">
        <f t="shared" ca="1" si="1111"/>
        <v>-2.4705545071331702E-4</v>
      </c>
    </row>
    <row r="489" spans="2:262">
      <c r="B489" s="230">
        <v>128</v>
      </c>
      <c r="C489" s="229">
        <f t="shared" si="1112"/>
        <v>2.5000000000000018E-3</v>
      </c>
      <c r="D489" s="226">
        <f t="shared" ca="1" si="855"/>
        <v>280.00024389629266</v>
      </c>
      <c r="E489" s="225">
        <f ca="1">ED361</f>
        <v>2.4389629263644319E-4</v>
      </c>
      <c r="F489" s="224">
        <v>128</v>
      </c>
      <c r="G489" s="223">
        <f t="shared" ca="1" si="856"/>
        <v>2.09730206372388E-4</v>
      </c>
      <c r="H489" s="223">
        <f t="shared" ca="1" si="857"/>
        <v>-2.0973020637238797E-4</v>
      </c>
      <c r="I489" s="223">
        <f t="shared" ca="1" si="858"/>
        <v>2.0973020637238797E-4</v>
      </c>
      <c r="J489" s="223">
        <f t="shared" ca="1" si="859"/>
        <v>-2.0973020637238794E-4</v>
      </c>
      <c r="K489" s="223">
        <f t="shared" ca="1" si="860"/>
        <v>2.0973020637238794E-4</v>
      </c>
      <c r="L489" s="223">
        <f t="shared" ca="1" si="861"/>
        <v>-2.0973020637238794E-4</v>
      </c>
      <c r="M489" s="223">
        <f t="shared" ca="1" si="862"/>
        <v>2.0973020637238791E-4</v>
      </c>
      <c r="N489" s="223">
        <f t="shared" ca="1" si="863"/>
        <v>-2.0973020637238791E-4</v>
      </c>
      <c r="O489" s="223">
        <f t="shared" ca="1" si="864"/>
        <v>2.0973020637238791E-4</v>
      </c>
      <c r="P489" s="223">
        <f t="shared" ca="1" si="865"/>
        <v>-2.0973020637238789E-4</v>
      </c>
      <c r="Q489" s="223">
        <f t="shared" ca="1" si="866"/>
        <v>2.0973020637238759E-4</v>
      </c>
      <c r="R489" s="223">
        <f t="shared" ca="1" si="867"/>
        <v>-2.0973020637238786E-4</v>
      </c>
      <c r="S489" s="223">
        <f t="shared" ca="1" si="868"/>
        <v>2.0973020637238816E-4</v>
      </c>
      <c r="T489" s="223">
        <f t="shared" ca="1" si="869"/>
        <v>-2.0973020637238786E-4</v>
      </c>
      <c r="U489" s="223">
        <f t="shared" ca="1" si="870"/>
        <v>2.0973020637238754E-4</v>
      </c>
      <c r="V489" s="223">
        <f t="shared" ca="1" si="871"/>
        <v>-2.0973020637238783E-4</v>
      </c>
      <c r="W489" s="223">
        <f t="shared" ca="1" si="872"/>
        <v>2.0973020637238813E-4</v>
      </c>
      <c r="X489" s="223">
        <f t="shared" ca="1" si="873"/>
        <v>-2.0973020637238781E-4</v>
      </c>
      <c r="Y489" s="223">
        <f t="shared" ca="1" si="874"/>
        <v>2.0973020637238751E-4</v>
      </c>
      <c r="Z489" s="223">
        <f t="shared" ca="1" si="875"/>
        <v>-2.0973020637238778E-4</v>
      </c>
      <c r="AA489" s="223">
        <f t="shared" ca="1" si="876"/>
        <v>2.0973020637238808E-4</v>
      </c>
      <c r="AB489" s="223">
        <f t="shared" ca="1" si="877"/>
        <v>-2.0973020637238716E-4</v>
      </c>
      <c r="AC489" s="223">
        <f t="shared" ca="1" si="878"/>
        <v>2.0973020637238745E-4</v>
      </c>
      <c r="AD489" s="223">
        <f t="shared" ca="1" si="879"/>
        <v>-2.0973020637238775E-4</v>
      </c>
      <c r="AE489" s="223">
        <f t="shared" ca="1" si="880"/>
        <v>2.0973020637238805E-4</v>
      </c>
      <c r="AF489" s="223">
        <f t="shared" ca="1" si="881"/>
        <v>-2.0973020637238832E-4</v>
      </c>
      <c r="AG489" s="223">
        <f t="shared" ca="1" si="882"/>
        <v>2.097302063723874E-4</v>
      </c>
      <c r="AH489" s="223">
        <f t="shared" ca="1" si="883"/>
        <v>-2.097302063723877E-4</v>
      </c>
      <c r="AI489" s="223">
        <f t="shared" ca="1" si="884"/>
        <v>2.09730206372388E-4</v>
      </c>
      <c r="AJ489" s="223">
        <f t="shared" ca="1" si="885"/>
        <v>-2.0973020637238707E-4</v>
      </c>
      <c r="AK489" s="223">
        <f t="shared" ca="1" si="886"/>
        <v>2.0973020637238737E-4</v>
      </c>
      <c r="AL489" s="223">
        <f t="shared" ca="1" si="887"/>
        <v>-2.0973020637238767E-4</v>
      </c>
      <c r="AM489" s="223">
        <f t="shared" ca="1" si="888"/>
        <v>2.0973020637238794E-4</v>
      </c>
      <c r="AN489" s="223">
        <f t="shared" ca="1" si="889"/>
        <v>-2.0973020637238824E-4</v>
      </c>
      <c r="AO489" s="223">
        <f t="shared" ca="1" si="890"/>
        <v>2.0973020637238732E-4</v>
      </c>
      <c r="AP489" s="223">
        <f t="shared" ca="1" si="891"/>
        <v>-2.0973020637238762E-4</v>
      </c>
      <c r="AQ489" s="223">
        <f t="shared" ca="1" si="892"/>
        <v>2.0973020637238791E-4</v>
      </c>
      <c r="AR489" s="223">
        <f t="shared" ca="1" si="893"/>
        <v>-2.0973020637238699E-4</v>
      </c>
      <c r="AS489" s="223">
        <f t="shared" ca="1" si="894"/>
        <v>2.0973020637238729E-4</v>
      </c>
      <c r="AT489" s="223">
        <f t="shared" ca="1" si="895"/>
        <v>-2.0973020637238759E-4</v>
      </c>
      <c r="AU489" s="223">
        <f t="shared" ca="1" si="896"/>
        <v>2.0973020637238667E-4</v>
      </c>
      <c r="AV489" s="223">
        <f t="shared" ca="1" si="897"/>
        <v>-2.0973020637238816E-4</v>
      </c>
      <c r="AW489" s="223">
        <f t="shared" ca="1" si="898"/>
        <v>2.0973020637238724E-4</v>
      </c>
      <c r="AX489" s="223">
        <f t="shared" ca="1" si="899"/>
        <v>-2.0973020637238632E-4</v>
      </c>
      <c r="AY489" s="223">
        <f t="shared" ca="1" si="900"/>
        <v>2.0973020637238783E-4</v>
      </c>
      <c r="AZ489" s="223">
        <f t="shared" ca="1" si="901"/>
        <v>-2.0973020637238691E-4</v>
      </c>
      <c r="BA489" s="223">
        <f t="shared" ca="1" si="902"/>
        <v>2.097302063723884E-4</v>
      </c>
      <c r="BB489" s="223">
        <f t="shared" ca="1" si="903"/>
        <v>-2.0973020637238751E-4</v>
      </c>
      <c r="BC489" s="223">
        <f t="shared" ca="1" si="904"/>
        <v>2.0973020637238659E-4</v>
      </c>
      <c r="BD489" s="223">
        <f t="shared" ca="1" si="905"/>
        <v>-2.0973020637238808E-4</v>
      </c>
      <c r="BE489" s="223">
        <f t="shared" ca="1" si="906"/>
        <v>2.0973020637238716E-4</v>
      </c>
      <c r="BF489" s="223">
        <f t="shared" ca="1" si="907"/>
        <v>-2.0973020637238867E-4</v>
      </c>
      <c r="BG489" s="223">
        <f t="shared" ca="1" si="908"/>
        <v>2.0973020637238775E-4</v>
      </c>
      <c r="BH489" s="223">
        <f t="shared" ca="1" si="909"/>
        <v>-2.0973020637238683E-4</v>
      </c>
      <c r="BI489" s="223">
        <f t="shared" ca="1" si="910"/>
        <v>2.0973020637238832E-4</v>
      </c>
      <c r="BJ489" s="223">
        <f t="shared" ca="1" si="911"/>
        <v>-2.097302063723874E-4</v>
      </c>
      <c r="BK489" s="223">
        <f t="shared" ca="1" si="912"/>
        <v>2.0973020637238651E-4</v>
      </c>
      <c r="BL489" s="223">
        <f t="shared" ca="1" si="913"/>
        <v>-2.09730206372388E-4</v>
      </c>
      <c r="BM489" s="223">
        <f t="shared" ca="1" si="914"/>
        <v>2.0973020637238707E-4</v>
      </c>
      <c r="BN489" s="223">
        <f t="shared" ca="1" si="915"/>
        <v>-2.0973020637238615E-4</v>
      </c>
      <c r="BO489" s="223">
        <f t="shared" ca="1" si="916"/>
        <v>2.0973020637238767E-4</v>
      </c>
      <c r="BP489" s="223">
        <f t="shared" ca="1" si="917"/>
        <v>-2.0973020637238675E-4</v>
      </c>
      <c r="BQ489" s="223">
        <f t="shared" ca="1" si="918"/>
        <v>2.0973020637238824E-4</v>
      </c>
      <c r="BR489" s="223">
        <f t="shared" ca="1" si="919"/>
        <v>-2.0973020637238732E-4</v>
      </c>
      <c r="BS489" s="223">
        <f t="shared" ca="1" si="920"/>
        <v>2.097302063723864E-4</v>
      </c>
      <c r="BT489" s="223">
        <f t="shared" ca="1" si="921"/>
        <v>-2.0973020637238791E-4</v>
      </c>
      <c r="BU489" s="223">
        <f t="shared" ca="1" si="922"/>
        <v>2.0973020637238699E-4</v>
      </c>
      <c r="BV489" s="223">
        <f t="shared" ca="1" si="923"/>
        <v>-2.0973020637238848E-4</v>
      </c>
      <c r="BW489" s="223">
        <f t="shared" ca="1" si="924"/>
        <v>2.0973020637238759E-4</v>
      </c>
      <c r="BX489" s="223">
        <f t="shared" ca="1" si="925"/>
        <v>-2.0973020637238667E-4</v>
      </c>
      <c r="BY489" s="223">
        <f t="shared" ca="1" si="926"/>
        <v>2.0973020637238816E-4</v>
      </c>
      <c r="BZ489" s="223">
        <f t="shared" ca="1" si="927"/>
        <v>-2.0973020637238724E-4</v>
      </c>
      <c r="CA489" s="223">
        <f t="shared" ca="1" si="928"/>
        <v>2.0973020637238632E-4</v>
      </c>
      <c r="CB489" s="223">
        <f t="shared" ca="1" si="929"/>
        <v>-2.0973020637238783E-4</v>
      </c>
      <c r="CC489" s="223">
        <f t="shared" ca="1" si="930"/>
        <v>2.0973020637238691E-4</v>
      </c>
      <c r="CD489" s="223">
        <f t="shared" ca="1" si="931"/>
        <v>-2.0973020637238599E-4</v>
      </c>
      <c r="CE489" s="223">
        <f t="shared" ca="1" si="932"/>
        <v>2.0973020637238751E-4</v>
      </c>
      <c r="CF489" s="223">
        <f t="shared" ca="1" si="933"/>
        <v>-2.0973020637238659E-4</v>
      </c>
      <c r="CG489" s="223">
        <f t="shared" ca="1" si="934"/>
        <v>2.0973020637238808E-4</v>
      </c>
      <c r="CH489" s="223">
        <f t="shared" ca="1" si="935"/>
        <v>-2.0973020637238716E-4</v>
      </c>
      <c r="CI489" s="223">
        <f t="shared" ca="1" si="936"/>
        <v>2.0973020637238623E-4</v>
      </c>
      <c r="CJ489" s="223">
        <f t="shared" ca="1" si="937"/>
        <v>-2.0973020637238531E-4</v>
      </c>
      <c r="CK489" s="223">
        <f t="shared" ca="1" si="938"/>
        <v>2.0973020637238924E-4</v>
      </c>
      <c r="CL489" s="223">
        <f t="shared" ca="1" si="939"/>
        <v>-2.0973020637238832E-4</v>
      </c>
      <c r="CM489" s="223">
        <f t="shared" ca="1" si="940"/>
        <v>2.097302063723874E-4</v>
      </c>
      <c r="CN489" s="223">
        <f t="shared" ca="1" si="941"/>
        <v>-2.0973020637238651E-4</v>
      </c>
      <c r="CO489" s="223">
        <f t="shared" ca="1" si="942"/>
        <v>2.0973020637238558E-4</v>
      </c>
      <c r="CP489" s="223">
        <f t="shared" ca="1" si="943"/>
        <v>-2.0973020637238466E-4</v>
      </c>
      <c r="CQ489" s="223">
        <f t="shared" ca="1" si="944"/>
        <v>2.0973020637238859E-4</v>
      </c>
      <c r="CR489" s="223">
        <f t="shared" ca="1" si="945"/>
        <v>-2.0973020637238767E-4</v>
      </c>
      <c r="CS489" s="223">
        <f t="shared" ca="1" si="946"/>
        <v>2.0973020637238675E-4</v>
      </c>
      <c r="CT489" s="223">
        <f t="shared" ca="1" si="947"/>
        <v>-2.0973020637238583E-4</v>
      </c>
      <c r="CU489" s="223">
        <f t="shared" ca="1" si="948"/>
        <v>2.0973020637238491E-4</v>
      </c>
      <c r="CV489" s="223">
        <f t="shared" ca="1" si="949"/>
        <v>-2.0973020637238884E-4</v>
      </c>
      <c r="CW489" s="223">
        <f t="shared" ca="1" si="950"/>
        <v>2.0973020637238791E-4</v>
      </c>
      <c r="CX489" s="223">
        <f t="shared" ca="1" si="951"/>
        <v>-2.0973020637238699E-4</v>
      </c>
      <c r="CY489" s="223">
        <f t="shared" ca="1" si="952"/>
        <v>2.0973020637238607E-4</v>
      </c>
      <c r="CZ489" s="223">
        <f t="shared" ca="1" si="953"/>
        <v>-2.0973020637238515E-4</v>
      </c>
      <c r="DA489" s="223">
        <f t="shared" ca="1" si="954"/>
        <v>2.0973020637238908E-4</v>
      </c>
      <c r="DB489" s="223">
        <f t="shared" ca="1" si="955"/>
        <v>-2.0973020637238816E-4</v>
      </c>
      <c r="DC489" s="223">
        <f t="shared" ca="1" si="956"/>
        <v>2.0973020637238724E-4</v>
      </c>
      <c r="DD489" s="223">
        <f t="shared" ca="1" si="957"/>
        <v>-2.0973020637238632E-4</v>
      </c>
      <c r="DE489" s="223">
        <f t="shared" ca="1" si="958"/>
        <v>2.0973020637238542E-4</v>
      </c>
      <c r="DF489" s="223">
        <f t="shared" ca="1" si="959"/>
        <v>-2.0973020637238932E-4</v>
      </c>
      <c r="DG489" s="223">
        <f t="shared" ca="1" si="960"/>
        <v>2.097302063723884E-4</v>
      </c>
      <c r="DH489" s="223">
        <f t="shared" ca="1" si="961"/>
        <v>-2.0973020637238751E-4</v>
      </c>
      <c r="DI489" s="223">
        <f t="shared" ca="1" si="962"/>
        <v>2.0973020637238659E-4</v>
      </c>
      <c r="DJ489" s="223">
        <f t="shared" ca="1" si="963"/>
        <v>-2.0973020637238566E-4</v>
      </c>
      <c r="DK489" s="223">
        <f t="shared" ca="1" si="964"/>
        <v>2.0973020637238474E-4</v>
      </c>
      <c r="DL489" s="223">
        <f t="shared" ca="1" si="965"/>
        <v>-2.0973020637238867E-4</v>
      </c>
      <c r="DM489" s="223">
        <f t="shared" ca="1" si="966"/>
        <v>2.0973020637238775E-4</v>
      </c>
      <c r="DN489" s="223">
        <f t="shared" ca="1" si="967"/>
        <v>-2.0973020637238683E-4</v>
      </c>
      <c r="DO489" s="223">
        <f t="shared" ca="1" si="968"/>
        <v>2.0973020637238591E-4</v>
      </c>
      <c r="DP489" s="223">
        <f t="shared" ca="1" si="969"/>
        <v>-2.0973020637238499E-4</v>
      </c>
      <c r="DQ489" s="223">
        <f t="shared" ca="1" si="970"/>
        <v>2.0973020637238892E-4</v>
      </c>
      <c r="DR489" s="223">
        <f t="shared" ca="1" si="971"/>
        <v>-2.09730206372388E-4</v>
      </c>
      <c r="DS489" s="223">
        <f t="shared" ca="1" si="972"/>
        <v>2.0973020637238707E-4</v>
      </c>
      <c r="DT489" s="223">
        <f t="shared" ca="1" si="973"/>
        <v>-2.0973020637238615E-4</v>
      </c>
      <c r="DU489" s="223">
        <f t="shared" ca="1" si="974"/>
        <v>2.0973020637238523E-4</v>
      </c>
      <c r="DV489" s="223">
        <f t="shared" ca="1" si="975"/>
        <v>-2.0973020637238431E-4</v>
      </c>
      <c r="DW489" s="223">
        <f t="shared" ca="1" si="976"/>
        <v>2.0973020637238824E-4</v>
      </c>
      <c r="DX489" s="223">
        <f t="shared" ca="1" si="977"/>
        <v>-2.0973020637238732E-4</v>
      </c>
      <c r="DY489" s="223">
        <f t="shared" ca="1" si="978"/>
        <v>2.097302063723864E-4</v>
      </c>
      <c r="DZ489" s="223">
        <f t="shared" ca="1" si="979"/>
        <v>-2.097302063723855E-4</v>
      </c>
      <c r="EA489" s="223">
        <f t="shared" ca="1" si="980"/>
        <v>2.0973020637238458E-4</v>
      </c>
      <c r="EB489" s="223">
        <f t="shared" ca="1" si="981"/>
        <v>-2.0973020637238848E-4</v>
      </c>
      <c r="EC489" s="223">
        <f t="shared" ca="1" si="982"/>
        <v>2.0973020637238759E-4</v>
      </c>
      <c r="ED489" s="223">
        <f t="shared" ca="1" si="983"/>
        <v>-2.0973020637238667E-4</v>
      </c>
      <c r="EE489" s="223">
        <f t="shared" ca="1" si="984"/>
        <v>2.0973020637238575E-4</v>
      </c>
      <c r="EF489" s="223">
        <f t="shared" ca="1" si="985"/>
        <v>-2.0973020637238482E-4</v>
      </c>
      <c r="EG489" s="223">
        <f t="shared" ca="1" si="986"/>
        <v>2.0973020637238875E-4</v>
      </c>
      <c r="EH489" s="223">
        <f t="shared" ca="1" si="987"/>
        <v>-2.0973020637238783E-4</v>
      </c>
      <c r="EI489" s="223">
        <f t="shared" ca="1" si="988"/>
        <v>2.0973020637238691E-4</v>
      </c>
      <c r="EJ489" s="223">
        <f t="shared" ca="1" si="989"/>
        <v>-2.0973020637238599E-4</v>
      </c>
      <c r="EK489" s="223">
        <f t="shared" ca="1" si="990"/>
        <v>2.0973020637238507E-4</v>
      </c>
      <c r="EL489" s="223">
        <f t="shared" ca="1" si="991"/>
        <v>-2.09730206372389E-4</v>
      </c>
      <c r="EM489" s="223">
        <f t="shared" ca="1" si="992"/>
        <v>2.0973020637238808E-4</v>
      </c>
      <c r="EN489" s="223">
        <f t="shared" ca="1" si="993"/>
        <v>-2.0973020637238716E-4</v>
      </c>
      <c r="EO489" s="223">
        <f t="shared" ca="1" si="994"/>
        <v>2.0973020637238623E-4</v>
      </c>
      <c r="EP489" s="223">
        <f t="shared" ca="1" si="995"/>
        <v>-2.0973020637238531E-4</v>
      </c>
      <c r="EQ489" s="223">
        <f t="shared" ca="1" si="996"/>
        <v>2.0973020637238442E-4</v>
      </c>
      <c r="ER489" s="223">
        <f t="shared" ca="1" si="997"/>
        <v>-2.0973020637238832E-4</v>
      </c>
      <c r="ES489" s="223">
        <f t="shared" ca="1" si="998"/>
        <v>2.097302063723874E-4</v>
      </c>
      <c r="ET489" s="223">
        <f t="shared" ca="1" si="999"/>
        <v>-2.0973020637238651E-4</v>
      </c>
      <c r="EU489" s="223">
        <f t="shared" ca="1" si="1000"/>
        <v>2.0973020637238558E-4</v>
      </c>
      <c r="EV489" s="223">
        <f t="shared" ca="1" si="1001"/>
        <v>-2.0973020637238466E-4</v>
      </c>
      <c r="EW489" s="223">
        <f t="shared" ca="1" si="1002"/>
        <v>2.0973020637238859E-4</v>
      </c>
      <c r="EX489" s="223">
        <f t="shared" ca="1" si="1003"/>
        <v>-2.0973020637238767E-4</v>
      </c>
      <c r="EY489" s="223">
        <f t="shared" ca="1" si="1004"/>
        <v>2.0973020637238675E-4</v>
      </c>
      <c r="EZ489" s="223">
        <f t="shared" ca="1" si="1005"/>
        <v>-2.0973020637238583E-4</v>
      </c>
      <c r="FA489" s="223">
        <f t="shared" ca="1" si="1006"/>
        <v>2.0973020637238491E-4</v>
      </c>
      <c r="FB489" s="223">
        <f t="shared" ca="1" si="1007"/>
        <v>-2.0973020637238398E-4</v>
      </c>
      <c r="FC489" s="223">
        <f t="shared" ca="1" si="1008"/>
        <v>2.0973020637238791E-4</v>
      </c>
      <c r="FD489" s="223">
        <f t="shared" ca="1" si="1009"/>
        <v>-2.0973020637238699E-4</v>
      </c>
      <c r="FE489" s="223">
        <f t="shared" ca="1" si="1010"/>
        <v>2.0973020637238607E-4</v>
      </c>
      <c r="FF489" s="223">
        <f t="shared" ca="1" si="1011"/>
        <v>-2.0973020637238515E-4</v>
      </c>
      <c r="FG489" s="223">
        <f t="shared" ca="1" si="1012"/>
        <v>2.0973020637238423E-4</v>
      </c>
      <c r="FH489" s="223">
        <f t="shared" ca="1" si="1013"/>
        <v>-2.0973020637238816E-4</v>
      </c>
      <c r="FI489" s="223">
        <f t="shared" ca="1" si="1014"/>
        <v>2.0973020637238724E-4</v>
      </c>
      <c r="FJ489" s="223">
        <f t="shared" ca="1" si="1015"/>
        <v>-2.0973020637238632E-4</v>
      </c>
      <c r="FK489" s="223">
        <f t="shared" ca="1" si="1016"/>
        <v>2.0973020637238542E-4</v>
      </c>
      <c r="FL489" s="223">
        <f t="shared" ca="1" si="1017"/>
        <v>-2.097302063723845E-4</v>
      </c>
      <c r="FM489" s="223">
        <f t="shared" ca="1" si="1018"/>
        <v>2.0973020637238358E-4</v>
      </c>
      <c r="FN489" s="223">
        <f t="shared" ca="1" si="1019"/>
        <v>-2.0973020637238266E-4</v>
      </c>
      <c r="FO489" s="223">
        <f t="shared" ca="1" si="1020"/>
        <v>2.0973020637238173E-4</v>
      </c>
      <c r="FP489" s="223">
        <f t="shared" ca="1" si="1021"/>
        <v>-2.0973020637239049E-4</v>
      </c>
      <c r="FQ489" s="223">
        <f t="shared" ca="1" si="1022"/>
        <v>2.097302063723896E-4</v>
      </c>
      <c r="FR489" s="223">
        <f t="shared" ca="1" si="1023"/>
        <v>-2.0973020637238867E-4</v>
      </c>
      <c r="FS489" s="223">
        <f t="shared" ca="1" si="1024"/>
        <v>2.0973020637238775E-4</v>
      </c>
      <c r="FT489" s="223">
        <f t="shared" ca="1" si="1025"/>
        <v>-2.0973020637238683E-4</v>
      </c>
      <c r="FU489" s="223">
        <f t="shared" ca="1" si="1026"/>
        <v>2.0973020637238591E-4</v>
      </c>
      <c r="FV489" s="223">
        <f t="shared" ca="1" si="1027"/>
        <v>-2.0973020637238499E-4</v>
      </c>
      <c r="FW489" s="223">
        <f t="shared" ca="1" si="1028"/>
        <v>2.0973020637238407E-4</v>
      </c>
      <c r="FX489" s="223">
        <f t="shared" ca="1" si="1029"/>
        <v>-2.0973020637238314E-4</v>
      </c>
      <c r="FY489" s="223">
        <f t="shared" ca="1" si="1030"/>
        <v>2.0973020637238225E-4</v>
      </c>
      <c r="FZ489" s="223">
        <f t="shared" ca="1" si="1031"/>
        <v>-2.0973020637238133E-4</v>
      </c>
      <c r="GA489" s="223">
        <f t="shared" ca="1" si="1032"/>
        <v>2.0973020637239008E-4</v>
      </c>
      <c r="GB489" s="223">
        <f t="shared" ca="1" si="1033"/>
        <v>-2.0973020637238916E-4</v>
      </c>
      <c r="GC489" s="223">
        <f t="shared" ca="1" si="1034"/>
        <v>2.0973020637238824E-4</v>
      </c>
      <c r="GD489" s="223">
        <f t="shared" ca="1" si="1035"/>
        <v>-2.0973020637238732E-4</v>
      </c>
      <c r="GE489" s="223">
        <f t="shared" ca="1" si="1036"/>
        <v>2.097302063723864E-4</v>
      </c>
      <c r="GF489" s="223">
        <f t="shared" ca="1" si="1037"/>
        <v>-2.097302063723855E-4</v>
      </c>
      <c r="GG489" s="223">
        <f t="shared" ca="1" si="1038"/>
        <v>2.0973020637238458E-4</v>
      </c>
      <c r="GH489" s="223">
        <f t="shared" ca="1" si="1039"/>
        <v>-2.0973020637238366E-4</v>
      </c>
      <c r="GI489" s="223">
        <f t="shared" ca="1" si="1040"/>
        <v>2.0973020637238274E-4</v>
      </c>
      <c r="GJ489" s="223">
        <f t="shared" ca="1" si="1041"/>
        <v>-2.0973020637238182E-4</v>
      </c>
      <c r="GK489" s="223">
        <f t="shared" ca="1" si="1042"/>
        <v>2.0973020637239057E-4</v>
      </c>
      <c r="GL489" s="223">
        <f t="shared" ca="1" si="1043"/>
        <v>-2.0973020637238968E-4</v>
      </c>
      <c r="GM489" s="223">
        <f t="shared" ca="1" si="1044"/>
        <v>2.0973020637238875E-4</v>
      </c>
      <c r="GN489" s="223">
        <f t="shared" ca="1" si="1045"/>
        <v>-2.0973020637238783E-4</v>
      </c>
      <c r="GO489" s="223">
        <f t="shared" ca="1" si="1046"/>
        <v>2.0973020637238691E-4</v>
      </c>
      <c r="GP489" s="223">
        <f t="shared" ca="1" si="1047"/>
        <v>-2.0973020637238599E-4</v>
      </c>
      <c r="GQ489" s="223">
        <f t="shared" ca="1" si="1048"/>
        <v>2.0973020637238507E-4</v>
      </c>
      <c r="GR489" s="223">
        <f t="shared" ca="1" si="1049"/>
        <v>-2.0973020637238415E-4</v>
      </c>
      <c r="GS489" s="223">
        <f t="shared" ca="1" si="1050"/>
        <v>2.0973020637238323E-4</v>
      </c>
      <c r="GT489" s="223">
        <f t="shared" ca="1" si="1051"/>
        <v>-2.0973020637238233E-4</v>
      </c>
      <c r="GU489" s="223">
        <f t="shared" ca="1" si="1052"/>
        <v>2.0973020637238141E-4</v>
      </c>
      <c r="GV489" s="223">
        <f t="shared" ca="1" si="1053"/>
        <v>-2.0973020637239016E-4</v>
      </c>
      <c r="GW489" s="223">
        <f t="shared" ca="1" si="1054"/>
        <v>2.0973020637238924E-4</v>
      </c>
      <c r="GX489" s="223">
        <f t="shared" ca="1" si="1055"/>
        <v>-2.0973020637238832E-4</v>
      </c>
      <c r="GY489" s="223">
        <f t="shared" ca="1" si="1056"/>
        <v>2.097302063723874E-4</v>
      </c>
      <c r="GZ489" s="223">
        <f t="shared" ca="1" si="1057"/>
        <v>-2.0973020637238651E-4</v>
      </c>
      <c r="HA489" s="223">
        <f t="shared" ca="1" si="1058"/>
        <v>2.0973020637238558E-4</v>
      </c>
      <c r="HB489" s="223">
        <f t="shared" ca="1" si="1059"/>
        <v>-2.0973020637238466E-4</v>
      </c>
      <c r="HC489" s="223">
        <f t="shared" ca="1" si="1060"/>
        <v>2.0973020637238374E-4</v>
      </c>
      <c r="HD489" s="223">
        <f t="shared" ca="1" si="1061"/>
        <v>-2.0973020637238282E-4</v>
      </c>
      <c r="HE489" s="223">
        <f t="shared" ca="1" si="1062"/>
        <v>2.097302063723819E-4</v>
      </c>
      <c r="HF489" s="223">
        <f t="shared" ca="1" si="1063"/>
        <v>-2.0973020637239068E-4</v>
      </c>
      <c r="HG489" s="223">
        <f t="shared" ca="1" si="1064"/>
        <v>2.0973020637238976E-4</v>
      </c>
      <c r="HH489" s="223">
        <f t="shared" ca="1" si="1065"/>
        <v>-2.0973020637238884E-4</v>
      </c>
      <c r="HI489" s="223">
        <f t="shared" ca="1" si="1066"/>
        <v>2.0973020637238791E-4</v>
      </c>
      <c r="HJ489" s="223">
        <f t="shared" ca="1" si="1067"/>
        <v>-2.0973020637238699E-4</v>
      </c>
      <c r="HK489" s="223">
        <f t="shared" ca="1" si="1068"/>
        <v>2.0973020637238607E-4</v>
      </c>
      <c r="HL489" s="223">
        <f t="shared" ca="1" si="1069"/>
        <v>-2.0973020637238515E-4</v>
      </c>
      <c r="HM489" s="223">
        <f t="shared" ca="1" si="1070"/>
        <v>2.0973020637238423E-4</v>
      </c>
      <c r="HN489" s="223">
        <f t="shared" ca="1" si="1071"/>
        <v>-2.0973020637238333E-4</v>
      </c>
      <c r="HO489" s="223">
        <f t="shared" ca="1" si="1072"/>
        <v>2.0973020637238241E-4</v>
      </c>
      <c r="HP489" s="223">
        <f t="shared" ca="1" si="1073"/>
        <v>-2.0973020637238149E-4</v>
      </c>
      <c r="HQ489" s="223">
        <f t="shared" ca="1" si="1074"/>
        <v>2.0973020637239025E-4</v>
      </c>
      <c r="HR489" s="223">
        <f t="shared" ca="1" si="1075"/>
        <v>-2.0973020637238932E-4</v>
      </c>
      <c r="HS489" s="223">
        <f t="shared" ca="1" si="1076"/>
        <v>2.097302063723884E-4</v>
      </c>
      <c r="HT489" s="223">
        <f t="shared" ca="1" si="1077"/>
        <v>-2.0973020637238751E-4</v>
      </c>
      <c r="HU489" s="223">
        <f t="shared" ca="1" si="1078"/>
        <v>2.0973020637238659E-4</v>
      </c>
      <c r="HV489" s="223">
        <f t="shared" ca="1" si="1079"/>
        <v>-2.0973020637238566E-4</v>
      </c>
      <c r="HW489" s="223">
        <f t="shared" ca="1" si="1080"/>
        <v>2.0973020637238474E-4</v>
      </c>
      <c r="HX489" s="223">
        <f t="shared" ca="1" si="1081"/>
        <v>-2.0973020637238382E-4</v>
      </c>
      <c r="HY489" s="223">
        <f t="shared" ca="1" si="1082"/>
        <v>2.097302063723829E-4</v>
      </c>
      <c r="HZ489" s="223">
        <f t="shared" ca="1" si="1083"/>
        <v>-2.0973020637238198E-4</v>
      </c>
      <c r="IA489" s="223">
        <f t="shared" ca="1" si="1084"/>
        <v>2.0973020637238106E-4</v>
      </c>
      <c r="IB489" s="223">
        <f t="shared" ca="1" si="1085"/>
        <v>-2.0973020637238984E-4</v>
      </c>
      <c r="IC489" s="223">
        <f t="shared" ca="1" si="1086"/>
        <v>2.0973020637238892E-4</v>
      </c>
      <c r="ID489" s="223">
        <f t="shared" ca="1" si="1087"/>
        <v>-2.09730206372388E-4</v>
      </c>
      <c r="IE489" s="223">
        <f t="shared" ca="1" si="1088"/>
        <v>2.0973020637238659E-4</v>
      </c>
      <c r="IF489" s="223">
        <f t="shared" ca="1" si="1089"/>
        <v>-2.0973020637238615E-4</v>
      </c>
      <c r="IG489" s="223">
        <f t="shared" ca="1" si="1090"/>
        <v>2.0973020637238523E-4</v>
      </c>
      <c r="IH489" s="223">
        <f t="shared" ca="1" si="1091"/>
        <v>-2.0973020637238431E-4</v>
      </c>
      <c r="II489" s="223">
        <f t="shared" ca="1" si="1092"/>
        <v>2.0973020637238342E-4</v>
      </c>
      <c r="IJ489" s="223">
        <f t="shared" ca="1" si="1093"/>
        <v>-2.0973020637238249E-4</v>
      </c>
      <c r="IK489" s="223">
        <f t="shared" ca="1" si="1094"/>
        <v>2.0973020637238157E-4</v>
      </c>
      <c r="IL489" s="223">
        <f t="shared" ca="1" si="1095"/>
        <v>-2.0973020637238065E-4</v>
      </c>
      <c r="IM489" s="223">
        <f t="shared" ca="1" si="1096"/>
        <v>2.0973020637238941E-4</v>
      </c>
      <c r="IN489" s="223">
        <f t="shared" ca="1" si="1097"/>
        <v>-2.0973020637238848E-4</v>
      </c>
      <c r="IO489" s="223">
        <f t="shared" ca="1" si="1098"/>
        <v>2.0973020637238759E-4</v>
      </c>
      <c r="IP489" s="223">
        <f t="shared" ca="1" si="1099"/>
        <v>-2.0973020637238667E-4</v>
      </c>
      <c r="IQ489" s="223">
        <f t="shared" ca="1" si="1100"/>
        <v>2.0973020637238575E-4</v>
      </c>
      <c r="IR489" s="223">
        <f t="shared" ca="1" si="1101"/>
        <v>-2.0973020637238482E-4</v>
      </c>
      <c r="IS489" s="223">
        <f t="shared" ca="1" si="1102"/>
        <v>2.097302063723839E-4</v>
      </c>
      <c r="IT489" s="223">
        <f t="shared" ca="1" si="1103"/>
        <v>-2.0973020637238298E-4</v>
      </c>
      <c r="IU489" s="223">
        <f t="shared" ca="1" si="1104"/>
        <v>2.0973020637238206E-4</v>
      </c>
      <c r="IV489" s="223">
        <f t="shared" ca="1" si="1105"/>
        <v>-2.0973020637238114E-4</v>
      </c>
      <c r="IW489" s="223">
        <f t="shared" ca="1" si="1106"/>
        <v>2.0973020637238992E-4</v>
      </c>
      <c r="IX489" s="223">
        <f t="shared" ca="1" si="1107"/>
        <v>-2.09730206372389E-4</v>
      </c>
      <c r="IY489" s="223">
        <f t="shared" ca="1" si="1108"/>
        <v>2.0973020637238808E-4</v>
      </c>
      <c r="IZ489" s="223">
        <f t="shared" ca="1" si="1109"/>
        <v>-2.0973020637238716E-4</v>
      </c>
      <c r="JA489" s="223">
        <f t="shared" ca="1" si="1110"/>
        <v>2.0973020637238623E-4</v>
      </c>
      <c r="JB489" s="223">
        <f t="shared" ca="1" si="1111"/>
        <v>-2.0973020637238531E-4</v>
      </c>
    </row>
    <row r="490" spans="2:262">
      <c r="B490" s="230">
        <v>129</v>
      </c>
      <c r="C490" s="229">
        <f t="shared" si="1112"/>
        <v>2.5195312500000018E-3</v>
      </c>
      <c r="D490" s="226">
        <f t="shared" ref="D490:D553" ca="1" si="1113">Vo_set2+E490</f>
        <v>279.99970335176607</v>
      </c>
      <c r="E490" s="225">
        <f ca="1">EE361</f>
        <v>-2.9664823395326491E-4</v>
      </c>
      <c r="F490" s="224">
        <v>129</v>
      </c>
      <c r="G490" s="223">
        <f t="shared" ref="G490:G553" ca="1" si="1114">2*IMREAL(K229)*COS(2*PI()*B229*1/Nt_load2)-2*IMAGINARY(K229)*SIN(2*PI()*B229*1/Nt_load2)</f>
        <v>2.4709909751283849E-4</v>
      </c>
      <c r="H490" s="223">
        <f t="shared" ref="H490:H553" ca="1" si="1115">2*IMREAL(K229)*COS(2*PI()*B229*2/Nt_load2)-2*IMAGINARY(K229)*SIN(2*PI()*B229*2/Nt_load2)</f>
        <v>-2.4928416870107162E-4</v>
      </c>
      <c r="I490" s="223">
        <f t="shared" ref="I490:I553" ca="1" si="1116">2*IMREAL(K229)*COS(2*PI()*B229*3/Nt_load2)-2*IMAGINARY(K229)*SIN(2*PI()*B229*3/Nt_load2)</f>
        <v>2.5131908042741479E-4</v>
      </c>
      <c r="J490" s="223">
        <f t="shared" ref="J490:J553" ca="1" si="1117">2*IMREAL(K229)*COS(2*PI()*B229*4/Nt_load2)-2*IMAGINARY(K229)*SIN(2*PI()*B229*4/Nt_load2)</f>
        <v>-2.5320260693713402E-4</v>
      </c>
      <c r="K490" s="223">
        <f t="shared" ref="K490:K553" ca="1" si="1118">2*IMREAL(K229)*COS(2*PI()*B229*5/Nt_load2)-2*IMAGINARY(K229)*SIN(2*PI()*B229*5/Nt_load2)</f>
        <v>2.5493361366428968E-4</v>
      </c>
      <c r="L490" s="223">
        <f t="shared" ref="L490:L553" ca="1" si="1119">2*IMREAL(K229)*COS(2*PI()*B229*6/Nt_load2)-2*IMAGINARY(K229)*SIN(2*PI()*B229*6/Nt_load2)</f>
        <v>-2.5651105791515597E-4</v>
      </c>
      <c r="M490" s="223">
        <f t="shared" ref="M490:M553" ca="1" si="1120">2*IMREAL(K229)*COS(2*PI()*B229*7/Nt_load2)-2*IMAGINARY(K229)*SIN(2*PI()*B229*7/Nt_load2)</f>
        <v>2.5793398949630018E-4</v>
      </c>
      <c r="N490" s="223">
        <f t="shared" ref="N490:N553" ca="1" si="1121">2*IMREAL(K229)*COS(2*PI()*B229*8/Nt_load2)-2*IMAGINARY(K229)*SIN(2*PI()*B229*8/Nt_load2)</f>
        <v>-2.5920155128694494E-4</v>
      </c>
      <c r="O490" s="223">
        <f t="shared" ref="O490:O553" ca="1" si="1122">2*IMREAL(K229)*COS(2*PI()*B229*9/Nt_load2)-2*IMAGINARY(K229)*SIN(2*PI()*B229*9/Nt_load2)</f>
        <v>2.6031297975526472E-4</v>
      </c>
      <c r="P490" s="223">
        <f t="shared" ref="P490:P553" ca="1" si="1123">2*IMREAL(K229)*COS(2*PI()*B229*10/Nt_load2)-2*IMAGINARY(K229)*SIN(2*PI()*B229*10/Nt_load2)</f>
        <v>-2.6126760541830927E-4</v>
      </c>
      <c r="Q490" s="223">
        <f t="shared" ref="Q490:Q553" ca="1" si="1124">2*IMREAL(K229)*COS(2*PI()*B229*11/Nt_load2)-2*IMAGINARY(K229)*SIN(2*PI()*B229*11/Nt_load2)</f>
        <v>2.6206485324527479E-4</v>
      </c>
      <c r="R490" s="223">
        <f t="shared" ref="R490:R553" ca="1" si="1125">2*IMREAL(K229)*COS(2*PI()*B229*12/Nt_load2)-2*IMAGINARY(K229)*SIN(2*PI()*B229*12/Nt_load2)</f>
        <v>-2.6270424300388155E-4</v>
      </c>
      <c r="S490" s="223">
        <f t="shared" ref="S490:S553" ca="1" si="1126">2*IMREAL(K229)*COS(2*PI()*B229*13/Nt_load2)-2*IMAGINARY(K229)*SIN(2*PI()*B229*13/Nt_load2)</f>
        <v>2.6318538954964697E-4</v>
      </c>
      <c r="T490" s="223">
        <f t="shared" ref="T490:T553" ca="1" si="1127">2*IMREAL(K229)*COS(2*PI()*B229*14/Nt_load2)-2*IMAGINARY(K229)*SIN(2*PI()*B229*14/Nt_load2)</f>
        <v>-2.6350800305788324E-4</v>
      </c>
      <c r="U490" s="223">
        <f t="shared" ref="U490:U553" ca="1" si="1128">2*IMREAL(K229)*COS(2*PI()*B229*15/Nt_load2)-2*IMAGINARY(K229)*SIN(2*PI()*B229*15/Nt_load2)</f>
        <v>2.6367188919827636E-4</v>
      </c>
      <c r="V490" s="223">
        <f t="shared" ref="V490:V553" ca="1" si="1129">2*IMREAL(K229)*COS(2*PI()*B229*16/Nt_load2)-2*IMAGINARY(K229)*SIN(2*PI()*B229*16/Nt_load2)</f>
        <v>-2.6367694925194345E-4</v>
      </c>
      <c r="W490" s="223">
        <f t="shared" ref="W490:W553" ca="1" si="1130">2*IMREAL(K229)*COS(2*PI()*B229*17/Nt_load2)-2*IMAGINARY(K229)*SIN(2*PI()*B229*17/Nt_load2)</f>
        <v>2.6352318017089734E-4</v>
      </c>
      <c r="X490" s="223">
        <f t="shared" ref="X490:X553" ca="1" si="1131">2*IMREAL(K229)*COS(2*PI()*B229*18/Nt_load2)-2*IMAGINARY(K229)*SIN(2*PI()*B229*18/Nt_load2)</f>
        <v>-2.6321067457988267E-4</v>
      </c>
      <c r="Y490" s="223">
        <f t="shared" ref="Y490:Y553" ca="1" si="1132">2*IMREAL(K229)*COS(2*PI()*B229*19/Nt_load2)-2*IMAGINARY(K229)*SIN(2*PI()*B229*19/Nt_load2)</f>
        <v>2.6273962072058215E-4</v>
      </c>
      <c r="Z490" s="223">
        <f t="shared" ref="Z490:Z553" ca="1" si="1133">2*IMREAL(K229)*COS(2*PI()*B229*20/Nt_load2)-2*IMAGINARY(K229)*SIN(2*PI()*B229*20/Nt_load2)</f>
        <v>-2.621103023382268E-4</v>
      </c>
      <c r="AA490" s="223">
        <f t="shared" ref="AA490:AA553" ca="1" si="1134">2*IMREAL(K229)*COS(2*PI()*B229*21/Nt_load2)-2*IMAGINARY(K229)*SIN(2*PI()*B229*21/Nt_load2)</f>
        <v>2.6132309851067812E-4</v>
      </c>
      <c r="AB490" s="223">
        <f t="shared" ref="AB490:AB553" ca="1" si="1135">2*IMREAL(K229)*COS(2*PI()*B229*22/Nt_load2)-2*IMAGINARY(K229)*SIN(2*PI()*B229*22/Nt_load2)</f>
        <v>-2.6037848342008713E-4</v>
      </c>
      <c r="AC490" s="223">
        <f t="shared" ref="AC490:AC553" ca="1" si="1136">2*IMREAL(K229)*COS(2*PI()*B229*23/Nt_load2)-2*IMAGINARY(K229)*SIN(2*PI()*B229*23/Nt_load2)</f>
        <v>2.5927702606726193E-4</v>
      </c>
      <c r="AD490" s="223">
        <f t="shared" ref="AD490:AD553" ca="1" si="1137">2*IMREAL(K229)*COS(2*PI()*B229*24/Nt_load2)-2*IMAGINARY(K229)*SIN(2*PI()*B229*24/Nt_load2)</f>
        <v>-2.5801938992892618E-4</v>
      </c>
      <c r="AE490" s="223">
        <f t="shared" ref="AE490:AE553" ca="1" si="1138">2*IMREAL(K229)*COS(2*PI()*B229*25/Nt_load2)-2*IMAGINARY(K229)*SIN(2*PI()*B229*25/Nt_load2)</f>
        <v>2.5660633255806452E-4</v>
      </c>
      <c r="AF490" s="223">
        <f t="shared" ref="AF490:AF553" ca="1" si="1139">2*IMREAL(K229)*COS(2*PI()*B229*26/Nt_load2)-2*IMAGINARY(K229)*SIN(2*PI()*B229*26/Nt_load2)</f>
        <v>-2.5503870512759777E-4</v>
      </c>
      <c r="AG490" s="223">
        <f t="shared" ref="AG490:AG553" ca="1" si="1140">2*IMREAL(K229)*COS(2*PI()*B229*27/Nt_load2)-2*IMAGINARY(K229)*SIN(2*PI()*B229*27/Nt_load2)</f>
        <v>2.5331745191767459E-4</v>
      </c>
      <c r="AH490" s="223">
        <f t="shared" ref="AH490:AH553" ca="1" si="1141">2*IMREAL(K229)*COS(2*PI()*B229*28/Nt_load2)-2*IMAGINARY(K229)*SIN(2*PI()*B229*28/Nt_load2)</f>
        <v>-2.5144360974686472E-4</v>
      </c>
      <c r="AI490" s="223">
        <f t="shared" ref="AI490:AI553" ca="1" si="1142">2*IMREAL(K229)*COS(2*PI()*B229*29/Nt_load2)-2*IMAGINARY(K229)*SIN(2*PI()*B229*29/Nt_load2)</f>
        <v>2.4941830734762668E-4</v>
      </c>
      <c r="AJ490" s="223">
        <f t="shared" ref="AJ490:AJ553" ca="1" si="1143">2*IMREAL(K229)*COS(2*PI()*B229*30/Nt_load2)-2*IMAGINARY(K229)*SIN(2*PI()*B229*30/Nt_load2)</f>
        <v>-2.472427646863925E-4</v>
      </c>
      <c r="AK490" s="223">
        <f t="shared" ref="AK490:AK553" ca="1" si="1144">2*IMREAL(K229)*COS(2*PI()*B229*31/Nt_load2)-2*IMAGINARY(K229)*SIN(2*PI()*B229*31/Nt_load2)</f>
        <v>2.4491829222871492E-4</v>
      </c>
      <c r="AL490" s="223">
        <f t="shared" ref="AL490:AL553" ca="1" si="1145">2*IMREAL(K229)*COS(2*PI()*B229*32/Nt_load2)-2*IMAGINARY(K229)*SIN(2*PI()*B229*32/Nt_load2)</f>
        <v>-2.424462901498822E-4</v>
      </c>
      <c r="AM490" s="223">
        <f t="shared" ref="AM490:AM553" ca="1" si="1146">2*IMREAL(K229)*COS(2*PI()*B229*33/Nt_load2)-2*IMAGINARY(K229)*SIN(2*PI()*B229*33/Nt_load2)</f>
        <v>2.3982824749151392E-4</v>
      </c>
      <c r="AN490" s="223">
        <f t="shared" ref="AN490:AN553" ca="1" si="1147">2*IMREAL(K229)*COS(2*PI()*B229*34/Nt_load2)-2*IMAGINARY(K229)*SIN(2*PI()*B229*34/Nt_load2)</f>
        <v>-2.3706574126461399E-4</v>
      </c>
      <c r="AO490" s="223">
        <f t="shared" ref="AO490:AO553" ca="1" si="1148">2*IMREAL(K229)*COS(2*PI()*B229*35/Nt_load2)-2*IMAGINARY(K229)*SIN(2*PI()*B229*35/Nt_load2)</f>
        <v>2.3416043549963372E-4</v>
      </c>
      <c r="AP490" s="223">
        <f t="shared" ref="AP490:AP553" ca="1" si="1149">2*IMREAL(K229)*COS(2*PI()*B229*36/Nt_load2)-2*IMAGINARY(K229)*SIN(2*PI()*B229*36/Nt_load2)</f>
        <v>-2.3111408024413285E-4</v>
      </c>
      <c r="AQ490" s="223">
        <f t="shared" ref="AQ490:AQ553" ca="1" si="1150">2*IMREAL(K229)*COS(2*PI()*B229*37/Nt_load2)-2*IMAGINARY(K229)*SIN(2*PI()*B229*37/Nt_load2)</f>
        <v>2.2792851050860321E-4</v>
      </c>
      <c r="AR490" s="223">
        <f t="shared" ref="AR490:AR553" ca="1" si="1151">2*IMREAL(K229)*COS(2*PI()*B229*38/Nt_load2)-2*IMAGINARY(K229)*SIN(2*PI()*B229*38/Nt_load2)</f>
        <v>-2.2460564516114099E-4</v>
      </c>
      <c r="AS490" s="223">
        <f t="shared" ref="AS490:AS553" ca="1" si="1152">2*IMREAL(K229)*COS(2*PI()*B229*39/Nt_load2)-2*IMAGINARY(K229)*SIN(2*PI()*B229*39/Nt_load2)</f>
        <v>2.2114748577157779E-4</v>
      </c>
      <c r="AT490" s="223">
        <f t="shared" ref="AT490:AT553" ca="1" si="1153">2*IMREAL(K229)*COS(2*PI()*B229*40/Nt_load2)-2*IMAGINARY(K229)*SIN(2*PI()*B229*40/Nt_load2)</f>
        <v>-2.1755611540582502E-4</v>
      </c>
      <c r="AU490" s="223">
        <f t="shared" ref="AU490:AU553" ca="1" si="1154">2*IMREAL(K229)*COS(2*PI()*B229*41/Nt_load2)-2*IMAGINARY(K229)*SIN(2*PI()*B229*41/Nt_load2)</f>
        <v>2.1383369737109674E-4</v>
      </c>
      <c r="AV490" s="223">
        <f t="shared" ref="AV490:AV553" ca="1" si="1155">2*IMREAL(K229)*COS(2*PI()*B229*42/Nt_load2)-2*IMAGINARY(K229)*SIN(2*PI()*B229*42/Nt_load2)</f>
        <v>-2.0998247391282906E-4</v>
      </c>
      <c r="AW490" s="223">
        <f t="shared" ref="AW490:AW553" ca="1" si="1156">2*IMREAL(K229)*COS(2*PI()*B229*43/Nt_load2)-2*IMAGINARY(K229)*SIN(2*PI()*B229*43/Nt_load2)</f>
        <v>2.0600476486402658E-4</v>
      </c>
      <c r="AX490" s="223">
        <f t="shared" ref="AX490:AX553" ca="1" si="1157">2*IMREAL(K229)*COS(2*PI()*B229*44/Nt_load2)-2*IMAGINARY(K229)*SIN(2*PI()*B229*44/Nt_load2)</f>
        <v>-2.0190296624788911E-4</v>
      </c>
      <c r="AY490" s="223">
        <f t="shared" ref="AY490:AY553" ca="1" si="1158">2*IMREAL(K229)*COS(2*PI()*B229*45/Nt_load2)-2*IMAGINARY(K229)*SIN(2*PI()*B229*45/Nt_load2)</f>
        <v>1.9767954883451736E-4</v>
      </c>
      <c r="AZ490" s="223">
        <f t="shared" ref="AZ490:AZ553" ca="1" si="1159">2*IMREAL(K229)*COS(2*PI()*B229*46/Nt_load2)-2*IMAGINARY(K229)*SIN(2*PI()*B229*46/Nt_load2)</f>
        <v>-1.9333705665264207E-4</v>
      </c>
      <c r="BA490" s="223">
        <f t="shared" ref="BA490:BA553" ca="1" si="1160">2*IMREAL(K229)*COS(2*PI()*B229*47/Nt_load2)-2*IMAGINARY(K229)*SIN(2*PI()*B229*47/Nt_load2)</f>
        <v>1.8887810545717735E-4</v>
      </c>
      <c r="BB490" s="223">
        <f t="shared" ref="BB490:BB553" ca="1" si="1161">2*IMREAL(K229)*COS(2*PI()*B229*48/Nt_load2)-2*IMAGINARY(K229)*SIN(2*PI()*B229*48/Nt_load2)</f>
        <v>-1.8430538115359244E-4</v>
      </c>
      <c r="BC490" s="223">
        <f t="shared" ref="BC490:BC553" ca="1" si="1162">2*IMREAL(K229)*COS(2*PI()*B229*49/Nt_load2)-2*IMAGINARY(K229)*SIN(2*PI()*B229*49/Nt_load2)</f>
        <v>1.7962163818002814E-4</v>
      </c>
      <c r="BD490" s="223">
        <f t="shared" ref="BD490:BD553" ca="1" si="1163">2*IMREAL(K229)*COS(2*PI()*B229*50/Nt_load2)-2*IMAGINARY(K229)*SIN(2*PI()*B229*50/Nt_load2)</f>
        <v>-1.7482969784810443E-4</v>
      </c>
      <c r="BE490" s="223">
        <f t="shared" ref="BE490:BE553" ca="1" si="1164">2*IMREAL(K229)*COS(2*PI()*B229*51/Nt_load2)-2*IMAGINARY(K229)*SIN(2*PI()*B229*51/Nt_load2)</f>
        <v>1.6993244664350048E-4</v>
      </c>
      <c r="BF490" s="223">
        <f t="shared" ref="BF490:BF553" ca="1" si="1165">2*IMREAL(K229)*COS(2*PI()*B229*52/Nt_load2)-2*IMAGINARY(K229)*SIN(2*PI()*B229*52/Nt_load2)</f>
        <v>-1.6493283448722179E-4</v>
      </c>
      <c r="BG490" s="223">
        <f t="shared" ref="BG490:BG553" ca="1" si="1166">2*IMREAL(K229)*COS(2*PI()*B229*53/Nt_load2)-2*IMAGINARY(K229)*SIN(2*PI()*B229*53/Nt_load2)</f>
        <v>1.5983387295868989E-4</v>
      </c>
      <c r="BH490" s="223">
        <f t="shared" ref="BH490:BH553" ca="1" si="1167">2*IMREAL(K229)*COS(2*PI()*B229*54/Nt_load2)-2*IMAGINARY(K229)*SIN(2*PI()*B229*54/Nt_load2)</f>
        <v>-1.5463863348165523E-4</v>
      </c>
      <c r="BI490" s="223">
        <f t="shared" ref="BI490:BI553" ca="1" si="1168">2*IMREAL(K229)*COS(2*PI()*B229*55/Nt_load2)-2*IMAGINARY(K229)*SIN(2*PI()*B229*55/Nt_load2)</f>
        <v>1.4935024547412212E-4</v>
      </c>
      <c r="BJ490" s="223">
        <f t="shared" ref="BJ490:BJ553" ca="1" si="1169">2*IMREAL(K229)*COS(2*PI()*B229*56/Nt_load2)-2*IMAGINARY(K229)*SIN(2*PI()*B229*56/Nt_load2)</f>
        <v>-1.4397189446328074E-4</v>
      </c>
      <c r="BK490" s="223">
        <f t="shared" ref="BK490:BK553" ca="1" si="1170">2*IMREAL(K229)*COS(2*PI()*B229*57/Nt_load2)-2*IMAGINARY(K229)*SIN(2*PI()*B229*57/Nt_load2)</f>
        <v>1.3850682016667052E-4</v>
      </c>
      <c r="BL490" s="223">
        <f t="shared" ref="BL490:BL553" ca="1" si="1171">2*IMREAL(K229)*COS(2*PI()*B229*58/Nt_load2)-2*IMAGINARY(K229)*SIN(2*PI()*B229*58/Nt_load2)</f>
        <v>-1.3295831454070188E-4</v>
      </c>
      <c r="BM490" s="223">
        <f t="shared" ref="BM490:BM553" ca="1" si="1172">2*IMREAL(K229)*COS(2*PI()*B229*59/Nt_load2)-2*IMAGINARY(K229)*SIN(2*PI()*B229*59/Nt_load2)</f>
        <v>1.2732971979767917E-4</v>
      </c>
      <c r="BN490" s="223">
        <f t="shared" ref="BN490:BN553" ca="1" si="1173">2*IMREAL(K229)*COS(2*PI()*B229*60/Nt_load2)-2*IMAGINARY(K229)*SIN(2*PI()*B229*60/Nt_load2)</f>
        <v>-1.2162442639261514E-4</v>
      </c>
      <c r="BO490" s="223">
        <f t="shared" ref="BO490:BO553" ca="1" si="1174">2*IMREAL(K229)*COS(2*PI()*B229*61/Nt_load2)-2*IMAGINARY(K229)*SIN(2*PI()*B229*61/Nt_load2)</f>
        <v>1.1584587098092242E-4</v>
      </c>
      <c r="BP490" s="223">
        <f t="shared" ref="BP490:BP553" ca="1" si="1175">2*IMREAL(K229)*COS(2*PI()*B229*62/Nt_load2)-2*IMAGINARY(K229)*SIN(2*PI()*B229*62/Nt_load2)</f>
        <v>-1.099975343483137E-4</v>
      </c>
      <c r="BQ490" s="223">
        <f t="shared" ref="BQ490:BQ553" ca="1" si="1176">2*IMREAL(K229)*COS(2*PI()*B229*63/Nt_load2)-2*IMAGINARY(K229)*SIN(2*PI()*B229*63/Nt_load2)</f>
        <v>1.0408293931407948E-4</v>
      </c>
      <c r="BR490" s="223">
        <f t="shared" ref="BR490:BR553" ca="1" si="1177">2*IMREAL(K229)*COS(2*PI()*B229*64/Nt_load2)-2*IMAGINARY(K229)*SIN(2*PI()*B229*64/Nt_load2)</f>
        <v>-9.8105648609114236E-5</v>
      </c>
      <c r="BS490" s="223">
        <f t="shared" ref="BS490:BS553" ca="1" si="1178">2*IMREAL(K229)*COS(2*PI()*B229*65/Nt_load2)-2*IMAGINARY(K229)*SIN(2*PI()*B229*65/Nt_load2)</f>
        <v>9.2069262729833307E-5</v>
      </c>
      <c r="BT490" s="223">
        <f t="shared" ref="BT490:BT553" ca="1" si="1179">2*IMREAL(K229)*COS(2*PI()*B229*66/Nt_load2)-2*IMAGINARY(K229)*SIN(2*PI()*B229*66/Nt_load2)</f>
        <v>-8.5977417769375375E-5</v>
      </c>
      <c r="BU490" s="223">
        <f t="shared" ref="BU490:BU553" ca="1" si="1180">2*IMREAL(K229)*COS(2*PI()*B229*67/Nt_load2)-2*IMAGINARY(K229)*SIN(2*PI()*B229*67/Nt_load2)</f>
        <v>7.9833783227363031E-5</v>
      </c>
      <c r="BV490" s="223">
        <f t="shared" ref="BV490:BV553" ca="1" si="1181">2*IMREAL(K229)*COS(2*PI()*B229*68/Nt_load2)-2*IMAGINARY(K229)*SIN(2*PI()*B229*68/Nt_load2)</f>
        <v>-7.3642059799504823E-5</v>
      </c>
      <c r="BW490" s="223">
        <f t="shared" ref="BW490:BW553" ca="1" si="1182">2*IMREAL(K229)*COS(2*PI()*B229*69/Nt_load2)-2*IMAGINARY(K229)*SIN(2*PI()*B229*69/Nt_load2)</f>
        <v>6.7405977148477349E-5</v>
      </c>
      <c r="BX490" s="223">
        <f t="shared" ref="BX490:BX553" ca="1" si="1183">2*IMREAL(K229)*COS(2*PI()*B229*70/Nt_load2)-2*IMAGINARY(K229)*SIN(2*PI()*B229*70/Nt_load2)</f>
        <v>-6.112929165728745E-5</v>
      </c>
      <c r="BY490" s="223">
        <f t="shared" ref="BY490:BY553" ca="1" si="1184">2*IMREAL(K229)*COS(2*PI()*B229*71/Nt_load2)-2*IMAGINARY(K229)*SIN(2*PI()*B229*71/Nt_load2)</f>
        <v>5.4815784166581966E-5</v>
      </c>
      <c r="BZ490" s="223">
        <f t="shared" ref="BZ490:BZ553" ca="1" si="1185">2*IMREAL(K229)*COS(2*PI()*B229*72/Nt_load2)-2*IMAGINARY(K229)*SIN(2*PI()*B229*72/Nt_load2)</f>
        <v>-4.846925769718139E-5</v>
      </c>
      <c r="CA490" s="223">
        <f t="shared" ref="CA490:CA553" ca="1" si="1186">2*IMREAL(K229)*COS(2*PI()*B229*73/Nt_load2)-2*IMAGINARY(K229)*SIN(2*PI()*B229*73/Nt_load2)</f>
        <v>4.2093535159326323E-5</v>
      </c>
      <c r="CB490" s="223">
        <f t="shared" ref="CB490:CB553" ca="1" si="1187">2*IMREAL(K229)*COS(2*PI()*B229*74/Nt_load2)-2*IMAGINARY(K229)*SIN(2*PI()*B229*74/Nt_load2)</f>
        <v>-3.5692457049869918E-5</v>
      </c>
      <c r="CC490" s="223">
        <f t="shared" ref="CC490:CC553" ca="1" si="1188">2*IMREAL(K229)*COS(2*PI()*B229*75/Nt_load2)-2*IMAGINARY(K229)*SIN(2*PI()*B229*75/Nt_load2)</f>
        <v>2.9269879138913585E-5</v>
      </c>
      <c r="CD490" s="223">
        <f t="shared" ref="CD490:CD553" ca="1" si="1189">2*IMREAL(K229)*COS(2*PI()*B229*76/Nt_load2)-2*IMAGINARY(K229)*SIN(2*PI()*B229*76/Nt_load2)</f>
        <v>-2.2829670147242706E-5</v>
      </c>
      <c r="CE490" s="223">
        <f t="shared" ref="CE490:CE553" ca="1" si="1190">2*IMREAL(K229)*COS(2*PI()*B229*77/Nt_load2)-2*IMAGINARY(K229)*SIN(2*PI()*B229*77/Nt_load2)</f>
        <v>1.6375709415924027E-5</v>
      </c>
      <c r="CF490" s="223">
        <f t="shared" ref="CF490:CF553" ca="1" si="1191">2*IMREAL(K229)*COS(2*PI()*B229*78/Nt_load2)-2*IMAGINARY(K229)*SIN(2*PI()*B229*78/Nt_load2)</f>
        <v>-9.9118845695803922E-6</v>
      </c>
      <c r="CG490" s="223">
        <f t="shared" ref="CG490:CG553" ca="1" si="1192">2*IMREAL(K229)*COS(2*PI()*B229*79/Nt_load2)-2*IMAGINARY(K229)*SIN(2*PI()*B229*79/Nt_load2)</f>
        <v>3.4420891746012955E-6</v>
      </c>
      <c r="CH490" s="223">
        <f t="shared" ref="CH490:CH553" ca="1" si="1193">2*IMREAL(K229)*COS(2*PI()*B229*80/Nt_load2)-2*IMAGINARY(K229)*SIN(2*PI()*B229*80/Nt_load2)</f>
        <v>3.0297796061810856E-6</v>
      </c>
      <c r="CI490" s="223">
        <f t="shared" ref="CI490:CI553" ca="1" si="1194">2*IMREAL(K229)*COS(2*PI()*B229*81/Nt_load2)-2*IMAGINARY(K229)*SIN(2*PI()*B229*81/Nt_load2)</f>
        <v>-9.499823361026953E-6</v>
      </c>
      <c r="CJ490" s="223">
        <f t="shared" ref="CJ490:CJ553" ca="1" si="1195">2*IMREAL(K229)*COS(2*PI()*B229*82/Nt_load2)-2*IMAGINARY(K229)*SIN(2*PI()*B229*82/Nt_load2)</f>
        <v>1.5964144777501414E-5</v>
      </c>
      <c r="CK490" s="223">
        <f t="shared" ref="CK490:CK553" ca="1" si="1196">2*IMREAL(K229)*COS(2*PI()*B229*83/Nt_load2)-2*IMAGINARY(K229)*SIN(2*PI()*B229*83/Nt_load2)</f>
        <v>-2.2418849990099736E-5</v>
      </c>
      <c r="CL490" s="223">
        <f t="shared" ref="CL490:CL553" ca="1" si="1197">2*IMREAL(K229)*COS(2*PI()*B229*84/Nt_load2)-2*IMAGINARY(K229)*SIN(2*PI()*B229*84/Nt_load2)</f>
        <v>2.88600509257588E-5</v>
      </c>
      <c r="CM490" s="223">
        <f t="shared" ref="CM490:CM553" ca="1" si="1198">2*IMREAL(K229)*COS(2*PI()*B229*85/Nt_load2)-2*IMAGINARY(K229)*SIN(2*PI()*B229*85/Nt_load2)</f>
        <v>-3.5283867645886989E-5</v>
      </c>
      <c r="CN490" s="223">
        <f t="shared" ref="CN490:CN553" ca="1" si="1199">2*IMREAL(K229)*COS(2*PI()*B229*86/Nt_load2)-2*IMAGINARY(K229)*SIN(2*PI()*B229*86/Nt_load2)</f>
        <v>4.1686430683494084E-5</v>
      </c>
      <c r="CO490" s="223">
        <f t="shared" ref="CO490:CO553" ca="1" si="1200">2*IMREAL(K229)*COS(2*PI()*B229*87/Nt_load2)-2*IMAGINARY(K229)*SIN(2*PI()*B229*87/Nt_load2)</f>
        <v>-4.806388337399871E-5</v>
      </c>
      <c r="CP490" s="223">
        <f t="shared" ref="CP490:CP553" ca="1" si="1201">2*IMREAL(K229)*COS(2*PI()*B229*88/Nt_load2)-2*IMAGINARY(K229)*SIN(2*PI()*B229*88/Nt_load2)</f>
        <v>5.4412384178398018E-5</v>
      </c>
      <c r="CQ490" s="223">
        <f t="shared" ref="CQ490:CQ553" ca="1" si="1202">2*IMREAL(K229)*COS(2*PI()*B229*89/Nt_load2)-2*IMAGINARY(K229)*SIN(2*PI()*B229*89/Nt_load2)</f>
        <v>-6.0728108997178327E-5</v>
      </c>
      <c r="CR490" s="223">
        <f t="shared" ref="CR490:CR553" ca="1" si="1203">2*IMREAL(K229)*COS(2*PI()*B229*90/Nt_load2)-2*IMAGINARY(K229)*SIN(2*PI()*B229*90/Nt_load2)</f>
        <v>6.7007253473868946E-5</v>
      </c>
      <c r="CS490" s="223">
        <f t="shared" ref="CS490:CS553" ca="1" si="1204">2*IMREAL(K229)*COS(2*PI()*B229*91/Nt_load2)-2*IMAGINARY(K229)*SIN(2*PI()*B229*91/Nt_load2)</f>
        <v>-7.3246035286629517E-5</v>
      </c>
      <c r="CT490" s="223">
        <f t="shared" ref="CT490:CT553" ca="1" si="1205">2*IMREAL(K229)*COS(2*PI()*B229*92/Nt_load2)-2*IMAGINARY(K229)*SIN(2*PI()*B229*92/Nt_load2)</f>
        <v>7.9440696426579029E-5</v>
      </c>
      <c r="CU490" s="223">
        <f t="shared" ref="CU490:CU553" ca="1" si="1206">2*IMREAL(K229)*COS(2*PI()*B229*93/Nt_load2)-2*IMAGINARY(K229)*SIN(2*PI()*B229*93/Nt_load2)</f>
        <v>-8.5587505461480172E-5</v>
      </c>
      <c r="CV490" s="223">
        <f t="shared" ref="CV490:CV553" ca="1" si="1207">2*IMREAL(K229)*COS(2*PI()*B229*94/Nt_load2)-2*IMAGINARY(K229)*SIN(2*PI()*B229*94/Nt_load2)</f>
        <v>9.168275978341421E-5</v>
      </c>
      <c r="CW490" s="223">
        <f t="shared" ref="CW490:CW553" ca="1" si="1208">2*IMREAL(K229)*COS(2*PI()*B229*95/Nt_load2)-2*IMAGINARY(K229)*SIN(2*PI()*B229*95/Nt_load2)</f>
        <v>-9.7722787839093914E-5</v>
      </c>
      <c r="CX490" s="223">
        <f t="shared" ref="CX490:CX553" ca="1" si="1209">2*IMREAL(K229)*COS(2*PI()*B229*96/Nt_load2)-2*IMAGINARY(K229)*SIN(2*PI()*B229*96/Nt_load2)</f>
        <v>1.0370395134146967E-4</v>
      </c>
      <c r="CY490" s="223">
        <f t="shared" ref="CY490:CY553" ca="1" si="1210">2*IMREAL(K229)*COS(2*PI()*B229*97/Nt_load2)-2*IMAGINARY(K229)*SIN(2*PI()*B229*97/Nt_load2)</f>
        <v>-1.096226474612842E-4</v>
      </c>
      <c r="CZ490" s="223">
        <f t="shared" ref="CZ490:CZ553" ca="1" si="1211">2*IMREAL(K229)*COS(2*PI()*B229*98/Nt_load2)-2*IMAGINARY(K229)*SIN(2*PI()*B229*98/Nt_load2)</f>
        <v>1.1547531099733664E-4</v>
      </c>
      <c r="DA490" s="223">
        <f t="shared" ref="DA490:DA553" ca="1" si="1212">2*IMREAL(K229)*COS(2*PI()*B229*99/Nt_load2)-2*IMAGINARY(K229)*SIN(2*PI()*B229*99/Nt_load2)</f>
        <v>-1.212584165239442E-4</v>
      </c>
      <c r="DB490" s="223">
        <f t="shared" ref="DB490:DB553" ca="1" si="1213">2*IMREAL(K229)*COS(2*PI()*B229*100/Nt_load2)-2*IMAGINARY(K229)*SIN(2*PI()*B229*100/Nt_load2)</f>
        <v>1.2696848051458194E-4</v>
      </c>
      <c r="DC490" s="223">
        <f t="shared" ref="DC490:DC553" ca="1" si="1214">2*IMREAL(K229)*COS(2*PI()*B229*101/Nt_load2)-2*IMAGINARY(K229)*SIN(2*PI()*B229*101/Nt_load2)</f>
        <v>-1.3260206344021494E-4</v>
      </c>
      <c r="DD490" s="223">
        <f t="shared" ref="DD490:DD553" ca="1" si="1215">2*IMREAL(K229)*COS(2*PI()*B229*102/Nt_load2)-2*IMAGINARY(K229)*SIN(2*PI()*B229*102/Nt_load2)</f>
        <v>1.3815577184114205E-4</v>
      </c>
      <c r="DE490" s="223">
        <f t="shared" ref="DE490:DE553" ca="1" si="1216">2*IMREAL(K229)*COS(2*PI()*B229*103/Nt_load2)-2*IMAGINARY(K229)*SIN(2*PI()*B229*103/Nt_load2)</f>
        <v>-1.4362626037108908E-4</v>
      </c>
      <c r="DF490" s="223">
        <f t="shared" ref="DF490:DF553" ca="1" si="1217">2*IMREAL(K229)*COS(2*PI()*B229*104/Nt_load2)-2*IMAGINARY(K229)*SIN(2*PI()*B229*104/Nt_load2)</f>
        <v>1.4901023381232027E-4</v>
      </c>
      <c r="DG490" s="223">
        <f t="shared" ref="DG490:DG553" ca="1" si="1218">2*IMREAL(K229)*COS(2*PI()*B229*105/Nt_load2)-2*IMAGINARY(K229)*SIN(2*PI()*B229*105/Nt_load2)</f>
        <v>-1.5430444906055444E-4</v>
      </c>
      <c r="DH490" s="223">
        <f t="shared" ref="DH490:DH553" ca="1" si="1219">2*IMREAL(K229)*COS(2*PI()*B229*106/Nt_load2)-2*IMAGINARY(K229)*SIN(2*PI()*B229*106/Nt_load2)</f>
        <v>1.5950571707847749E-4</v>
      </c>
      <c r="DI490" s="223">
        <f t="shared" ref="DI490:DI553" ca="1" si="1220">2*IMREAL(K229)*COS(2*PI()*B229*107/Nt_load2)-2*IMAGINARY(K229)*SIN(2*PI()*B229*107/Nt_load2)</f>
        <v>-1.646109048167475E-4</v>
      </c>
      <c r="DJ490" s="223">
        <f t="shared" ref="DJ490:DJ553" ca="1" si="1221">2*IMREAL(K229)*COS(2*PI()*B229*108/Nt_load2)-2*IMAGINARY(K229)*SIN(2*PI()*B229*108/Nt_load2)</f>
        <v>1.6961693710115409E-4</v>
      </c>
      <c r="DK490" s="223">
        <f t="shared" ref="DK490:DK553" ca="1" si="1222">2*IMREAL(K229)*COS(2*PI()*B229*109/Nt_load2)-2*IMAGINARY(K229)*SIN(2*PI()*B229*109/Nt_load2)</f>
        <v>-1.7452079848503667E-4</v>
      </c>
      <c r="DL490" s="223">
        <f t="shared" ref="DL490:DL553" ca="1" si="1223">2*IMREAL(K229)*COS(2*PI()*B229*110/Nt_load2)-2*IMAGINARY(K229)*SIN(2*PI()*B229*110/Nt_load2)</f>
        <v>1.7931953506566473E-4</v>
      </c>
      <c r="DM490" s="223">
        <f t="shared" ref="DM490:DM553" ca="1" si="1224">2*IMREAL(K229)*COS(2*PI()*B229*111/Nt_load2)-2*IMAGINARY(K229)*SIN(2*PI()*B229*111/Nt_load2)</f>
        <v>-1.8401025626355857E-4</v>
      </c>
      <c r="DN490" s="223">
        <f t="shared" ref="DN490:DN553" ca="1" si="1225">2*IMREAL(K229)*COS(2*PI()*B229*112/Nt_load2)-2*IMAGINARY(K229)*SIN(2*PI()*B229*112/Nt_load2)</f>
        <v>1.8859013656366577E-4</v>
      </c>
      <c r="DO490" s="223">
        <f t="shared" ref="DO490:DO553" ca="1" si="1226">2*IMREAL(K229)*COS(2*PI()*B229*113/Nt_load2)-2*IMAGINARY(K229)*SIN(2*PI()*B229*113/Nt_load2)</f>
        <v>-1.9305641721734641E-4</v>
      </c>
      <c r="DP490" s="223">
        <f t="shared" ref="DP490:DP553" ca="1" si="1227">2*IMREAL(K229)*COS(2*PI()*B229*114/Nt_load2)-2*IMAGINARY(K229)*SIN(2*PI()*B229*114/Nt_load2)</f>
        <v>1.9740640790413968E-4</v>
      </c>
      <c r="DQ490" s="223">
        <f t="shared" ref="DQ490:DQ553" ca="1" si="1228">2*IMREAL(K229)*COS(2*PI()*B229*115/Nt_load2)-2*IMAGINARY(K229)*SIN(2*PI()*B229*115/Nt_load2)</f>
        <v>-2.0163748835230278E-4</v>
      </c>
      <c r="DR490" s="223">
        <f t="shared" ref="DR490:DR553" ca="1" si="1229">2*IMREAL(K229)*COS(2*PI()*B229*116/Nt_load2)-2*IMAGINARY(K229)*SIN(2*PI()*B229*116/Nt_load2)</f>
        <v>2.0574710991720367E-4</v>
      </c>
      <c r="DS490" s="223">
        <f t="shared" ref="DS490:DS553" ca="1" si="1230">2*IMREAL(K229)*COS(2*PI()*B229*117/Nt_load2)-2*IMAGINARY(K229)*SIN(2*PI()*B229*117/Nt_load2)</f>
        <v>-2.0973279711647034E-4</v>
      </c>
      <c r="DT490" s="223">
        <f t="shared" ref="DT490:DT553" ca="1" si="1231">2*IMREAL(K229)*COS(2*PI()*B229*118/Nt_load2)-2*IMAGINARY(K229)*SIN(2*PI()*B229*118/Nt_load2)</f>
        <v>2.1359214912116843E-4</v>
      </c>
      <c r="DU490" s="223">
        <f t="shared" ref="DU490:DU553" ca="1" si="1232">2*IMREAL(K229)*COS(2*PI()*B229*119/Nt_load2)-2*IMAGINARY(K229)*SIN(2*PI()*B229*119/Nt_load2)</f>
        <v>-2.1732284120196067E-4</v>
      </c>
      <c r="DV490" s="223">
        <f t="shared" ref="DV490:DV553" ca="1" si="1233">2*IMREAL(K229)*COS(2*PI()*B229*120/Nt_load2)-2*IMAGINARY(K229)*SIN(2*PI()*B229*120/Nt_load2)</f>
        <v>2.209226261294373E-4</v>
      </c>
      <c r="DW490" s="223">
        <f t="shared" ref="DW490:DW553" ca="1" si="1234">2*IMREAL(K229)*COS(2*PI()*B229*121/Nt_load2)-2*IMAGINARY(K229)*SIN(2*PI()*B229*121/Nt_load2)</f>
        <v>-2.2438933552776252E-4</v>
      </c>
      <c r="DX490" s="223">
        <f t="shared" ref="DX490:DX553" ca="1" si="1235">2*IMREAL(K229)*COS(2*PI()*B229*122/Nt_load2)-2*IMAGINARY(K229)*SIN(2*PI()*B229*122/Nt_load2)</f>
        <v>2.2772088118082345E-4</v>
      </c>
      <c r="DY490" s="223">
        <f t="shared" ref="DY490:DY553" ca="1" si="1236">2*IMREAL(K229)*COS(2*PI()*B229*123/Nt_load2)-2*IMAGINARY(K229)*SIN(2*PI()*B229*123/Nt_load2)</f>
        <v>-2.309152562900932E-4</v>
      </c>
      <c r="DZ490" s="223">
        <f t="shared" ref="DZ490:DZ553" ca="1" si="1237">2*IMREAL(K229)*COS(2*PI()*B229*124/Nt_load2)-2*IMAGINARY(K229)*SIN(2*PI()*B229*124/Nt_load2)</f>
        <v>2.3397053668344439E-4</v>
      </c>
      <c r="EA490" s="223">
        <f t="shared" ref="EA490:EA553" ca="1" si="1238">2*IMREAL(K229)*COS(2*PI()*B229*125/Nt_load2)-2*IMAGINARY(K229)*SIN(2*PI()*B229*125/Nt_load2)</f>
        <v>-2.3688488197422651E-4</v>
      </c>
      <c r="EB490" s="223">
        <f t="shared" ref="EB490:EB553" ca="1" si="1239">2*IMREAL(K229)*COS(2*PI()*B229*126/Nt_load2)-2*IMAGINARY(K229)*SIN(2*PI()*B229*126/Nt_load2)</f>
        <v>2.3965653666980355E-4</v>
      </c>
      <c r="EC490" s="223">
        <f t="shared" ref="EC490:EC553" ca="1" si="1240">2*IMREAL(K229)*COS(2*PI()*B229*127/Nt_load2)-2*IMAGINARY(K229)*SIN(2*PI()*B229*127/Nt_load2)</f>
        <v>-2.4228383122902567E-4</v>
      </c>
      <c r="ED490" s="223">
        <f t="shared" ref="ED490:ED553" ca="1" si="1241">2*IMREAL(K229)*COS(2*PI()*B229*128/Nt_load2)-2*IMAGINARY(K229)*SIN(2*PI()*B229*128/Nt_load2)</f>
        <v>2.4476518306789139E-4</v>
      </c>
      <c r="EE490" s="223">
        <f t="shared" ref="EE490:EE553" ca="1" si="1242">2*IMREAL(K229)*COS(2*PI()*B229*129/Nt_load2)-2*IMAGINARY(K229)*SIN(2*PI()*B229*129/Nt_load2)</f>
        <v>-2.4709909751283665E-4</v>
      </c>
      <c r="EF490" s="223">
        <f t="shared" ref="EF490:EF553" ca="1" si="1243">2*IMREAL(K229)*COS(2*PI()*B229*130/Nt_load2)-2*IMAGINARY(K229)*SIN(2*PI()*B229*130/Nt_load2)</f>
        <v>2.4928416870107043E-4</v>
      </c>
      <c r="EG490" s="223">
        <f t="shared" ref="EG490:EG553" ca="1" si="1244">2*IMREAL(K229)*COS(2*PI()*B229*131/Nt_load2)-2*IMAGINARY(K229)*SIN(2*PI()*B229*131/Nt_load2)</f>
        <v>-2.5131908042741414E-4</v>
      </c>
      <c r="EH490" s="223">
        <f t="shared" ref="EH490:EH553" ca="1" si="1245">2*IMREAL(K229)*COS(2*PI()*B229*132/Nt_load2)-2*IMAGINARY(K229)*SIN(2*PI()*B229*132/Nt_load2)</f>
        <v>2.5320260693713391E-4</v>
      </c>
      <c r="EI490" s="223">
        <f t="shared" ref="EI490:EI553" ca="1" si="1246">2*IMREAL(K229)*COS(2*PI()*B229*133/Nt_load2)-2*IMAGINARY(K229)*SIN(2*PI()*B229*133/Nt_load2)</f>
        <v>-2.5493361366428621E-4</v>
      </c>
      <c r="EJ490" s="223">
        <f t="shared" ref="EJ490:EJ553" ca="1" si="1247">2*IMREAL(K229)*COS(2*PI()*B229*134/Nt_load2)-2*IMAGINARY(K229)*SIN(2*PI()*B229*134/Nt_load2)</f>
        <v>2.5651105791515304E-4</v>
      </c>
      <c r="EK490" s="223">
        <f t="shared" ref="EK490:EK553" ca="1" si="1248">2*IMREAL(K229)*COS(2*PI()*B229*135/Nt_load2)-2*IMAGINARY(K229)*SIN(2*PI()*B229*135/Nt_load2)</f>
        <v>-2.5793398949629801E-4</v>
      </c>
      <c r="EL490" s="223">
        <f t="shared" ref="EL490:EL553" ca="1" si="1249">2*IMREAL(K229)*COS(2*PI()*B229*136/Nt_load2)-2*IMAGINARY(K229)*SIN(2*PI()*B229*136/Nt_load2)</f>
        <v>2.5920155128694332E-4</v>
      </c>
      <c r="EM490" s="223">
        <f t="shared" ref="EM490:EM553" ca="1" si="1250">2*IMREAL(K229)*COS(2*PI()*B229*137/Nt_load2)-2*IMAGINARY(K229)*SIN(2*PI()*B229*137/Nt_load2)</f>
        <v>-2.6031297975526364E-4</v>
      </c>
      <c r="EN490" s="223">
        <f t="shared" ref="EN490:EN553" ca="1" si="1251">2*IMREAL(K229)*COS(2*PI()*B229*138/Nt_load2)-2*IMAGINARY(K229)*SIN(2*PI()*B229*138/Nt_load2)</f>
        <v>2.6126760541830856E-4</v>
      </c>
      <c r="EO490" s="223">
        <f t="shared" ref="EO490:EO553" ca="1" si="1252">2*IMREAL(K229)*COS(2*PI()*B229*139/Nt_load2)-2*IMAGINARY(K229)*SIN(2*PI()*B229*139/Nt_load2)</f>
        <v>-2.6206485324527441E-4</v>
      </c>
      <c r="EP490" s="223">
        <f t="shared" ref="EP490:EP553" ca="1" si="1253">2*IMREAL(K229)*COS(2*PI()*B229*140/Nt_load2)-2*IMAGINARY(K229)*SIN(2*PI()*B229*140/Nt_load2)</f>
        <v>2.6270424300388128E-4</v>
      </c>
      <c r="EQ490" s="223">
        <f t="shared" ref="EQ490:EQ553" ca="1" si="1254">2*IMREAL(K229)*COS(2*PI()*B229*141/Nt_load2)-2*IMAGINARY(K229)*SIN(2*PI()*B229*141/Nt_load2)</f>
        <v>-2.6318538954964686E-4</v>
      </c>
      <c r="ER490" s="223">
        <f t="shared" ref="ER490:ER553" ca="1" si="1255">2*IMREAL(K229)*COS(2*PI()*B229*142/Nt_load2)-2*IMAGINARY(K229)*SIN(2*PI()*B229*142/Nt_load2)</f>
        <v>2.6350800305788269E-4</v>
      </c>
      <c r="ES490" s="223">
        <f t="shared" ref="ES490:ES553" ca="1" si="1256">2*IMREAL(K229)*COS(2*PI()*B229*143/Nt_load2)-2*IMAGINARY(K229)*SIN(2*PI()*B229*143/Nt_load2)</f>
        <v>-2.636718891982762E-4</v>
      </c>
      <c r="ET490" s="223">
        <f t="shared" ref="ET490:ET553" ca="1" si="1257">2*IMREAL(K229)*COS(2*PI()*B229*144/Nt_load2)-2*IMAGINARY(K229)*SIN(2*PI()*B229*144/Nt_load2)</f>
        <v>2.6367694925194356E-4</v>
      </c>
      <c r="EU490" s="223">
        <f t="shared" ref="EU490:EU553" ca="1" si="1258">2*IMREAL(K229)*COS(2*PI()*B229*145/Nt_load2)-2*IMAGINARY(K229)*SIN(2*PI()*B229*145/Nt_load2)</f>
        <v>-2.6352318017089761E-4</v>
      </c>
      <c r="EV490" s="223">
        <f t="shared" ref="EV490:EV553" ca="1" si="1259">2*IMREAL(K229)*COS(2*PI()*B229*146/Nt_load2)-2*IMAGINARY(K229)*SIN(2*PI()*B229*146/Nt_load2)</f>
        <v>2.6321067457988311E-4</v>
      </c>
      <c r="EW490" s="223">
        <f t="shared" ref="EW490:EW553" ca="1" si="1260">2*IMREAL(K229)*COS(2*PI()*B229*147/Nt_load2)-2*IMAGINARY(K229)*SIN(2*PI()*B229*147/Nt_load2)</f>
        <v>-2.6273962072058258E-4</v>
      </c>
      <c r="EX490" s="223">
        <f t="shared" ref="EX490:EX553" ca="1" si="1261">2*IMREAL(K229)*COS(2*PI()*B229*148/Nt_load2)-2*IMAGINARY(K229)*SIN(2*PI()*B229*148/Nt_load2)</f>
        <v>2.6211030233822712E-4</v>
      </c>
      <c r="EY490" s="223">
        <f t="shared" ref="EY490:EY553" ca="1" si="1262">2*IMREAL(K229)*COS(2*PI()*B229*149/Nt_load2)-2*IMAGINARY(K229)*SIN(2*PI()*B229*149/Nt_load2)</f>
        <v>-2.613230985106785E-4</v>
      </c>
      <c r="EZ490" s="223">
        <f t="shared" ref="EZ490:EZ553" ca="1" si="1263">2*IMREAL(K229)*COS(2*PI()*B229*150/Nt_load2)-2*IMAGINARY(K229)*SIN(2*PI()*B229*150/Nt_load2)</f>
        <v>2.6037848342008708E-4</v>
      </c>
      <c r="FA490" s="223">
        <f t="shared" ref="FA490:FA553" ca="1" si="1264">2*IMREAL(K229)*COS(2*PI()*B229*151/Nt_load2)-2*IMAGINARY(K229)*SIN(2*PI()*B229*151/Nt_load2)</f>
        <v>-2.5927702606726459E-4</v>
      </c>
      <c r="FB490" s="223">
        <f t="shared" ref="FB490:FB553" ca="1" si="1265">2*IMREAL(K229)*COS(2*PI()*B229*152/Nt_load2)-2*IMAGINARY(K229)*SIN(2*PI()*B229*152/Nt_load2)</f>
        <v>2.5801938992892922E-4</v>
      </c>
      <c r="FC490" s="223">
        <f t="shared" ref="FC490:FC553" ca="1" si="1266">2*IMREAL(K229)*COS(2*PI()*B229*153/Nt_load2)-2*IMAGINARY(K229)*SIN(2*PI()*B229*153/Nt_load2)</f>
        <v>-2.5660633255806696E-4</v>
      </c>
      <c r="FD490" s="223">
        <f t="shared" ref="FD490:FD553" ca="1" si="1267">2*IMREAL(K229)*COS(2*PI()*B229*154/Nt_load2)-2*IMAGINARY(K229)*SIN(2*PI()*B229*154/Nt_load2)</f>
        <v>2.5503870512760048E-4</v>
      </c>
      <c r="FE490" s="223">
        <f t="shared" ref="FE490:FE553" ca="1" si="1268">2*IMREAL(K229)*COS(2*PI()*B229*155/Nt_load2)-2*IMAGINARY(K229)*SIN(2*PI()*B229*155/Nt_load2)</f>
        <v>-2.5331745191767649E-4</v>
      </c>
      <c r="FF490" s="223">
        <f t="shared" ref="FF490:FF553" ca="1" si="1269">2*IMREAL(K229)*COS(2*PI()*B229*156/Nt_load2)-2*IMAGINARY(K229)*SIN(2*PI()*B229*156/Nt_load2)</f>
        <v>2.5144360974686683E-4</v>
      </c>
      <c r="FG490" s="223">
        <f t="shared" ref="FG490:FG553" ca="1" si="1270">2*IMREAL(K229)*COS(2*PI()*B229*157/Nt_load2)-2*IMAGINARY(K229)*SIN(2*PI()*B229*157/Nt_load2)</f>
        <v>-2.4941830734762777E-4</v>
      </c>
      <c r="FH490" s="223">
        <f t="shared" ref="FH490:FH553" ca="1" si="1271">2*IMREAL(K229)*COS(2*PI()*B229*158/Nt_load2)-2*IMAGINARY(K229)*SIN(2*PI()*B229*158/Nt_load2)</f>
        <v>2.4724276468639358E-4</v>
      </c>
      <c r="FI490" s="223">
        <f t="shared" ref="FI490:FI553" ca="1" si="1272">2*IMREAL(K229)*COS(2*PI()*B229*159/Nt_load2)-2*IMAGINARY(K229)*SIN(2*PI()*B229*159/Nt_load2)</f>
        <v>-2.4491829222871475E-4</v>
      </c>
      <c r="FJ490" s="223">
        <f t="shared" ref="FJ490:FJ553" ca="1" si="1273">2*IMREAL(K229)*COS(2*PI()*B229*160/Nt_load2)-2*IMAGINARY(K229)*SIN(2*PI()*B229*160/Nt_load2)</f>
        <v>2.424462901498879E-4</v>
      </c>
      <c r="FK490" s="223">
        <f t="shared" ref="FK490:FK553" ca="1" si="1274">2*IMREAL(K229)*COS(2*PI()*B229*161/Nt_load2)-2*IMAGINARY(K229)*SIN(2*PI()*B229*161/Nt_load2)</f>
        <v>-2.3982824749151988E-4</v>
      </c>
      <c r="FL490" s="223">
        <f t="shared" ref="FL490:FL553" ca="1" si="1275">2*IMREAL(K229)*COS(2*PI()*B229*162/Nt_load2)-2*IMAGINARY(K229)*SIN(2*PI()*B229*162/Nt_load2)</f>
        <v>2.370657412646187E-4</v>
      </c>
      <c r="FM490" s="223">
        <f t="shared" ref="FM490:FM553" ca="1" si="1276">2*IMREAL(K229)*COS(2*PI()*B229*163/Nt_load2)-2*IMAGINARY(K229)*SIN(2*PI()*B229*163/Nt_load2)</f>
        <v>-2.3416043549963177E-4</v>
      </c>
      <c r="FN490" s="223">
        <f t="shared" ref="FN490:FN553" ca="1" si="1277">2*IMREAL(K229)*COS(2*PI()*B229*164/Nt_load2)-2*IMAGINARY(K229)*SIN(2*PI()*B229*164/Nt_load2)</f>
        <v>2.3111408024413619E-4</v>
      </c>
      <c r="FO490" s="223">
        <f t="shared" ref="FO490:FO553" ca="1" si="1278">2*IMREAL(K229)*COS(2*PI()*B229*165/Nt_load2)-2*IMAGINARY(K229)*SIN(2*PI()*B229*165/Nt_load2)</f>
        <v>-2.2792851050861424E-4</v>
      </c>
      <c r="FP490" s="223">
        <f t="shared" ref="FP490:FP553" ca="1" si="1279">2*IMREAL(K229)*COS(2*PI()*B229*166/Nt_load2)-2*IMAGINARY(K229)*SIN(2*PI()*B229*166/Nt_load2)</f>
        <v>2.2460564516114267E-4</v>
      </c>
      <c r="FQ490" s="223">
        <f t="shared" ref="FQ490:FQ553" ca="1" si="1280">2*IMREAL(K229)*COS(2*PI()*B229*167/Nt_load2)-2*IMAGINARY(K229)*SIN(2*PI()*B229*167/Nt_load2)</f>
        <v>-2.2114748577158774E-4</v>
      </c>
      <c r="FR490" s="223">
        <f t="shared" ref="FR490:FR553" ca="1" si="1281">2*IMREAL(K229)*COS(2*PI()*B229*168/Nt_load2)-2*IMAGINARY(K229)*SIN(2*PI()*B229*168/Nt_load2)</f>
        <v>2.175561154058247E-4</v>
      </c>
      <c r="FS490" s="223">
        <f t="shared" ref="FS490:FS553" ca="1" si="1282">2*IMREAL(K229)*COS(2*PI()*B229*169/Nt_load2)-2*IMAGINARY(K229)*SIN(2*PI()*B229*169/Nt_load2)</f>
        <v>-2.138336973711052E-4</v>
      </c>
      <c r="FT490" s="223">
        <f t="shared" ref="FT490:FT553" ca="1" si="1283">2*IMREAL(K229)*COS(2*PI()*B229*170/Nt_load2)-2*IMAGINARY(K229)*SIN(2*PI()*B229*170/Nt_load2)</f>
        <v>2.0998247391282871E-4</v>
      </c>
      <c r="FU490" s="223">
        <f t="shared" ref="FU490:FU553" ca="1" si="1284">2*IMREAL(K229)*COS(2*PI()*B229*171/Nt_load2)-2*IMAGINARY(K229)*SIN(2*PI()*B229*171/Nt_load2)</f>
        <v>-2.0600476486403563E-4</v>
      </c>
      <c r="FV490" s="223">
        <f t="shared" ref="FV490:FV553" ca="1" si="1285">2*IMREAL(K229)*COS(2*PI()*B229*172/Nt_load2)-2*IMAGINARY(K229)*SIN(2*PI()*B229*172/Nt_load2)</f>
        <v>2.0190296624788396E-4</v>
      </c>
      <c r="FW490" s="223">
        <f t="shared" ref="FW490:FW553" ca="1" si="1286">2*IMREAL(K229)*COS(2*PI()*B229*173/Nt_load2)-2*IMAGINARY(K229)*SIN(2*PI()*B229*173/Nt_load2)</f>
        <v>-1.9767954883452197E-4</v>
      </c>
      <c r="FX490" s="223">
        <f t="shared" ref="FX490:FX553" ca="1" si="1287">2*IMREAL(K229)*COS(2*PI()*B229*174/Nt_load2)-2*IMAGINARY(K229)*SIN(2*PI()*B229*174/Nt_load2)</f>
        <v>1.9333705665265701E-4</v>
      </c>
      <c r="FY490" s="223">
        <f t="shared" ref="FY490:FY553" ca="1" si="1288">2*IMREAL(K229)*COS(2*PI()*B229*175/Nt_load2)-2*IMAGINARY(K229)*SIN(2*PI()*B229*175/Nt_load2)</f>
        <v>-1.8887810545718223E-4</v>
      </c>
      <c r="FZ490" s="223">
        <f t="shared" ref="FZ490:FZ553" ca="1" si="1289">2*IMREAL(K229)*COS(2*PI()*B229*176/Nt_load2)-2*IMAGINARY(K229)*SIN(2*PI()*B229*176/Nt_load2)</f>
        <v>1.8430538115360819E-4</v>
      </c>
      <c r="GA490" s="223">
        <f t="shared" ref="GA490:GA553" ca="1" si="1290">2*IMREAL(K229)*COS(2*PI()*B229*177/Nt_load2)-2*IMAGINARY(K229)*SIN(2*PI()*B229*177/Nt_load2)</f>
        <v>-1.7962163818002776E-4</v>
      </c>
      <c r="GB490" s="223">
        <f t="shared" ref="GB490:GB553" ca="1" si="1291">2*IMREAL(K229)*COS(2*PI()*B229*178/Nt_load2)-2*IMAGINARY(K229)*SIN(2*PI()*B229*178/Nt_load2)</f>
        <v>1.7482969784811528E-4</v>
      </c>
      <c r="GC490" s="223">
        <f t="shared" ref="GC490:GC553" ca="1" si="1292">2*IMREAL(K229)*COS(2*PI()*B229*179/Nt_load2)-2*IMAGINARY(K229)*SIN(2*PI()*B229*179/Nt_load2)</f>
        <v>-1.6993244664350004E-4</v>
      </c>
      <c r="GD490" s="223">
        <f t="shared" ref="GD490:GD553" ca="1" si="1293">2*IMREAL(K229)*COS(2*PI()*B229*180/Nt_load2)-2*IMAGINARY(K229)*SIN(2*PI()*B229*180/Nt_load2)</f>
        <v>1.6493283448723312E-4</v>
      </c>
      <c r="GE490" s="223">
        <f t="shared" ref="GE490:GE553" ca="1" si="1294">2*IMREAL(K229)*COS(2*PI()*B229*181/Nt_load2)-2*IMAGINARY(K229)*SIN(2*PI()*B229*181/Nt_load2)</f>
        <v>-1.5983387295868354E-4</v>
      </c>
      <c r="GF490" s="223">
        <f t="shared" ref="GF490:GF553" ca="1" si="1295">2*IMREAL(K229)*COS(2*PI()*B229*182/Nt_load2)-2*IMAGINARY(K229)*SIN(2*PI()*B229*182/Nt_load2)</f>
        <v>1.5463863348166089E-4</v>
      </c>
      <c r="GG490" s="223">
        <f t="shared" ref="GG490:GG553" ca="1" si="1296">2*IMREAL(K229)*COS(2*PI()*B229*183/Nt_load2)-2*IMAGINARY(K229)*SIN(2*PI()*B229*183/Nt_load2)</f>
        <v>-1.4935024547414023E-4</v>
      </c>
      <c r="GH490" s="223">
        <f t="shared" ref="GH490:GH553" ca="1" si="1297">2*IMREAL(K229)*COS(2*PI()*B229*184/Nt_load2)-2*IMAGINARY(K229)*SIN(2*PI()*B229*184/Nt_load2)</f>
        <v>1.4397189446328659E-4</v>
      </c>
      <c r="GI490" s="223">
        <f t="shared" ref="GI490:GI553" ca="1" si="1298">2*IMREAL(K229)*COS(2*PI()*B229*185/Nt_load2)-2*IMAGINARY(K229)*SIN(2*PI()*B229*185/Nt_load2)</f>
        <v>-1.3850682016668919E-4</v>
      </c>
      <c r="GJ490" s="223">
        <f t="shared" ref="GJ490:GJ553" ca="1" si="1299">2*IMREAL(K229)*COS(2*PI()*B229*186/Nt_load2)-2*IMAGINARY(K229)*SIN(2*PI()*B229*186/Nt_load2)</f>
        <v>1.3295831454070145E-4</v>
      </c>
      <c r="GK490" s="223">
        <f t="shared" ref="GK490:GK553" ca="1" si="1300">2*IMREAL(K229)*COS(2*PI()*B229*187/Nt_load2)-2*IMAGINARY(K229)*SIN(2*PI()*B229*187/Nt_load2)</f>
        <v>-1.2732971979769183E-4</v>
      </c>
      <c r="GL490" s="223">
        <f t="shared" ref="GL490:GL553" ca="1" si="1301">2*IMREAL(K229)*COS(2*PI()*B229*188/Nt_load2)-2*IMAGINARY(K229)*SIN(2*PI()*B229*188/Nt_load2)</f>
        <v>1.216244263926147E-4</v>
      </c>
      <c r="GM490" s="223">
        <f t="shared" ref="GM490:GM553" ca="1" si="1302">2*IMREAL(K229)*COS(2*PI()*B229*189/Nt_load2)-2*IMAGINARY(K229)*SIN(2*PI()*B229*189/Nt_load2)</f>
        <v>-1.1584587098093542E-4</v>
      </c>
      <c r="GN490" s="223">
        <f t="shared" ref="GN490:GN553" ca="1" si="1303">2*IMREAL(K229)*COS(2*PI()*B229*190/Nt_load2)-2*IMAGINARY(K229)*SIN(2*PI()*B229*190/Nt_load2)</f>
        <v>1.099975343483064E-4</v>
      </c>
      <c r="GO490" s="223">
        <f t="shared" ref="GO490:GO553" ca="1" si="1304">2*IMREAL(K229)*COS(2*PI()*B229*191/Nt_load2)-2*IMAGINARY(K229)*SIN(2*PI()*B229*191/Nt_load2)</f>
        <v>-1.040829393140859E-4</v>
      </c>
      <c r="GP490" s="223">
        <f t="shared" ref="GP490:GP553" ca="1" si="1305">2*IMREAL(K229)*COS(2*PI()*B229*192/Nt_load2)-2*IMAGINARY(K229)*SIN(2*PI()*B229*192/Nt_load2)</f>
        <v>9.8105648609106796E-5</v>
      </c>
      <c r="GQ490" s="223">
        <f t="shared" ref="GQ490:GQ553" ca="1" si="1306">2*IMREAL(K229)*COS(2*PI()*B229*193/Nt_load2)-2*IMAGINARY(K229)*SIN(2*PI()*B229*193/Nt_load2)</f>
        <v>-9.2069262729839853E-5</v>
      </c>
      <c r="GR490" s="223">
        <f t="shared" ref="GR490:GR553" ca="1" si="1307">2*IMREAL(K229)*COS(2*PI()*B229*194/Nt_load2)-2*IMAGINARY(K229)*SIN(2*PI()*B229*194/Nt_load2)</f>
        <v>8.5977417769396138E-5</v>
      </c>
      <c r="GS490" s="223">
        <f t="shared" ref="GS490:GS553" ca="1" si="1308">2*IMREAL(K229)*COS(2*PI()*B229*195/Nt_load2)-2*IMAGINARY(K229)*SIN(2*PI()*B229*195/Nt_load2)</f>
        <v>-7.983378322736253E-5</v>
      </c>
      <c r="GT490" s="223">
        <f t="shared" ref="GT490:GT553" ca="1" si="1309">2*IMREAL(K229)*COS(2*PI()*B229*196/Nt_load2)-2*IMAGINARY(K229)*SIN(2*PI()*B229*196/Nt_load2)</f>
        <v>7.3642059799518728E-5</v>
      </c>
      <c r="GU490" s="223">
        <f t="shared" ref="GU490:GU553" ca="1" si="1310">2*IMREAL(K229)*COS(2*PI()*B229*197/Nt_load2)-2*IMAGINARY(K229)*SIN(2*PI()*B229*197/Nt_load2)</f>
        <v>-6.7405977148476861E-5</v>
      </c>
      <c r="GV490" s="223">
        <f t="shared" ref="GV490:GV553" ca="1" si="1311">2*IMREAL(K229)*COS(2*PI()*B229*198/Nt_load2)-2*IMAGINARY(K229)*SIN(2*PI()*B229*198/Nt_load2)</f>
        <v>6.1129291657301544E-5</v>
      </c>
      <c r="GW490" s="223">
        <f t="shared" ref="GW490:GW553" ca="1" si="1312">2*IMREAL(K229)*COS(2*PI()*B229*199/Nt_load2)-2*IMAGINARY(K229)*SIN(2*PI()*B229*199/Nt_load2)</f>
        <v>-5.4815784166574132E-5</v>
      </c>
      <c r="GX490" s="223">
        <f t="shared" ref="GX490:GX553" ca="1" si="1313">2*IMREAL(K229)*COS(2*PI()*B229*200/Nt_load2)-2*IMAGINARY(K229)*SIN(2*PI()*B229*200/Nt_load2)</f>
        <v>4.8469257697188248E-5</v>
      </c>
      <c r="GY490" s="223">
        <f t="shared" ref="GY490:GY553" ca="1" si="1314">2*IMREAL(K229)*COS(2*PI()*B229*201/Nt_load2)-2*IMAGINARY(K229)*SIN(2*PI()*B229*201/Nt_load2)</f>
        <v>-4.2093535159318415E-5</v>
      </c>
      <c r="GZ490" s="223">
        <f t="shared" ref="GZ490:GZ553" ca="1" si="1315">2*IMREAL(K229)*COS(2*PI()*B229*202/Nt_load2)-2*IMAGINARY(K229)*SIN(2*PI()*B229*202/Nt_load2)</f>
        <v>3.5692457049876837E-5</v>
      </c>
      <c r="HA490" s="223">
        <f t="shared" ref="HA490:HA553" ca="1" si="1316">2*IMREAL(K229)*COS(2*PI()*B229*203/Nt_load2)-2*IMAGINARY(K229)*SIN(2*PI()*B229*203/Nt_load2)</f>
        <v>-2.9269879138935431E-5</v>
      </c>
      <c r="HB490" s="223">
        <f t="shared" ref="HB490:HB553" ca="1" si="1317">2*IMREAL(K229)*COS(2*PI()*B229*204/Nt_load2)-2*IMAGINARY(K229)*SIN(2*PI()*B229*204/Nt_load2)</f>
        <v>2.2829670147242191E-5</v>
      </c>
      <c r="HC490" s="223">
        <f t="shared" ref="HC490:HC553" ca="1" si="1318">2*IMREAL(K229)*COS(2*PI()*B229*205/Nt_load2)-2*IMAGINARY(K229)*SIN(2*PI()*B229*205/Nt_load2)</f>
        <v>-1.6375709415938488E-5</v>
      </c>
      <c r="HD490" s="223">
        <f t="shared" ref="HD490:HD553" ca="1" si="1319">2*IMREAL(K229)*COS(2*PI()*B229*206/Nt_load2)-2*IMAGINARY(K229)*SIN(2*PI()*B229*206/Nt_load2)</f>
        <v>9.9118845695798772E-6</v>
      </c>
      <c r="HE490" s="223">
        <f t="shared" ref="HE490:HE553" ca="1" si="1320">2*IMREAL(K229)*COS(2*PI()*B229*207/Nt_load2)-2*IMAGINARY(K229)*SIN(2*PI()*B229*207/Nt_load2)</f>
        <v>-3.4420891746157696E-6</v>
      </c>
      <c r="HF490" s="223">
        <f t="shared" ref="HF490:HF553" ca="1" si="1321">2*IMREAL(K229)*COS(2*PI()*B229*208/Nt_load2)-2*IMAGINARY(K229)*SIN(2*PI()*B229*208/Nt_load2)</f>
        <v>-3.0297796061890951E-6</v>
      </c>
      <c r="HG490" s="223">
        <f t="shared" ref="HG490:HG553" ca="1" si="1322">2*IMREAL(K229)*COS(2*PI()*B229*209/Nt_load2)-2*IMAGINARY(K229)*SIN(2*PI()*B229*209/Nt_load2)</f>
        <v>9.4998233610199735E-6</v>
      </c>
      <c r="HH490" s="223">
        <f t="shared" ref="HH490:HH553" ca="1" si="1323">2*IMREAL(K229)*COS(2*PI()*B229*210/Nt_load2)-2*IMAGINARY(K229)*SIN(2*PI()*B229*210/Nt_load2)</f>
        <v>-1.596414477750941E-5</v>
      </c>
      <c r="HI490" s="223">
        <f t="shared" ref="HI490:HI553" ca="1" si="1324">2*IMREAL(K229)*COS(2*PI()*B229*211/Nt_load2)-2*IMAGINARY(K229)*SIN(2*PI()*B229*211/Nt_load2)</f>
        <v>2.2418849990092784E-5</v>
      </c>
      <c r="HJ490" s="223">
        <f t="shared" ref="HJ490:HJ553" ca="1" si="1325">2*IMREAL(K229)*COS(2*PI()*B229*212/Nt_load2)-2*IMAGINARY(K229)*SIN(2*PI()*B229*212/Nt_load2)</f>
        <v>-2.8860050925736967E-5</v>
      </c>
      <c r="HK490" s="223">
        <f t="shared" ref="HK490:HK553" ca="1" si="1326">2*IMREAL(K229)*COS(2*PI()*B229*213/Nt_load2)-2*IMAGINARY(K229)*SIN(2*PI()*B229*213/Nt_load2)</f>
        <v>3.5283867645880077E-5</v>
      </c>
      <c r="HL490" s="223">
        <f t="shared" ref="HL490:HL553" ca="1" si="1327">2*IMREAL(K229)*COS(2*PI()*B229*214/Nt_load2)-2*IMAGINARY(K229)*SIN(2*PI()*B229*214/Nt_load2)</f>
        <v>-4.1686430683472372E-5</v>
      </c>
      <c r="HM490" s="223">
        <f t="shared" ref="HM490:HM553" ca="1" si="1328">2*IMREAL(K229)*COS(2*PI()*B229*215/Nt_load2)-2*IMAGINARY(K229)*SIN(2*PI()*B229*215/Nt_load2)</f>
        <v>4.8063883374006584E-5</v>
      </c>
      <c r="HN490" s="223">
        <f t="shared" ref="HN490:HN553" ca="1" si="1329">2*IMREAL(K229)*COS(2*PI()*B229*216/Nt_load2)-2*IMAGINARY(K229)*SIN(2*PI()*B229*216/Nt_load2)</f>
        <v>-5.4412384178391187E-5</v>
      </c>
      <c r="HO490" s="223">
        <f t="shared" ref="HO490:HO553" ca="1" si="1330">2*IMREAL(K229)*COS(2*PI()*B229*217/Nt_load2)-2*IMAGINARY(K229)*SIN(2*PI()*B229*217/Nt_load2)</f>
        <v>6.0728108997186119E-5</v>
      </c>
      <c r="HP490" s="223">
        <f t="shared" ref="HP490:HP553" ca="1" si="1331">2*IMREAL(K229)*COS(2*PI()*B229*218/Nt_load2)-2*IMAGINARY(K229)*SIN(2*PI()*B229*218/Nt_load2)</f>
        <v>-6.7007253473862224E-5</v>
      </c>
      <c r="HQ490" s="223">
        <f t="shared" ref="HQ490:HQ553" ca="1" si="1332">2*IMREAL(K229)*COS(2*PI()*B229*219/Nt_load2)-2*IMAGINARY(K229)*SIN(2*PI()*B229*219/Nt_load2)</f>
        <v>7.3246035286637202E-5</v>
      </c>
      <c r="HR490" s="223">
        <f t="shared" ref="HR490:HR553" ca="1" si="1333">2*IMREAL(K229)*COS(2*PI()*B229*220/Nt_load2)-2*IMAGINARY(K229)*SIN(2*PI()*B229*220/Nt_load2)</f>
        <v>-7.9440696426572388E-5</v>
      </c>
      <c r="HS490" s="223">
        <f t="shared" ref="HS490:HS553" ca="1" si="1334">2*IMREAL(K229)*COS(2*PI()*B229*221/Nt_load2)-2*IMAGINARY(K229)*SIN(2*PI()*B229*221/Nt_load2)</f>
        <v>8.5587505461459342E-5</v>
      </c>
      <c r="HT490" s="223">
        <f t="shared" ref="HT490:HT553" ca="1" si="1335">2*IMREAL(K229)*COS(2*PI()*B229*222/Nt_load2)-2*IMAGINARY(K229)*SIN(2*PI()*B229*222/Nt_load2)</f>
        <v>-9.1682759783407637E-5</v>
      </c>
      <c r="HU490" s="223">
        <f t="shared" ref="HU490:HU553" ca="1" si="1336">2*IMREAL(K229)*COS(2*PI()*B229*223/Nt_load2)-2*IMAGINARY(K229)*SIN(2*PI()*B229*223/Nt_load2)</f>
        <v>9.7722787839073463E-5</v>
      </c>
      <c r="HV490" s="223">
        <f t="shared" ref="HV490:HV553" ca="1" si="1337">2*IMREAL(K229)*COS(2*PI()*B229*224/Nt_load2)-2*IMAGINARY(K229)*SIN(2*PI()*B229*224/Nt_load2)</f>
        <v>-1.0370395134146328E-4</v>
      </c>
      <c r="HW490" s="223">
        <f t="shared" ref="HW490:HW553" ca="1" si="1338">2*IMREAL(K229)*COS(2*PI()*B229*225/Nt_load2)-2*IMAGINARY(K229)*SIN(2*PI()*B229*225/Nt_load2)</f>
        <v>1.0962264746127786E-4</v>
      </c>
      <c r="HX490" s="223">
        <f t="shared" ref="HX490:HX553" ca="1" si="1339">2*IMREAL(K229)*COS(2*PI()*B229*226/Nt_load2)-2*IMAGINARY(K229)*SIN(2*PI()*B229*226/Nt_load2)</f>
        <v>-1.1547531099734381E-4</v>
      </c>
      <c r="HY490" s="223">
        <f t="shared" ref="HY490:HY553" ca="1" si="1340">2*IMREAL(K229)*COS(2*PI()*B229*227/Nt_load2)-2*IMAGINARY(K229)*SIN(2*PI()*B229*227/Nt_load2)</f>
        <v>1.2125841652393796E-4</v>
      </c>
      <c r="HZ490" s="223">
        <f t="shared" ref="HZ490:HZ553" ca="1" si="1341">2*IMREAL(K229)*COS(2*PI()*B229*228/Nt_load2)-2*IMAGINARY(K229)*SIN(2*PI()*B229*228/Nt_load2)</f>
        <v>-1.2696848051458898E-4</v>
      </c>
      <c r="IA490" s="223">
        <f t="shared" ref="IA490:IA553" ca="1" si="1342">2*IMREAL(K229)*COS(2*PI()*B229*229/Nt_load2)-2*IMAGINARY(K229)*SIN(2*PI()*B229*229/Nt_load2)</f>
        <v>1.3260206344020893E-4</v>
      </c>
      <c r="IB490" s="223">
        <f t="shared" ref="IB490:IB553" ca="1" si="1343">2*IMREAL(K229)*COS(2*PI()*B229*230/Nt_load2)-2*IMAGINARY(K229)*SIN(2*PI()*B229*230/Nt_load2)</f>
        <v>-1.3815577184112334E-4</v>
      </c>
      <c r="IC490" s="223">
        <f t="shared" ref="IC490:IC553" ca="1" si="1344">2*IMREAL(K229)*COS(2*PI()*B229*231/Nt_load2)-2*IMAGINARY(K229)*SIN(2*PI()*B229*231/Nt_load2)</f>
        <v>1.436262603710832E-4</v>
      </c>
      <c r="ID490" s="223">
        <f t="shared" ref="ID490:ID553" ca="1" si="1345">2*IMREAL(K229)*COS(2*PI()*B229*232/Nt_load2)-2*IMAGINARY(K229)*SIN(2*PI()*B229*232/Nt_load2)</f>
        <v>-1.4901023381230213E-4</v>
      </c>
      <c r="IE490" s="223">
        <f t="shared" ref="IE490:IE553" ca="1" si="1346">2*IMREAL(K229)*COS(2*PI()*B229*233/Nt_load2)-2*IMAGINARY(K229)*SIN(2*PI()*B229*223/Nt_load2)</f>
        <v>1.3573800773768901E-4</v>
      </c>
      <c r="IF490" s="223">
        <f t="shared" ref="IF490:IF553" ca="1" si="1347">2*IMREAL(K229)*COS(2*PI()*B229*234/Nt_load2)-2*IMAGINARY(K229)*SIN(2*PI()*B229*234/Nt_load2)</f>
        <v>-1.5950571707847196E-4</v>
      </c>
      <c r="IG490" s="223">
        <f t="shared" ref="IG490:IG553" ca="1" si="1348">2*IMREAL(K229)*COS(2*PI()*B229*235/Nt_load2)-2*IMAGINARY(K229)*SIN(2*PI()*B229*235/Nt_load2)</f>
        <v>1.6461090481675379E-4</v>
      </c>
      <c r="IH490" s="223">
        <f t="shared" ref="IH490:IH553" ca="1" si="1349">2*IMREAL(K229)*COS(2*PI()*B229*236/Nt_load2)-2*IMAGINARY(K229)*SIN(2*PI()*B229*236/Nt_load2)</f>
        <v>-1.6961693710114872E-4</v>
      </c>
      <c r="II490" s="223">
        <f t="shared" ref="II490:II553" ca="1" si="1350">2*IMREAL(K229)*COS(2*PI()*B229*237/Nt_load2)-2*IMAGINARY(K229)*SIN(2*PI()*B229*237/Nt_load2)</f>
        <v>1.7452079848504266E-4</v>
      </c>
      <c r="IJ490" s="223">
        <f t="shared" ref="IJ490:IJ553" ca="1" si="1351">2*IMREAL(K229)*COS(2*PI()*B229*238/Nt_load2)-2*IMAGINARY(K229)*SIN(2*PI()*B229*238/Nt_load2)</f>
        <v>-1.7931953506565963E-4</v>
      </c>
      <c r="IK490" s="223">
        <f t="shared" ref="IK490:IK553" ca="1" si="1352">2*IMREAL(K229)*COS(2*PI()*B229*239/Nt_load2)-2*IMAGINARY(K229)*SIN(2*PI()*B229*239/Nt_load2)</f>
        <v>1.8401025626354282E-4</v>
      </c>
      <c r="IL490" s="223">
        <f t="shared" ref="IL490:IL553" ca="1" si="1353">2*IMREAL(K229)*COS(2*PI()*B229*240/Nt_load2)-2*IMAGINARY(K229)*SIN(2*PI()*B229*240/Nt_load2)</f>
        <v>-1.8859013656366091E-4</v>
      </c>
      <c r="IM490" s="223">
        <f t="shared" ref="IM490:IM553" ca="1" si="1354">2*IMREAL(K229)*COS(2*PI()*B229*241/Nt_load2)-2*IMAGINARY(K229)*SIN(2*PI()*B229*241/Nt_load2)</f>
        <v>1.9305641721733145E-4</v>
      </c>
      <c r="IN490" s="223">
        <f t="shared" ref="IN490:IN553" ca="1" si="1355">2*IMREAL(K229)*COS(2*PI()*B229*242/Nt_load2)-2*IMAGINARY(K229)*SIN(2*PI()*B229*242/Nt_load2)</f>
        <v>-1.9740640790413504E-4</v>
      </c>
      <c r="IO490" s="223">
        <f t="shared" ref="IO490:IO553" ca="1" si="1356">2*IMREAL(K229)*COS(2*PI()*B229*243/Nt_load2)-2*IMAGINARY(K229)*SIN(2*PI()*B229*243/Nt_load2)</f>
        <v>2.0163748835229828E-4</v>
      </c>
      <c r="IP490" s="223">
        <f t="shared" ref="IP490:IP553" ca="1" si="1357">2*IMREAL(K229)*COS(2*PI()*B229*244/Nt_load2)-2*IMAGINARY(K229)*SIN(2*PI()*B229*244/Nt_load2)</f>
        <v>-2.0574710991720871E-4</v>
      </c>
      <c r="IQ490" s="223">
        <f t="shared" ref="IQ490:IQ553" ca="1" si="1358">2*IMREAL(K229)*COS(2*PI()*B229*245/Nt_load2)-2*IMAGINARY(K229)*SIN(2*PI()*B229*245/Nt_load2)</f>
        <v>2.0973279711646611E-4</v>
      </c>
      <c r="IR490" s="223">
        <f t="shared" ref="IR490:IR553" ca="1" si="1359">2*IMREAL(K229)*COS(2*PI()*B229*246/Nt_load2)-2*IMAGINARY(K229)*SIN(2*PI()*B229*246/Nt_load2)</f>
        <v>-2.1359214912117312E-4</v>
      </c>
      <c r="IS490" s="223">
        <f t="shared" ref="IS490:IS553" ca="1" si="1360">2*IMREAL(K229)*COS(2*PI()*B229*247/Nt_load2)-2*IMAGINARY(K229)*SIN(2*PI()*B229*247/Nt_load2)</f>
        <v>2.1732284120195674E-4</v>
      </c>
      <c r="IT490" s="223">
        <f t="shared" ref="IT490:IT553" ca="1" si="1361">2*IMREAL(K229)*COS(2*PI()*B229*248/Nt_load2)-2*IMAGINARY(K229)*SIN(2*PI()*B229*248/Nt_load2)</f>
        <v>-2.2092262612942532E-4</v>
      </c>
      <c r="IU490" s="223">
        <f t="shared" ref="IU490:IU553" ca="1" si="1362">2*IMREAL(K229)*COS(2*PI()*B229*249/Nt_load2)-2*IMAGINARY(K229)*SIN(2*PI()*B229*249/Nt_load2)</f>
        <v>2.2438933552775887E-4</v>
      </c>
      <c r="IV490" s="223">
        <f t="shared" ref="IV490:IV553" ca="1" si="1363">2*IMREAL(K229)*COS(2*PI()*B229*250/Nt_load2)-2*IMAGINARY(K229)*SIN(2*PI()*B229*250/Nt_load2)</f>
        <v>-2.2772088118081239E-4</v>
      </c>
      <c r="IW490" s="223">
        <f t="shared" ref="IW490:IW553" ca="1" si="1364">2*IMREAL(K229)*COS(2*PI()*B229*251/Nt_load2)-2*IMAGINARY(K229)*SIN(2*PI()*B229*251/Nt_load2)</f>
        <v>2.3091525629008981E-4</v>
      </c>
      <c r="IX490" s="223">
        <f t="shared" ref="IX490:IX553" ca="1" si="1365">2*IMREAL(K229)*COS(2*PI()*B229*252/Nt_load2)-2*IMAGINARY(K229)*SIN(2*PI()*B229*252/Nt_load2)</f>
        <v>-2.3397053668344116E-4</v>
      </c>
      <c r="IY490" s="223">
        <f t="shared" ref="IY490:IY553" ca="1" si="1366">2*IMREAL(K229)*COS(2*PI()*B229*253/Nt_load2)-2*IMAGINARY(K229)*SIN(2*PI()*B229*253/Nt_load2)</f>
        <v>2.3688488197423001E-4</v>
      </c>
      <c r="IZ490" s="223">
        <f t="shared" ref="IZ490:IZ553" ca="1" si="1367">2*IMREAL(K229)*COS(2*PI()*B229*254/Nt_load2)-2*IMAGINARY(K229)*SIN(2*PI()*B229*254/Nt_load2)</f>
        <v>-2.3965653666980062E-4</v>
      </c>
      <c r="JA490" s="223">
        <f t="shared" ref="JA490:JA553" ca="1" si="1368">2*IMREAL(K229)*COS(2*PI()*B229*255/Nt_load2)-2*IMAGINARY(K229)*SIN(2*PI()*B229*255/Nt_load2)</f>
        <v>2.4228383122902882E-4</v>
      </c>
      <c r="JB490" s="223">
        <f t="shared" ref="JB490:JB553" ca="1" si="1369">2*IMREAL(K229)*COS(2*PI()*B229*256/Nt_load2)-2*IMAGINARY(K229)*SIN(2*PI()*B229*256/Nt_load2)</f>
        <v>-2.4476518306788879E-4</v>
      </c>
    </row>
    <row r="491" spans="2:262">
      <c r="B491" s="230">
        <v>130</v>
      </c>
      <c r="C491" s="229">
        <f t="shared" ref="C491:C554" si="1370">C490+Div_Nt_load2</f>
        <v>2.5390625000000018E-3</v>
      </c>
      <c r="D491" s="226">
        <f t="shared" ca="1" si="1113"/>
        <v>279.99864547823495</v>
      </c>
      <c r="E491" s="225">
        <f ca="1">EF361</f>
        <v>-1.3545217650385091E-3</v>
      </c>
      <c r="F491" s="224">
        <v>130</v>
      </c>
      <c r="G491" s="223">
        <f t="shared" ca="1" si="1114"/>
        <v>2.1169811667624315E-4</v>
      </c>
      <c r="H491" s="223">
        <f t="shared" ca="1" si="1115"/>
        <v>-2.1505355913730619E-4</v>
      </c>
      <c r="I491" s="223">
        <f t="shared" ca="1" si="1116"/>
        <v>2.1789091873794037E-4</v>
      </c>
      <c r="J491" s="223">
        <f t="shared" ca="1" si="1117"/>
        <v>-2.2020336003034441E-4</v>
      </c>
      <c r="K491" s="223">
        <f t="shared" ca="1" si="1118"/>
        <v>2.2198531214089897E-4</v>
      </c>
      <c r="L491" s="223">
        <f t="shared" ca="1" si="1119"/>
        <v>-2.2323248219088918E-4</v>
      </c>
      <c r="M491" s="223">
        <f t="shared" ca="1" si="1120"/>
        <v>2.2394186563842535E-4</v>
      </c>
      <c r="N491" s="223">
        <f t="shared" ca="1" si="1121"/>
        <v>-2.241117535166478E-4</v>
      </c>
      <c r="O491" s="223">
        <f t="shared" ca="1" si="1122"/>
        <v>2.2374173655077741E-4</v>
      </c>
      <c r="P491" s="223">
        <f t="shared" ca="1" si="1123"/>
        <v>-2.2283270614409468E-4</v>
      </c>
      <c r="Q491" s="223">
        <f t="shared" ca="1" si="1124"/>
        <v>2.2138685223047096E-4</v>
      </c>
      <c r="R491" s="223">
        <f t="shared" ca="1" si="1125"/>
        <v>-2.1940765799862585E-4</v>
      </c>
      <c r="S491" s="223">
        <f t="shared" ca="1" si="1126"/>
        <v>2.1689989150082094E-4</v>
      </c>
      <c r="T491" s="223">
        <f t="shared" ca="1" si="1127"/>
        <v>-2.1386959416620427E-4</v>
      </c>
      <c r="U491" s="223">
        <f t="shared" ca="1" si="1128"/>
        <v>2.1032406624647677E-4</v>
      </c>
      <c r="V491" s="223">
        <f t="shared" ca="1" si="1129"/>
        <v>-2.0627184922894902E-4</v>
      </c>
      <c r="W491" s="223">
        <f t="shared" ca="1" si="1130"/>
        <v>2.0172270525934858E-4</v>
      </c>
      <c r="X491" s="223">
        <f t="shared" ca="1" si="1131"/>
        <v>-1.9668759362395608E-4</v>
      </c>
      <c r="Y491" s="223">
        <f t="shared" ca="1" si="1132"/>
        <v>1.911786443477258E-4</v>
      </c>
      <c r="Z491" s="223">
        <f t="shared" ca="1" si="1133"/>
        <v>-1.8520912897198951E-4</v>
      </c>
      <c r="AA491" s="223">
        <f t="shared" ca="1" si="1134"/>
        <v>1.7879342858215591E-4</v>
      </c>
      <c r="AB491" s="223">
        <f t="shared" ca="1" si="1135"/>
        <v>-1.7194699916241413E-4</v>
      </c>
      <c r="AC491" s="223">
        <f t="shared" ca="1" si="1136"/>
        <v>1.6468633436090966E-4</v>
      </c>
      <c r="AD491" s="223">
        <f t="shared" ca="1" si="1137"/>
        <v>-1.5702892575511268E-4</v>
      </c>
      <c r="AE491" s="223">
        <f t="shared" ca="1" si="1138"/>
        <v>1.4899322071306224E-4</v>
      </c>
      <c r="AF491" s="223">
        <f t="shared" ca="1" si="1139"/>
        <v>-1.4059857795204676E-4</v>
      </c>
      <c r="AG491" s="223">
        <f t="shared" ca="1" si="1140"/>
        <v>1.3186522090176631E-4</v>
      </c>
      <c r="AH491" s="223">
        <f t="shared" ca="1" si="1141"/>
        <v>-1.2281418898430434E-4</v>
      </c>
      <c r="AI491" s="223">
        <f t="shared" ca="1" si="1142"/>
        <v>1.1346728692832405E-4</v>
      </c>
      <c r="AJ491" s="223">
        <f t="shared" ca="1" si="1143"/>
        <v>-1.0384703223957562E-4</v>
      </c>
      <c r="AK491" s="223">
        <f t="shared" ca="1" si="1144"/>
        <v>9.3976600954233448E-5</v>
      </c>
      <c r="AL491" s="223">
        <f t="shared" ca="1" si="1145"/>
        <v>-8.3879771805817337E-5</v>
      </c>
      <c r="AM491" s="223">
        <f t="shared" ca="1" si="1146"/>
        <v>7.3580868940120755E-5</v>
      </c>
      <c r="AN491" s="223">
        <f t="shared" ca="1" si="1147"/>
        <v>-6.3104703316221476E-5</v>
      </c>
      <c r="AO491" s="223">
        <f t="shared" ca="1" si="1148"/>
        <v>5.2476512934717247E-5</v>
      </c>
      <c r="AP491" s="223">
        <f t="shared" ca="1" si="1149"/>
        <v>-4.1721902037150536E-5</v>
      </c>
      <c r="AQ491" s="223">
        <f t="shared" ca="1" si="1150"/>
        <v>3.0866779423172412E-5</v>
      </c>
      <c r="AR491" s="223">
        <f t="shared" ca="1" si="1151"/>
        <v>-1.9937296033953328E-5</v>
      </c>
      <c r="AS491" s="223">
        <f t="shared" ca="1" si="1152"/>
        <v>8.9597819522843701E-6</v>
      </c>
      <c r="AT491" s="223">
        <f t="shared" ca="1" si="1153"/>
        <v>2.0393170288886541E-6</v>
      </c>
      <c r="AU491" s="223">
        <f t="shared" ca="1" si="1154"/>
        <v>-1.3033503116719207E-5</v>
      </c>
      <c r="AV491" s="223">
        <f t="shared" ca="1" si="1155"/>
        <v>2.3996290353938326E-5</v>
      </c>
      <c r="AW491" s="223">
        <f t="shared" ca="1" si="1156"/>
        <v>-3.490126842586805E-5</v>
      </c>
      <c r="AX491" s="223">
        <f t="shared" ca="1" si="1157"/>
        <v>4.5722166285169818E-5</v>
      </c>
      <c r="AY491" s="223">
        <f t="shared" ca="1" si="1158"/>
        <v>-5.6432915441101847E-5</v>
      </c>
      <c r="AZ491" s="223">
        <f t="shared" ca="1" si="1159"/>
        <v>6.7007712760802762E-5</v>
      </c>
      <c r="BA491" s="223">
        <f t="shared" ca="1" si="1160"/>
        <v>-7.7421082631274317E-5</v>
      </c>
      <c r="BB491" s="223">
        <f t="shared" ca="1" si="1161"/>
        <v>8.764793833240125E-5</v>
      </c>
      <c r="BC491" s="223">
        <f t="shared" ca="1" si="1162"/>
        <v>-9.7663642473032759E-5</v>
      </c>
      <c r="BD491" s="223">
        <f t="shared" ca="1" si="1163"/>
        <v>1.0744406634462204E-4</v>
      </c>
      <c r="BE491" s="223">
        <f t="shared" ca="1" si="1164"/>
        <v>-1.1696564804940387E-4</v>
      </c>
      <c r="BF491" s="223">
        <f t="shared" ca="1" si="1165"/>
        <v>1.262054492630484E-4</v>
      </c>
      <c r="BG491" s="223">
        <f t="shared" ca="1" si="1166"/>
        <v>-1.3514121049512648E-4</v>
      </c>
      <c r="BH491" s="223">
        <f t="shared" ca="1" si="1167"/>
        <v>1.437514047141499E-4</v>
      </c>
      <c r="BI491" s="223">
        <f t="shared" ca="1" si="1168"/>
        <v>-1.5201528920808101E-4</v>
      </c>
      <c r="BJ491" s="223">
        <f t="shared" ca="1" si="1169"/>
        <v>1.5991295555534317E-4</v>
      </c>
      <c r="BK491" s="223">
        <f t="shared" ca="1" si="1170"/>
        <v>-1.674253775859562E-4</v>
      </c>
      <c r="BL491" s="223">
        <f t="shared" ca="1" si="1171"/>
        <v>1.745344572172292E-4</v>
      </c>
      <c r="BM491" s="223">
        <f t="shared" ca="1" si="1172"/>
        <v>-1.8122306805365304E-4</v>
      </c>
      <c r="BN491" s="223">
        <f t="shared" ca="1" si="1173"/>
        <v>1.8747509664586968E-4</v>
      </c>
      <c r="BO491" s="223">
        <f t="shared" ca="1" si="1174"/>
        <v>-1.9327548130938744E-4</v>
      </c>
      <c r="BP491" s="223">
        <f t="shared" ca="1" si="1175"/>
        <v>1.9861024840950119E-4</v>
      </c>
      <c r="BQ491" s="223">
        <f t="shared" ca="1" si="1176"/>
        <v>-2.0346654602499016E-4</v>
      </c>
      <c r="BR491" s="223">
        <f t="shared" ca="1" si="1177"/>
        <v>2.0783267490954042E-4</v>
      </c>
      <c r="BS491" s="223">
        <f t="shared" ca="1" si="1178"/>
        <v>-2.1169811667624139E-4</v>
      </c>
      <c r="BT491" s="223">
        <f t="shared" ca="1" si="1179"/>
        <v>2.1505355913730434E-4</v>
      </c>
      <c r="BU491" s="223">
        <f t="shared" ca="1" si="1180"/>
        <v>-2.1789091873794004E-4</v>
      </c>
      <c r="BV491" s="223">
        <f t="shared" ca="1" si="1181"/>
        <v>2.2020336003034392E-4</v>
      </c>
      <c r="BW491" s="223">
        <f t="shared" ca="1" si="1182"/>
        <v>-2.2198531214089845E-4</v>
      </c>
      <c r="BX491" s="223">
        <f t="shared" ca="1" si="1183"/>
        <v>2.2323248219088872E-4</v>
      </c>
      <c r="BY491" s="223">
        <f t="shared" ca="1" si="1184"/>
        <v>-2.2394186563842511E-4</v>
      </c>
      <c r="BZ491" s="223">
        <f t="shared" ca="1" si="1185"/>
        <v>2.2411175351664782E-4</v>
      </c>
      <c r="CA491" s="223">
        <f t="shared" ca="1" si="1186"/>
        <v>-2.2374173655077757E-4</v>
      </c>
      <c r="CB491" s="223">
        <f t="shared" ca="1" si="1187"/>
        <v>2.2283270614409503E-4</v>
      </c>
      <c r="CC491" s="223">
        <f t="shared" ca="1" si="1188"/>
        <v>-2.2138685223047162E-4</v>
      </c>
      <c r="CD491" s="223">
        <f t="shared" ca="1" si="1189"/>
        <v>2.1940765799862704E-4</v>
      </c>
      <c r="CE491" s="223">
        <f t="shared" ca="1" si="1190"/>
        <v>-2.1689989150082281E-4</v>
      </c>
      <c r="CF491" s="223">
        <f t="shared" ca="1" si="1191"/>
        <v>2.1386959416620457E-4</v>
      </c>
      <c r="CG491" s="223">
        <f t="shared" ca="1" si="1192"/>
        <v>-2.1032406624647766E-4</v>
      </c>
      <c r="CH491" s="223">
        <f t="shared" ca="1" si="1193"/>
        <v>2.0627184922895067E-4</v>
      </c>
      <c r="CI491" s="223">
        <f t="shared" ca="1" si="1194"/>
        <v>-2.0172270525935107E-4</v>
      </c>
      <c r="CJ491" s="223">
        <f t="shared" ca="1" si="1195"/>
        <v>1.966875936239566E-4</v>
      </c>
      <c r="CK491" s="223">
        <f t="shared" ca="1" si="1196"/>
        <v>-1.9117864434772965E-4</v>
      </c>
      <c r="CL491" s="223">
        <f t="shared" ca="1" si="1197"/>
        <v>1.8520912897199095E-4</v>
      </c>
      <c r="CM491" s="223">
        <f t="shared" ca="1" si="1198"/>
        <v>-1.7879342858216228E-4</v>
      </c>
      <c r="CN491" s="223">
        <f t="shared" ca="1" si="1199"/>
        <v>1.7194699916241681E-4</v>
      </c>
      <c r="CO491" s="223">
        <f t="shared" ca="1" si="1200"/>
        <v>-1.6468633436091034E-4</v>
      </c>
      <c r="CP491" s="223">
        <f t="shared" ca="1" si="1201"/>
        <v>1.5702892575511788E-4</v>
      </c>
      <c r="CQ491" s="223">
        <f t="shared" ca="1" si="1202"/>
        <v>-1.4899322071306294E-4</v>
      </c>
      <c r="CR491" s="223">
        <f t="shared" ca="1" si="1203"/>
        <v>1.4059857795205497E-4</v>
      </c>
      <c r="CS491" s="223">
        <f t="shared" ca="1" si="1204"/>
        <v>-1.3186522090176969E-4</v>
      </c>
      <c r="CT491" s="223">
        <f t="shared" ca="1" si="1205"/>
        <v>1.228141889843025E-4</v>
      </c>
      <c r="CU491" s="223">
        <f t="shared" ca="1" si="1206"/>
        <v>-1.134672869283304E-4</v>
      </c>
      <c r="CV491" s="223">
        <f t="shared" ca="1" si="1207"/>
        <v>1.0384703223957648E-4</v>
      </c>
      <c r="CW491" s="223">
        <f t="shared" ca="1" si="1208"/>
        <v>-9.3976600954243016E-5</v>
      </c>
      <c r="CX491" s="223">
        <f t="shared" ca="1" si="1209"/>
        <v>8.38797718058212E-5</v>
      </c>
      <c r="CY491" s="223">
        <f t="shared" ca="1" si="1210"/>
        <v>-7.3580868940118681E-5</v>
      </c>
      <c r="CZ491" s="223">
        <f t="shared" ca="1" si="1211"/>
        <v>6.310470331622855E-5</v>
      </c>
      <c r="DA491" s="223">
        <f t="shared" ca="1" si="1212"/>
        <v>-5.2476512934718222E-5</v>
      </c>
      <c r="DB491" s="223">
        <f t="shared" ca="1" si="1213"/>
        <v>4.1721902037160904E-5</v>
      </c>
      <c r="DC491" s="223">
        <f t="shared" ca="1" si="1214"/>
        <v>-3.0866779423176546E-5</v>
      </c>
      <c r="DD491" s="223">
        <f t="shared" ca="1" si="1215"/>
        <v>1.9937296033951132E-5</v>
      </c>
      <c r="DE491" s="223">
        <f t="shared" ca="1" si="1216"/>
        <v>-8.9597819522917426E-6</v>
      </c>
      <c r="DF491" s="223">
        <f t="shared" ca="1" si="1217"/>
        <v>-2.0393170288876783E-6</v>
      </c>
      <c r="DG491" s="223">
        <f t="shared" ca="1" si="1218"/>
        <v>1.3033503116708663E-5</v>
      </c>
      <c r="DH491" s="223">
        <f t="shared" ca="1" si="1219"/>
        <v>-2.3996290353934193E-5</v>
      </c>
      <c r="DI491" s="223">
        <f t="shared" ca="1" si="1220"/>
        <v>3.4901268425870232E-5</v>
      </c>
      <c r="DJ491" s="223">
        <f t="shared" ca="1" si="1221"/>
        <v>-4.5722166285165738E-5</v>
      </c>
      <c r="DK491" s="223">
        <f t="shared" ca="1" si="1222"/>
        <v>5.6432915441103962E-5</v>
      </c>
      <c r="DL491" s="223">
        <f t="shared" ca="1" si="1223"/>
        <v>-6.700771276079272E-5</v>
      </c>
      <c r="DM491" s="223">
        <f t="shared" ca="1" si="1224"/>
        <v>7.74210826312704E-5</v>
      </c>
      <c r="DN491" s="223">
        <f t="shared" ca="1" si="1225"/>
        <v>-8.7647938332391533E-5</v>
      </c>
      <c r="DO491" s="223">
        <f t="shared" ca="1" si="1226"/>
        <v>9.7663642473029018E-5</v>
      </c>
      <c r="DP491" s="223">
        <f t="shared" ca="1" si="1227"/>
        <v>-1.0744406634462396E-4</v>
      </c>
      <c r="DQ491" s="223">
        <f t="shared" ca="1" si="1228"/>
        <v>1.1696564804939487E-4</v>
      </c>
      <c r="DR491" s="223">
        <f t="shared" ca="1" si="1229"/>
        <v>-1.2620544926304495E-4</v>
      </c>
      <c r="DS491" s="223">
        <f t="shared" ca="1" si="1230"/>
        <v>1.3514121049511811E-4</v>
      </c>
      <c r="DT491" s="223">
        <f t="shared" ca="1" si="1231"/>
        <v>-1.437514047141467E-4</v>
      </c>
      <c r="DU491" s="223">
        <f t="shared" ca="1" si="1232"/>
        <v>1.5201528920808264E-4</v>
      </c>
      <c r="DV491" s="223">
        <f t="shared" ca="1" si="1233"/>
        <v>-1.5991295555534027E-4</v>
      </c>
      <c r="DW491" s="223">
        <f t="shared" ca="1" si="1234"/>
        <v>1.6742537758595343E-4</v>
      </c>
      <c r="DX491" s="223">
        <f t="shared" ca="1" si="1235"/>
        <v>-1.7453445721722259E-4</v>
      </c>
      <c r="DY491" s="223">
        <f t="shared" ca="1" si="1236"/>
        <v>1.8122306805365057E-4</v>
      </c>
      <c r="DZ491" s="223">
        <f t="shared" ca="1" si="1237"/>
        <v>-1.8747509664587087E-4</v>
      </c>
      <c r="EA491" s="223">
        <f t="shared" ca="1" si="1238"/>
        <v>1.9327548130938533E-4</v>
      </c>
      <c r="EB491" s="223">
        <f t="shared" ca="1" si="1239"/>
        <v>-1.9861024840949927E-4</v>
      </c>
      <c r="EC491" s="223">
        <f t="shared" ca="1" si="1240"/>
        <v>2.0346654602498574E-4</v>
      </c>
      <c r="ED491" s="223">
        <f t="shared" ca="1" si="1241"/>
        <v>-2.0783267490953887E-4</v>
      </c>
      <c r="EE491" s="223">
        <f t="shared" ca="1" si="1242"/>
        <v>2.1169811667624212E-4</v>
      </c>
      <c r="EF491" s="223">
        <f t="shared" ca="1" si="1243"/>
        <v>-2.1505355913730318E-4</v>
      </c>
      <c r="EG491" s="223">
        <f t="shared" ca="1" si="1244"/>
        <v>2.1789091873793907E-4</v>
      </c>
      <c r="EH491" s="223">
        <f t="shared" ca="1" si="1245"/>
        <v>-2.2020336003034197E-4</v>
      </c>
      <c r="EI491" s="223">
        <f t="shared" ca="1" si="1246"/>
        <v>2.2198531214089788E-4</v>
      </c>
      <c r="EJ491" s="223">
        <f t="shared" ca="1" si="1247"/>
        <v>-2.2323248219088891E-4</v>
      </c>
      <c r="EK491" s="223">
        <f t="shared" ca="1" si="1248"/>
        <v>2.2394186563842494E-4</v>
      </c>
      <c r="EL491" s="223">
        <f t="shared" ca="1" si="1249"/>
        <v>-2.2411175351664788E-4</v>
      </c>
      <c r="EM491" s="223">
        <f t="shared" ca="1" si="1250"/>
        <v>2.2374173655077817E-4</v>
      </c>
      <c r="EN491" s="223">
        <f t="shared" ca="1" si="1251"/>
        <v>-2.2283270614409549E-4</v>
      </c>
      <c r="EO491" s="223">
        <f t="shared" ca="1" si="1252"/>
        <v>2.2138685223047126E-4</v>
      </c>
      <c r="EP491" s="223">
        <f t="shared" ca="1" si="1253"/>
        <v>-2.1940765799862788E-4</v>
      </c>
      <c r="EQ491" s="223">
        <f t="shared" ca="1" si="1254"/>
        <v>2.1689989150082225E-4</v>
      </c>
      <c r="ER491" s="223">
        <f t="shared" ca="1" si="1255"/>
        <v>-2.1386959416620771E-4</v>
      </c>
      <c r="ES491" s="223">
        <f t="shared" ca="1" si="1256"/>
        <v>2.103240662464791E-4</v>
      </c>
      <c r="ET491" s="223">
        <f t="shared" ca="1" si="1257"/>
        <v>-2.0627184922894981E-4</v>
      </c>
      <c r="EU491" s="223">
        <f t="shared" ca="1" si="1258"/>
        <v>2.0172270525935292E-4</v>
      </c>
      <c r="EV491" s="223">
        <f t="shared" ca="1" si="1259"/>
        <v>-1.9668759362395855E-4</v>
      </c>
      <c r="EW491" s="223">
        <f t="shared" ca="1" si="1260"/>
        <v>1.9117864434773182E-4</v>
      </c>
      <c r="EX491" s="223">
        <f t="shared" ca="1" si="1261"/>
        <v>-1.8520912897199333E-4</v>
      </c>
      <c r="EY491" s="223">
        <f t="shared" ca="1" si="1262"/>
        <v>1.7879342858216477E-4</v>
      </c>
      <c r="EZ491" s="223">
        <f t="shared" ca="1" si="1263"/>
        <v>-1.7194699916241949E-4</v>
      </c>
      <c r="FA491" s="223">
        <f t="shared" ca="1" si="1264"/>
        <v>1.6468633436091319E-4</v>
      </c>
      <c r="FB491" s="223">
        <f t="shared" ca="1" si="1265"/>
        <v>-1.5702892575512087E-4</v>
      </c>
      <c r="FC491" s="223">
        <f t="shared" ca="1" si="1266"/>
        <v>1.4899322071306608E-4</v>
      </c>
      <c r="FD491" s="223">
        <f t="shared" ca="1" si="1267"/>
        <v>-1.405985779520582E-4</v>
      </c>
      <c r="FE491" s="223">
        <f t="shared" ca="1" si="1268"/>
        <v>1.3186522090177306E-4</v>
      </c>
      <c r="FF491" s="223">
        <f t="shared" ca="1" si="1269"/>
        <v>-1.2281418898430602E-4</v>
      </c>
      <c r="FG491" s="223">
        <f t="shared" ca="1" si="1270"/>
        <v>1.13467286928334E-4</v>
      </c>
      <c r="FH491" s="223">
        <f t="shared" ca="1" si="1271"/>
        <v>-1.0384703223958017E-4</v>
      </c>
      <c r="FI491" s="223">
        <f t="shared" ca="1" si="1272"/>
        <v>9.3976600954246811E-5</v>
      </c>
      <c r="FJ491" s="223">
        <f t="shared" ca="1" si="1273"/>
        <v>-8.3879771805825076E-5</v>
      </c>
      <c r="FK491" s="223">
        <f t="shared" ca="1" si="1274"/>
        <v>7.3580868940134673E-5</v>
      </c>
      <c r="FL491" s="223">
        <f t="shared" ca="1" si="1275"/>
        <v>-6.3104703316232548E-5</v>
      </c>
      <c r="FM491" s="223">
        <f t="shared" ca="1" si="1276"/>
        <v>5.2476512934722288E-5</v>
      </c>
      <c r="FN491" s="223">
        <f t="shared" ca="1" si="1277"/>
        <v>-4.1721902037152488E-5</v>
      </c>
      <c r="FO491" s="223">
        <f t="shared" ca="1" si="1278"/>
        <v>3.086677942319331E-5</v>
      </c>
      <c r="FP491" s="223">
        <f t="shared" ca="1" si="1279"/>
        <v>-1.9937296033967971E-5</v>
      </c>
      <c r="FQ491" s="223">
        <f t="shared" ca="1" si="1280"/>
        <v>8.9597819522959033E-6</v>
      </c>
      <c r="FR491" s="223">
        <f t="shared" ca="1" si="1281"/>
        <v>2.0393170288834906E-6</v>
      </c>
      <c r="FS491" s="223">
        <f t="shared" ca="1" si="1282"/>
        <v>-1.3033503116717215E-5</v>
      </c>
      <c r="FT491" s="223">
        <f t="shared" ca="1" si="1283"/>
        <v>2.3996290353917374E-5</v>
      </c>
      <c r="FU491" s="223">
        <f t="shared" ca="1" si="1284"/>
        <v>-3.4901268425853522E-5</v>
      </c>
      <c r="FV491" s="223">
        <f t="shared" ca="1" si="1285"/>
        <v>4.5722166285161646E-5</v>
      </c>
      <c r="FW491" s="223">
        <f t="shared" ca="1" si="1286"/>
        <v>-5.6432915441099923E-5</v>
      </c>
      <c r="FX491" s="223">
        <f t="shared" ca="1" si="1287"/>
        <v>6.7007712760800878E-5</v>
      </c>
      <c r="FY491" s="223">
        <f t="shared" ca="1" si="1288"/>
        <v>-7.7421082631254516E-5</v>
      </c>
      <c r="FZ491" s="223">
        <f t="shared" ca="1" si="1289"/>
        <v>8.7647938332387684E-5</v>
      </c>
      <c r="GA491" s="223">
        <f t="shared" ca="1" si="1290"/>
        <v>-9.7663642473025264E-5</v>
      </c>
      <c r="GB491" s="223">
        <f t="shared" ca="1" si="1291"/>
        <v>1.0744406634462028E-4</v>
      </c>
      <c r="GC491" s="223">
        <f t="shared" ca="1" si="1292"/>
        <v>-1.1696564804940216E-4</v>
      </c>
      <c r="GD491" s="223">
        <f t="shared" ca="1" si="1293"/>
        <v>1.2620544926303097E-4</v>
      </c>
      <c r="GE491" s="223">
        <f t="shared" ca="1" si="1294"/>
        <v>-1.3514121049511475E-4</v>
      </c>
      <c r="GF491" s="223">
        <f t="shared" ca="1" si="1295"/>
        <v>1.437514047141435E-4</v>
      </c>
      <c r="GG491" s="223">
        <f t="shared" ca="1" si="1296"/>
        <v>-1.5201528920807955E-4</v>
      </c>
      <c r="GH491" s="223">
        <f t="shared" ca="1" si="1297"/>
        <v>1.5991295555534626E-4</v>
      </c>
      <c r="GI491" s="223">
        <f t="shared" ca="1" si="1298"/>
        <v>-1.6742537758594219E-4</v>
      </c>
      <c r="GJ491" s="223">
        <f t="shared" ca="1" si="1299"/>
        <v>1.7453445721721996E-4</v>
      </c>
      <c r="GK491" s="223">
        <f t="shared" ca="1" si="1300"/>
        <v>-1.8122306805364811E-4</v>
      </c>
      <c r="GL491" s="223">
        <f t="shared" ca="1" si="1301"/>
        <v>1.874750966458686E-4</v>
      </c>
      <c r="GM491" s="223">
        <f t="shared" ca="1" si="1302"/>
        <v>-1.9327548130938969E-4</v>
      </c>
      <c r="GN491" s="223">
        <f t="shared" ca="1" si="1303"/>
        <v>1.9861024840949143E-4</v>
      </c>
      <c r="GO491" s="223">
        <f t="shared" ca="1" si="1304"/>
        <v>-2.0346654602498401E-4</v>
      </c>
      <c r="GP491" s="223">
        <f t="shared" ca="1" si="1305"/>
        <v>2.078326749095373E-4</v>
      </c>
      <c r="GQ491" s="223">
        <f t="shared" ca="1" si="1306"/>
        <v>-2.1169811667624074E-4</v>
      </c>
      <c r="GR491" s="223">
        <f t="shared" ca="1" si="1307"/>
        <v>2.1505355913730556E-4</v>
      </c>
      <c r="GS491" s="223">
        <f t="shared" ca="1" si="1308"/>
        <v>-2.1789091873793511E-4</v>
      </c>
      <c r="GT491" s="223">
        <f t="shared" ca="1" si="1309"/>
        <v>2.2020336003034118E-4</v>
      </c>
      <c r="GU491" s="223">
        <f t="shared" ca="1" si="1310"/>
        <v>-2.2198531214089731E-4</v>
      </c>
      <c r="GV491" s="223">
        <f t="shared" ca="1" si="1311"/>
        <v>2.2323248219088856E-4</v>
      </c>
      <c r="GW491" s="223">
        <f t="shared" ca="1" si="1312"/>
        <v>-2.2394186563842532E-4</v>
      </c>
      <c r="GX491" s="223">
        <f t="shared" ca="1" si="1313"/>
        <v>2.2411175351664804E-4</v>
      </c>
      <c r="GY491" s="223">
        <f t="shared" ca="1" si="1314"/>
        <v>-2.2374173655077841E-4</v>
      </c>
      <c r="GZ491" s="223">
        <f t="shared" ca="1" si="1315"/>
        <v>2.2283270614409595E-4</v>
      </c>
      <c r="HA491" s="223">
        <f t="shared" ca="1" si="1316"/>
        <v>-2.2138685223047191E-4</v>
      </c>
      <c r="HB491" s="223">
        <f t="shared" ca="1" si="1317"/>
        <v>2.1940765799862615E-4</v>
      </c>
      <c r="HC491" s="223">
        <f t="shared" ca="1" si="1318"/>
        <v>-2.168998915008265E-4</v>
      </c>
      <c r="HD491" s="223">
        <f t="shared" ca="1" si="1319"/>
        <v>2.1386959416620896E-4</v>
      </c>
      <c r="HE491" s="223">
        <f t="shared" ca="1" si="1320"/>
        <v>-2.1032406624648054E-4</v>
      </c>
      <c r="HF491" s="223">
        <f t="shared" ca="1" si="1321"/>
        <v>2.0627184922895143E-4</v>
      </c>
      <c r="HG491" s="223">
        <f t="shared" ca="1" si="1322"/>
        <v>-2.0172270525934918E-4</v>
      </c>
      <c r="HH491" s="223">
        <f t="shared" ca="1" si="1323"/>
        <v>1.9668759362396668E-4</v>
      </c>
      <c r="HI491" s="223">
        <f t="shared" ca="1" si="1324"/>
        <v>-1.9117864434773401E-4</v>
      </c>
      <c r="HJ491" s="223">
        <f t="shared" ca="1" si="1325"/>
        <v>1.8520912897199566E-4</v>
      </c>
      <c r="HK491" s="223">
        <f t="shared" ca="1" si="1326"/>
        <v>-1.7879342858215962E-4</v>
      </c>
      <c r="HL491" s="223">
        <f t="shared" ca="1" si="1327"/>
        <v>1.7194699916241402E-4</v>
      </c>
      <c r="HM491" s="223">
        <f t="shared" ca="1" si="1328"/>
        <v>-1.6468633436092462E-4</v>
      </c>
      <c r="HN491" s="223">
        <f t="shared" ca="1" si="1329"/>
        <v>1.5702892575512385E-4</v>
      </c>
      <c r="HO491" s="223">
        <f t="shared" ca="1" si="1330"/>
        <v>-1.4899322071306917E-4</v>
      </c>
      <c r="HP491" s="223">
        <f t="shared" ca="1" si="1331"/>
        <v>1.4059857795205153E-4</v>
      </c>
      <c r="HQ491" s="223">
        <f t="shared" ca="1" si="1332"/>
        <v>-1.3186522090176612E-4</v>
      </c>
      <c r="HR491" s="223">
        <f t="shared" ca="1" si="1333"/>
        <v>1.2281418898432014E-4</v>
      </c>
      <c r="HS491" s="223">
        <f t="shared" ca="1" si="1334"/>
        <v>-1.1346728692833759E-4</v>
      </c>
      <c r="HT491" s="223">
        <f t="shared" ca="1" si="1335"/>
        <v>1.0384703223958387E-4</v>
      </c>
      <c r="HU491" s="223">
        <f t="shared" ca="1" si="1336"/>
        <v>-9.3976600954239018E-5</v>
      </c>
      <c r="HV491" s="223">
        <f t="shared" ca="1" si="1337"/>
        <v>8.3879771805840756E-5</v>
      </c>
      <c r="HW491" s="223">
        <f t="shared" ca="1" si="1338"/>
        <v>-7.3580868940138603E-5</v>
      </c>
      <c r="HX491" s="223">
        <f t="shared" ca="1" si="1339"/>
        <v>6.3104703316236546E-5</v>
      </c>
      <c r="HY491" s="223">
        <f t="shared" ca="1" si="1340"/>
        <v>-5.2476512934726334E-5</v>
      </c>
      <c r="HZ491" s="223">
        <f t="shared" ca="1" si="1341"/>
        <v>4.1721902037156581E-5</v>
      </c>
      <c r="IA491" s="223">
        <f t="shared" ca="1" si="1342"/>
        <v>-3.0866779423197444E-5</v>
      </c>
      <c r="IB491" s="223">
        <f t="shared" ca="1" si="1343"/>
        <v>1.9937296033972139E-5</v>
      </c>
      <c r="IC491" s="223">
        <f t="shared" ca="1" si="1344"/>
        <v>-8.959781952300091E-6</v>
      </c>
      <c r="ID491" s="223">
        <f t="shared" ca="1" si="1345"/>
        <v>-2.0393170288793164E-6</v>
      </c>
      <c r="IE491" s="223">
        <f t="shared" ca="1" si="1346"/>
        <v>5.0811837916339312E-6</v>
      </c>
      <c r="IF491" s="223">
        <f t="shared" ca="1" si="1347"/>
        <v>-2.3996290353913227E-5</v>
      </c>
      <c r="IG491" s="223">
        <f t="shared" ca="1" si="1348"/>
        <v>3.4901268425849389E-5</v>
      </c>
      <c r="IH491" s="223">
        <f t="shared" ca="1" si="1349"/>
        <v>-4.5722166285157566E-5</v>
      </c>
      <c r="II491" s="223">
        <f t="shared" ca="1" si="1350"/>
        <v>5.6432915441095898E-5</v>
      </c>
      <c r="IJ491" s="223">
        <f t="shared" ca="1" si="1351"/>
        <v>-6.700771276079688E-5</v>
      </c>
      <c r="IK491" s="223">
        <f t="shared" ca="1" si="1352"/>
        <v>7.7421082631250627E-5</v>
      </c>
      <c r="IL491" s="223">
        <f t="shared" ca="1" si="1353"/>
        <v>-8.7647938332383876E-5</v>
      </c>
      <c r="IM491" s="223">
        <f t="shared" ca="1" si="1354"/>
        <v>9.7663642473021483E-5</v>
      </c>
      <c r="IN491" s="223">
        <f t="shared" ca="1" si="1355"/>
        <v>-1.0744406634461663E-4</v>
      </c>
      <c r="IO491" s="223">
        <f t="shared" ca="1" si="1356"/>
        <v>1.1696564804939864E-4</v>
      </c>
      <c r="IP491" s="223">
        <f t="shared" ca="1" si="1357"/>
        <v>-1.2620544926302753E-4</v>
      </c>
      <c r="IQ491" s="223">
        <f t="shared" ca="1" si="1358"/>
        <v>1.3514121049511144E-4</v>
      </c>
      <c r="IR491" s="223">
        <f t="shared" ca="1" si="1359"/>
        <v>-1.4375140471414031E-4</v>
      </c>
      <c r="IS491" s="223">
        <f t="shared" ca="1" si="1360"/>
        <v>1.5201528920807651E-4</v>
      </c>
      <c r="IT491" s="223">
        <f t="shared" ca="1" si="1361"/>
        <v>-1.5991295555534333E-4</v>
      </c>
      <c r="IU491" s="223">
        <f t="shared" ca="1" si="1362"/>
        <v>1.6742537758593942E-4</v>
      </c>
      <c r="IV491" s="223">
        <f t="shared" ca="1" si="1363"/>
        <v>-1.7453445721721733E-4</v>
      </c>
      <c r="IW491" s="223">
        <f t="shared" ca="1" si="1364"/>
        <v>1.8122306805364564E-4</v>
      </c>
      <c r="IX491" s="223">
        <f t="shared" ca="1" si="1365"/>
        <v>-1.8747509664586629E-4</v>
      </c>
      <c r="IY491" s="223">
        <f t="shared" ca="1" si="1366"/>
        <v>1.9327548130938755E-4</v>
      </c>
      <c r="IZ491" s="223">
        <f t="shared" ca="1" si="1367"/>
        <v>-1.9861024840948951E-4</v>
      </c>
      <c r="JA491" s="223">
        <f t="shared" ca="1" si="1368"/>
        <v>2.0346654602498225E-4</v>
      </c>
      <c r="JB491" s="223">
        <f t="shared" ca="1" si="1369"/>
        <v>-2.0783267490953573E-4</v>
      </c>
    </row>
    <row r="492" spans="2:262">
      <c r="B492" s="230">
        <v>131</v>
      </c>
      <c r="C492" s="229">
        <f t="shared" si="1370"/>
        <v>2.5585937500000018E-3</v>
      </c>
      <c r="D492" s="226">
        <f t="shared" ca="1" si="1113"/>
        <v>279.99881266128676</v>
      </c>
      <c r="E492" s="225">
        <f ca="1">EG361</f>
        <v>-1.1873387132471398E-3</v>
      </c>
      <c r="F492" s="224">
        <v>131</v>
      </c>
      <c r="G492" s="223">
        <f t="shared" ca="1" si="1114"/>
        <v>1.8096706900811872E-4</v>
      </c>
      <c r="H492" s="223">
        <f t="shared" ca="1" si="1115"/>
        <v>-1.8479444918424029E-4</v>
      </c>
      <c r="I492" s="223">
        <f t="shared" ca="1" si="1116"/>
        <v>1.8762041222915738E-4</v>
      </c>
      <c r="J492" s="223">
        <f t="shared" ca="1" si="1117"/>
        <v>-1.8942964400428064E-4</v>
      </c>
      <c r="K492" s="223">
        <f t="shared" ca="1" si="1118"/>
        <v>1.9021234012586409E-4</v>
      </c>
      <c r="L492" s="223">
        <f t="shared" ca="1" si="1119"/>
        <v>-1.8996425909581011E-4</v>
      </c>
      <c r="M492" s="223">
        <f t="shared" ca="1" si="1120"/>
        <v>1.8868674528671483E-4</v>
      </c>
      <c r="N492" s="223">
        <f t="shared" ca="1" si="1121"/>
        <v>-1.86386721656597E-4</v>
      </c>
      <c r="O492" s="223">
        <f t="shared" ca="1" si="1122"/>
        <v>1.8307665223278821E-4</v>
      </c>
      <c r="P492" s="223">
        <f t="shared" ca="1" si="1123"/>
        <v>-1.7877447456828943E-4</v>
      </c>
      <c r="Q492" s="223">
        <f t="shared" ca="1" si="1124"/>
        <v>1.7350350253661585E-4</v>
      </c>
      <c r="R492" s="223">
        <f t="shared" ca="1" si="1125"/>
        <v>-1.672922999918989E-4</v>
      </c>
      <c r="S492" s="223">
        <f t="shared" ca="1" si="1126"/>
        <v>1.601745259788821E-4</v>
      </c>
      <c r="T492" s="223">
        <f t="shared" ca="1" si="1127"/>
        <v>-1.5218875233164592E-4</v>
      </c>
      <c r="U492" s="223">
        <f t="shared" ca="1" si="1128"/>
        <v>1.4337825464949157E-4</v>
      </c>
      <c r="V492" s="223">
        <f t="shared" ca="1" si="1129"/>
        <v>-1.3379077778272495E-4</v>
      </c>
      <c r="W492" s="223">
        <f t="shared" ca="1" si="1130"/>
        <v>1.234782770991703E-4</v>
      </c>
      <c r="X492" s="223">
        <f t="shared" ca="1" si="1131"/>
        <v>-1.1249663693353284E-4</v>
      </c>
      <c r="Y492" s="223">
        <f t="shared" ca="1" si="1132"/>
        <v>1.0090536774535035E-4</v>
      </c>
      <c r="Z492" s="223">
        <f t="shared" ca="1" si="1133"/>
        <v>-8.8767283626650431E-5</v>
      </c>
      <c r="AA492" s="223">
        <f t="shared" ca="1" si="1134"/>
        <v>7.6148161906945292E-5</v>
      </c>
      <c r="AB492" s="223">
        <f t="shared" ca="1" si="1135"/>
        <v>-6.3116386700192602E-5</v>
      </c>
      <c r="AC492" s="223">
        <f t="shared" ca="1" si="1136"/>
        <v>4.9742578325342523E-5</v>
      </c>
      <c r="AD492" s="223">
        <f t="shared" ca="1" si="1137"/>
        <v>-3.6099210608720149E-5</v>
      </c>
      <c r="AE492" s="223">
        <f t="shared" ca="1" si="1138"/>
        <v>2.2260218142078959E-5</v>
      </c>
      <c r="AF492" s="223">
        <f t="shared" ca="1" si="1139"/>
        <v>-8.3005956246395471E-6</v>
      </c>
      <c r="AG492" s="223">
        <f t="shared" ca="1" si="1140"/>
        <v>-5.7040085396724668E-6</v>
      </c>
      <c r="AH492" s="223">
        <f t="shared" ca="1" si="1141"/>
        <v>1.9677702187497731E-5</v>
      </c>
      <c r="AI492" s="223">
        <f t="shared" ca="1" si="1142"/>
        <v>-3.35447606622413E-5</v>
      </c>
      <c r="AJ492" s="223">
        <f t="shared" ca="1" si="1143"/>
        <v>4.7230037172552878E-5</v>
      </c>
      <c r="AK492" s="223">
        <f t="shared" ca="1" si="1144"/>
        <v>-6.0659370019289612E-5</v>
      </c>
      <c r="AL492" s="223">
        <f t="shared" ca="1" si="1145"/>
        <v>7.3759984484205132E-5</v>
      </c>
      <c r="AM492" s="223">
        <f t="shared" ca="1" si="1146"/>
        <v>-8.6460887202442489E-5</v>
      </c>
      <c r="AN492" s="223">
        <f t="shared" ca="1" si="1147"/>
        <v>9.8693250881732095E-5</v>
      </c>
      <c r="AO492" s="223">
        <f t="shared" ca="1" si="1148"/>
        <v>-1.1039078728345404E-4</v>
      </c>
      <c r="AP492" s="223">
        <f t="shared" ca="1" si="1149"/>
        <v>1.2149010644433772E-4</v>
      </c>
      <c r="AQ492" s="223">
        <f t="shared" ca="1" si="1150"/>
        <v>-1.3193106019217851E-4</v>
      </c>
      <c r="AR492" s="223">
        <f t="shared" ca="1" si="1151"/>
        <v>1.4165706809398526E-4</v>
      </c>
      <c r="AS492" s="223">
        <f t="shared" ca="1" si="1152"/>
        <v>-1.50615424070253E-4</v>
      </c>
      <c r="AT492" s="223">
        <f t="shared" ca="1" si="1153"/>
        <v>1.5875758201376589E-4</v>
      </c>
      <c r="AU492" s="223">
        <f t="shared" ca="1" si="1154"/>
        <v>-1.6603941886517647E-4</v>
      </c>
      <c r="AV492" s="223">
        <f t="shared" ca="1" si="1155"/>
        <v>1.7242147371966616E-4</v>
      </c>
      <c r="AW492" s="223">
        <f t="shared" ca="1" si="1156"/>
        <v>-1.778691616690186E-4</v>
      </c>
      <c r="AX492" s="223">
        <f t="shared" ca="1" si="1157"/>
        <v>1.8235296122023857E-4</v>
      </c>
      <c r="AY492" s="223">
        <f t="shared" ca="1" si="1158"/>
        <v>-1.8584857427506634E-4</v>
      </c>
      <c r="AZ492" s="223">
        <f t="shared" ca="1" si="1159"/>
        <v>1.8833705780349144E-4</v>
      </c>
      <c r="BA492" s="223">
        <f t="shared" ca="1" si="1160"/>
        <v>-1.8980492649766308E-4</v>
      </c>
      <c r="BB492" s="223">
        <f t="shared" ca="1" si="1161"/>
        <v>1.9024422584994755E-4</v>
      </c>
      <c r="BC492" s="223">
        <f t="shared" ca="1" si="1162"/>
        <v>-1.8965257525909313E-4</v>
      </c>
      <c r="BD492" s="223">
        <f t="shared" ca="1" si="1163"/>
        <v>1.8803318093091426E-4</v>
      </c>
      <c r="BE492" s="223">
        <f t="shared" ca="1" si="1164"/>
        <v>-1.8539481850358264E-4</v>
      </c>
      <c r="BF492" s="223">
        <f t="shared" ca="1" si="1165"/>
        <v>1.8175178549168712E-4</v>
      </c>
      <c r="BG492" s="223">
        <f t="shared" ca="1" si="1166"/>
        <v>-1.7712382380676299E-4</v>
      </c>
      <c r="BH492" s="223">
        <f t="shared" ca="1" si="1167"/>
        <v>1.7153601277415605E-4</v>
      </c>
      <c r="BI492" s="223">
        <f t="shared" ca="1" si="1168"/>
        <v>-1.650186332259962E-4</v>
      </c>
      <c r="BJ492" s="223">
        <f t="shared" ca="1" si="1169"/>
        <v>1.5760700340674075E-4</v>
      </c>
      <c r="BK492" s="223">
        <f t="shared" ca="1" si="1170"/>
        <v>-1.4934128758053755E-4</v>
      </c>
      <c r="BL492" s="223">
        <f t="shared" ca="1" si="1171"/>
        <v>1.4026627837761851E-4</v>
      </c>
      <c r="BM492" s="223">
        <f t="shared" ca="1" si="1172"/>
        <v>-1.3043115405912976E-4</v>
      </c>
      <c r="BN492" s="223">
        <f t="shared" ca="1" si="1173"/>
        <v>1.1988921201589752E-4</v>
      </c>
      <c r="BO492" s="223">
        <f t="shared" ca="1" si="1174"/>
        <v>-1.0869757994523996E-4</v>
      </c>
      <c r="BP492" s="223">
        <f t="shared" ca="1" si="1175"/>
        <v>9.6916906271011732E-5</v>
      </c>
      <c r="BQ492" s="223">
        <f t="shared" ca="1" si="1176"/>
        <v>-8.4611031484570925E-5</v>
      </c>
      <c r="BR492" s="223">
        <f t="shared" ca="1" si="1177"/>
        <v>7.1846642187589025E-5</v>
      </c>
      <c r="BS492" s="223">
        <f t="shared" ca="1" si="1178"/>
        <v>-5.8692909711611176E-5</v>
      </c>
      <c r="BT492" s="223">
        <f t="shared" ca="1" si="1179"/>
        <v>4.5221115272603792E-5</v>
      </c>
      <c r="BU492" s="223">
        <f t="shared" ca="1" si="1180"/>
        <v>-3.1504263691853084E-5</v>
      </c>
      <c r="BV492" s="223">
        <f t="shared" ca="1" si="1181"/>
        <v>1.7616687776549629E-5</v>
      </c>
      <c r="BW492" s="223">
        <f t="shared" ca="1" si="1182"/>
        <v>-3.6336455038236894E-6</v>
      </c>
      <c r="BX492" s="223">
        <f t="shared" ca="1" si="1183"/>
        <v>-1.0369087808716009E-5</v>
      </c>
      <c r="BY492" s="223">
        <f t="shared" ca="1" si="1184"/>
        <v>2.4315630136009995E-5</v>
      </c>
      <c r="BZ492" s="223">
        <f t="shared" ca="1" si="1185"/>
        <v>-3.813040395683239E-5</v>
      </c>
      <c r="CA492" s="223">
        <f t="shared" ca="1" si="1186"/>
        <v>5.1738545814889364E-5</v>
      </c>
      <c r="CB492" s="223">
        <f t="shared" ca="1" si="1187"/>
        <v>-6.5066312010417547E-5</v>
      </c>
      <c r="CC492" s="223">
        <f t="shared" ca="1" si="1188"/>
        <v>7.8041478223645438E-5</v>
      </c>
      <c r="CD492" s="223">
        <f t="shared" ca="1" si="1189"/>
        <v>-9.0593730904656384E-5</v>
      </c>
      <c r="CE492" s="223">
        <f t="shared" ca="1" si="1190"/>
        <v>1.0265504830862163E-4</v>
      </c>
      <c r="CF492" s="223">
        <f t="shared" ca="1" si="1191"/>
        <v>-1.1416006911149997E-4</v>
      </c>
      <c r="CG492" s="223">
        <f t="shared" ca="1" si="1192"/>
        <v>1.2504644660873144E-4</v>
      </c>
      <c r="CH492" s="223">
        <f t="shared" ca="1" si="1193"/>
        <v>-1.3525518657743878E-4</v>
      </c>
      <c r="CI492" s="223">
        <f t="shared" ca="1" si="1194"/>
        <v>1.4473096697122667E-4</v>
      </c>
      <c r="CJ492" s="223">
        <f t="shared" ca="1" si="1195"/>
        <v>-1.5342243771512013E-4</v>
      </c>
      <c r="CK492" s="223">
        <f t="shared" ca="1" si="1196"/>
        <v>1.6128249897611385E-4</v>
      </c>
      <c r="CL492" s="223">
        <f t="shared" ca="1" si="1197"/>
        <v>-1.6826855640122325E-4</v>
      </c>
      <c r="CM492" s="223">
        <f t="shared" ca="1" si="1198"/>
        <v>1.7434275193996059E-4</v>
      </c>
      <c r="CN492" s="223">
        <f t="shared" ca="1" si="1199"/>
        <v>-1.7947216900042302E-4</v>
      </c>
      <c r="CO492" s="223">
        <f t="shared" ca="1" si="1200"/>
        <v>1.8362901082713654E-4</v>
      </c>
      <c r="CP492" s="223">
        <f t="shared" ca="1" si="1201"/>
        <v>-1.8679075113407621E-4</v>
      </c>
      <c r="CQ492" s="223">
        <f t="shared" ca="1" si="1202"/>
        <v>1.8894025617658078E-4</v>
      </c>
      <c r="CR492" s="223">
        <f t="shared" ca="1" si="1203"/>
        <v>-1.9006587760058617E-4</v>
      </c>
      <c r="CS492" s="223">
        <f t="shared" ca="1" si="1204"/>
        <v>1.9016151556606865E-4</v>
      </c>
      <c r="CT492" s="223">
        <f t="shared" ca="1" si="1205"/>
        <v>-1.8922665180260675E-4</v>
      </c>
      <c r="CU492" s="223">
        <f t="shared" ca="1" si="1206"/>
        <v>1.8726635241793425E-4</v>
      </c>
      <c r="CV492" s="223">
        <f t="shared" ca="1" si="1207"/>
        <v>-1.8429124044425934E-4</v>
      </c>
      <c r="CW492" s="223">
        <f t="shared" ca="1" si="1208"/>
        <v>1.8031743827114359E-4</v>
      </c>
      <c r="CX492" s="223">
        <f t="shared" ca="1" si="1209"/>
        <v>-1.7536648027686175E-4</v>
      </c>
      <c r="CY492" s="223">
        <f t="shared" ca="1" si="1210"/>
        <v>1.6946519613174389E-4</v>
      </c>
      <c r="CZ492" s="223">
        <f t="shared" ca="1" si="1211"/>
        <v>-1.6264556540588422E-4</v>
      </c>
      <c r="DA492" s="223">
        <f t="shared" ca="1" si="1212"/>
        <v>1.5494454426905264E-4</v>
      </c>
      <c r="DB492" s="223">
        <f t="shared" ca="1" si="1213"/>
        <v>-1.4640386522202621E-4</v>
      </c>
      <c r="DC492" s="223">
        <f t="shared" ca="1" si="1214"/>
        <v>1.3706981094454011E-4</v>
      </c>
      <c r="DD492" s="223">
        <f t="shared" ca="1" si="1215"/>
        <v>-1.2699296348546535E-4</v>
      </c>
      <c r="DE492" s="223">
        <f t="shared" ca="1" si="1216"/>
        <v>1.1622793015426012E-4</v>
      </c>
      <c r="DF492" s="223">
        <f t="shared" ca="1" si="1217"/>
        <v>-1.0483304759924791E-4</v>
      </c>
      <c r="DG492" s="223">
        <f t="shared" ca="1" si="1218"/>
        <v>9.2870065676294329E-5</v>
      </c>
      <c r="DH492" s="223">
        <f t="shared" ca="1" si="1219"/>
        <v>-8.0403812820935364E-5</v>
      </c>
      <c r="DI492" s="223">
        <f t="shared" ca="1" si="1220"/>
        <v>6.750184473749289E-5</v>
      </c>
      <c r="DJ492" s="223">
        <f t="shared" ca="1" si="1221"/>
        <v>-5.4234078308891269E-5</v>
      </c>
      <c r="DK492" s="223">
        <f t="shared" ca="1" si="1222"/>
        <v>4.067241271095129E-5</v>
      </c>
      <c r="DL492" s="223">
        <f t="shared" ca="1" si="1223"/>
        <v>-2.6890339784555664E-5</v>
      </c>
      <c r="DM492" s="223">
        <f t="shared" ca="1" si="1224"/>
        <v>1.2962545777028689E-5</v>
      </c>
      <c r="DN492" s="223">
        <f t="shared" ca="1" si="1225"/>
        <v>1.035493389172894E-6</v>
      </c>
      <c r="DO492" s="223">
        <f t="shared" ca="1" si="1226"/>
        <v>-1.5027921126980671E-5</v>
      </c>
      <c r="DP492" s="223">
        <f t="shared" ca="1" si="1227"/>
        <v>2.8938911258153638E-5</v>
      </c>
      <c r="DQ492" s="223">
        <f t="shared" ca="1" si="1228"/>
        <v>-4.2693078921864892E-5</v>
      </c>
      <c r="DR492" s="223">
        <f t="shared" ca="1" si="1229"/>
        <v>5.6215889091858448E-5</v>
      </c>
      <c r="DS492" s="223">
        <f t="shared" ca="1" si="1230"/>
        <v>-6.9434060488181548E-5</v>
      </c>
      <c r="DT492" s="223">
        <f t="shared" ca="1" si="1231"/>
        <v>8.2275962694760153E-5</v>
      </c>
      <c r="DU492" s="223">
        <f t="shared" ca="1" si="1232"/>
        <v>-9.4672004330891146E-5</v>
      </c>
      <c r="DV492" s="223">
        <f t="shared" ca="1" si="1233"/>
        <v>1.0655501017293176E-4</v>
      </c>
      <c r="DW492" s="223">
        <f t="shared" ca="1" si="1234"/>
        <v>-1.1786058518263094E-4</v>
      </c>
      <c r="DX492" s="223">
        <f t="shared" ca="1" si="1235"/>
        <v>1.285274634694759E-4</v>
      </c>
      <c r="DY492" s="223">
        <f t="shared" ca="1" si="1236"/>
        <v>-1.3849784029582396E-4</v>
      </c>
      <c r="DZ492" s="223">
        <f t="shared" ca="1" si="1237"/>
        <v>1.4771768532580043E-4</v>
      </c>
      <c r="EA492" s="223">
        <f t="shared" ca="1" si="1238"/>
        <v>-1.5613703542034216E-4</v>
      </c>
      <c r="EB492" s="223">
        <f t="shared" ca="1" si="1239"/>
        <v>1.6371026539181968E-4</v>
      </c>
      <c r="EC492" s="223">
        <f t="shared" ca="1" si="1240"/>
        <v>-1.703963352508579E-4</v>
      </c>
      <c r="ED492" s="223">
        <f t="shared" ca="1" si="1241"/>
        <v>1.7615901260558181E-4</v>
      </c>
      <c r="EE492" s="223">
        <f t="shared" ca="1" si="1242"/>
        <v>-1.8096706900811821E-4</v>
      </c>
      <c r="EF492" s="223">
        <f t="shared" ca="1" si="1243"/>
        <v>1.8479444918424173E-4</v>
      </c>
      <c r="EG492" s="223">
        <f t="shared" ca="1" si="1244"/>
        <v>-1.8762041222915781E-4</v>
      </c>
      <c r="EH492" s="223">
        <f t="shared" ca="1" si="1245"/>
        <v>1.8942964400428056E-4</v>
      </c>
      <c r="EI492" s="223">
        <f t="shared" ca="1" si="1246"/>
        <v>-1.9021234012586423E-4</v>
      </c>
      <c r="EJ492" s="223">
        <f t="shared" ca="1" si="1247"/>
        <v>1.899642590958099E-4</v>
      </c>
      <c r="EK492" s="223">
        <f t="shared" ca="1" si="1248"/>
        <v>-1.8868674528671481E-4</v>
      </c>
      <c r="EL492" s="223">
        <f t="shared" ca="1" si="1249"/>
        <v>1.863867216565976E-4</v>
      </c>
      <c r="EM492" s="223">
        <f t="shared" ca="1" si="1250"/>
        <v>-1.8307665223278702E-4</v>
      </c>
      <c r="EN492" s="223">
        <f t="shared" ca="1" si="1251"/>
        <v>1.7877447456828883E-4</v>
      </c>
      <c r="EO492" s="223">
        <f t="shared" ca="1" si="1252"/>
        <v>-1.7350350253661682E-4</v>
      </c>
      <c r="EP492" s="223">
        <f t="shared" ca="1" si="1253"/>
        <v>1.6729229999189616E-4</v>
      </c>
      <c r="EQ492" s="223">
        <f t="shared" ca="1" si="1254"/>
        <v>-1.6017452597888118E-4</v>
      </c>
      <c r="ER492" s="223">
        <f t="shared" ca="1" si="1255"/>
        <v>1.5218875233164657E-4</v>
      </c>
      <c r="ES492" s="223">
        <f t="shared" ca="1" si="1256"/>
        <v>-1.433782546494878E-4</v>
      </c>
      <c r="ET492" s="223">
        <f t="shared" ca="1" si="1257"/>
        <v>1.3379077778272278E-4</v>
      </c>
      <c r="EU492" s="223">
        <f t="shared" ca="1" si="1258"/>
        <v>-1.2347827709917005E-4</v>
      </c>
      <c r="EV492" s="223">
        <f t="shared" ca="1" si="1259"/>
        <v>1.1249663693353586E-4</v>
      </c>
      <c r="EW492" s="223">
        <f t="shared" ca="1" si="1260"/>
        <v>-1.0090536774534661E-4</v>
      </c>
      <c r="EX492" s="223">
        <f t="shared" ca="1" si="1261"/>
        <v>8.8767283626648954E-5</v>
      </c>
      <c r="EY492" s="223">
        <f t="shared" ca="1" si="1262"/>
        <v>-7.6148161906948694E-5</v>
      </c>
      <c r="EZ492" s="223">
        <f t="shared" ca="1" si="1263"/>
        <v>6.3116386700188482E-5</v>
      </c>
      <c r="FA492" s="223">
        <f t="shared" ca="1" si="1264"/>
        <v>-4.9742578325340903E-5</v>
      </c>
      <c r="FB492" s="223">
        <f t="shared" ca="1" si="1265"/>
        <v>3.6099210608721151E-5</v>
      </c>
      <c r="FC492" s="223">
        <f t="shared" ca="1" si="1266"/>
        <v>-2.2260218142071932E-5</v>
      </c>
      <c r="FD492" s="223">
        <f t="shared" ca="1" si="1267"/>
        <v>8.3005956246378734E-6</v>
      </c>
      <c r="FE492" s="223">
        <f t="shared" ca="1" si="1268"/>
        <v>5.7040085396714368E-6</v>
      </c>
      <c r="FF492" s="223">
        <f t="shared" ca="1" si="1269"/>
        <v>-1.9677702187504765E-5</v>
      </c>
      <c r="FG492" s="223">
        <f t="shared" ca="1" si="1270"/>
        <v>3.3544760662245617E-5</v>
      </c>
      <c r="FH492" s="223">
        <f t="shared" ca="1" si="1271"/>
        <v>-4.7230037172551888E-5</v>
      </c>
      <c r="FI492" s="223">
        <f t="shared" ca="1" si="1272"/>
        <v>6.0659370019286082E-5</v>
      </c>
      <c r="FJ492" s="223">
        <f t="shared" ca="1" si="1273"/>
        <v>-7.3759984484199183E-5</v>
      </c>
      <c r="FK492" s="223">
        <f t="shared" ca="1" si="1274"/>
        <v>8.6460887202453589E-5</v>
      </c>
      <c r="FL492" s="223">
        <f t="shared" ca="1" si="1275"/>
        <v>-9.8693250881740443E-5</v>
      </c>
      <c r="FM492" s="223">
        <f t="shared" ca="1" si="1276"/>
        <v>1.1039078728345762E-4</v>
      </c>
      <c r="FN492" s="223">
        <f t="shared" ca="1" si="1277"/>
        <v>-1.2149010644433901E-4</v>
      </c>
      <c r="FO492" s="223">
        <f t="shared" ca="1" si="1278"/>
        <v>1.3193106019217775E-4</v>
      </c>
      <c r="FP492" s="223">
        <f t="shared" ca="1" si="1279"/>
        <v>-1.4165706809398279E-4</v>
      </c>
      <c r="FQ492" s="223">
        <f t="shared" ca="1" si="1280"/>
        <v>1.5061542407024739E-4</v>
      </c>
      <c r="FR492" s="223">
        <f t="shared" ca="1" si="1281"/>
        <v>-1.5875758201377277E-4</v>
      </c>
      <c r="FS492" s="223">
        <f t="shared" ca="1" si="1282"/>
        <v>1.6603941886517989E-4</v>
      </c>
      <c r="FT492" s="223">
        <f t="shared" ca="1" si="1283"/>
        <v>-1.7242147371966684E-4</v>
      </c>
      <c r="FU492" s="223">
        <f t="shared" ca="1" si="1284"/>
        <v>1.7786916166901922E-4</v>
      </c>
      <c r="FV492" s="223">
        <f t="shared" ca="1" si="1285"/>
        <v>-1.8235296122023751E-4</v>
      </c>
      <c r="FW492" s="223">
        <f t="shared" ca="1" si="1286"/>
        <v>1.8584857427506556E-4</v>
      </c>
      <c r="FX492" s="223">
        <f t="shared" ca="1" si="1287"/>
        <v>-1.883370578034932E-4</v>
      </c>
      <c r="FY492" s="223">
        <f t="shared" ca="1" si="1288"/>
        <v>1.8980492649766357E-4</v>
      </c>
      <c r="FZ492" s="223">
        <f t="shared" ca="1" si="1289"/>
        <v>-1.9024422584994753E-4</v>
      </c>
      <c r="GA492" s="223">
        <f t="shared" ca="1" si="1290"/>
        <v>1.8965257525909297E-4</v>
      </c>
      <c r="GB492" s="223">
        <f t="shared" ca="1" si="1291"/>
        <v>-1.8803318093091399E-4</v>
      </c>
      <c r="GC492" s="223">
        <f t="shared" ca="1" si="1292"/>
        <v>1.8539481850358351E-4</v>
      </c>
      <c r="GD492" s="223">
        <f t="shared" ca="1" si="1293"/>
        <v>-1.8175178549168983E-4</v>
      </c>
      <c r="GE492" s="223">
        <f t="shared" ca="1" si="1294"/>
        <v>1.7712382380675844E-4</v>
      </c>
      <c r="GF492" s="223">
        <f t="shared" ca="1" si="1295"/>
        <v>-1.7153601277415298E-4</v>
      </c>
      <c r="GG492" s="223">
        <f t="shared" ca="1" si="1296"/>
        <v>1.6501863322599536E-4</v>
      </c>
      <c r="GH492" s="223">
        <f t="shared" ca="1" si="1297"/>
        <v>-1.576070034067398E-4</v>
      </c>
      <c r="GI492" s="223">
        <f t="shared" ca="1" si="1298"/>
        <v>1.4934128758053989E-4</v>
      </c>
      <c r="GJ492" s="223">
        <f t="shared" ca="1" si="1299"/>
        <v>-1.4026627837762103E-4</v>
      </c>
      <c r="GK492" s="223">
        <f t="shared" ca="1" si="1300"/>
        <v>1.304311540591364E-4</v>
      </c>
      <c r="GL492" s="223">
        <f t="shared" ca="1" si="1301"/>
        <v>-1.1988921201589202E-4</v>
      </c>
      <c r="GM492" s="223">
        <f t="shared" ca="1" si="1302"/>
        <v>1.0869757994523416E-4</v>
      </c>
      <c r="GN492" s="223">
        <f t="shared" ca="1" si="1303"/>
        <v>-9.6916906271010296E-5</v>
      </c>
      <c r="GO492" s="223">
        <f t="shared" ca="1" si="1304"/>
        <v>8.4611031484569421E-5</v>
      </c>
      <c r="GP492" s="223">
        <f t="shared" ca="1" si="1305"/>
        <v>-7.1846642187592467E-5</v>
      </c>
      <c r="GQ492" s="223">
        <f t="shared" ca="1" si="1306"/>
        <v>5.869290971161987E-5</v>
      </c>
      <c r="GR492" s="223">
        <f t="shared" ca="1" si="1307"/>
        <v>-4.5221115272591663E-5</v>
      </c>
      <c r="GS492" s="223">
        <f t="shared" ca="1" si="1308"/>
        <v>3.1504263691846104E-5</v>
      </c>
      <c r="GT492" s="223">
        <f t="shared" ca="1" si="1309"/>
        <v>-1.7616687776542569E-5</v>
      </c>
      <c r="GU492" s="223">
        <f t="shared" ca="1" si="1310"/>
        <v>3.633645503822036E-6</v>
      </c>
      <c r="GV492" s="223">
        <f t="shared" ca="1" si="1311"/>
        <v>1.0369087808712296E-5</v>
      </c>
      <c r="GW492" s="223">
        <f t="shared" ca="1" si="1312"/>
        <v>-2.4315630136006295E-5</v>
      </c>
      <c r="GX492" s="223">
        <f t="shared" ca="1" si="1313"/>
        <v>3.8130403956823445E-5</v>
      </c>
      <c r="GY492" s="223">
        <f t="shared" ca="1" si="1314"/>
        <v>-5.1738545814901385E-5</v>
      </c>
      <c r="GZ492" s="223">
        <f t="shared" ca="1" si="1315"/>
        <v>6.5066312010424187E-5</v>
      </c>
      <c r="HA492" s="223">
        <f t="shared" ca="1" si="1316"/>
        <v>-7.8041478223646969E-5</v>
      </c>
      <c r="HB492" s="223">
        <f t="shared" ca="1" si="1317"/>
        <v>9.0593730904657847E-5</v>
      </c>
      <c r="HC492" s="223">
        <f t="shared" ca="1" si="1318"/>
        <v>-1.026550483086185E-4</v>
      </c>
      <c r="HD492" s="223">
        <f t="shared" ca="1" si="1319"/>
        <v>1.1416006911149268E-4</v>
      </c>
      <c r="HE492" s="223">
        <f t="shared" ca="1" si="1320"/>
        <v>-1.2504644660874087E-4</v>
      </c>
      <c r="HF492" s="223">
        <f t="shared" ca="1" si="1321"/>
        <v>1.3525518657744756E-4</v>
      </c>
      <c r="HG492" s="223">
        <f t="shared" ca="1" si="1322"/>
        <v>-1.4473096697122776E-4</v>
      </c>
      <c r="HH492" s="223">
        <f t="shared" ca="1" si="1323"/>
        <v>1.5342243771512113E-4</v>
      </c>
      <c r="HI492" s="223">
        <f t="shared" ca="1" si="1324"/>
        <v>-1.6128249897611475E-4</v>
      </c>
      <c r="HJ492" s="223">
        <f t="shared" ca="1" si="1325"/>
        <v>1.6826855640121897E-4</v>
      </c>
      <c r="HK492" s="223">
        <f t="shared" ca="1" si="1326"/>
        <v>-1.7434275193995696E-4</v>
      </c>
      <c r="HL492" s="223">
        <f t="shared" ca="1" si="1327"/>
        <v>1.7947216900042714E-4</v>
      </c>
      <c r="HM492" s="223">
        <f t="shared" ca="1" si="1328"/>
        <v>-1.83629010827137E-4</v>
      </c>
      <c r="HN492" s="223">
        <f t="shared" ca="1" si="1329"/>
        <v>1.8679075113407651E-4</v>
      </c>
      <c r="HO492" s="223">
        <f t="shared" ca="1" si="1330"/>
        <v>-1.8894025617658094E-4</v>
      </c>
      <c r="HP492" s="223">
        <f t="shared" ca="1" si="1331"/>
        <v>1.9006587760058625E-4</v>
      </c>
      <c r="HQ492" s="223">
        <f t="shared" ca="1" si="1332"/>
        <v>-1.9016151556606892E-4</v>
      </c>
      <c r="HR492" s="223">
        <f t="shared" ca="1" si="1333"/>
        <v>1.8922665180260551E-4</v>
      </c>
      <c r="HS492" s="223">
        <f t="shared" ca="1" si="1334"/>
        <v>-1.8726635241793203E-4</v>
      </c>
      <c r="HT492" s="223">
        <f t="shared" ca="1" si="1335"/>
        <v>1.8429124044425896E-4</v>
      </c>
      <c r="HU492" s="223">
        <f t="shared" ca="1" si="1336"/>
        <v>-1.8031743827114305E-4</v>
      </c>
      <c r="HV492" s="223">
        <f t="shared" ca="1" si="1337"/>
        <v>1.753664802768611E-4</v>
      </c>
      <c r="HW492" s="223">
        <f t="shared" ca="1" si="1338"/>
        <v>-1.6946519613174804E-4</v>
      </c>
      <c r="HX492" s="223">
        <f t="shared" ca="1" si="1339"/>
        <v>1.6264556540588896E-4</v>
      </c>
      <c r="HY492" s="223">
        <f t="shared" ca="1" si="1340"/>
        <v>-1.5494454426904537E-4</v>
      </c>
      <c r="HZ492" s="223">
        <f t="shared" ca="1" si="1341"/>
        <v>1.4640386522201825E-4</v>
      </c>
      <c r="IA492" s="223">
        <f t="shared" ca="1" si="1342"/>
        <v>-1.3706981094453898E-4</v>
      </c>
      <c r="IB492" s="223">
        <f t="shared" ca="1" si="1343"/>
        <v>1.2699296348546411E-4</v>
      </c>
      <c r="IC492" s="223">
        <f t="shared" ca="1" si="1344"/>
        <v>-1.1622793015425879E-4</v>
      </c>
      <c r="ID492" s="223">
        <f t="shared" ca="1" si="1345"/>
        <v>1.0483304759925553E-4</v>
      </c>
      <c r="IE492" s="223">
        <f t="shared" ca="1" si="1346"/>
        <v>-6.8492019209835268E-5</v>
      </c>
      <c r="IF492" s="223">
        <f t="shared" ca="1" si="1347"/>
        <v>8.0403812820924048E-5</v>
      </c>
      <c r="IG492" s="223">
        <f t="shared" ca="1" si="1348"/>
        <v>-6.7501844737491331E-5</v>
      </c>
      <c r="IH492" s="223">
        <f t="shared" ca="1" si="1349"/>
        <v>5.4234078308889656E-5</v>
      </c>
      <c r="II492" s="223">
        <f t="shared" ca="1" si="1350"/>
        <v>-4.067241271094965E-5</v>
      </c>
      <c r="IJ492" s="223">
        <f t="shared" ca="1" si="1351"/>
        <v>2.6890339784564703E-5</v>
      </c>
      <c r="IK492" s="223">
        <f t="shared" ca="1" si="1352"/>
        <v>-1.2962545777037817E-5</v>
      </c>
      <c r="IL492" s="223">
        <f t="shared" ca="1" si="1353"/>
        <v>-1.0354933891853758E-6</v>
      </c>
      <c r="IM492" s="223">
        <f t="shared" ca="1" si="1354"/>
        <v>1.5027921126993139E-5</v>
      </c>
      <c r="IN492" s="223">
        <f t="shared" ca="1" si="1355"/>
        <v>-2.8938911258155305E-5</v>
      </c>
      <c r="IO492" s="223">
        <f t="shared" ca="1" si="1356"/>
        <v>4.2693078921866525E-5</v>
      </c>
      <c r="IP492" s="223">
        <f t="shared" ca="1" si="1357"/>
        <v>-5.6215889091860047E-5</v>
      </c>
      <c r="IQ492" s="223">
        <f t="shared" ca="1" si="1358"/>
        <v>6.943406048817305E-5</v>
      </c>
      <c r="IR492" s="223">
        <f t="shared" ca="1" si="1359"/>
        <v>-8.2275962694751913E-5</v>
      </c>
      <c r="IS492" s="223">
        <f t="shared" ca="1" si="1360"/>
        <v>9.4672004330901974E-5</v>
      </c>
      <c r="IT492" s="223">
        <f t="shared" ca="1" si="1361"/>
        <v>-1.0655501017293315E-4</v>
      </c>
      <c r="IU492" s="223">
        <f t="shared" ca="1" si="1362"/>
        <v>1.1786058518263224E-4</v>
      </c>
      <c r="IV492" s="223">
        <f t="shared" ca="1" si="1363"/>
        <v>-1.2852746346947712E-4</v>
      </c>
      <c r="IW492" s="223">
        <f t="shared" ca="1" si="1364"/>
        <v>1.3849784029582512E-4</v>
      </c>
      <c r="IX492" s="223">
        <f t="shared" ca="1" si="1365"/>
        <v>-1.4771768532579468E-4</v>
      </c>
      <c r="IY492" s="223">
        <f t="shared" ca="1" si="1366"/>
        <v>1.5613703542034931E-4</v>
      </c>
      <c r="IZ492" s="223">
        <f t="shared" ca="1" si="1367"/>
        <v>-1.6371026539182607E-4</v>
      </c>
      <c r="JA492" s="223">
        <f t="shared" ca="1" si="1368"/>
        <v>1.7039633525085866E-4</v>
      </c>
      <c r="JB492" s="223">
        <f t="shared" ca="1" si="1369"/>
        <v>-1.7615901260558246E-4</v>
      </c>
    </row>
    <row r="493" spans="2:262">
      <c r="B493" s="230">
        <v>132</v>
      </c>
      <c r="C493" s="229">
        <f t="shared" si="1370"/>
        <v>2.5781250000000019E-3</v>
      </c>
      <c r="D493" s="226">
        <f t="shared" ca="1" si="1113"/>
        <v>279.99910094785378</v>
      </c>
      <c r="E493" s="225">
        <f ca="1">EH361</f>
        <v>-8.9905214622419943E-4</v>
      </c>
      <c r="F493" s="224">
        <v>132</v>
      </c>
      <c r="G493" s="223">
        <f t="shared" ca="1" si="1114"/>
        <v>2.0967087571291133E-4</v>
      </c>
      <c r="H493" s="223">
        <f t="shared" ca="1" si="1115"/>
        <v>-2.146412816952116E-4</v>
      </c>
      <c r="I493" s="223">
        <f t="shared" ca="1" si="1116"/>
        <v>2.1754457479992705E-4</v>
      </c>
      <c r="J493" s="223">
        <f t="shared" ca="1" si="1117"/>
        <v>-2.1835279472735776E-4</v>
      </c>
      <c r="K493" s="223">
        <f t="shared" ca="1" si="1118"/>
        <v>2.1705815787778461E-4</v>
      </c>
      <c r="L493" s="223">
        <f t="shared" ca="1" si="1119"/>
        <v>-2.1367313231178956E-4</v>
      </c>
      <c r="M493" s="223">
        <f t="shared" ca="1" si="1120"/>
        <v>2.0823031767601633E-4</v>
      </c>
      <c r="N493" s="223">
        <f t="shared" ca="1" si="1121"/>
        <v>-2.007821312507525E-4</v>
      </c>
      <c r="O493" s="223">
        <f t="shared" ca="1" si="1122"/>
        <v>1.9140030314286627E-4</v>
      </c>
      <c r="P493" s="223">
        <f t="shared" ca="1" si="1123"/>
        <v>-1.8017518548566511E-4</v>
      </c>
      <c r="Q493" s="223">
        <f t="shared" ca="1" si="1124"/>
        <v>1.672148822984621E-4</v>
      </c>
      <c r="R493" s="223">
        <f t="shared" ca="1" si="1125"/>
        <v>-1.5264420838577203E-4</v>
      </c>
      <c r="S493" s="223">
        <f t="shared" ca="1" si="1126"/>
        <v>1.3660348730251475E-4</v>
      </c>
      <c r="T493" s="223">
        <f t="shared" ca="1" si="1127"/>
        <v>-1.1924719996147212E-4</v>
      </c>
      <c r="U493" s="223">
        <f t="shared" ca="1" si="1128"/>
        <v>1.0074249689765013E-4</v>
      </c>
      <c r="V493" s="223">
        <f t="shared" ca="1" si="1129"/>
        <v>-8.1267588517253058E-5</v>
      </c>
      <c r="W493" s="223">
        <f t="shared" ca="1" si="1130"/>
        <v>6.1010028834051968E-5</v>
      </c>
      <c r="X493" s="223">
        <f t="shared" ca="1" si="1131"/>
        <v>-4.0164909221704677E-5</v>
      </c>
      <c r="Y493" s="223">
        <f t="shared" ca="1" si="1132"/>
        <v>1.8932979577179566E-5</v>
      </c>
      <c r="Z493" s="223">
        <f t="shared" ca="1" si="1133"/>
        <v>2.4812850104947434E-6</v>
      </c>
      <c r="AA493" s="223">
        <f t="shared" ca="1" si="1134"/>
        <v>-2.3871653467108118E-5</v>
      </c>
      <c r="AB493" s="223">
        <f t="shared" ca="1" si="1135"/>
        <v>4.5032124851260012E-5</v>
      </c>
      <c r="AC493" s="223">
        <f t="shared" ca="1" si="1136"/>
        <v>-6.575891225603077E-5</v>
      </c>
      <c r="AD493" s="223">
        <f t="shared" ca="1" si="1137"/>
        <v>8.585240538829794E-5</v>
      </c>
      <c r="AE493" s="223">
        <f t="shared" ca="1" si="1138"/>
        <v>-1.0511909292497705E-4</v>
      </c>
      <c r="AF493" s="223">
        <f t="shared" ca="1" si="1139"/>
        <v>1.2337342613284722E-4</v>
      </c>
      <c r="AG493" s="223">
        <f t="shared" ca="1" si="1140"/>
        <v>-1.40439605804283E-4</v>
      </c>
      <c r="AH493" s="223">
        <f t="shared" ca="1" si="1141"/>
        <v>1.5615327529972569E-4</v>
      </c>
      <c r="AI493" s="223">
        <f t="shared" ca="1" si="1142"/>
        <v>-1.7036310339196869E-4</v>
      </c>
      <c r="AJ493" s="223">
        <f t="shared" ca="1" si="1143"/>
        <v>1.8293224166860146E-4</v>
      </c>
      <c r="AK493" s="223">
        <f t="shared" ca="1" si="1144"/>
        <v>-1.9373964245703019E-4</v>
      </c>
      <c r="AL493" s="223">
        <f t="shared" ca="1" si="1145"/>
        <v>2.0268122457973599E-4</v>
      </c>
      <c r="AM493" s="223">
        <f t="shared" ca="1" si="1146"/>
        <v>-2.0967087571291125E-4</v>
      </c>
      <c r="AN493" s="223">
        <f t="shared" ca="1" si="1147"/>
        <v>2.1464128169521154E-4</v>
      </c>
      <c r="AO493" s="223">
        <f t="shared" ca="1" si="1148"/>
        <v>-2.1754457479992699E-4</v>
      </c>
      <c r="AP493" s="223">
        <f t="shared" ca="1" si="1149"/>
        <v>2.1835279472735776E-4</v>
      </c>
      <c r="AQ493" s="223">
        <f t="shared" ca="1" si="1150"/>
        <v>-2.1705815787778475E-4</v>
      </c>
      <c r="AR493" s="223">
        <f t="shared" ca="1" si="1151"/>
        <v>2.1367313231178975E-4</v>
      </c>
      <c r="AS493" s="223">
        <f t="shared" ca="1" si="1152"/>
        <v>-2.0823031767601657E-4</v>
      </c>
      <c r="AT493" s="223">
        <f t="shared" ca="1" si="1153"/>
        <v>2.0078213125075163E-4</v>
      </c>
      <c r="AU493" s="223">
        <f t="shared" ca="1" si="1154"/>
        <v>-1.9140030314286521E-4</v>
      </c>
      <c r="AV493" s="223">
        <f t="shared" ca="1" si="1155"/>
        <v>1.8017518548566426E-4</v>
      </c>
      <c r="AW493" s="223">
        <f t="shared" ca="1" si="1156"/>
        <v>-1.6721488229846115E-4</v>
      </c>
      <c r="AX493" s="223">
        <f t="shared" ca="1" si="1157"/>
        <v>1.52644208385771E-4</v>
      </c>
      <c r="AY493" s="223">
        <f t="shared" ca="1" si="1158"/>
        <v>-1.3660348730251364E-4</v>
      </c>
      <c r="AZ493" s="223">
        <f t="shared" ca="1" si="1159"/>
        <v>1.1924719996147092E-4</v>
      </c>
      <c r="BA493" s="223">
        <f t="shared" ca="1" si="1160"/>
        <v>-1.0074249689764885E-4</v>
      </c>
      <c r="BB493" s="223">
        <f t="shared" ca="1" si="1161"/>
        <v>8.1267588517251716E-5</v>
      </c>
      <c r="BC493" s="223">
        <f t="shared" ca="1" si="1162"/>
        <v>-6.1010028834050579E-5</v>
      </c>
      <c r="BD493" s="223">
        <f t="shared" ca="1" si="1163"/>
        <v>4.0164909221703268E-5</v>
      </c>
      <c r="BE493" s="223">
        <f t="shared" ca="1" si="1164"/>
        <v>-1.8932979577178122E-5</v>
      </c>
      <c r="BF493" s="223">
        <f t="shared" ca="1" si="1165"/>
        <v>-2.4812850104946485E-6</v>
      </c>
      <c r="BG493" s="223">
        <f t="shared" ca="1" si="1166"/>
        <v>2.3871653467107996E-5</v>
      </c>
      <c r="BH493" s="223">
        <f t="shared" ca="1" si="1167"/>
        <v>-4.503212485125989E-5</v>
      </c>
      <c r="BI493" s="223">
        <f t="shared" ca="1" si="1168"/>
        <v>6.5758912256030661E-5</v>
      </c>
      <c r="BJ493" s="223">
        <f t="shared" ca="1" si="1169"/>
        <v>-8.5852405388297832E-5</v>
      </c>
      <c r="BK493" s="223">
        <f t="shared" ca="1" si="1170"/>
        <v>1.0511909292497697E-4</v>
      </c>
      <c r="BL493" s="223">
        <f t="shared" ca="1" si="1171"/>
        <v>-1.2337342613284713E-4</v>
      </c>
      <c r="BM493" s="223">
        <f t="shared" ca="1" si="1172"/>
        <v>1.4043960580428289E-4</v>
      </c>
      <c r="BN493" s="223">
        <f t="shared" ca="1" si="1173"/>
        <v>-1.5615327529972564E-4</v>
      </c>
      <c r="BO493" s="223">
        <f t="shared" ca="1" si="1174"/>
        <v>1.7036310339196861E-4</v>
      </c>
      <c r="BP493" s="223">
        <f t="shared" ca="1" si="1175"/>
        <v>-1.8293224166860141E-4</v>
      </c>
      <c r="BQ493" s="223">
        <f t="shared" ca="1" si="1176"/>
        <v>1.937396424570301E-4</v>
      </c>
      <c r="BR493" s="223">
        <f t="shared" ca="1" si="1177"/>
        <v>-2.0268122457973593E-4</v>
      </c>
      <c r="BS493" s="223">
        <f t="shared" ca="1" si="1178"/>
        <v>2.0967087571291122E-4</v>
      </c>
      <c r="BT493" s="223">
        <f t="shared" ca="1" si="1179"/>
        <v>-2.1464128169521154E-4</v>
      </c>
      <c r="BU493" s="223">
        <f t="shared" ca="1" si="1180"/>
        <v>2.1754457479992702E-4</v>
      </c>
      <c r="BV493" s="223">
        <f t="shared" ca="1" si="1181"/>
        <v>-2.1835279472735779E-4</v>
      </c>
      <c r="BW493" s="223">
        <f t="shared" ca="1" si="1182"/>
        <v>2.1705815787778475E-4</v>
      </c>
      <c r="BX493" s="223">
        <f t="shared" ca="1" si="1183"/>
        <v>-2.1367313231178978E-4</v>
      </c>
      <c r="BY493" s="223">
        <f t="shared" ca="1" si="1184"/>
        <v>2.0823031767601663E-4</v>
      </c>
      <c r="BZ493" s="223">
        <f t="shared" ca="1" si="1185"/>
        <v>-2.0078213125075288E-4</v>
      </c>
      <c r="CA493" s="223">
        <f t="shared" ca="1" si="1186"/>
        <v>1.9140030314286676E-4</v>
      </c>
      <c r="CB493" s="223">
        <f t="shared" ca="1" si="1187"/>
        <v>-1.8017518548566608E-4</v>
      </c>
      <c r="CC493" s="223">
        <f t="shared" ca="1" si="1188"/>
        <v>1.6721488229846321E-4</v>
      </c>
      <c r="CD493" s="223">
        <f t="shared" ca="1" si="1189"/>
        <v>-1.5264420838577333E-4</v>
      </c>
      <c r="CE493" s="223">
        <f t="shared" ca="1" si="1190"/>
        <v>1.3660348730251616E-4</v>
      </c>
      <c r="CF493" s="223">
        <f t="shared" ca="1" si="1191"/>
        <v>-1.192471999614736E-4</v>
      </c>
      <c r="CG493" s="223">
        <f t="shared" ca="1" si="1192"/>
        <v>1.0074249689765171E-4</v>
      </c>
      <c r="CH493" s="223">
        <f t="shared" ca="1" si="1193"/>
        <v>-8.1267588517248938E-5</v>
      </c>
      <c r="CI493" s="223">
        <f t="shared" ca="1" si="1194"/>
        <v>6.1010028834047699E-5</v>
      </c>
      <c r="CJ493" s="223">
        <f t="shared" ca="1" si="1195"/>
        <v>-4.0164909221700313E-5</v>
      </c>
      <c r="CK493" s="223">
        <f t="shared" ca="1" si="1196"/>
        <v>1.8932979577175141E-5</v>
      </c>
      <c r="CL493" s="223">
        <f t="shared" ca="1" si="1197"/>
        <v>2.4812850104976572E-6</v>
      </c>
      <c r="CM493" s="223">
        <f t="shared" ca="1" si="1198"/>
        <v>-2.3871653467110978E-5</v>
      </c>
      <c r="CN493" s="223">
        <f t="shared" ca="1" si="1199"/>
        <v>4.5032124851262831E-5</v>
      </c>
      <c r="CO493" s="223">
        <f t="shared" ca="1" si="1200"/>
        <v>-6.5758912256033534E-5</v>
      </c>
      <c r="CP493" s="223">
        <f t="shared" ca="1" si="1201"/>
        <v>8.5852405388300596E-5</v>
      </c>
      <c r="CQ493" s="223">
        <f t="shared" ca="1" si="1202"/>
        <v>-1.051190929249796E-4</v>
      </c>
      <c r="CR493" s="223">
        <f t="shared" ca="1" si="1203"/>
        <v>1.233734261328496E-4</v>
      </c>
      <c r="CS493" s="223">
        <f t="shared" ca="1" si="1204"/>
        <v>-1.4043960580428522E-4</v>
      </c>
      <c r="CT493" s="223">
        <f t="shared" ca="1" si="1205"/>
        <v>1.5615327529972772E-4</v>
      </c>
      <c r="CU493" s="223">
        <f t="shared" ca="1" si="1206"/>
        <v>-1.703631033919705E-4</v>
      </c>
      <c r="CV493" s="223">
        <f t="shared" ca="1" si="1207"/>
        <v>1.8293224166860306E-4</v>
      </c>
      <c r="CW493" s="223">
        <f t="shared" ca="1" si="1208"/>
        <v>-1.9373964245703149E-4</v>
      </c>
      <c r="CX493" s="223">
        <f t="shared" ca="1" si="1209"/>
        <v>2.0268122457973704E-4</v>
      </c>
      <c r="CY493" s="223">
        <f t="shared" ca="1" si="1210"/>
        <v>-2.0967087571291206E-4</v>
      </c>
      <c r="CZ493" s="223">
        <f t="shared" ca="1" si="1211"/>
        <v>2.1464128169521206E-4</v>
      </c>
      <c r="DA493" s="223">
        <f t="shared" ca="1" si="1212"/>
        <v>-2.1754457479992726E-4</v>
      </c>
      <c r="DB493" s="223">
        <f t="shared" ca="1" si="1213"/>
        <v>2.1835279472735776E-4</v>
      </c>
      <c r="DC493" s="223">
        <f t="shared" ca="1" si="1214"/>
        <v>-2.1705815787778442E-4</v>
      </c>
      <c r="DD493" s="223">
        <f t="shared" ca="1" si="1215"/>
        <v>2.1367313231178916E-4</v>
      </c>
      <c r="DE493" s="223">
        <f t="shared" ca="1" si="1216"/>
        <v>-2.0823031767601571E-4</v>
      </c>
      <c r="DF493" s="223">
        <f t="shared" ca="1" si="1217"/>
        <v>2.0078213125075171E-4</v>
      </c>
      <c r="DG493" s="223">
        <f t="shared" ca="1" si="1218"/>
        <v>-1.9140030314286529E-4</v>
      </c>
      <c r="DH493" s="223">
        <f t="shared" ca="1" si="1219"/>
        <v>1.801751854856644E-4</v>
      </c>
      <c r="DI493" s="223">
        <f t="shared" ca="1" si="1220"/>
        <v>-1.6721488229846129E-4</v>
      </c>
      <c r="DJ493" s="223">
        <f t="shared" ca="1" si="1221"/>
        <v>1.5264420838577116E-4</v>
      </c>
      <c r="DK493" s="223">
        <f t="shared" ca="1" si="1222"/>
        <v>-1.366034873025138E-4</v>
      </c>
      <c r="DL493" s="223">
        <f t="shared" ca="1" si="1223"/>
        <v>1.1924719996147109E-4</v>
      </c>
      <c r="DM493" s="223">
        <f t="shared" ca="1" si="1224"/>
        <v>-1.0074249689764905E-4</v>
      </c>
      <c r="DN493" s="223">
        <f t="shared" ca="1" si="1225"/>
        <v>8.1267588517251906E-5</v>
      </c>
      <c r="DO493" s="223">
        <f t="shared" ca="1" si="1226"/>
        <v>-6.1010028834050789E-5</v>
      </c>
      <c r="DP493" s="223">
        <f t="shared" ca="1" si="1227"/>
        <v>4.0164909221703458E-5</v>
      </c>
      <c r="DQ493" s="223">
        <f t="shared" ca="1" si="1228"/>
        <v>-1.8932979577178339E-5</v>
      </c>
      <c r="DR493" s="223">
        <f t="shared" ca="1" si="1229"/>
        <v>-2.4812850104944317E-6</v>
      </c>
      <c r="DS493" s="223">
        <f t="shared" ca="1" si="1230"/>
        <v>2.3871653467107779E-5</v>
      </c>
      <c r="DT493" s="223">
        <f t="shared" ca="1" si="1231"/>
        <v>-4.5032124851259687E-5</v>
      </c>
      <c r="DU493" s="223">
        <f t="shared" ca="1" si="1232"/>
        <v>6.5758912256030485E-5</v>
      </c>
      <c r="DV493" s="223">
        <f t="shared" ca="1" si="1233"/>
        <v>-8.5852405388297628E-5</v>
      </c>
      <c r="DW493" s="223">
        <f t="shared" ca="1" si="1234"/>
        <v>1.0511909292497678E-4</v>
      </c>
      <c r="DX493" s="223">
        <f t="shared" ca="1" si="1235"/>
        <v>-1.2337342613284694E-4</v>
      </c>
      <c r="DY493" s="223">
        <f t="shared" ca="1" si="1236"/>
        <v>1.4043960580428276E-4</v>
      </c>
      <c r="DZ493" s="223">
        <f t="shared" ca="1" si="1237"/>
        <v>-1.5615327529972547E-4</v>
      </c>
      <c r="EA493" s="223">
        <f t="shared" ca="1" si="1238"/>
        <v>1.7036310339196847E-4</v>
      </c>
      <c r="EB493" s="223">
        <f t="shared" ca="1" si="1239"/>
        <v>-1.8293224166860127E-4</v>
      </c>
      <c r="EC493" s="223">
        <f t="shared" ca="1" si="1240"/>
        <v>1.9373964245703E-4</v>
      </c>
      <c r="ED493" s="223">
        <f t="shared" ca="1" si="1241"/>
        <v>-2.0268122457973585E-4</v>
      </c>
      <c r="EE493" s="223">
        <f t="shared" ca="1" si="1242"/>
        <v>2.0967087571291117E-4</v>
      </c>
      <c r="EF493" s="223">
        <f t="shared" ca="1" si="1243"/>
        <v>-2.1464128169521149E-4</v>
      </c>
      <c r="EG493" s="223">
        <f t="shared" ca="1" si="1244"/>
        <v>2.1754457479992696E-4</v>
      </c>
      <c r="EH493" s="223">
        <f t="shared" ca="1" si="1245"/>
        <v>-2.1835279472735776E-4</v>
      </c>
      <c r="EI493" s="223">
        <f t="shared" ca="1" si="1246"/>
        <v>2.1705815787778477E-4</v>
      </c>
      <c r="EJ493" s="223">
        <f t="shared" ca="1" si="1247"/>
        <v>-2.1367313231178983E-4</v>
      </c>
      <c r="EK493" s="223">
        <f t="shared" ca="1" si="1248"/>
        <v>2.0823031767601668E-4</v>
      </c>
      <c r="EL493" s="223">
        <f t="shared" ca="1" si="1249"/>
        <v>-2.0078213125075296E-4</v>
      </c>
      <c r="EM493" s="223">
        <f t="shared" ca="1" si="1250"/>
        <v>1.9140030314286686E-4</v>
      </c>
      <c r="EN493" s="223">
        <f t="shared" ca="1" si="1251"/>
        <v>-1.8017518548566622E-4</v>
      </c>
      <c r="EO493" s="223">
        <f t="shared" ca="1" si="1252"/>
        <v>1.6721488229846335E-4</v>
      </c>
      <c r="EP493" s="223">
        <f t="shared" ca="1" si="1253"/>
        <v>-1.5264420838577344E-4</v>
      </c>
      <c r="EQ493" s="223">
        <f t="shared" ca="1" si="1254"/>
        <v>1.3660348730251632E-4</v>
      </c>
      <c r="ER493" s="223">
        <f t="shared" ca="1" si="1255"/>
        <v>-1.1924719996147379E-4</v>
      </c>
      <c r="ES493" s="223">
        <f t="shared" ca="1" si="1256"/>
        <v>1.007424968976519E-4</v>
      </c>
      <c r="ET493" s="223">
        <f t="shared" ca="1" si="1257"/>
        <v>-8.1267588517254887E-5</v>
      </c>
      <c r="EU493" s="223">
        <f t="shared" ca="1" si="1258"/>
        <v>6.1010028834053879E-5</v>
      </c>
      <c r="EV493" s="223">
        <f t="shared" ca="1" si="1259"/>
        <v>-4.0164909221706629E-5</v>
      </c>
      <c r="EW493" s="223">
        <f t="shared" ca="1" si="1260"/>
        <v>1.8932979577181551E-5</v>
      </c>
      <c r="EX493" s="223">
        <f t="shared" ca="1" si="1261"/>
        <v>2.4812850104912197E-6</v>
      </c>
      <c r="EY493" s="223">
        <f t="shared" ca="1" si="1262"/>
        <v>-2.3871653467104608E-5</v>
      </c>
      <c r="EZ493" s="223">
        <f t="shared" ca="1" si="1263"/>
        <v>4.5032124851256556E-5</v>
      </c>
      <c r="FA493" s="223">
        <f t="shared" ca="1" si="1264"/>
        <v>-6.5758912256027422E-5</v>
      </c>
      <c r="FB493" s="223">
        <f t="shared" ca="1" si="1265"/>
        <v>8.5852405388294687E-5</v>
      </c>
      <c r="FC493" s="223">
        <f t="shared" ca="1" si="1266"/>
        <v>-1.0511909292497398E-4</v>
      </c>
      <c r="FD493" s="223">
        <f t="shared" ca="1" si="1267"/>
        <v>1.2337342613284429E-4</v>
      </c>
      <c r="FE493" s="223">
        <f t="shared" ca="1" si="1268"/>
        <v>-1.4043960580428029E-4</v>
      </c>
      <c r="FF493" s="223">
        <f t="shared" ca="1" si="1269"/>
        <v>1.5615327529972322E-4</v>
      </c>
      <c r="FG493" s="223">
        <f t="shared" ca="1" si="1270"/>
        <v>-1.7036310339196647E-4</v>
      </c>
      <c r="FH493" s="223">
        <f t="shared" ca="1" si="1271"/>
        <v>1.8293224166859954E-4</v>
      </c>
      <c r="FI493" s="223">
        <f t="shared" ca="1" si="1272"/>
        <v>-1.937396424570285E-4</v>
      </c>
      <c r="FJ493" s="223">
        <f t="shared" ca="1" si="1273"/>
        <v>2.0268122457973927E-4</v>
      </c>
      <c r="FK493" s="223">
        <f t="shared" ca="1" si="1274"/>
        <v>-2.0967087571291027E-4</v>
      </c>
      <c r="FL493" s="223">
        <f t="shared" ca="1" si="1275"/>
        <v>2.1464128169521317E-4</v>
      </c>
      <c r="FM493" s="223">
        <f t="shared" ca="1" si="1276"/>
        <v>-2.1754457479992672E-4</v>
      </c>
      <c r="FN493" s="223">
        <f t="shared" ca="1" si="1277"/>
        <v>2.1835279472735768E-4</v>
      </c>
      <c r="FO493" s="223">
        <f t="shared" ca="1" si="1278"/>
        <v>-2.170581578777851E-4</v>
      </c>
      <c r="FP493" s="223">
        <f t="shared" ca="1" si="1279"/>
        <v>2.1367313231178791E-4</v>
      </c>
      <c r="FQ493" s="223">
        <f t="shared" ca="1" si="1280"/>
        <v>-2.0823031767601763E-4</v>
      </c>
      <c r="FR493" s="223">
        <f t="shared" ca="1" si="1281"/>
        <v>2.0078213125074935E-4</v>
      </c>
      <c r="FS493" s="223">
        <f t="shared" ca="1" si="1282"/>
        <v>-1.9140030314286844E-4</v>
      </c>
      <c r="FT493" s="223">
        <f t="shared" ca="1" si="1283"/>
        <v>1.8017518548566101E-4</v>
      </c>
      <c r="FU493" s="223">
        <f t="shared" ca="1" si="1284"/>
        <v>-1.6721488229846541E-4</v>
      </c>
      <c r="FV493" s="223">
        <f t="shared" ca="1" si="1285"/>
        <v>1.5264420838576688E-4</v>
      </c>
      <c r="FW493" s="223">
        <f t="shared" ca="1" si="1286"/>
        <v>-1.3660348730251882E-4</v>
      </c>
      <c r="FX493" s="223">
        <f t="shared" ca="1" si="1287"/>
        <v>1.1924719996146606E-4</v>
      </c>
      <c r="FY493" s="223">
        <f t="shared" ca="1" si="1288"/>
        <v>-1.0074249689765473E-4</v>
      </c>
      <c r="FZ493" s="223">
        <f t="shared" ca="1" si="1289"/>
        <v>8.1267588517246349E-5</v>
      </c>
      <c r="GA493" s="223">
        <f t="shared" ca="1" si="1290"/>
        <v>-6.1010028834056955E-5</v>
      </c>
      <c r="GB493" s="223">
        <f t="shared" ca="1" si="1291"/>
        <v>4.0164909221697576E-5</v>
      </c>
      <c r="GC493" s="223">
        <f t="shared" ca="1" si="1292"/>
        <v>-1.8932979577184749E-5</v>
      </c>
      <c r="GD493" s="223">
        <f t="shared" ca="1" si="1293"/>
        <v>-2.4812850105004354E-6</v>
      </c>
      <c r="GE493" s="223">
        <f t="shared" ca="1" si="1294"/>
        <v>2.3871653467101396E-5</v>
      </c>
      <c r="GF493" s="223">
        <f t="shared" ca="1" si="1295"/>
        <v>-4.5032124851265555E-5</v>
      </c>
      <c r="GG493" s="223">
        <f t="shared" ca="1" si="1296"/>
        <v>6.5758912256024359E-5</v>
      </c>
      <c r="GH493" s="223">
        <f t="shared" ca="1" si="1297"/>
        <v>-8.5852405388303144E-5</v>
      </c>
      <c r="GI493" s="223">
        <f t="shared" ca="1" si="1298"/>
        <v>1.0511909292497117E-4</v>
      </c>
      <c r="GJ493" s="223">
        <f t="shared" ca="1" si="1299"/>
        <v>-1.233734261328519E-4</v>
      </c>
      <c r="GK493" s="223">
        <f t="shared" ca="1" si="1300"/>
        <v>1.4043960580427782E-4</v>
      </c>
      <c r="GL493" s="223">
        <f t="shared" ca="1" si="1301"/>
        <v>-1.5615327529972965E-4</v>
      </c>
      <c r="GM493" s="223">
        <f t="shared" ca="1" si="1302"/>
        <v>1.7036310339196446E-4</v>
      </c>
      <c r="GN493" s="223">
        <f t="shared" ca="1" si="1303"/>
        <v>-1.8293224166860458E-4</v>
      </c>
      <c r="GO493" s="223">
        <f t="shared" ca="1" si="1304"/>
        <v>1.9373964245702704E-4</v>
      </c>
      <c r="GP493" s="223">
        <f t="shared" ca="1" si="1305"/>
        <v>-2.0268122457973807E-4</v>
      </c>
      <c r="GQ493" s="223">
        <f t="shared" ca="1" si="1306"/>
        <v>2.0967087571290938E-4</v>
      </c>
      <c r="GR493" s="223">
        <f t="shared" ca="1" si="1307"/>
        <v>-2.146412816952126E-4</v>
      </c>
      <c r="GS493" s="223">
        <f t="shared" ca="1" si="1308"/>
        <v>2.1754457479992642E-4</v>
      </c>
      <c r="GT493" s="223">
        <f t="shared" ca="1" si="1309"/>
        <v>-2.1835279472735771E-4</v>
      </c>
      <c r="GU493" s="223">
        <f t="shared" ca="1" si="1310"/>
        <v>2.1705815787778548E-4</v>
      </c>
      <c r="GV493" s="223">
        <f t="shared" ca="1" si="1311"/>
        <v>-2.1367313231178859E-4</v>
      </c>
      <c r="GW493" s="223">
        <f t="shared" ca="1" si="1312"/>
        <v>2.0823031767601861E-4</v>
      </c>
      <c r="GX493" s="223">
        <f t="shared" ca="1" si="1313"/>
        <v>-2.0078213125075063E-4</v>
      </c>
      <c r="GY493" s="223">
        <f t="shared" ca="1" si="1314"/>
        <v>1.9140030314286995E-4</v>
      </c>
      <c r="GZ493" s="223">
        <f t="shared" ca="1" si="1315"/>
        <v>-1.8017518548566283E-4</v>
      </c>
      <c r="HA493" s="223">
        <f t="shared" ca="1" si="1316"/>
        <v>1.6721488229846747E-4</v>
      </c>
      <c r="HB493" s="223">
        <f t="shared" ca="1" si="1317"/>
        <v>-1.5264420838576918E-4</v>
      </c>
      <c r="HC493" s="223">
        <f t="shared" ca="1" si="1318"/>
        <v>1.3660348730252131E-4</v>
      </c>
      <c r="HD493" s="223">
        <f t="shared" ca="1" si="1319"/>
        <v>-1.1924719996146878E-4</v>
      </c>
      <c r="HE493" s="223">
        <f t="shared" ca="1" si="1320"/>
        <v>1.0074249689765759E-4</v>
      </c>
      <c r="HF493" s="223">
        <f t="shared" ca="1" si="1321"/>
        <v>-8.1267588517249331E-5</v>
      </c>
      <c r="HG493" s="223">
        <f t="shared" ca="1" si="1322"/>
        <v>6.1010028834060038E-5</v>
      </c>
      <c r="HH493" s="223">
        <f t="shared" ca="1" si="1323"/>
        <v>-4.016490922170074E-5</v>
      </c>
      <c r="HI493" s="223">
        <f t="shared" ca="1" si="1324"/>
        <v>1.8932979577187934E-5</v>
      </c>
      <c r="HJ493" s="223">
        <f t="shared" ca="1" si="1325"/>
        <v>2.4812850104972099E-6</v>
      </c>
      <c r="HK493" s="223">
        <f t="shared" ca="1" si="1326"/>
        <v>-2.3871653467098225E-5</v>
      </c>
      <c r="HL493" s="223">
        <f t="shared" ca="1" si="1327"/>
        <v>4.5032124851262438E-5</v>
      </c>
      <c r="HM493" s="223">
        <f t="shared" ca="1" si="1328"/>
        <v>-6.5758912256021296E-5</v>
      </c>
      <c r="HN493" s="223">
        <f t="shared" ca="1" si="1329"/>
        <v>8.5852405388300203E-5</v>
      </c>
      <c r="HO493" s="223">
        <f t="shared" ca="1" si="1330"/>
        <v>-1.0511909292496835E-4</v>
      </c>
      <c r="HP493" s="223">
        <f t="shared" ca="1" si="1331"/>
        <v>1.2337342613284925E-4</v>
      </c>
      <c r="HQ493" s="223">
        <f t="shared" ca="1" si="1332"/>
        <v>-1.4043960580427536E-4</v>
      </c>
      <c r="HR493" s="223">
        <f t="shared" ca="1" si="1333"/>
        <v>1.5615327529972743E-4</v>
      </c>
      <c r="HS493" s="223">
        <f t="shared" ca="1" si="1334"/>
        <v>-1.7036310339196248E-4</v>
      </c>
      <c r="HT493" s="223">
        <f t="shared" ca="1" si="1335"/>
        <v>1.8293224166860282E-4</v>
      </c>
      <c r="HU493" s="223">
        <f t="shared" ca="1" si="1336"/>
        <v>-1.9373964245702558E-4</v>
      </c>
      <c r="HV493" s="223">
        <f t="shared" ca="1" si="1337"/>
        <v>2.0268122457973688E-4</v>
      </c>
      <c r="HW493" s="223">
        <f t="shared" ca="1" si="1338"/>
        <v>-2.0967087571290848E-4</v>
      </c>
      <c r="HX493" s="223">
        <f t="shared" ca="1" si="1339"/>
        <v>2.1464128169521198E-4</v>
      </c>
      <c r="HY493" s="223">
        <f t="shared" ca="1" si="1340"/>
        <v>-2.1754457479992615E-4</v>
      </c>
      <c r="HZ493" s="223">
        <f t="shared" ca="1" si="1341"/>
        <v>2.1835279472735776E-4</v>
      </c>
      <c r="IA493" s="223">
        <f t="shared" ca="1" si="1342"/>
        <v>-2.170581578777858E-4</v>
      </c>
      <c r="IB493" s="223">
        <f t="shared" ca="1" si="1343"/>
        <v>2.1367313231178924E-4</v>
      </c>
      <c r="IC493" s="223">
        <f t="shared" ca="1" si="1344"/>
        <v>-2.0823031767601958E-4</v>
      </c>
      <c r="ID493" s="223">
        <f t="shared" ca="1" si="1345"/>
        <v>2.0078213125075187E-4</v>
      </c>
      <c r="IE493" s="223">
        <f t="shared" ca="1" si="1346"/>
        <v>-1.2061399107151174E-4</v>
      </c>
      <c r="IF493" s="223">
        <f t="shared" ca="1" si="1347"/>
        <v>1.8017518548566462E-4</v>
      </c>
      <c r="IG493" s="223">
        <f t="shared" ca="1" si="1348"/>
        <v>-1.6721488229846953E-4</v>
      </c>
      <c r="IH493" s="223">
        <f t="shared" ca="1" si="1349"/>
        <v>1.5264420838577146E-4</v>
      </c>
      <c r="II493" s="223">
        <f t="shared" ca="1" si="1350"/>
        <v>-1.3660348730252383E-4</v>
      </c>
      <c r="IJ493" s="223">
        <f t="shared" ca="1" si="1351"/>
        <v>1.1924719996147146E-4</v>
      </c>
      <c r="IK493" s="223">
        <f t="shared" ca="1" si="1352"/>
        <v>-1.0074249689766043E-4</v>
      </c>
      <c r="IL493" s="223">
        <f t="shared" ca="1" si="1353"/>
        <v>8.1267588517252312E-5</v>
      </c>
      <c r="IM493" s="223">
        <f t="shared" ca="1" si="1354"/>
        <v>-6.1010028834063121E-5</v>
      </c>
      <c r="IN493" s="223">
        <f t="shared" ca="1" si="1355"/>
        <v>4.0164909221703891E-5</v>
      </c>
      <c r="IO493" s="223">
        <f t="shared" ca="1" si="1356"/>
        <v>-1.8932979577191146E-5</v>
      </c>
      <c r="IP493" s="223">
        <f t="shared" ca="1" si="1357"/>
        <v>-2.481285010493998E-6</v>
      </c>
      <c r="IQ493" s="223">
        <f t="shared" ca="1" si="1358"/>
        <v>2.3871653467095026E-5</v>
      </c>
      <c r="IR493" s="223">
        <f t="shared" ca="1" si="1359"/>
        <v>-4.5032124851259267E-5</v>
      </c>
      <c r="IS493" s="223">
        <f t="shared" ca="1" si="1360"/>
        <v>6.5758912256018234E-5</v>
      </c>
      <c r="IT493" s="223">
        <f t="shared" ca="1" si="1361"/>
        <v>-8.5852405388297249E-5</v>
      </c>
      <c r="IU493" s="223">
        <f t="shared" ca="1" si="1362"/>
        <v>1.0511909292496554E-4</v>
      </c>
      <c r="IV493" s="223">
        <f t="shared" ca="1" si="1363"/>
        <v>-1.2337342613284659E-4</v>
      </c>
      <c r="IW493" s="223">
        <f t="shared" ca="1" si="1364"/>
        <v>1.4043960580427292E-4</v>
      </c>
      <c r="IX493" s="223">
        <f t="shared" ca="1" si="1365"/>
        <v>-1.561532752997252E-4</v>
      </c>
      <c r="IY493" s="223">
        <f t="shared" ca="1" si="1366"/>
        <v>1.7036310339196045E-4</v>
      </c>
      <c r="IZ493" s="223">
        <f t="shared" ca="1" si="1367"/>
        <v>-1.8293224166860105E-4</v>
      </c>
      <c r="JA493" s="223">
        <f t="shared" ca="1" si="1368"/>
        <v>1.9373964245702409E-4</v>
      </c>
      <c r="JB493" s="223">
        <f t="shared" ca="1" si="1369"/>
        <v>-2.0268122457973569E-4</v>
      </c>
    </row>
    <row r="494" spans="2:262">
      <c r="B494" s="230">
        <v>133</v>
      </c>
      <c r="C494" s="229">
        <f t="shared" si="1370"/>
        <v>2.5976562500000019E-3</v>
      </c>
      <c r="D494" s="226">
        <f t="shared" ca="1" si="1113"/>
        <v>280.00015518198802</v>
      </c>
      <c r="E494" s="225">
        <f ca="1">EI361</f>
        <v>1.5518198801345949E-4</v>
      </c>
      <c r="F494" s="224">
        <v>133</v>
      </c>
      <c r="G494" s="223">
        <f t="shared" ca="1" si="1114"/>
        <v>2.3332493607886823E-4</v>
      </c>
      <c r="H494" s="223">
        <f t="shared" ca="1" si="1115"/>
        <v>-2.3897627486196583E-4</v>
      </c>
      <c r="I494" s="223">
        <f t="shared" ca="1" si="1116"/>
        <v>2.4103318803140624E-4</v>
      </c>
      <c r="J494" s="223">
        <f t="shared" ca="1" si="1117"/>
        <v>-2.3946473769854103E-4</v>
      </c>
      <c r="K494" s="223">
        <f t="shared" ca="1" si="1118"/>
        <v>2.342945148162941E-4</v>
      </c>
      <c r="L494" s="223">
        <f t="shared" ca="1" si="1119"/>
        <v>-2.2560028434927135E-4</v>
      </c>
      <c r="M494" s="223">
        <f t="shared" ca="1" si="1120"/>
        <v>2.135128156163085E-4</v>
      </c>
      <c r="N494" s="223">
        <f t="shared" ca="1" si="1121"/>
        <v>-1.9821391539819711E-4</v>
      </c>
      <c r="O494" s="223">
        <f t="shared" ca="1" si="1122"/>
        <v>1.7993369339447306E-4</v>
      </c>
      <c r="P494" s="223">
        <f t="shared" ca="1" si="1123"/>
        <v>-1.5894710115934953E-4</v>
      </c>
      <c r="Q494" s="223">
        <f t="shared" ca="1" si="1124"/>
        <v>1.3556979657441745E-4</v>
      </c>
      <c r="R494" s="223">
        <f t="shared" ca="1" si="1125"/>
        <v>-1.1015339606029116E-4</v>
      </c>
      <c r="S494" s="223">
        <f t="shared" ca="1" si="1126"/>
        <v>8.308018593835137E-5</v>
      </c>
      <c r="T494" s="223">
        <f t="shared" ca="1" si="1127"/>
        <v>-5.4757372488647326E-5</v>
      </c>
      <c r="U494" s="223">
        <f t="shared" ca="1" si="1128"/>
        <v>2.5610957188412089E-5</v>
      </c>
      <c r="V494" s="223">
        <f t="shared" ca="1" si="1129"/>
        <v>3.9206707466835403E-6</v>
      </c>
      <c r="W494" s="223">
        <f t="shared" ca="1" si="1130"/>
        <v>-3.3393328144378637E-5</v>
      </c>
      <c r="X494" s="223">
        <f t="shared" ca="1" si="1131"/>
        <v>6.2363718804184603E-5</v>
      </c>
      <c r="Y494" s="223">
        <f t="shared" ca="1" si="1132"/>
        <v>-9.0396101084866938E-5</v>
      </c>
      <c r="Z494" s="223">
        <f t="shared" ca="1" si="1133"/>
        <v>1.1706884186430869E-4</v>
      </c>
      <c r="AA494" s="223">
        <f t="shared" ca="1" si="1134"/>
        <v>-1.4198075829413117E-4</v>
      </c>
      <c r="AB494" s="223">
        <f t="shared" ca="1" si="1135"/>
        <v>1.6475715196315367E-4</v>
      </c>
      <c r="AC494" s="223">
        <f t="shared" ca="1" si="1136"/>
        <v>-1.8505544471026598E-4</v>
      </c>
      <c r="AD494" s="223">
        <f t="shared" ca="1" si="1137"/>
        <v>2.0257033131885289E-4</v>
      </c>
      <c r="AE494" s="223">
        <f t="shared" ca="1" si="1138"/>
        <v>-2.1703837159141713E-4</v>
      </c>
      <c r="AF494" s="223">
        <f t="shared" ca="1" si="1139"/>
        <v>2.282419527353701E-4</v>
      </c>
      <c r="AG494" s="223">
        <f t="shared" ca="1" si="1140"/>
        <v>-2.3601256246198453E-4</v>
      </c>
      <c r="AH494" s="223">
        <f t="shared" ca="1" si="1141"/>
        <v>2.4023332356806854E-4</v>
      </c>
      <c r="AI494" s="223">
        <f t="shared" ca="1" si="1142"/>
        <v>-2.4084075187789141E-4</v>
      </c>
      <c r="AJ494" s="223">
        <f t="shared" ca="1" si="1143"/>
        <v>2.3782571110427775E-4</v>
      </c>
      <c r="AK494" s="223">
        <f t="shared" ca="1" si="1144"/>
        <v>-2.3123355026687014E-4</v>
      </c>
      <c r="AL494" s="223">
        <f t="shared" ca="1" si="1145"/>
        <v>2.2116342160066348E-4</v>
      </c>
      <c r="AM494" s="223">
        <f t="shared" ca="1" si="1146"/>
        <v>-2.0776678921409934E-4</v>
      </c>
      <c r="AN494" s="223">
        <f t="shared" ca="1" si="1147"/>
        <v>1.9124515092789154E-4</v>
      </c>
      <c r="AO494" s="223">
        <f t="shared" ca="1" si="1148"/>
        <v>-1.7184700756024834E-4</v>
      </c>
      <c r="AP494" s="223">
        <f t="shared" ca="1" si="1149"/>
        <v>1.4986412524326356E-4</v>
      </c>
      <c r="AQ494" s="223">
        <f t="shared" ca="1" si="1150"/>
        <v>-1.2562714698870317E-4</v>
      </c>
      <c r="AR494" s="223">
        <f t="shared" ca="1" si="1151"/>
        <v>9.9500619509360091E-5</v>
      </c>
      <c r="AS494" s="223">
        <f t="shared" ca="1" si="1152"/>
        <v>-7.1877510097162836E-5</v>
      </c>
      <c r="AT494" s="223">
        <f t="shared" ca="1" si="1153"/>
        <v>4.3173296029332376E-5</v>
      </c>
      <c r="AU494" s="223">
        <f t="shared" ca="1" si="1154"/>
        <v>-1.381971540340882E-5</v>
      </c>
      <c r="AV494" s="223">
        <f t="shared" ca="1" si="1155"/>
        <v>-1.5741726605615543E-5</v>
      </c>
      <c r="AW494" s="223">
        <f t="shared" ca="1" si="1156"/>
        <v>4.5066398394044945E-5</v>
      </c>
      <c r="AX494" s="223">
        <f t="shared" ca="1" si="1157"/>
        <v>-7.3713229602714625E-5</v>
      </c>
      <c r="AY494" s="223">
        <f t="shared" ca="1" si="1158"/>
        <v>1.012513452256887E-4</v>
      </c>
      <c r="AZ494" s="223">
        <f t="shared" ca="1" si="1159"/>
        <v>-1.2726654637145533E-4</v>
      </c>
      <c r="BA494" s="223">
        <f t="shared" ca="1" si="1160"/>
        <v>1.5136754019977132E-4</v>
      </c>
      <c r="BB494" s="223">
        <f t="shared" ca="1" si="1161"/>
        <v>-1.7319182533018039E-4</v>
      </c>
      <c r="BC494" s="223">
        <f t="shared" ca="1" si="1162"/>
        <v>1.9241114420023034E-4</v>
      </c>
      <c r="BD494" s="223">
        <f t="shared" ca="1" si="1163"/>
        <v>-2.0873642036471521E-4</v>
      </c>
      <c r="BE494" s="223">
        <f t="shared" ca="1" si="1164"/>
        <v>2.2192210647451941E-4</v>
      </c>
      <c r="BF494" s="223">
        <f t="shared" ca="1" si="1165"/>
        <v>-2.317698775372748E-4</v>
      </c>
      <c r="BG494" s="223">
        <f t="shared" ca="1" si="1166"/>
        <v>2.3813161390987027E-4</v>
      </c>
      <c r="BH494" s="223">
        <f t="shared" ca="1" si="1167"/>
        <v>-2.4091162915574165E-4</v>
      </c>
      <c r="BI494" s="223">
        <f t="shared" ca="1" si="1168"/>
        <v>2.4006810925794437E-4</v>
      </c>
      <c r="BJ494" s="223">
        <f t="shared" ca="1" si="1169"/>
        <v>-2.3561374154089138E-4</v>
      </c>
      <c r="BK494" s="223">
        <f t="shared" ca="1" si="1170"/>
        <v>2.2761552384118616E-4</v>
      </c>
      <c r="BL494" s="223">
        <f t="shared" ca="1" si="1171"/>
        <v>-2.1619375679779335E-4</v>
      </c>
      <c r="BM494" s="223">
        <f t="shared" ca="1" si="1172"/>
        <v>2.01520234418452E-4</v>
      </c>
      <c r="BN494" s="223">
        <f t="shared" ca="1" si="1173"/>
        <v>-1.8381566013790662E-4</v>
      </c>
      <c r="BO494" s="223">
        <f t="shared" ca="1" si="1174"/>
        <v>1.6334632723279197E-4</v>
      </c>
      <c r="BP494" s="223">
        <f t="shared" ca="1" si="1175"/>
        <v>-1.4042011352291821E-4</v>
      </c>
      <c r="BQ494" s="223">
        <f t="shared" ca="1" si="1176"/>
        <v>1.1538185060225019E-4</v>
      </c>
      <c r="BR494" s="223">
        <f t="shared" ca="1" si="1177"/>
        <v>-8.8608137250806019E-5</v>
      </c>
      <c r="BS494" s="223">
        <f t="shared" ca="1" si="1178"/>
        <v>6.0501675038427231E-5</v>
      </c>
      <c r="BT494" s="223">
        <f t="shared" ca="1" si="1179"/>
        <v>-3.1485211318348671E-5</v>
      </c>
      <c r="BU494" s="223">
        <f t="shared" ca="1" si="1180"/>
        <v>1.9951807135329072E-6</v>
      </c>
      <c r="BV494" s="223">
        <f t="shared" ca="1" si="1181"/>
        <v>2.7524859266340511E-5</v>
      </c>
      <c r="BW494" s="223">
        <f t="shared" ca="1" si="1182"/>
        <v>-5.663089974263137E-5</v>
      </c>
      <c r="BX494" s="223">
        <f t="shared" ca="1" si="1183"/>
        <v>8.4885158774612081E-5</v>
      </c>
      <c r="BY494" s="223">
        <f t="shared" ca="1" si="1184"/>
        <v>-1.1186266600729141E-4</v>
      </c>
      <c r="BZ494" s="223">
        <f t="shared" ca="1" si="1185"/>
        <v>1.3715765462116327E-4</v>
      </c>
      <c r="CA494" s="223">
        <f t="shared" ca="1" si="1186"/>
        <v>-1.603896644428396E-4</v>
      </c>
      <c r="CB494" s="223">
        <f t="shared" ca="1" si="1187"/>
        <v>1.8120926442017696E-4</v>
      </c>
      <c r="CC494" s="223">
        <f t="shared" ca="1" si="1188"/>
        <v>-1.9930330839058839E-4</v>
      </c>
      <c r="CD494" s="223">
        <f t="shared" ca="1" si="1189"/>
        <v>2.1439964509076782E-4</v>
      </c>
      <c r="CE494" s="223">
        <f t="shared" ca="1" si="1190"/>
        <v>-2.2627121156503993E-4</v>
      </c>
      <c r="CF494" s="223">
        <f t="shared" ca="1" si="1191"/>
        <v>2.3473944840354856E-4</v>
      </c>
      <c r="CG494" s="223">
        <f t="shared" ca="1" si="1192"/>
        <v>-2.3967698544198198E-4</v>
      </c>
      <c r="CH494" s="223">
        <f t="shared" ca="1" si="1193"/>
        <v>2.4100955752741213E-4</v>
      </c>
      <c r="CI494" s="223">
        <f t="shared" ca="1" si="1194"/>
        <v>-2.3871712153531111E-4</v>
      </c>
      <c r="CJ494" s="223">
        <f t="shared" ca="1" si="1195"/>
        <v>2.3283415783680896E-4</v>
      </c>
      <c r="CK494" s="223">
        <f t="shared" ca="1" si="1196"/>
        <v>-2.2344915168180356E-4</v>
      </c>
      <c r="CL494" s="223">
        <f t="shared" ca="1" si="1197"/>
        <v>2.1070326229845606E-4</v>
      </c>
      <c r="CM494" s="223">
        <f t="shared" ca="1" si="1198"/>
        <v>-1.9478819972700684E-4</v>
      </c>
      <c r="CN494" s="223">
        <f t="shared" ca="1" si="1199"/>
        <v>1.7594334132229716E-4</v>
      </c>
      <c r="CO494" s="223">
        <f t="shared" ca="1" si="1200"/>
        <v>-1.5445213129558336E-4</v>
      </c>
      <c r="CP494" s="223">
        <f t="shared" ca="1" si="1201"/>
        <v>1.3063781744974111E-4</v>
      </c>
      <c r="CQ494" s="223">
        <f t="shared" ca="1" si="1202"/>
        <v>-1.0485858923144901E-4</v>
      </c>
      <c r="CR494" s="223">
        <f t="shared" ca="1" si="1203"/>
        <v>7.75021902284586E-5</v>
      </c>
      <c r="CS494" s="223">
        <f t="shared" ca="1" si="1204"/>
        <v>-4.8980086145193235E-5</v>
      </c>
      <c r="CT494" s="223">
        <f t="shared" ca="1" si="1205"/>
        <v>1.9721275975527068E-5</v>
      </c>
      <c r="CU494" s="223">
        <f t="shared" ca="1" si="1206"/>
        <v>9.8341605414390575E-6</v>
      </c>
      <c r="CV494" s="223">
        <f t="shared" ca="1" si="1207"/>
        <v>-3.9241682130199913E-5</v>
      </c>
      <c r="CW494" s="223">
        <f t="shared" ca="1" si="1208"/>
        <v>6.8058972293463425E-5</v>
      </c>
      <c r="CX494" s="223">
        <f t="shared" ca="1" si="1209"/>
        <v>-9.5852592163953387E-5</v>
      </c>
      <c r="CY494" s="223">
        <f t="shared" ca="1" si="1210"/>
        <v>1.2220449982847022E-4</v>
      </c>
      <c r="CZ494" s="223">
        <f t="shared" ca="1" si="1211"/>
        <v>-1.4671833806730259E-4</v>
      </c>
      <c r="DA494" s="223">
        <f t="shared" ca="1" si="1212"/>
        <v>1.6902539593578476E-4</v>
      </c>
      <c r="DB494" s="223">
        <f t="shared" ca="1" si="1213"/>
        <v>-1.8879015452012831E-4</v>
      </c>
      <c r="DC494" s="223">
        <f t="shared" ca="1" si="1214"/>
        <v>2.0571533345412551E-4</v>
      </c>
      <c r="DD494" s="223">
        <f t="shared" ca="1" si="1215"/>
        <v>-2.1954636229260872E-4</v>
      </c>
      <c r="DE494" s="223">
        <f t="shared" ca="1" si="1216"/>
        <v>2.3007520948788561E-4</v>
      </c>
      <c r="DF494" s="223">
        <f t="shared" ca="1" si="1217"/>
        <v>-2.3714351137787089E-4</v>
      </c>
      <c r="DG494" s="223">
        <f t="shared" ca="1" si="1218"/>
        <v>2.4064495412293982E-4</v>
      </c>
      <c r="DH494" s="223">
        <f t="shared" ca="1" si="1219"/>
        <v>-2.4052687276505548E-4</v>
      </c>
      <c r="DI494" s="223">
        <f t="shared" ca="1" si="1220"/>
        <v>2.3679104335775085E-4</v>
      </c>
      <c r="DJ494" s="223">
        <f t="shared" ca="1" si="1221"/>
        <v>-2.2949365625263057E-4</v>
      </c>
      <c r="DK494" s="223">
        <f t="shared" ca="1" si="1222"/>
        <v>2.1874447094418826E-4</v>
      </c>
      <c r="DL494" s="223">
        <f t="shared" ca="1" si="1223"/>
        <v>-2.0470516518482238E-4</v>
      </c>
      <c r="DM494" s="223">
        <f t="shared" ca="1" si="1224"/>
        <v>1.8758690320098005E-4</v>
      </c>
      <c r="DN494" s="223">
        <f t="shared" ca="1" si="1225"/>
        <v>-1.6764715958662076E-4</v>
      </c>
      <c r="DO494" s="223">
        <f t="shared" ca="1" si="1226"/>
        <v>1.4518584664568025E-4</v>
      </c>
      <c r="DP494" s="223">
        <f t="shared" ca="1" si="1227"/>
        <v>-1.2054080343181769E-4</v>
      </c>
      <c r="DQ494" s="223">
        <f t="shared" ca="1" si="1228"/>
        <v>9.4082714334649264E-5</v>
      </c>
      <c r="DR494" s="223">
        <f t="shared" ca="1" si="1229"/>
        <v>-6.6209533641467281E-5</v>
      </c>
      <c r="DS494" s="223">
        <f t="shared" ca="1" si="1230"/>
        <v>3.7340499934300018E-5</v>
      </c>
      <c r="DT494" s="223">
        <f t="shared" ca="1" si="1231"/>
        <v>-7.9098303514870538E-6</v>
      </c>
      <c r="DU494" s="223">
        <f t="shared" ca="1" si="1232"/>
        <v>-2.1639810442302814E-5</v>
      </c>
      <c r="DV494" s="223">
        <f t="shared" ca="1" si="1233"/>
        <v>5.086396834463556E-5</v>
      </c>
      <c r="DW494" s="223">
        <f t="shared" ca="1" si="1234"/>
        <v>-7.9323084818765482E-5</v>
      </c>
      <c r="DX494" s="223">
        <f t="shared" ca="1" si="1235"/>
        <v>1.0658910826308885E-4</v>
      </c>
      <c r="DY494" s="223">
        <f t="shared" ca="1" si="1236"/>
        <v>-1.3225193230570652E-4</v>
      </c>
      <c r="DZ494" s="223">
        <f t="shared" ca="1" si="1237"/>
        <v>1.5592556418601831E-4</v>
      </c>
      <c r="EA494" s="223">
        <f t="shared" ca="1" si="1238"/>
        <v>-1.7725393044505433E-4</v>
      </c>
      <c r="EB494" s="223">
        <f t="shared" ca="1" si="1239"/>
        <v>1.9591623260178023E-4</v>
      </c>
      <c r="EC494" s="223">
        <f t="shared" ca="1" si="1240"/>
        <v>-2.1163177226083324E-4</v>
      </c>
      <c r="ED494" s="223">
        <f t="shared" ca="1" si="1241"/>
        <v>2.2416417307769086E-4</v>
      </c>
      <c r="EE494" s="223">
        <f t="shared" ca="1" si="1242"/>
        <v>-2.3332493607886845E-4</v>
      </c>
      <c r="EF494" s="223">
        <f t="shared" ca="1" si="1243"/>
        <v>2.3897627486196466E-4</v>
      </c>
      <c r="EG494" s="223">
        <f t="shared" ca="1" si="1244"/>
        <v>-2.4103318803140621E-4</v>
      </c>
      <c r="EH494" s="223">
        <f t="shared" ca="1" si="1245"/>
        <v>2.3946473769854114E-4</v>
      </c>
      <c r="EI494" s="223">
        <f t="shared" ca="1" si="1246"/>
        <v>-2.342945148162934E-4</v>
      </c>
      <c r="EJ494" s="223">
        <f t="shared" ca="1" si="1247"/>
        <v>2.2560028434927363E-4</v>
      </c>
      <c r="EK494" s="223">
        <f t="shared" ca="1" si="1248"/>
        <v>-2.1351281561630994E-4</v>
      </c>
      <c r="EL494" s="223">
        <f t="shared" ca="1" si="1249"/>
        <v>1.9821391539819643E-4</v>
      </c>
      <c r="EM494" s="223">
        <f t="shared" ca="1" si="1250"/>
        <v>-1.7993369339447851E-4</v>
      </c>
      <c r="EN494" s="223">
        <f t="shared" ca="1" si="1251"/>
        <v>1.5894710115935313E-4</v>
      </c>
      <c r="EO494" s="223">
        <f t="shared" ca="1" si="1252"/>
        <v>-1.3556979657441856E-4</v>
      </c>
      <c r="EP494" s="223">
        <f t="shared" ca="1" si="1253"/>
        <v>1.101533960602878E-4</v>
      </c>
      <c r="EQ494" s="223">
        <f t="shared" ca="1" si="1254"/>
        <v>-8.3080185938357468E-5</v>
      </c>
      <c r="ER494" s="223">
        <f t="shared" ca="1" si="1255"/>
        <v>5.4757372488650314E-5</v>
      </c>
      <c r="ES494" s="223">
        <f t="shared" ca="1" si="1256"/>
        <v>-2.5610957188410043E-5</v>
      </c>
      <c r="ET494" s="223">
        <f t="shared" ca="1" si="1257"/>
        <v>-3.920670746675341E-6</v>
      </c>
      <c r="EU494" s="223">
        <f t="shared" ca="1" si="1258"/>
        <v>3.3393328144373894E-5</v>
      </c>
      <c r="EV494" s="223">
        <f t="shared" ca="1" si="1259"/>
        <v>-6.2363718804184915E-5</v>
      </c>
      <c r="EW494" s="223">
        <f t="shared" ca="1" si="1260"/>
        <v>9.0396101084870448E-5</v>
      </c>
      <c r="EX494" s="223">
        <f t="shared" ca="1" si="1261"/>
        <v>-1.17068841864303E-4</v>
      </c>
      <c r="EY494" s="223">
        <f t="shared" ca="1" si="1262"/>
        <v>1.4198075829412868E-4</v>
      </c>
      <c r="EZ494" s="223">
        <f t="shared" ca="1" si="1263"/>
        <v>-1.6475715196315394E-4</v>
      </c>
      <c r="FA494" s="223">
        <f t="shared" ca="1" si="1264"/>
        <v>1.850554447102618E-4</v>
      </c>
      <c r="FB494" s="223">
        <f t="shared" ca="1" si="1265"/>
        <v>-2.0257033131885121E-4</v>
      </c>
      <c r="FC494" s="223">
        <f t="shared" ca="1" si="1266"/>
        <v>2.170383715914173E-4</v>
      </c>
      <c r="FD494" s="223">
        <f t="shared" ca="1" si="1267"/>
        <v>-2.2824195273536693E-4</v>
      </c>
      <c r="FE494" s="223">
        <f t="shared" ca="1" si="1268"/>
        <v>2.360125624619832E-4</v>
      </c>
      <c r="FF494" s="223">
        <f t="shared" ca="1" si="1269"/>
        <v>-2.4023332356806827E-4</v>
      </c>
      <c r="FG494" s="223">
        <f t="shared" ca="1" si="1270"/>
        <v>2.4084075187789182E-4</v>
      </c>
      <c r="FH494" s="223">
        <f t="shared" ca="1" si="1271"/>
        <v>-2.3782571110427878E-4</v>
      </c>
      <c r="FI494" s="223">
        <f t="shared" ca="1" si="1272"/>
        <v>2.3123355026687098E-4</v>
      </c>
      <c r="FJ494" s="223">
        <f t="shared" ca="1" si="1273"/>
        <v>-2.2116342160066331E-4</v>
      </c>
      <c r="FK494" s="223">
        <f t="shared" ca="1" si="1274"/>
        <v>2.0776678921409741E-4</v>
      </c>
      <c r="FL494" s="223">
        <f t="shared" ca="1" si="1275"/>
        <v>-1.9124515092788717E-4</v>
      </c>
      <c r="FM494" s="223">
        <f t="shared" ca="1" si="1276"/>
        <v>1.7184700756026007E-4</v>
      </c>
      <c r="FN494" s="223">
        <f t="shared" ca="1" si="1277"/>
        <v>-1.4986412524327131E-4</v>
      </c>
      <c r="FO494" s="223">
        <f t="shared" ca="1" si="1278"/>
        <v>1.256271469887087E-4</v>
      </c>
      <c r="FP494" s="223">
        <f t="shared" ca="1" si="1279"/>
        <v>-9.9500619509362883E-5</v>
      </c>
      <c r="FQ494" s="223">
        <f t="shared" ca="1" si="1280"/>
        <v>7.1877510097162511E-5</v>
      </c>
      <c r="FR494" s="223">
        <f t="shared" ca="1" si="1281"/>
        <v>-4.3173296029328656E-5</v>
      </c>
      <c r="FS494" s="223">
        <f t="shared" ca="1" si="1282"/>
        <v>1.3819715403398208E-5</v>
      </c>
      <c r="FT494" s="223">
        <f t="shared" ca="1" si="1283"/>
        <v>1.574172660559882E-5</v>
      </c>
      <c r="FU494" s="223">
        <f t="shared" ca="1" si="1284"/>
        <v>-4.5066398394035174E-5</v>
      </c>
      <c r="FV494" s="223">
        <f t="shared" ca="1" si="1285"/>
        <v>7.3713229602705193E-5</v>
      </c>
      <c r="FW494" s="223">
        <f t="shared" ca="1" si="1286"/>
        <v>-1.0125134522568593E-4</v>
      </c>
      <c r="FX494" s="223">
        <f t="shared" ca="1" si="1287"/>
        <v>1.2726654637145856E-4</v>
      </c>
      <c r="FY494" s="223">
        <f t="shared" ca="1" si="1288"/>
        <v>-1.5136754019977425E-4</v>
      </c>
      <c r="FZ494" s="223">
        <f t="shared" ca="1" si="1289"/>
        <v>1.7319182533018777E-4</v>
      </c>
      <c r="GA494" s="223">
        <f t="shared" ca="1" si="1290"/>
        <v>-1.9241114420022026E-4</v>
      </c>
      <c r="GB494" s="223">
        <f t="shared" ca="1" si="1291"/>
        <v>2.0873642036471022E-4</v>
      </c>
      <c r="GC494" s="223">
        <f t="shared" ca="1" si="1292"/>
        <v>-2.2192210647451553E-4</v>
      </c>
      <c r="GD494" s="223">
        <f t="shared" ca="1" si="1293"/>
        <v>2.3176987753727394E-4</v>
      </c>
      <c r="GE494" s="223">
        <f t="shared" ca="1" si="1294"/>
        <v>-2.3813161390987087E-4</v>
      </c>
      <c r="GF494" s="223">
        <f t="shared" ca="1" si="1295"/>
        <v>2.4091162915574178E-4</v>
      </c>
      <c r="GG494" s="223">
        <f t="shared" ca="1" si="1296"/>
        <v>-2.400681092579434E-4</v>
      </c>
      <c r="GH494" s="223">
        <f t="shared" ca="1" si="1297"/>
        <v>2.356137415408949E-4</v>
      </c>
      <c r="GI494" s="223">
        <f t="shared" ca="1" si="1298"/>
        <v>-2.2761552384118942E-4</v>
      </c>
      <c r="GJ494" s="223">
        <f t="shared" ca="1" si="1299"/>
        <v>2.161937567977947E-4</v>
      </c>
      <c r="GK494" s="223">
        <f t="shared" ca="1" si="1300"/>
        <v>-2.0152023441845368E-4</v>
      </c>
      <c r="GL494" s="223">
        <f t="shared" ca="1" si="1301"/>
        <v>1.8381566013790418E-4</v>
      </c>
      <c r="GM494" s="223">
        <f t="shared" ca="1" si="1302"/>
        <v>-1.6334632723278918E-4</v>
      </c>
      <c r="GN494" s="223">
        <f t="shared" ca="1" si="1303"/>
        <v>1.4042011352290954E-4</v>
      </c>
      <c r="GO494" s="223">
        <f t="shared" ca="1" si="1304"/>
        <v>-1.1538185060226492E-4</v>
      </c>
      <c r="GP494" s="223">
        <f t="shared" ca="1" si="1305"/>
        <v>8.8608137250815249E-5</v>
      </c>
      <c r="GQ494" s="223">
        <f t="shared" ca="1" si="1306"/>
        <v>-6.0501675038430219E-5</v>
      </c>
      <c r="GR494" s="223">
        <f t="shared" ca="1" si="1307"/>
        <v>3.1485211318351707E-5</v>
      </c>
      <c r="GS494" s="223">
        <f t="shared" ca="1" si="1308"/>
        <v>-1.9951807135291531E-6</v>
      </c>
      <c r="GT494" s="223">
        <f t="shared" ca="1" si="1309"/>
        <v>-2.7524859266344265E-5</v>
      </c>
      <c r="GU494" s="223">
        <f t="shared" ca="1" si="1310"/>
        <v>5.6630899742641697E-5</v>
      </c>
      <c r="GV494" s="223">
        <f t="shared" ca="1" si="1311"/>
        <v>-8.4885158774596387E-5</v>
      </c>
      <c r="GW494" s="223">
        <f t="shared" ca="1" si="1312"/>
        <v>1.1186266600728263E-4</v>
      </c>
      <c r="GX494" s="223">
        <f t="shared" ca="1" si="1313"/>
        <v>-1.3715765462116075E-4</v>
      </c>
      <c r="GY494" s="223">
        <f t="shared" ca="1" si="1314"/>
        <v>1.6038966444283727E-4</v>
      </c>
      <c r="GZ494" s="223">
        <f t="shared" ca="1" si="1315"/>
        <v>-1.8120926442017943E-4</v>
      </c>
      <c r="HA494" s="223">
        <f t="shared" ca="1" si="1316"/>
        <v>1.9930330839059053E-4</v>
      </c>
      <c r="HB494" s="223">
        <f t="shared" ca="1" si="1317"/>
        <v>-2.1439964509077267E-4</v>
      </c>
      <c r="HC494" s="223">
        <f t="shared" ca="1" si="1318"/>
        <v>2.2627121156503652E-4</v>
      </c>
      <c r="HD494" s="223">
        <f t="shared" ca="1" si="1319"/>
        <v>-2.3473944840354634E-4</v>
      </c>
      <c r="HE494" s="223">
        <f t="shared" ca="1" si="1320"/>
        <v>2.3967698544198162E-4</v>
      </c>
      <c r="HF494" s="223">
        <f t="shared" ca="1" si="1321"/>
        <v>-2.4100955752741216E-4</v>
      </c>
      <c r="HG494" s="223">
        <f t="shared" ca="1" si="1322"/>
        <v>2.3871712153531152E-4</v>
      </c>
      <c r="HH494" s="223">
        <f t="shared" ca="1" si="1323"/>
        <v>-2.3283415783680619E-4</v>
      </c>
      <c r="HI494" s="223">
        <f t="shared" ca="1" si="1324"/>
        <v>2.2344915168179958E-4</v>
      </c>
      <c r="HJ494" s="223">
        <f t="shared" ca="1" si="1325"/>
        <v>-2.1070326229846419E-4</v>
      </c>
      <c r="HK494" s="223">
        <f t="shared" ca="1" si="1326"/>
        <v>1.9478819972700866E-4</v>
      </c>
      <c r="HL494" s="223">
        <f t="shared" ca="1" si="1327"/>
        <v>-1.7594334132229925E-4</v>
      </c>
      <c r="HM494" s="223">
        <f t="shared" ca="1" si="1328"/>
        <v>1.5445213129558572E-4</v>
      </c>
      <c r="HN494" s="223">
        <f t="shared" ca="1" si="1329"/>
        <v>-1.3063781744974368E-4</v>
      </c>
      <c r="HO494" s="223">
        <f t="shared" ca="1" si="1330"/>
        <v>1.0485858923143943E-4</v>
      </c>
      <c r="HP494" s="223">
        <f t="shared" ca="1" si="1331"/>
        <v>-7.750219022847447E-5</v>
      </c>
      <c r="HQ494" s="223">
        <f t="shared" ca="1" si="1332"/>
        <v>4.8980086145209667E-5</v>
      </c>
      <c r="HR494" s="223">
        <f t="shared" ca="1" si="1333"/>
        <v>-1.9721275975530131E-5</v>
      </c>
      <c r="HS494" s="223">
        <f t="shared" ca="1" si="1334"/>
        <v>-9.8341605414359947E-6</v>
      </c>
      <c r="HT494" s="223">
        <f t="shared" ca="1" si="1335"/>
        <v>3.9241682130196863E-5</v>
      </c>
      <c r="HU494" s="223">
        <f t="shared" ca="1" si="1336"/>
        <v>-6.8058972293460497E-5</v>
      </c>
      <c r="HV494" s="223">
        <f t="shared" ca="1" si="1337"/>
        <v>9.5852592163963145E-5</v>
      </c>
      <c r="HW494" s="223">
        <f t="shared" ca="1" si="1338"/>
        <v>-1.2220449982845572E-4</v>
      </c>
      <c r="HX494" s="223">
        <f t="shared" ca="1" si="1339"/>
        <v>1.4671833806728928E-4</v>
      </c>
      <c r="HY494" s="223">
        <f t="shared" ca="1" si="1340"/>
        <v>-1.6902539593578259E-4</v>
      </c>
      <c r="HZ494" s="223">
        <f t="shared" ca="1" si="1341"/>
        <v>1.8879015452012642E-4</v>
      </c>
      <c r="IA494" s="223">
        <f t="shared" ca="1" si="1342"/>
        <v>-2.0571533345412391E-4</v>
      </c>
      <c r="IB494" s="223">
        <f t="shared" ca="1" si="1343"/>
        <v>2.1954636229260741E-4</v>
      </c>
      <c r="IC494" s="223">
        <f t="shared" ca="1" si="1344"/>
        <v>-2.3007520948788878E-4</v>
      </c>
      <c r="ID494" s="223">
        <f t="shared" ca="1" si="1345"/>
        <v>2.3714351137786788E-4</v>
      </c>
      <c r="IE494" s="223">
        <f t="shared" ca="1" si="1346"/>
        <v>-1.4299629095628809E-4</v>
      </c>
      <c r="IF494" s="223">
        <f t="shared" ca="1" si="1347"/>
        <v>2.4052687276505567E-4</v>
      </c>
      <c r="IG494" s="223">
        <f t="shared" ca="1" si="1348"/>
        <v>-2.3679104335775139E-4</v>
      </c>
      <c r="IH494" s="223">
        <f t="shared" ca="1" si="1349"/>
        <v>2.2949365625263149E-4</v>
      </c>
      <c r="II494" s="223">
        <f t="shared" ca="1" si="1350"/>
        <v>-2.1874447094418382E-4</v>
      </c>
      <c r="IJ494" s="223">
        <f t="shared" ca="1" si="1351"/>
        <v>2.0470516518481677E-4</v>
      </c>
      <c r="IK494" s="223">
        <f t="shared" ca="1" si="1352"/>
        <v>-1.8758690320099056E-4</v>
      </c>
      <c r="IL494" s="223">
        <f t="shared" ca="1" si="1353"/>
        <v>1.676471595866328E-4</v>
      </c>
      <c r="IM494" s="223">
        <f t="shared" ca="1" si="1354"/>
        <v>-1.4518584664568272E-4</v>
      </c>
      <c r="IN494" s="223">
        <f t="shared" ca="1" si="1355"/>
        <v>1.2054080343182035E-4</v>
      </c>
      <c r="IO494" s="223">
        <f t="shared" ca="1" si="1356"/>
        <v>-9.4082714334652097E-5</v>
      </c>
      <c r="IP494" s="223">
        <f t="shared" ca="1" si="1357"/>
        <v>6.6209533641457062E-5</v>
      </c>
      <c r="IQ494" s="223">
        <f t="shared" ca="1" si="1358"/>
        <v>-3.7340499934289521E-5</v>
      </c>
      <c r="IR494" s="223">
        <f t="shared" ca="1" si="1359"/>
        <v>7.9098303515038183E-6</v>
      </c>
      <c r="IS494" s="223">
        <f t="shared" ca="1" si="1360"/>
        <v>2.1639810442286117E-5</v>
      </c>
      <c r="IT494" s="223">
        <f t="shared" ca="1" si="1361"/>
        <v>-5.0863968344632579E-5</v>
      </c>
      <c r="IU494" s="223">
        <f t="shared" ca="1" si="1362"/>
        <v>7.9323084818762595E-5</v>
      </c>
      <c r="IV494" s="223">
        <f t="shared" ca="1" si="1363"/>
        <v>-1.0658910826308608E-4</v>
      </c>
      <c r="IW494" s="223">
        <f t="shared" ca="1" si="1364"/>
        <v>1.3225193230571541E-4</v>
      </c>
      <c r="IX494" s="223">
        <f t="shared" ca="1" si="1365"/>
        <v>-1.5592556418602638E-4</v>
      </c>
      <c r="IY494" s="223">
        <f t="shared" ca="1" si="1366"/>
        <v>1.7725393044504294E-4</v>
      </c>
      <c r="IZ494" s="223">
        <f t="shared" ca="1" si="1367"/>
        <v>-1.9591623260177044E-4</v>
      </c>
      <c r="JA494" s="223">
        <f t="shared" ca="1" si="1368"/>
        <v>2.1163177226083177E-4</v>
      </c>
      <c r="JB494" s="223">
        <f t="shared" ca="1" si="1369"/>
        <v>-2.2416417307768974E-4</v>
      </c>
    </row>
    <row r="495" spans="2:262">
      <c r="B495" s="230">
        <v>134</v>
      </c>
      <c r="C495" s="229">
        <f t="shared" si="1370"/>
        <v>2.6171875000000019E-3</v>
      </c>
      <c r="D495" s="226">
        <f t="shared" ca="1" si="1113"/>
        <v>280.00094249947296</v>
      </c>
      <c r="E495" s="225">
        <f ca="1">EJ361</f>
        <v>9.4249947297193079E-4</v>
      </c>
      <c r="F495" s="224">
        <v>134</v>
      </c>
      <c r="G495" s="223">
        <f t="shared" ca="1" si="1114"/>
        <v>2.1406641633182455E-4</v>
      </c>
      <c r="H495" s="223">
        <f t="shared" ca="1" si="1115"/>
        <v>-2.1916060766693601E-4</v>
      </c>
      <c r="I495" s="223">
        <f t="shared" ca="1" si="1116"/>
        <v>2.1951063369565619E-4</v>
      </c>
      <c r="J495" s="223">
        <f t="shared" ca="1" si="1117"/>
        <v>-2.1510891741151735E-4</v>
      </c>
      <c r="K495" s="223">
        <f t="shared" ca="1" si="1118"/>
        <v>2.0605074267919792E-4</v>
      </c>
      <c r="L495" s="223">
        <f t="shared" ca="1" si="1119"/>
        <v>-1.9253219162660275E-4</v>
      </c>
      <c r="M495" s="223">
        <f t="shared" ca="1" si="1120"/>
        <v>1.7484590005894919E-4</v>
      </c>
      <c r="N495" s="223">
        <f t="shared" ca="1" si="1121"/>
        <v>-1.533747227773213E-4</v>
      </c>
      <c r="O495" s="223">
        <f t="shared" ca="1" si="1122"/>
        <v>1.2858344592842373E-4</v>
      </c>
      <c r="P495" s="223">
        <f t="shared" ca="1" si="1123"/>
        <v>-1.0100872578812598E-4</v>
      </c>
      <c r="Q495" s="223">
        <f t="shared" ca="1" si="1124"/>
        <v>7.1247471773752379E-5</v>
      </c>
      <c r="R495" s="223">
        <f t="shared" ca="1" si="1125"/>
        <v>-3.9943925157821785E-5</v>
      </c>
      <c r="S495" s="223">
        <f t="shared" ca="1" si="1126"/>
        <v>7.7757131900662614E-6</v>
      </c>
      <c r="T495" s="223">
        <f t="shared" ca="1" si="1127"/>
        <v>2.4560819486148071E-5</v>
      </c>
      <c r="U495" s="223">
        <f t="shared" ca="1" si="1128"/>
        <v>-5.6365684592433638E-5</v>
      </c>
      <c r="V495" s="223">
        <f t="shared" ca="1" si="1129"/>
        <v>8.6950402847688706E-5</v>
      </c>
      <c r="W495" s="223">
        <f t="shared" ca="1" si="1130"/>
        <v>-1.1565290746538335E-4</v>
      </c>
      <c r="X495" s="223">
        <f t="shared" ca="1" si="1131"/>
        <v>1.4185187590008789E-4</v>
      </c>
      <c r="Y495" s="223">
        <f t="shared" ca="1" si="1132"/>
        <v>-1.6498017960422779E-4</v>
      </c>
      <c r="Z495" s="223">
        <f t="shared" ca="1" si="1133"/>
        <v>1.8453716064845775E-4</v>
      </c>
      <c r="AA495" s="223">
        <f t="shared" ca="1" si="1134"/>
        <v>-2.0009946945387611E-4</v>
      </c>
      <c r="AB495" s="223">
        <f t="shared" ca="1" si="1135"/>
        <v>2.1133022903192005E-4</v>
      </c>
      <c r="AC495" s="223">
        <f t="shared" ca="1" si="1136"/>
        <v>-2.1798632735382987E-4</v>
      </c>
      <c r="AD495" s="223">
        <f t="shared" ca="1" si="1137"/>
        <v>2.1992367999188313E-4</v>
      </c>
      <c r="AE495" s="223">
        <f t="shared" ca="1" si="1138"/>
        <v>-2.1710034911213484E-4</v>
      </c>
      <c r="AF495" s="223">
        <f t="shared" ca="1" si="1139"/>
        <v>2.095774513018707E-4</v>
      </c>
      <c r="AG495" s="223">
        <f t="shared" ca="1" si="1140"/>
        <v>-1.9751783458006147E-4</v>
      </c>
      <c r="AH495" s="223">
        <f t="shared" ca="1" si="1141"/>
        <v>1.8118255322954307E-4</v>
      </c>
      <c r="AI495" s="223">
        <f t="shared" ca="1" si="1142"/>
        <v>-1.6092521676015206E-4</v>
      </c>
      <c r="AJ495" s="223">
        <f t="shared" ca="1" si="1143"/>
        <v>1.3718433533072287E-4</v>
      </c>
      <c r="AK495" s="223">
        <f t="shared" ca="1" si="1144"/>
        <v>-1.1047382732841575E-4</v>
      </c>
      <c r="AL495" s="223">
        <f t="shared" ca="1" si="1145"/>
        <v>8.1371894587622801E-5</v>
      </c>
      <c r="AM495" s="223">
        <f t="shared" ca="1" si="1146"/>
        <v>-5.0508506066397689E-5</v>
      </c>
      <c r="AN495" s="223">
        <f t="shared" ca="1" si="1147"/>
        <v>1.8551760920968717E-5</v>
      </c>
      <c r="AO495" s="223">
        <f t="shared" ca="1" si="1148"/>
        <v>1.3806573823391076E-5</v>
      </c>
      <c r="AP495" s="223">
        <f t="shared" ca="1" si="1149"/>
        <v>-4.5866037939354875E-5</v>
      </c>
      <c r="AQ495" s="223">
        <f t="shared" ca="1" si="1150"/>
        <v>7.6932640846132523E-5</v>
      </c>
      <c r="AR495" s="223">
        <f t="shared" ca="1" si="1151"/>
        <v>-1.0633388440975069E-4</v>
      </c>
      <c r="AS495" s="223">
        <f t="shared" ca="1" si="1152"/>
        <v>1.3343332049673611E-4</v>
      </c>
      <c r="AT495" s="223">
        <f t="shared" ca="1" si="1153"/>
        <v>-1.5764432815419885E-4</v>
      </c>
      <c r="AU495" s="223">
        <f t="shared" ca="1" si="1154"/>
        <v>1.7844281218188981E-4</v>
      </c>
      <c r="AV495" s="223">
        <f t="shared" ca="1" si="1155"/>
        <v>-1.9537854821056626E-4</v>
      </c>
      <c r="AW495" s="223">
        <f t="shared" ca="1" si="1156"/>
        <v>2.0808492869993719E-4</v>
      </c>
      <c r="AX495" s="223">
        <f t="shared" ca="1" si="1157"/>
        <v>-2.1628689888478065E-4</v>
      </c>
      <c r="AY495" s="223">
        <f t="shared" ca="1" si="1158"/>
        <v>2.1980691087997013E-4</v>
      </c>
      <c r="AZ495" s="223">
        <f t="shared" ca="1" si="1159"/>
        <v>-2.1856876705599604E-4</v>
      </c>
      <c r="BA495" s="223">
        <f t="shared" ca="1" si="1160"/>
        <v>2.125992694875403E-4</v>
      </c>
      <c r="BB495" s="223">
        <f t="shared" ca="1" si="1161"/>
        <v>-2.0202763976949776E-4</v>
      </c>
      <c r="BC495" s="223">
        <f t="shared" ca="1" si="1162"/>
        <v>1.8708272175968699E-4</v>
      </c>
      <c r="BD495" s="223">
        <f t="shared" ca="1" si="1163"/>
        <v>-1.6808802780042477E-4</v>
      </c>
      <c r="BE495" s="223">
        <f t="shared" ca="1" si="1164"/>
        <v>1.4545473565328397E-4</v>
      </c>
      <c r="BF495" s="223">
        <f t="shared" ca="1" si="1165"/>
        <v>-1.196727877423055E-4</v>
      </c>
      <c r="BG495" s="223">
        <f t="shared" ca="1" si="1166"/>
        <v>9.1300285380095433E-5</v>
      </c>
      <c r="BH495" s="223">
        <f t="shared" ca="1" si="1167"/>
        <v>-6.0951407559836987E-5</v>
      </c>
      <c r="BI495" s="223">
        <f t="shared" ca="1" si="1168"/>
        <v>2.9283115834865521E-5</v>
      </c>
      <c r="BJ495" s="223">
        <f t="shared" ca="1" si="1169"/>
        <v>3.0190669149773766E-6</v>
      </c>
      <c r="BK495" s="223">
        <f t="shared" ca="1" si="1170"/>
        <v>-3.525589598348665E-5</v>
      </c>
      <c r="BL495" s="223">
        <f t="shared" ca="1" si="1171"/>
        <v>6.6729541374275912E-5</v>
      </c>
      <c r="BM495" s="223">
        <f t="shared" ca="1" si="1172"/>
        <v>-9.6758693712826614E-5</v>
      </c>
      <c r="BN495" s="223">
        <f t="shared" ca="1" si="1173"/>
        <v>1.2469331253693407E-4</v>
      </c>
      <c r="BO495" s="223">
        <f t="shared" ca="1" si="1174"/>
        <v>-1.499286977096374E-4</v>
      </c>
      <c r="BP495" s="223">
        <f t="shared" ca="1" si="1175"/>
        <v>1.7191857935102938E-4</v>
      </c>
      <c r="BQ495" s="223">
        <f t="shared" ca="1" si="1176"/>
        <v>-1.9018694293147594E-4</v>
      </c>
      <c r="BR495" s="223">
        <f t="shared" ca="1" si="1177"/>
        <v>2.0433833354862704E-4</v>
      </c>
      <c r="BS495" s="223">
        <f t="shared" ca="1" si="1178"/>
        <v>-2.1406641633182419E-4</v>
      </c>
      <c r="BT495" s="223">
        <f t="shared" ca="1" si="1179"/>
        <v>2.1916060766693598E-4</v>
      </c>
      <c r="BU495" s="223">
        <f t="shared" ca="1" si="1180"/>
        <v>-2.1951063369565657E-4</v>
      </c>
      <c r="BV495" s="223">
        <f t="shared" ca="1" si="1181"/>
        <v>2.1510891741151832E-4</v>
      </c>
      <c r="BW495" s="223">
        <f t="shared" ca="1" si="1182"/>
        <v>-2.0605074267919911E-4</v>
      </c>
      <c r="BX495" s="223">
        <f t="shared" ca="1" si="1183"/>
        <v>1.9253219162660399E-4</v>
      </c>
      <c r="BY495" s="223">
        <f t="shared" ca="1" si="1184"/>
        <v>-1.7484590005894981E-4</v>
      </c>
      <c r="BZ495" s="223">
        <f t="shared" ca="1" si="1185"/>
        <v>1.5337472277732149E-4</v>
      </c>
      <c r="CA495" s="223">
        <f t="shared" ca="1" si="1186"/>
        <v>-1.2858344592842836E-4</v>
      </c>
      <c r="CB495" s="223">
        <f t="shared" ca="1" si="1187"/>
        <v>1.0100872578812966E-4</v>
      </c>
      <c r="CC495" s="223">
        <f t="shared" ca="1" si="1188"/>
        <v>-7.1247471773754818E-5</v>
      </c>
      <c r="CD495" s="223">
        <f t="shared" ca="1" si="1189"/>
        <v>3.9943925157824333E-5</v>
      </c>
      <c r="CE495" s="223">
        <f t="shared" ca="1" si="1190"/>
        <v>-7.7757131900672778E-6</v>
      </c>
      <c r="CF495" s="223">
        <f t="shared" ca="1" si="1191"/>
        <v>-2.4560819486142392E-5</v>
      </c>
      <c r="CG495" s="223">
        <f t="shared" ca="1" si="1192"/>
        <v>5.636568459243418E-5</v>
      </c>
      <c r="CH495" s="223">
        <f t="shared" ca="1" si="1193"/>
        <v>-8.6950402847684911E-5</v>
      </c>
      <c r="CI495" s="223">
        <f t="shared" ca="1" si="1194"/>
        <v>1.1565290746538644E-4</v>
      </c>
      <c r="CJ495" s="223">
        <f t="shared" ca="1" si="1195"/>
        <v>-1.4185187590008591E-4</v>
      </c>
      <c r="CK495" s="223">
        <f t="shared" ca="1" si="1196"/>
        <v>1.6498017960422294E-4</v>
      </c>
      <c r="CL495" s="223">
        <f t="shared" ca="1" si="1197"/>
        <v>-1.8453716064845805E-4</v>
      </c>
      <c r="CM495" s="223">
        <f t="shared" ca="1" si="1198"/>
        <v>2.0009946945387375E-4</v>
      </c>
      <c r="CN495" s="223">
        <f t="shared" ca="1" si="1199"/>
        <v>-2.1133022903192106E-4</v>
      </c>
      <c r="CO495" s="223">
        <f t="shared" ca="1" si="1200"/>
        <v>2.1798632735382955E-4</v>
      </c>
      <c r="CP495" s="223">
        <f t="shared" ca="1" si="1201"/>
        <v>-2.1992367999188324E-4</v>
      </c>
      <c r="CQ495" s="223">
        <f t="shared" ca="1" si="1202"/>
        <v>2.1710034911213475E-4</v>
      </c>
      <c r="CR495" s="223">
        <f t="shared" ca="1" si="1203"/>
        <v>-2.0957745130187244E-4</v>
      </c>
      <c r="CS495" s="223">
        <f t="shared" ca="1" si="1204"/>
        <v>1.9751783458006126E-4</v>
      </c>
      <c r="CT495" s="223">
        <f t="shared" ca="1" si="1205"/>
        <v>-1.8118255322954453E-4</v>
      </c>
      <c r="CU495" s="223">
        <f t="shared" ca="1" si="1206"/>
        <v>1.6092521676014954E-4</v>
      </c>
      <c r="CV495" s="223">
        <f t="shared" ca="1" si="1207"/>
        <v>-1.3718433533072488E-4</v>
      </c>
      <c r="CW495" s="223">
        <f t="shared" ca="1" si="1208"/>
        <v>1.1047382732842068E-4</v>
      </c>
      <c r="CX495" s="223">
        <f t="shared" ca="1" si="1209"/>
        <v>-8.13718945876223E-5</v>
      </c>
      <c r="CY495" s="223">
        <f t="shared" ca="1" si="1210"/>
        <v>5.0508506066403245E-5</v>
      </c>
      <c r="CZ495" s="223">
        <f t="shared" ca="1" si="1211"/>
        <v>-1.8551760920965051E-5</v>
      </c>
      <c r="DA495" s="223">
        <f t="shared" ca="1" si="1212"/>
        <v>-1.3806573823388501E-5</v>
      </c>
      <c r="DB495" s="223">
        <f t="shared" ca="1" si="1213"/>
        <v>4.5866037939346229E-5</v>
      </c>
      <c r="DC495" s="223">
        <f t="shared" ca="1" si="1214"/>
        <v>-7.6932640846133011E-5</v>
      </c>
      <c r="DD495" s="223">
        <f t="shared" ca="1" si="1215"/>
        <v>1.0633388440974567E-4</v>
      </c>
      <c r="DE495" s="223">
        <f t="shared" ca="1" si="1216"/>
        <v>-1.3343332049673898E-4</v>
      </c>
      <c r="DF495" s="223">
        <f t="shared" ca="1" si="1217"/>
        <v>1.5764432815419704E-4</v>
      </c>
      <c r="DG495" s="223">
        <f t="shared" ca="1" si="1218"/>
        <v>-1.7844281218188466E-4</v>
      </c>
      <c r="DH495" s="223">
        <f t="shared" ca="1" si="1219"/>
        <v>1.9537854821056509E-4</v>
      </c>
      <c r="DI495" s="223">
        <f t="shared" ca="1" si="1220"/>
        <v>-2.0808492869993432E-4</v>
      </c>
      <c r="DJ495" s="223">
        <f t="shared" ca="1" si="1221"/>
        <v>2.1628689888478133E-4</v>
      </c>
      <c r="DK495" s="223">
        <f t="shared" ca="1" si="1222"/>
        <v>-2.1980691087997005E-4</v>
      </c>
      <c r="DL495" s="223">
        <f t="shared" ca="1" si="1223"/>
        <v>2.1856876705599564E-4</v>
      </c>
      <c r="DM495" s="223">
        <f t="shared" ca="1" si="1224"/>
        <v>-2.1259926948754093E-4</v>
      </c>
      <c r="DN495" s="223">
        <f t="shared" ca="1" si="1225"/>
        <v>2.0202763976950123E-4</v>
      </c>
      <c r="DO495" s="223">
        <f t="shared" ca="1" si="1226"/>
        <v>-1.8708272175968835E-4</v>
      </c>
      <c r="DP495" s="223">
        <f t="shared" ca="1" si="1227"/>
        <v>1.6808802780042642E-4</v>
      </c>
      <c r="DQ495" s="223">
        <f t="shared" ca="1" si="1228"/>
        <v>-1.4545473565328123E-4</v>
      </c>
      <c r="DR495" s="223">
        <f t="shared" ca="1" si="1229"/>
        <v>1.1967278774230769E-4</v>
      </c>
      <c r="DS495" s="223">
        <f t="shared" ca="1" si="1230"/>
        <v>-9.130028538010347E-5</v>
      </c>
      <c r="DT495" s="223">
        <f t="shared" ca="1" si="1231"/>
        <v>6.0951407559839481E-5</v>
      </c>
      <c r="DU495" s="223">
        <f t="shared" ca="1" si="1232"/>
        <v>-2.9283115834874289E-5</v>
      </c>
      <c r="DV495" s="223">
        <f t="shared" ca="1" si="1233"/>
        <v>-3.0190669149810358E-6</v>
      </c>
      <c r="DW495" s="223">
        <f t="shared" ca="1" si="1234"/>
        <v>3.5255895983484089E-5</v>
      </c>
      <c r="DX495" s="223">
        <f t="shared" ca="1" si="1235"/>
        <v>-6.6729541374279408E-5</v>
      </c>
      <c r="DY495" s="223">
        <f t="shared" ca="1" si="1236"/>
        <v>9.675869371282431E-5</v>
      </c>
      <c r="DZ495" s="223">
        <f t="shared" ca="1" si="1237"/>
        <v>-1.2469331253692678E-4</v>
      </c>
      <c r="EA495" s="223">
        <f t="shared" ca="1" si="1238"/>
        <v>1.4992869770963547E-4</v>
      </c>
      <c r="EB495" s="223">
        <f t="shared" ca="1" si="1239"/>
        <v>-1.7191857935102775E-4</v>
      </c>
      <c r="EC495" s="223">
        <f t="shared" ca="1" si="1240"/>
        <v>1.9018694293147776E-4</v>
      </c>
      <c r="ED495" s="223">
        <f t="shared" ca="1" si="1241"/>
        <v>-2.0433833354862606E-4</v>
      </c>
      <c r="EE495" s="223">
        <f t="shared" ca="1" si="1242"/>
        <v>2.1406641633182216E-4</v>
      </c>
      <c r="EF495" s="223">
        <f t="shared" ca="1" si="1243"/>
        <v>-2.1916060766693574E-4</v>
      </c>
      <c r="EG495" s="223">
        <f t="shared" ca="1" si="1244"/>
        <v>2.1951063369565676E-4</v>
      </c>
      <c r="EH495" s="223">
        <f t="shared" ca="1" si="1245"/>
        <v>-2.1510891741151754E-4</v>
      </c>
      <c r="EI495" s="223">
        <f t="shared" ca="1" si="1246"/>
        <v>2.0605074267919998E-4</v>
      </c>
      <c r="EJ495" s="223">
        <f t="shared" ca="1" si="1247"/>
        <v>-1.9253219162660828E-4</v>
      </c>
      <c r="EK495" s="223">
        <f t="shared" ca="1" si="1248"/>
        <v>1.7484590005895138E-4</v>
      </c>
      <c r="EL495" s="223">
        <f t="shared" ca="1" si="1249"/>
        <v>-1.533747227773278E-4</v>
      </c>
      <c r="EM495" s="223">
        <f t="shared" ca="1" si="1250"/>
        <v>1.2858344592842538E-4</v>
      </c>
      <c r="EN495" s="223">
        <f t="shared" ca="1" si="1251"/>
        <v>-1.0100872578813197E-4</v>
      </c>
      <c r="EO495" s="223">
        <f t="shared" ca="1" si="1252"/>
        <v>7.1247471773751362E-5</v>
      </c>
      <c r="EP495" s="223">
        <f t="shared" ca="1" si="1253"/>
        <v>-3.9943925157826881E-5</v>
      </c>
      <c r="EQ495" s="223">
        <f t="shared" ca="1" si="1254"/>
        <v>7.7757131900761276E-6</v>
      </c>
      <c r="ER495" s="223">
        <f t="shared" ca="1" si="1255"/>
        <v>2.4560819486146024E-5</v>
      </c>
      <c r="ES495" s="223">
        <f t="shared" ca="1" si="1256"/>
        <v>-5.6365684592425629E-5</v>
      </c>
      <c r="ET495" s="223">
        <f t="shared" ca="1" si="1257"/>
        <v>8.6950402847688285E-5</v>
      </c>
      <c r="EU495" s="223">
        <f t="shared" ca="1" si="1258"/>
        <v>-1.1565290746537893E-4</v>
      </c>
      <c r="EV495" s="223">
        <f t="shared" ca="1" si="1259"/>
        <v>1.4185187590007916E-4</v>
      </c>
      <c r="EW495" s="223">
        <f t="shared" ca="1" si="1260"/>
        <v>-1.6498017960422538E-4</v>
      </c>
      <c r="EX495" s="223">
        <f t="shared" ca="1" si="1261"/>
        <v>1.845371606484532E-4</v>
      </c>
      <c r="EY495" s="223">
        <f t="shared" ca="1" si="1262"/>
        <v>-2.0009946945387524E-4</v>
      </c>
      <c r="EZ495" s="223">
        <f t="shared" ca="1" si="1263"/>
        <v>2.1133022903191859E-4</v>
      </c>
      <c r="FA495" s="223">
        <f t="shared" ca="1" si="1264"/>
        <v>-2.1798632735383006E-4</v>
      </c>
      <c r="FB495" s="223">
        <f t="shared" ca="1" si="1265"/>
        <v>2.1992367999188318E-4</v>
      </c>
      <c r="FC495" s="223">
        <f t="shared" ca="1" si="1266"/>
        <v>-2.1710034911213619E-4</v>
      </c>
      <c r="FD495" s="223">
        <f t="shared" ca="1" si="1267"/>
        <v>2.095774513018713E-4</v>
      </c>
      <c r="FE495" s="223">
        <f t="shared" ca="1" si="1268"/>
        <v>-1.9751783458006513E-4</v>
      </c>
      <c r="FF495" s="223">
        <f t="shared" ca="1" si="1269"/>
        <v>1.8118255322954955E-4</v>
      </c>
      <c r="FG495" s="223">
        <f t="shared" ca="1" si="1270"/>
        <v>-1.6092521676014707E-4</v>
      </c>
      <c r="FH495" s="223">
        <f t="shared" ca="1" si="1271"/>
        <v>1.3718433533072203E-4</v>
      </c>
      <c r="FI495" s="223">
        <f t="shared" ca="1" si="1272"/>
        <v>-1.1047382732841751E-4</v>
      </c>
      <c r="FJ495" s="223">
        <f t="shared" ca="1" si="1273"/>
        <v>8.1371894587630513E-5</v>
      </c>
      <c r="FK495" s="223">
        <f t="shared" ca="1" si="1274"/>
        <v>-5.0508506066411858E-5</v>
      </c>
      <c r="FL495" s="223">
        <f t="shared" ca="1" si="1275"/>
        <v>1.8551760920961405E-5</v>
      </c>
      <c r="FM495" s="223">
        <f t="shared" ca="1" si="1276"/>
        <v>1.3806573823392146E-5</v>
      </c>
      <c r="FN495" s="223">
        <f t="shared" ca="1" si="1277"/>
        <v>-4.586603793934982E-5</v>
      </c>
      <c r="FO495" s="223">
        <f t="shared" ca="1" si="1278"/>
        <v>7.6932640846124744E-5</v>
      </c>
      <c r="FP495" s="223">
        <f t="shared" ca="1" si="1279"/>
        <v>-1.0633388440973792E-4</v>
      </c>
      <c r="FQ495" s="223">
        <f t="shared" ca="1" si="1280"/>
        <v>1.3343332049674191E-4</v>
      </c>
      <c r="FR495" s="223">
        <f t="shared" ca="1" si="1281"/>
        <v>-1.5764432815419958E-4</v>
      </c>
      <c r="FS495" s="223">
        <f t="shared" ca="1" si="1282"/>
        <v>1.784428121818868E-4</v>
      </c>
      <c r="FT495" s="223">
        <f t="shared" ca="1" si="1283"/>
        <v>-1.9537854821056102E-4</v>
      </c>
      <c r="FU495" s="223">
        <f t="shared" ca="1" si="1284"/>
        <v>2.0808492869993147E-4</v>
      </c>
      <c r="FV495" s="223">
        <f t="shared" ca="1" si="1285"/>
        <v>-2.1628689888478198E-4</v>
      </c>
      <c r="FW495" s="223">
        <f t="shared" ca="1" si="1286"/>
        <v>2.1980691087997018E-4</v>
      </c>
      <c r="FX495" s="223">
        <f t="shared" ca="1" si="1287"/>
        <v>-2.1856876705599661E-4</v>
      </c>
      <c r="FY495" s="223">
        <f t="shared" ca="1" si="1288"/>
        <v>2.1259926948754323E-4</v>
      </c>
      <c r="FZ495" s="223">
        <f t="shared" ca="1" si="1289"/>
        <v>-2.0202763976950473E-4</v>
      </c>
      <c r="GA495" s="223">
        <f t="shared" ca="1" si="1290"/>
        <v>1.8708272175968645E-4</v>
      </c>
      <c r="GB495" s="223">
        <f t="shared" ca="1" si="1291"/>
        <v>-1.6808802780042407E-4</v>
      </c>
      <c r="GC495" s="223">
        <f t="shared" ca="1" si="1292"/>
        <v>1.4545473565328785E-4</v>
      </c>
      <c r="GD495" s="223">
        <f t="shared" ca="1" si="1293"/>
        <v>-1.1967278774231509E-4</v>
      </c>
      <c r="GE495" s="223">
        <f t="shared" ca="1" si="1294"/>
        <v>9.1300285380111507E-5</v>
      </c>
      <c r="GF495" s="223">
        <f t="shared" ca="1" si="1295"/>
        <v>-6.0951407559835957E-5</v>
      </c>
      <c r="GG495" s="223">
        <f t="shared" ca="1" si="1296"/>
        <v>2.9283115834870664E-5</v>
      </c>
      <c r="GH495" s="223">
        <f t="shared" ca="1" si="1297"/>
        <v>3.0190669149722131E-6</v>
      </c>
      <c r="GI495" s="223">
        <f t="shared" ca="1" si="1298"/>
        <v>-3.5255895983475388E-5</v>
      </c>
      <c r="GJ495" s="223">
        <f t="shared" ca="1" si="1299"/>
        <v>6.6729541374282891E-5</v>
      </c>
      <c r="GK495" s="223">
        <f t="shared" ca="1" si="1300"/>
        <v>-9.675869371282759E-5</v>
      </c>
      <c r="GL495" s="223">
        <f t="shared" ca="1" si="1301"/>
        <v>1.2469331253692982E-4</v>
      </c>
      <c r="GM495" s="223">
        <f t="shared" ca="1" si="1302"/>
        <v>-1.4992869770962902E-4</v>
      </c>
      <c r="GN495" s="223">
        <f t="shared" ca="1" si="1303"/>
        <v>1.7191857935102225E-4</v>
      </c>
      <c r="GO495" s="223">
        <f t="shared" ca="1" si="1304"/>
        <v>-1.9018694293147963E-4</v>
      </c>
      <c r="GP495" s="223">
        <f t="shared" ca="1" si="1305"/>
        <v>2.0433833354862742E-4</v>
      </c>
      <c r="GQ495" s="223">
        <f t="shared" ca="1" si="1306"/>
        <v>-2.14066416331823E-4</v>
      </c>
      <c r="GR495" s="223">
        <f t="shared" ca="1" si="1307"/>
        <v>2.1916060766693501E-4</v>
      </c>
      <c r="GS495" s="223">
        <f t="shared" ca="1" si="1308"/>
        <v>-2.195106336956573E-4</v>
      </c>
      <c r="GT495" s="223">
        <f t="shared" ca="1" si="1309"/>
        <v>2.1510891741151678E-4</v>
      </c>
      <c r="GU495" s="223">
        <f t="shared" ca="1" si="1310"/>
        <v>-2.0605074267919873E-4</v>
      </c>
      <c r="GV495" s="223">
        <f t="shared" ca="1" si="1311"/>
        <v>1.9253219162660649E-4</v>
      </c>
      <c r="GW495" s="223">
        <f t="shared" ca="1" si="1312"/>
        <v>-1.7484590005895675E-4</v>
      </c>
      <c r="GX495" s="223">
        <f t="shared" ca="1" si="1313"/>
        <v>1.5337472277733414E-4</v>
      </c>
      <c r="GY495" s="223">
        <f t="shared" ca="1" si="1314"/>
        <v>-1.2858344592842243E-4</v>
      </c>
      <c r="GZ495" s="223">
        <f t="shared" ca="1" si="1315"/>
        <v>1.0100872578812871E-4</v>
      </c>
      <c r="HA495" s="223">
        <f t="shared" ca="1" si="1316"/>
        <v>-7.1247471773759738E-5</v>
      </c>
      <c r="HB495" s="223">
        <f t="shared" ca="1" si="1317"/>
        <v>3.9943925157835574E-5</v>
      </c>
      <c r="HC495" s="223">
        <f t="shared" ca="1" si="1318"/>
        <v>-7.7757131900849503E-6</v>
      </c>
      <c r="HD495" s="223">
        <f t="shared" ca="1" si="1319"/>
        <v>-2.456081948614967E-5</v>
      </c>
      <c r="HE495" s="223">
        <f t="shared" ca="1" si="1320"/>
        <v>5.6365684592429179E-5</v>
      </c>
      <c r="HF495" s="223">
        <f t="shared" ca="1" si="1321"/>
        <v>-8.695040284768014E-5</v>
      </c>
      <c r="HG495" s="223">
        <f t="shared" ca="1" si="1322"/>
        <v>1.1565290746537145E-4</v>
      </c>
      <c r="HH495" s="223">
        <f t="shared" ca="1" si="1323"/>
        <v>-1.4185187590007241E-4</v>
      </c>
      <c r="HI495" s="223">
        <f t="shared" ca="1" si="1324"/>
        <v>1.6498017960422779E-4</v>
      </c>
      <c r="HJ495" s="223">
        <f t="shared" ca="1" si="1325"/>
        <v>-1.8453716064845523E-4</v>
      </c>
      <c r="HK495" s="223">
        <f t="shared" ca="1" si="1326"/>
        <v>2.0009946945387158E-4</v>
      </c>
      <c r="HL495" s="223">
        <f t="shared" ca="1" si="1327"/>
        <v>-2.1133022903191618E-4</v>
      </c>
      <c r="HM495" s="223">
        <f t="shared" ca="1" si="1328"/>
        <v>2.1798632735383052E-4</v>
      </c>
      <c r="HN495" s="223">
        <f t="shared" ca="1" si="1329"/>
        <v>-2.1992367999188313E-4</v>
      </c>
      <c r="HO495" s="223">
        <f t="shared" ca="1" si="1330"/>
        <v>2.1710034911213559E-4</v>
      </c>
      <c r="HP495" s="223">
        <f t="shared" ca="1" si="1331"/>
        <v>-2.0957745130187401E-4</v>
      </c>
      <c r="HQ495" s="223">
        <f t="shared" ca="1" si="1332"/>
        <v>1.9751783458006901E-4</v>
      </c>
      <c r="HR495" s="223">
        <f t="shared" ca="1" si="1333"/>
        <v>-1.8118255322954036E-4</v>
      </c>
      <c r="HS495" s="223">
        <f t="shared" ca="1" si="1334"/>
        <v>1.6092521676015309E-4</v>
      </c>
      <c r="HT495" s="223">
        <f t="shared" ca="1" si="1335"/>
        <v>-1.3718433533072892E-4</v>
      </c>
      <c r="HU495" s="223">
        <f t="shared" ca="1" si="1336"/>
        <v>1.1047382732842515E-4</v>
      </c>
      <c r="HV495" s="223">
        <f t="shared" ca="1" si="1337"/>
        <v>-8.1371894587638712E-5</v>
      </c>
      <c r="HW495" s="223">
        <f t="shared" ca="1" si="1338"/>
        <v>5.0508506066396103E-5</v>
      </c>
      <c r="HX495" s="223">
        <f t="shared" ca="1" si="1339"/>
        <v>-1.8551760920970214E-5</v>
      </c>
      <c r="HY495" s="223">
        <f t="shared" ca="1" si="1340"/>
        <v>-1.3806573823383337E-5</v>
      </c>
      <c r="HZ495" s="223">
        <f t="shared" ca="1" si="1341"/>
        <v>4.5866037939341187E-5</v>
      </c>
      <c r="IA495" s="223">
        <f t="shared" ca="1" si="1342"/>
        <v>-7.6932640846116477E-5</v>
      </c>
      <c r="IB495" s="223">
        <f t="shared" ca="1" si="1343"/>
        <v>1.063338844097521E-4</v>
      </c>
      <c r="IC495" s="223">
        <f t="shared" ca="1" si="1344"/>
        <v>-1.3343332049673491E-4</v>
      </c>
      <c r="ID495" s="223">
        <f t="shared" ca="1" si="1345"/>
        <v>1.576443281541934E-4</v>
      </c>
      <c r="IE495" s="223">
        <f t="shared" ca="1" si="1346"/>
        <v>-1.17723403070452E-4</v>
      </c>
      <c r="IF495" s="223">
        <f t="shared" ca="1" si="1347"/>
        <v>1.9537854821055699E-4</v>
      </c>
      <c r="IG495" s="223">
        <f t="shared" ca="1" si="1348"/>
        <v>-2.0808492869993673E-4</v>
      </c>
      <c r="IH495" s="223">
        <f t="shared" ca="1" si="1349"/>
        <v>2.1628689888478038E-4</v>
      </c>
      <c r="II495" s="223">
        <f t="shared" ca="1" si="1350"/>
        <v>-2.1980691087996986E-4</v>
      </c>
      <c r="IJ495" s="223">
        <f t="shared" ca="1" si="1351"/>
        <v>2.1856876705599762E-4</v>
      </c>
      <c r="IK495" s="223">
        <f t="shared" ca="1" si="1352"/>
        <v>-2.1259926948754545E-4</v>
      </c>
      <c r="IL495" s="223">
        <f t="shared" ca="1" si="1353"/>
        <v>2.0202763976949833E-4</v>
      </c>
      <c r="IM495" s="223">
        <f t="shared" ca="1" si="1354"/>
        <v>-1.8708272175969108E-4</v>
      </c>
      <c r="IN495" s="223">
        <f t="shared" ca="1" si="1355"/>
        <v>1.6808802780042976E-4</v>
      </c>
      <c r="IO495" s="223">
        <f t="shared" ca="1" si="1356"/>
        <v>-1.4545473565329446E-4</v>
      </c>
      <c r="IP495" s="223">
        <f t="shared" ca="1" si="1357"/>
        <v>1.1967278774230154E-4</v>
      </c>
      <c r="IQ495" s="223">
        <f t="shared" ca="1" si="1358"/>
        <v>-9.1300285380096802E-5</v>
      </c>
      <c r="IR495" s="223">
        <f t="shared" ca="1" si="1359"/>
        <v>6.0951407559844441E-5</v>
      </c>
      <c r="IS495" s="223">
        <f t="shared" ca="1" si="1360"/>
        <v>-2.9283115834879426E-5</v>
      </c>
      <c r="IT495" s="223">
        <f t="shared" ca="1" si="1361"/>
        <v>-3.0190669149633768E-6</v>
      </c>
      <c r="IU495" s="223">
        <f t="shared" ca="1" si="1362"/>
        <v>3.5255895983491339E-5</v>
      </c>
      <c r="IV495" s="223">
        <f t="shared" ca="1" si="1363"/>
        <v>-6.6729541374274475E-5</v>
      </c>
      <c r="IW495" s="223">
        <f t="shared" ca="1" si="1364"/>
        <v>9.6758693712819662E-5</v>
      </c>
      <c r="IX495" s="223">
        <f t="shared" ca="1" si="1365"/>
        <v>-1.246933125369225E-4</v>
      </c>
      <c r="IY495" s="223">
        <f t="shared" ca="1" si="1366"/>
        <v>1.4992869770962257E-4</v>
      </c>
      <c r="IZ495" s="223">
        <f t="shared" ca="1" si="1367"/>
        <v>-1.7191857935103233E-4</v>
      </c>
      <c r="JA495" s="223">
        <f t="shared" ca="1" si="1368"/>
        <v>1.9018694293147518E-4</v>
      </c>
      <c r="JB495" s="223">
        <f t="shared" ca="1" si="1369"/>
        <v>-2.0433833354862417E-4</v>
      </c>
    </row>
    <row r="496" spans="2:262">
      <c r="B496" s="230">
        <v>135</v>
      </c>
      <c r="C496" s="229">
        <f t="shared" si="1370"/>
        <v>2.6367187500000019E-3</v>
      </c>
      <c r="D496" s="226">
        <f t="shared" ca="1" si="1113"/>
        <v>280.00131818818357</v>
      </c>
      <c r="E496" s="225">
        <f ca="1">EK361</f>
        <v>1.3181881835578691E-3</v>
      </c>
      <c r="F496" s="224">
        <v>135</v>
      </c>
      <c r="G496" s="223">
        <f t="shared" ca="1" si="1114"/>
        <v>1.9967798910505415E-4</v>
      </c>
      <c r="H496" s="223">
        <f t="shared" ca="1" si="1115"/>
        <v>-2.0402566747231552E-4</v>
      </c>
      <c r="I496" s="223">
        <f t="shared" ca="1" si="1116"/>
        <v>2.0236586816285213E-4</v>
      </c>
      <c r="J496" s="223">
        <f t="shared" ca="1" si="1117"/>
        <v>-1.9474746349465701E-4</v>
      </c>
      <c r="K496" s="223">
        <f t="shared" ca="1" si="1118"/>
        <v>1.8139477522363209E-4</v>
      </c>
      <c r="L496" s="223">
        <f t="shared" ca="1" si="1119"/>
        <v>-1.6270096945336724E-4</v>
      </c>
      <c r="M496" s="223">
        <f t="shared" ca="1" si="1120"/>
        <v>1.3921647997118552E-4</v>
      </c>
      <c r="N496" s="223">
        <f t="shared" ca="1" si="1121"/>
        <v>-1.116328008820266E-4</v>
      </c>
      <c r="O496" s="223">
        <f t="shared" ca="1" si="1122"/>
        <v>8.0762125761449062E-5</v>
      </c>
      <c r="P496" s="223">
        <f t="shared" ca="1" si="1123"/>
        <v>-4.7513432847093512E-5</v>
      </c>
      <c r="Q496" s="223">
        <f t="shared" ca="1" si="1124"/>
        <v>1.2865720433329414E-5</v>
      </c>
      <c r="R496" s="223">
        <f t="shared" ca="1" si="1125"/>
        <v>2.216081945472145E-5</v>
      </c>
      <c r="S496" s="223">
        <f t="shared" ca="1" si="1126"/>
        <v>-5.6534840324839265E-5</v>
      </c>
      <c r="T496" s="223">
        <f t="shared" ca="1" si="1127"/>
        <v>8.9244208921464304E-5</v>
      </c>
      <c r="U496" s="223">
        <f t="shared" ca="1" si="1128"/>
        <v>-1.1932580720117365E-4</v>
      </c>
      <c r="V496" s="223">
        <f t="shared" ca="1" si="1129"/>
        <v>1.4589389106919515E-4</v>
      </c>
      <c r="W496" s="223">
        <f t="shared" ca="1" si="1130"/>
        <v>-1.6816617086203755E-4</v>
      </c>
      <c r="X496" s="223">
        <f t="shared" ca="1" si="1131"/>
        <v>1.8548684564385329E-4</v>
      </c>
      <c r="Y496" s="223">
        <f t="shared" ca="1" si="1132"/>
        <v>-1.9734591307823688E-4</v>
      </c>
      <c r="Z496" s="223">
        <f t="shared" ca="1" si="1133"/>
        <v>2.0339418630178289E-4</v>
      </c>
      <c r="AA496" s="223">
        <f t="shared" ca="1" si="1134"/>
        <v>-2.0345357563183886E-4</v>
      </c>
      <c r="AB496" s="223">
        <f t="shared" ca="1" si="1135"/>
        <v>1.9752233236649397E-4</v>
      </c>
      <c r="AC496" s="223">
        <f t="shared" ca="1" si="1136"/>
        <v>-1.8577510027460855E-4</v>
      </c>
      <c r="AD496" s="223">
        <f t="shared" ca="1" si="1137"/>
        <v>1.6855777325977805E-4</v>
      </c>
      <c r="AE496" s="223">
        <f t="shared" ca="1" si="1138"/>
        <v>-1.4637731061283759E-4</v>
      </c>
      <c r="AF496" s="223">
        <f t="shared" ca="1" si="1139"/>
        <v>1.198868097399246E-4</v>
      </c>
      <c r="AG496" s="223">
        <f t="shared" ca="1" si="1140"/>
        <v>-8.9866275895329067E-5</v>
      </c>
      <c r="AH496" s="223">
        <f t="shared" ca="1" si="1141"/>
        <v>5.7199655148925866E-5</v>
      </c>
      <c r="AI496" s="223">
        <f t="shared" ca="1" si="1142"/>
        <v>-2.2848806845856473E-5</v>
      </c>
      <c r="AJ496" s="223">
        <f t="shared" ca="1" si="1143"/>
        <v>-1.2174818067951497E-5</v>
      </c>
      <c r="AK496" s="223">
        <f t="shared" ca="1" si="1144"/>
        <v>4.6839958930870382E-5</v>
      </c>
      <c r="AL496" s="223">
        <f t="shared" ca="1" si="1145"/>
        <v>-8.0125910542051327E-5</v>
      </c>
      <c r="AM496" s="223">
        <f t="shared" ca="1" si="1146"/>
        <v>1.1105257753540889E-4</v>
      </c>
      <c r="AN496" s="223">
        <f t="shared" ca="1" si="1147"/>
        <v>-1.3870933300855662E-4</v>
      </c>
      <c r="AO496" s="223">
        <f t="shared" ca="1" si="1148"/>
        <v>1.6228183167261545E-4</v>
      </c>
      <c r="AP496" s="223">
        <f t="shared" ca="1" si="1149"/>
        <v>-1.810759880173522E-4</v>
      </c>
      <c r="AQ496" s="223">
        <f t="shared" ca="1" si="1150"/>
        <v>1.9453841346135314E-4</v>
      </c>
      <c r="AR496" s="223">
        <f t="shared" ca="1" si="1151"/>
        <v>-2.0227271072122282E-4</v>
      </c>
      <c r="AS496" s="223">
        <f t="shared" ca="1" si="1152"/>
        <v>2.0405114561669992E-4</v>
      </c>
      <c r="AT496" s="223">
        <f t="shared" ca="1" si="1153"/>
        <v>-1.9982135263874702E-4</v>
      </c>
      <c r="AU496" s="223">
        <f t="shared" ca="1" si="1154"/>
        <v>1.8970787683704617E-4</v>
      </c>
      <c r="AV496" s="223">
        <f t="shared" ca="1" si="1155"/>
        <v>-1.7400850662648758E-4</v>
      </c>
      <c r="AW496" s="223">
        <f t="shared" ca="1" si="1156"/>
        <v>1.5318550549208655E-4</v>
      </c>
      <c r="AX496" s="223">
        <f t="shared" ca="1" si="1157"/>
        <v>-1.2785200077231529E-4</v>
      </c>
      <c r="AY496" s="223">
        <f t="shared" ca="1" si="1158"/>
        <v>9.8753930299220438E-5</v>
      </c>
      <c r="AZ496" s="223">
        <f t="shared" ca="1" si="1159"/>
        <v>-6.6748078471404998E-5</v>
      </c>
      <c r="BA496" s="223">
        <f t="shared" ca="1" si="1160"/>
        <v>3.2776848481375633E-5</v>
      </c>
      <c r="BB496" s="223">
        <f t="shared" ca="1" si="1161"/>
        <v>2.1594864780662495E-6</v>
      </c>
      <c r="BC496" s="223">
        <f t="shared" ca="1" si="1162"/>
        <v>-3.7032235973135489E-5</v>
      </c>
      <c r="BD496" s="223">
        <f t="shared" ca="1" si="1163"/>
        <v>7.0814581825943019E-5</v>
      </c>
      <c r="BE496" s="223">
        <f t="shared" ca="1" si="1164"/>
        <v>-1.0251181248330674E-4</v>
      </c>
      <c r="BF496" s="223">
        <f t="shared" ca="1" si="1165"/>
        <v>1.3119061201519668E-4</v>
      </c>
      <c r="BG496" s="223">
        <f t="shared" ca="1" si="1166"/>
        <v>-1.5600654133648414E-4</v>
      </c>
      <c r="BH496" s="223">
        <f t="shared" ca="1" si="1167"/>
        <v>1.762289024753346E-4</v>
      </c>
      <c r="BI496" s="223">
        <f t="shared" ca="1" si="1168"/>
        <v>-1.9126225376688919E-4</v>
      </c>
      <c r="BJ496" s="223">
        <f t="shared" ca="1" si="1169"/>
        <v>2.0066394246353783E-4</v>
      </c>
      <c r="BK496" s="223">
        <f t="shared" ca="1" si="1170"/>
        <v>-2.0415713851900069E-4</v>
      </c>
      <c r="BL496" s="223">
        <f t="shared" ca="1" si="1171"/>
        <v>2.0163898577020876E-4</v>
      </c>
      <c r="BM496" s="223">
        <f t="shared" ca="1" si="1172"/>
        <v>-1.9318363050773682E-4</v>
      </c>
      <c r="BN496" s="223">
        <f t="shared" ca="1" si="1173"/>
        <v>1.7904003825939022E-4</v>
      </c>
      <c r="BO496" s="223">
        <f t="shared" ca="1" si="1174"/>
        <v>-1.5962466307113931E-4</v>
      </c>
      <c r="BP496" s="223">
        <f t="shared" ca="1" si="1175"/>
        <v>1.355091851363283E-4</v>
      </c>
      <c r="BQ496" s="223">
        <f t="shared" ca="1" si="1176"/>
        <v>-1.0740367783520081E-4</v>
      </c>
      <c r="BR496" s="223">
        <f t="shared" ca="1" si="1177"/>
        <v>7.6135699826408048E-5</v>
      </c>
      <c r="BS496" s="223">
        <f t="shared" ca="1" si="1178"/>
        <v>-4.2625927817990256E-5</v>
      </c>
      <c r="BT496" s="223">
        <f t="shared" ca="1" si="1179"/>
        <v>7.8610475038933138E-6</v>
      </c>
      <c r="BU496" s="223">
        <f t="shared" ca="1" si="1180"/>
        <v>2.713529911530905E-5</v>
      </c>
      <c r="BV496" s="223">
        <f t="shared" ca="1" si="1181"/>
        <v>-6.1332654579588437E-5</v>
      </c>
      <c r="BW496" s="223">
        <f t="shared" ca="1" si="1182"/>
        <v>9.3724087495955467E-5</v>
      </c>
      <c r="BX496" s="223">
        <f t="shared" ca="1" si="1183"/>
        <v>-1.233558413465515E-4</v>
      </c>
      <c r="BY496" s="223">
        <f t="shared" ca="1" si="1184"/>
        <v>1.4935541757771784E-4</v>
      </c>
      <c r="BZ496" s="223">
        <f t="shared" ca="1" si="1185"/>
        <v>-1.7095726607142358E-4</v>
      </c>
      <c r="CA496" s="223">
        <f t="shared" ca="1" si="1186"/>
        <v>1.8752532655050492E-4</v>
      </c>
      <c r="CB496" s="223">
        <f t="shared" ca="1" si="1187"/>
        <v>-1.9857175719237245E-4</v>
      </c>
      <c r="CC496" s="223">
        <f t="shared" ca="1" si="1188"/>
        <v>2.0377129899255597E-4</v>
      </c>
      <c r="CD496" s="223">
        <f t="shared" ca="1" si="1189"/>
        <v>-2.0297085292346183E-4</v>
      </c>
      <c r="CE496" s="223">
        <f t="shared" ca="1" si="1190"/>
        <v>1.9619398789164655E-4</v>
      </c>
      <c r="CF496" s="223">
        <f t="shared" ca="1" si="1191"/>
        <v>-1.836402467580706E-4</v>
      </c>
      <c r="CG496" s="223">
        <f t="shared" ca="1" si="1192"/>
        <v>1.6567927085538436E-4</v>
      </c>
      <c r="CH496" s="223">
        <f t="shared" ca="1" si="1193"/>
        <v>-1.4283991600415362E-4</v>
      </c>
      <c r="CI496" s="223">
        <f t="shared" ca="1" si="1194"/>
        <v>1.1579468050382973E-4</v>
      </c>
      <c r="CJ496" s="223">
        <f t="shared" ca="1" si="1195"/>
        <v>-8.5339903611824218E-5</v>
      </c>
      <c r="CK496" s="223">
        <f t="shared" ca="1" si="1196"/>
        <v>5.2372317560895365E-5</v>
      </c>
      <c r="CL496" s="223">
        <f t="shared" ca="1" si="1197"/>
        <v>-1.786264353386375E-5</v>
      </c>
      <c r="CM496" s="223">
        <f t="shared" ca="1" si="1198"/>
        <v>-1.7172990945136634E-5</v>
      </c>
      <c r="CN496" s="223">
        <f t="shared" ca="1" si="1199"/>
        <v>5.1702971596245503E-5</v>
      </c>
      <c r="CO496" s="223">
        <f t="shared" ca="1" si="1200"/>
        <v>-8.4710572972565817E-5</v>
      </c>
      <c r="CP496" s="223">
        <f t="shared" ca="1" si="1201"/>
        <v>1.1522389565140674E-4</v>
      </c>
      <c r="CQ496" s="223">
        <f t="shared" ca="1" si="1202"/>
        <v>-1.4234448353600922E-4</v>
      </c>
      <c r="CR496" s="223">
        <f t="shared" ca="1" si="1203"/>
        <v>1.6527377863946176E-4</v>
      </c>
      <c r="CS496" s="223">
        <f t="shared" ca="1" si="1204"/>
        <v>-1.833366343971841E-4</v>
      </c>
      <c r="CT496" s="223">
        <f t="shared" ca="1" si="1205"/>
        <v>1.9600119516530027E-4</v>
      </c>
      <c r="CU496" s="223">
        <f t="shared" ca="1" si="1206"/>
        <v>-2.0289455655858E-4</v>
      </c>
      <c r="CV496" s="223">
        <f t="shared" ca="1" si="1207"/>
        <v>2.0381374551387501E-4</v>
      </c>
      <c r="CW496" s="223">
        <f t="shared" ca="1" si="1208"/>
        <v>-1.9873169677416132E-4</v>
      </c>
      <c r="CX496" s="223">
        <f t="shared" ca="1" si="1209"/>
        <v>1.8779804981732472E-4</v>
      </c>
      <c r="CY496" s="223">
        <f t="shared" ca="1" si="1210"/>
        <v>-1.7133474276434838E-4</v>
      </c>
      <c r="CZ496" s="223">
        <f t="shared" ca="1" si="1211"/>
        <v>1.4982653300302142E-4</v>
      </c>
      <c r="DA496" s="223">
        <f t="shared" ca="1" si="1212"/>
        <v>-1.239067236446945E-4</v>
      </c>
      <c r="DB496" s="223">
        <f t="shared" ca="1" si="1213"/>
        <v>9.4338516094552094E-5</v>
      </c>
      <c r="DC496" s="223">
        <f t="shared" ca="1" si="1214"/>
        <v>-6.1992537803528652E-5</v>
      </c>
      <c r="DD496" s="223">
        <f t="shared" ca="1" si="1215"/>
        <v>2.7821206890984118E-5</v>
      </c>
      <c r="DE496" s="223">
        <f t="shared" ca="1" si="1216"/>
        <v>7.1693115356009853E-6</v>
      </c>
      <c r="DF496" s="223">
        <f t="shared" ca="1" si="1217"/>
        <v>-4.1948731625681695E-5</v>
      </c>
      <c r="DG496" s="223">
        <f t="shared" ca="1" si="1218"/>
        <v>7.5492983259115284E-5</v>
      </c>
      <c r="DH496" s="223">
        <f t="shared" ca="1" si="1219"/>
        <v>-1.0681436549921631E-4</v>
      </c>
      <c r="DI496" s="223">
        <f t="shared" ca="1" si="1220"/>
        <v>1.349906291655707E-4</v>
      </c>
      <c r="DJ496" s="223">
        <f t="shared" ca="1" si="1221"/>
        <v>-1.5919213219848082E-4</v>
      </c>
      <c r="DK496" s="223">
        <f t="shared" ca="1" si="1222"/>
        <v>1.7870626823320533E-4</v>
      </c>
      <c r="DL496" s="223">
        <f t="shared" ca="1" si="1223"/>
        <v>-1.9295844909139625E-4</v>
      </c>
      <c r="DM496" s="223">
        <f t="shared" ca="1" si="1224"/>
        <v>2.0152902336638997E-4</v>
      </c>
      <c r="DN496" s="223">
        <f t="shared" ca="1" si="1225"/>
        <v>-2.0416563293936937E-4</v>
      </c>
      <c r="DO496" s="223">
        <f t="shared" ca="1" si="1226"/>
        <v>2.0079064359230614E-4</v>
      </c>
      <c r="DP496" s="223">
        <f t="shared" ca="1" si="1227"/>
        <v>-1.9150343092540223E-4</v>
      </c>
      <c r="DQ496" s="223">
        <f t="shared" ca="1" si="1228"/>
        <v>1.7657745427084184E-4</v>
      </c>
      <c r="DR496" s="223">
        <f t="shared" ca="1" si="1229"/>
        <v>-1.5645220476062302E-4</v>
      </c>
      <c r="DS496" s="223">
        <f t="shared" ca="1" si="1230"/>
        <v>1.3172026463536141E-4</v>
      </c>
      <c r="DT496" s="223">
        <f t="shared" ca="1" si="1231"/>
        <v>-1.0310985882892996E-4</v>
      </c>
      <c r="DU496" s="223">
        <f t="shared" ca="1" si="1232"/>
        <v>7.1463412592688168E-5</v>
      </c>
      <c r="DV496" s="223">
        <f t="shared" ca="1" si="1233"/>
        <v>-3.7712746523854162E-5</v>
      </c>
      <c r="DW496" s="223">
        <f t="shared" ca="1" si="1234"/>
        <v>2.8516393733814456E-6</v>
      </c>
      <c r="DX496" s="223">
        <f t="shared" ca="1" si="1235"/>
        <v>3.2093433486356666E-5</v>
      </c>
      <c r="DY496" s="223">
        <f t="shared" ca="1" si="1236"/>
        <v>-6.6093524336589073E-5</v>
      </c>
      <c r="DZ496" s="223">
        <f t="shared" ca="1" si="1237"/>
        <v>9.8147510184714903E-5</v>
      </c>
      <c r="EA496" s="223">
        <f t="shared" ca="1" si="1238"/>
        <v>-1.2731157054568114E-4</v>
      </c>
      <c r="EB496" s="223">
        <f t="shared" ca="1" si="1239"/>
        <v>1.5272697796744959E-4</v>
      </c>
      <c r="EC496" s="223">
        <f t="shared" ca="1" si="1240"/>
        <v>-1.7364538301623222E-4</v>
      </c>
      <c r="ED496" s="223">
        <f t="shared" ca="1" si="1241"/>
        <v>1.8945084921246681E-4</v>
      </c>
      <c r="EE496" s="223">
        <f t="shared" ca="1" si="1242"/>
        <v>-1.9967798910505241E-4</v>
      </c>
      <c r="EF496" s="223">
        <f t="shared" ca="1" si="1243"/>
        <v>2.0402566747231517E-4</v>
      </c>
      <c r="EG496" s="223">
        <f t="shared" ca="1" si="1244"/>
        <v>-2.023658681628536E-4</v>
      </c>
      <c r="EH496" s="223">
        <f t="shared" ca="1" si="1245"/>
        <v>1.9474746349466073E-4</v>
      </c>
      <c r="EI496" s="223">
        <f t="shared" ca="1" si="1246"/>
        <v>-1.8139477522363299E-4</v>
      </c>
      <c r="EJ496" s="223">
        <f t="shared" ca="1" si="1247"/>
        <v>1.6270096945336928E-4</v>
      </c>
      <c r="EK496" s="223">
        <f t="shared" ca="1" si="1248"/>
        <v>-1.3921647997118904E-4</v>
      </c>
      <c r="EL496" s="223">
        <f t="shared" ca="1" si="1249"/>
        <v>1.1163280088203185E-4</v>
      </c>
      <c r="EM496" s="223">
        <f t="shared" ca="1" si="1250"/>
        <v>-8.0762125761456164E-5</v>
      </c>
      <c r="EN496" s="223">
        <f t="shared" ca="1" si="1251"/>
        <v>4.7513432847101719E-5</v>
      </c>
      <c r="EO496" s="223">
        <f t="shared" ca="1" si="1252"/>
        <v>-1.2865720433339307E-5</v>
      </c>
      <c r="EP496" s="223">
        <f t="shared" ca="1" si="1253"/>
        <v>-2.2160819454710147E-5</v>
      </c>
      <c r="EQ496" s="223">
        <f t="shared" ca="1" si="1254"/>
        <v>5.6534840324838093E-5</v>
      </c>
      <c r="ER496" s="223">
        <f t="shared" ca="1" si="1255"/>
        <v>-8.9244208921461933E-5</v>
      </c>
      <c r="ES496" s="223">
        <f t="shared" ca="1" si="1256"/>
        <v>1.1932580720117033E-4</v>
      </c>
      <c r="ET496" s="223">
        <f t="shared" ca="1" si="1257"/>
        <v>-1.4589389106919127E-4</v>
      </c>
      <c r="EU496" s="223">
        <f t="shared" ca="1" si="1258"/>
        <v>1.6816617086203356E-4</v>
      </c>
      <c r="EV496" s="223">
        <f t="shared" ca="1" si="1259"/>
        <v>-1.8548684564384974E-4</v>
      </c>
      <c r="EW496" s="223">
        <f t="shared" ca="1" si="1260"/>
        <v>1.9734591307823433E-4</v>
      </c>
      <c r="EX496" s="223">
        <f t="shared" ca="1" si="1261"/>
        <v>-2.0339418630178202E-4</v>
      </c>
      <c r="EY496" s="223">
        <f t="shared" ca="1" si="1262"/>
        <v>2.0345357563183992E-4</v>
      </c>
      <c r="EZ496" s="223">
        <f t="shared" ca="1" si="1263"/>
        <v>-1.975223323664943E-4</v>
      </c>
      <c r="FA496" s="223">
        <f t="shared" ca="1" si="1264"/>
        <v>1.8577510027461023E-4</v>
      </c>
      <c r="FB496" s="223">
        <f t="shared" ca="1" si="1265"/>
        <v>-1.6855777325978038E-4</v>
      </c>
      <c r="FC496" s="223">
        <f t="shared" ca="1" si="1266"/>
        <v>1.4637731061284247E-4</v>
      </c>
      <c r="FD496" s="223">
        <f t="shared" ca="1" si="1267"/>
        <v>-1.1988680973993027E-4</v>
      </c>
      <c r="FE496" s="223">
        <f t="shared" ca="1" si="1268"/>
        <v>8.9866275895327522E-5</v>
      </c>
      <c r="FF496" s="223">
        <f t="shared" ca="1" si="1269"/>
        <v>-5.7199655148935379E-5</v>
      </c>
      <c r="FG496" s="223">
        <f t="shared" ca="1" si="1270"/>
        <v>2.2848806845857666E-5</v>
      </c>
      <c r="FH496" s="223">
        <f t="shared" ca="1" si="1271"/>
        <v>1.2174818067938703E-5</v>
      </c>
      <c r="FI496" s="223">
        <f t="shared" ca="1" si="1272"/>
        <v>-4.6839958930866397E-5</v>
      </c>
      <c r="FJ496" s="223">
        <f t="shared" ca="1" si="1273"/>
        <v>8.0125910542036893E-5</v>
      </c>
      <c r="FK496" s="223">
        <f t="shared" ca="1" si="1274"/>
        <v>-1.1105257753540544E-4</v>
      </c>
      <c r="FL496" s="223">
        <f t="shared" ca="1" si="1275"/>
        <v>1.3870933300854299E-4</v>
      </c>
      <c r="FM496" s="223">
        <f t="shared" ca="1" si="1276"/>
        <v>-1.6228183167261116E-4</v>
      </c>
      <c r="FN496" s="223">
        <f t="shared" ca="1" si="1277"/>
        <v>1.8107598801735296E-4</v>
      </c>
      <c r="FO496" s="223">
        <f t="shared" ca="1" si="1278"/>
        <v>-1.9453841346135013E-4</v>
      </c>
      <c r="FP496" s="223">
        <f t="shared" ca="1" si="1279"/>
        <v>2.0227271072122263E-4</v>
      </c>
      <c r="FQ496" s="223">
        <f t="shared" ca="1" si="1280"/>
        <v>-2.0405114561670038E-4</v>
      </c>
      <c r="FR496" s="223">
        <f t="shared" ca="1" si="1281"/>
        <v>1.9982135263874723E-4</v>
      </c>
      <c r="FS496" s="223">
        <f t="shared" ca="1" si="1282"/>
        <v>-1.8970787683705306E-4</v>
      </c>
      <c r="FT496" s="223">
        <f t="shared" ca="1" si="1283"/>
        <v>1.7400850662649124E-4</v>
      </c>
      <c r="FU496" s="223">
        <f t="shared" ca="1" si="1284"/>
        <v>-1.5318550549208351E-4</v>
      </c>
      <c r="FV496" s="223">
        <f t="shared" ca="1" si="1285"/>
        <v>1.2785200077232073E-4</v>
      </c>
      <c r="FW496" s="223">
        <f t="shared" ca="1" si="1286"/>
        <v>-9.8753930299221509E-5</v>
      </c>
      <c r="FX496" s="223">
        <f t="shared" ca="1" si="1287"/>
        <v>6.67480784714171E-5</v>
      </c>
      <c r="FY496" s="223">
        <f t="shared" ca="1" si="1288"/>
        <v>-3.2776848481376819E-5</v>
      </c>
      <c r="FZ496" s="223">
        <f t="shared" ca="1" si="1289"/>
        <v>-2.1594864780534695E-6</v>
      </c>
      <c r="GA496" s="223">
        <f t="shared" ca="1" si="1290"/>
        <v>3.7032235973134296E-5</v>
      </c>
      <c r="GB496" s="223">
        <f t="shared" ca="1" si="1291"/>
        <v>-7.0814581825925536E-5</v>
      </c>
      <c r="GC496" s="223">
        <f t="shared" ca="1" si="1292"/>
        <v>1.0251181248330071E-4</v>
      </c>
      <c r="GD496" s="223">
        <f t="shared" ca="1" si="1293"/>
        <v>-1.3119061201520021E-4</v>
      </c>
      <c r="GE496" s="223">
        <f t="shared" ca="1" si="1294"/>
        <v>1.5600654133647961E-4</v>
      </c>
      <c r="GF496" s="223">
        <f t="shared" ca="1" si="1295"/>
        <v>-1.76228902475334E-4</v>
      </c>
      <c r="GG496" s="223">
        <f t="shared" ca="1" si="1296"/>
        <v>1.9126225376688472E-4</v>
      </c>
      <c r="GH496" s="223">
        <f t="shared" ca="1" si="1297"/>
        <v>-2.0066394246353762E-4</v>
      </c>
      <c r="GI496" s="223">
        <f t="shared" ca="1" si="1298"/>
        <v>2.0415713851900053E-4</v>
      </c>
      <c r="GJ496" s="223">
        <f t="shared" ca="1" si="1299"/>
        <v>-2.0163898577020987E-4</v>
      </c>
      <c r="GK496" s="223">
        <f t="shared" ca="1" si="1300"/>
        <v>1.9318363050774281E-4</v>
      </c>
      <c r="GL496" s="223">
        <f t="shared" ca="1" si="1301"/>
        <v>-1.7904003825939359E-4</v>
      </c>
      <c r="GM496" s="223">
        <f t="shared" ca="1" si="1302"/>
        <v>1.5962466307113644E-4</v>
      </c>
      <c r="GN496" s="223">
        <f t="shared" ca="1" si="1303"/>
        <v>-1.3550918513633787E-4</v>
      </c>
      <c r="GO496" s="223">
        <f t="shared" ca="1" si="1304"/>
        <v>1.0740367783520183E-4</v>
      </c>
      <c r="GP496" s="223">
        <f t="shared" ca="1" si="1305"/>
        <v>-7.6135699826419934E-5</v>
      </c>
      <c r="GQ496" s="223">
        <f t="shared" ca="1" si="1306"/>
        <v>4.2625927817991415E-5</v>
      </c>
      <c r="GR496" s="223">
        <f t="shared" ca="1" si="1307"/>
        <v>-7.8610475039060938E-6</v>
      </c>
      <c r="GS496" s="223">
        <f t="shared" ca="1" si="1308"/>
        <v>-2.7135299115302124E-5</v>
      </c>
      <c r="GT496" s="223">
        <f t="shared" ca="1" si="1309"/>
        <v>6.1332654579570684E-5</v>
      </c>
      <c r="GU496" s="223">
        <f t="shared" ca="1" si="1310"/>
        <v>-9.3724087495949233E-5</v>
      </c>
      <c r="GV496" s="223">
        <f t="shared" ca="1" si="1311"/>
        <v>1.2335584134655516E-4</v>
      </c>
      <c r="GW496" s="223">
        <f t="shared" ca="1" si="1312"/>
        <v>-1.4935541757770911E-4</v>
      </c>
      <c r="GX496" s="223">
        <f t="shared" ca="1" si="1313"/>
        <v>1.7095726607142293E-4</v>
      </c>
      <c r="GY496" s="223">
        <f t="shared" ca="1" si="1314"/>
        <v>-1.8752532655049982E-4</v>
      </c>
      <c r="GZ496" s="223">
        <f t="shared" ca="1" si="1315"/>
        <v>1.9857175719237218E-4</v>
      </c>
      <c r="HA496" s="223">
        <f t="shared" ca="1" si="1316"/>
        <v>-2.0377129899255475E-4</v>
      </c>
      <c r="HB496" s="223">
        <f t="shared" ca="1" si="1317"/>
        <v>2.0297085292346256E-4</v>
      </c>
      <c r="HC496" s="223">
        <f t="shared" ca="1" si="1318"/>
        <v>-1.9619398789164527E-4</v>
      </c>
      <c r="HD496" s="223">
        <f t="shared" ca="1" si="1319"/>
        <v>1.8364024675807369E-4</v>
      </c>
      <c r="HE496" s="223">
        <f t="shared" ca="1" si="1320"/>
        <v>-1.6567927085538167E-4</v>
      </c>
      <c r="HF496" s="223">
        <f t="shared" ca="1" si="1321"/>
        <v>1.4283991600415861E-4</v>
      </c>
      <c r="HG496" s="223">
        <f t="shared" ca="1" si="1322"/>
        <v>-1.1579468050382593E-4</v>
      </c>
      <c r="HH496" s="223">
        <f t="shared" ca="1" si="1323"/>
        <v>8.5339903611841131E-5</v>
      </c>
      <c r="HI496" s="223">
        <f t="shared" ca="1" si="1324"/>
        <v>-5.2372317560902128E-5</v>
      </c>
      <c r="HJ496" s="223">
        <f t="shared" ca="1" si="1325"/>
        <v>1.786264353388229E-5</v>
      </c>
      <c r="HK496" s="223">
        <f t="shared" ca="1" si="1326"/>
        <v>1.7172990945129641E-5</v>
      </c>
      <c r="HL496" s="223">
        <f t="shared" ca="1" si="1327"/>
        <v>-5.1702971596249961E-5</v>
      </c>
      <c r="HM496" s="223">
        <f t="shared" ca="1" si="1328"/>
        <v>8.4710572972559434E-5</v>
      </c>
      <c r="HN496" s="223">
        <f t="shared" ca="1" si="1329"/>
        <v>-1.1522389565141055E-4</v>
      </c>
      <c r="HO496" s="223">
        <f t="shared" ca="1" si="1330"/>
        <v>1.4234448353600424E-4</v>
      </c>
      <c r="HP496" s="223">
        <f t="shared" ca="1" si="1331"/>
        <v>-1.6527377863945764E-4</v>
      </c>
      <c r="HQ496" s="223">
        <f t="shared" ca="1" si="1332"/>
        <v>1.8333663439717589E-4</v>
      </c>
      <c r="HR496" s="223">
        <f t="shared" ca="1" si="1333"/>
        <v>-1.9600119516529832E-4</v>
      </c>
      <c r="HS496" s="223">
        <f t="shared" ca="1" si="1334"/>
        <v>2.0289455655857791E-4</v>
      </c>
      <c r="HT496" s="223">
        <f t="shared" ca="1" si="1335"/>
        <v>-2.0381374551387541E-4</v>
      </c>
      <c r="HU496" s="223">
        <f t="shared" ca="1" si="1336"/>
        <v>1.9873169677416027E-4</v>
      </c>
      <c r="HV496" s="223">
        <f t="shared" ca="1" si="1337"/>
        <v>-1.8779804981732743E-4</v>
      </c>
      <c r="HW496" s="223">
        <f t="shared" ca="1" si="1338"/>
        <v>1.7133474276434589E-4</v>
      </c>
      <c r="HX496" s="223">
        <f t="shared" ca="1" si="1339"/>
        <v>-1.4982653300302619E-4</v>
      </c>
      <c r="HY496" s="223">
        <f t="shared" ca="1" si="1340"/>
        <v>1.2390672364470006E-4</v>
      </c>
      <c r="HZ496" s="223">
        <f t="shared" ca="1" si="1341"/>
        <v>-9.4338516094568588E-5</v>
      </c>
      <c r="IA496" s="223">
        <f t="shared" ca="1" si="1342"/>
        <v>6.1992537803535333E-5</v>
      </c>
      <c r="IB496" s="223">
        <f t="shared" ca="1" si="1343"/>
        <v>-2.7821206891002557E-5</v>
      </c>
      <c r="IC496" s="223">
        <f t="shared" ca="1" si="1344"/>
        <v>-7.1693115355939922E-6</v>
      </c>
      <c r="ID496" s="223">
        <f t="shared" ca="1" si="1345"/>
        <v>4.1948731625686221E-5</v>
      </c>
      <c r="IE496" s="223">
        <f t="shared" ca="1" si="1346"/>
        <v>-8.6794482147481699E-5</v>
      </c>
      <c r="IF496" s="223">
        <f t="shared" ca="1" si="1347"/>
        <v>1.0681436549922024E-4</v>
      </c>
      <c r="IG496" s="223">
        <f t="shared" ca="1" si="1348"/>
        <v>-1.3499062916555674E-4</v>
      </c>
      <c r="IH496" s="223">
        <f t="shared" ca="1" si="1349"/>
        <v>1.5919213219847643E-4</v>
      </c>
      <c r="II496" s="223">
        <f t="shared" ca="1" si="1350"/>
        <v>-1.7870626823319636E-4</v>
      </c>
      <c r="IJ496" s="223">
        <f t="shared" ca="1" si="1351"/>
        <v>1.9295844909139395E-4</v>
      </c>
      <c r="IK496" s="223">
        <f t="shared" ca="1" si="1352"/>
        <v>-2.0152902336639071E-4</v>
      </c>
      <c r="IL496" s="223">
        <f t="shared" ca="1" si="1353"/>
        <v>2.0416563293936942E-4</v>
      </c>
      <c r="IM496" s="223">
        <f t="shared" ca="1" si="1354"/>
        <v>-2.0079064359230527E-4</v>
      </c>
      <c r="IN496" s="223">
        <f t="shared" ca="1" si="1355"/>
        <v>1.9150343092540464E-4</v>
      </c>
      <c r="IO496" s="223">
        <f t="shared" ca="1" si="1356"/>
        <v>-1.7657745427083951E-4</v>
      </c>
      <c r="IP496" s="223">
        <f t="shared" ca="1" si="1357"/>
        <v>1.5645220476063497E-4</v>
      </c>
      <c r="IQ496" s="223">
        <f t="shared" ca="1" si="1358"/>
        <v>-1.3172026463536675E-4</v>
      </c>
      <c r="IR496" s="223">
        <f t="shared" ca="1" si="1359"/>
        <v>1.0310985882894602E-4</v>
      </c>
      <c r="IS496" s="223">
        <f t="shared" ca="1" si="1360"/>
        <v>-7.1463412592694741E-5</v>
      </c>
      <c r="IT496" s="223">
        <f t="shared" ca="1" si="1361"/>
        <v>3.7712746523849635E-5</v>
      </c>
      <c r="IU496" s="223">
        <f t="shared" ca="1" si="1362"/>
        <v>-2.8516393733884522E-6</v>
      </c>
      <c r="IV496" s="223">
        <f t="shared" ca="1" si="1363"/>
        <v>-3.2093433486361206E-5</v>
      </c>
      <c r="IW496" s="223">
        <f t="shared" ca="1" si="1364"/>
        <v>6.6093524336582459E-5</v>
      </c>
      <c r="IX496" s="223">
        <f t="shared" ca="1" si="1365"/>
        <v>-9.814751018470875E-5</v>
      </c>
      <c r="IY496" s="223">
        <f t="shared" ca="1" si="1366"/>
        <v>1.2731157054566661E-4</v>
      </c>
      <c r="IZ496" s="223">
        <f t="shared" ca="1" si="1367"/>
        <v>-1.5272697796744493E-4</v>
      </c>
      <c r="JA496" s="223">
        <f t="shared" ca="1" si="1368"/>
        <v>1.7364538301622244E-4</v>
      </c>
      <c r="JB496" s="223">
        <f t="shared" ca="1" si="1369"/>
        <v>-1.8945084921246418E-4</v>
      </c>
    </row>
    <row r="497" spans="2:262">
      <c r="B497" s="230">
        <v>136</v>
      </c>
      <c r="C497" s="229">
        <f t="shared" si="1370"/>
        <v>2.6562500000000019E-3</v>
      </c>
      <c r="D497" s="226">
        <f t="shared" ca="1" si="1113"/>
        <v>280.00115914124541</v>
      </c>
      <c r="E497" s="225">
        <f ca="1">EL361</f>
        <v>1.1591412454142404E-3</v>
      </c>
      <c r="F497" s="224">
        <v>136</v>
      </c>
      <c r="G497" s="223">
        <f t="shared" ca="1" si="1114"/>
        <v>2.1712501153904596E-4</v>
      </c>
      <c r="H497" s="223">
        <f t="shared" ca="1" si="1115"/>
        <v>-2.2049229232041768E-4</v>
      </c>
      <c r="I497" s="223">
        <f t="shared" ca="1" si="1116"/>
        <v>2.1538617796141782E-4</v>
      </c>
      <c r="J497" s="223">
        <f t="shared" ca="1" si="1117"/>
        <v>-2.0200289357332092E-4</v>
      </c>
      <c r="K497" s="223">
        <f t="shared" ca="1" si="1118"/>
        <v>1.8085675126972922E-4</v>
      </c>
      <c r="L497" s="223">
        <f t="shared" ca="1" si="1119"/>
        <v>-1.5276038544047589E-4</v>
      </c>
      <c r="M497" s="223">
        <f t="shared" ca="1" si="1120"/>
        <v>1.187935236677567E-4</v>
      </c>
      <c r="N497" s="223">
        <f t="shared" ca="1" si="1121"/>
        <v>-8.0261493400661253E-5</v>
      </c>
      <c r="O497" s="223">
        <f t="shared" ca="1" si="1122"/>
        <v>3.8645058953342472E-5</v>
      </c>
      <c r="P497" s="223">
        <f t="shared" ca="1" si="1123"/>
        <v>4.4564834371545111E-6</v>
      </c>
      <c r="Q497" s="223">
        <f t="shared" ca="1" si="1124"/>
        <v>-4.7386765668387101E-5</v>
      </c>
      <c r="R497" s="223">
        <f t="shared" ca="1" si="1125"/>
        <v>8.8496001069787882E-5</v>
      </c>
      <c r="S497" s="223">
        <f t="shared" ca="1" si="1126"/>
        <v>-1.262043847792045E-4</v>
      </c>
      <c r="T497" s="223">
        <f t="shared" ca="1" si="1127"/>
        <v>1.5906280475779197E-4</v>
      </c>
      <c r="U497" s="223">
        <f t="shared" ca="1" si="1128"/>
        <v>-1.8580853035298506E-4</v>
      </c>
      <c r="V497" s="223">
        <f t="shared" ca="1" si="1129"/>
        <v>2.0541373832933812E-4</v>
      </c>
      <c r="W497" s="223">
        <f t="shared" ca="1" si="1130"/>
        <v>-2.1712501153904612E-4</v>
      </c>
      <c r="X497" s="223">
        <f t="shared" ca="1" si="1131"/>
        <v>2.2049229232041768E-4</v>
      </c>
      <c r="Y497" s="223">
        <f t="shared" ca="1" si="1132"/>
        <v>-2.1538617796141774E-4</v>
      </c>
      <c r="Z497" s="223">
        <f t="shared" ca="1" si="1133"/>
        <v>2.0200289357332111E-4</v>
      </c>
      <c r="AA497" s="223">
        <f t="shared" ca="1" si="1134"/>
        <v>-1.8085675126972809E-4</v>
      </c>
      <c r="AB497" s="223">
        <f t="shared" ca="1" si="1135"/>
        <v>1.5276038544047565E-4</v>
      </c>
      <c r="AC497" s="223">
        <f t="shared" ca="1" si="1136"/>
        <v>-1.1879352366775709E-4</v>
      </c>
      <c r="AD497" s="223">
        <f t="shared" ca="1" si="1137"/>
        <v>8.0261493400659491E-5</v>
      </c>
      <c r="AE497" s="223">
        <f t="shared" ca="1" si="1138"/>
        <v>-3.8645058953341388E-5</v>
      </c>
      <c r="AF497" s="223">
        <f t="shared" ca="1" si="1139"/>
        <v>-4.4564834371548228E-6</v>
      </c>
      <c r="AG497" s="223">
        <f t="shared" ca="1" si="1140"/>
        <v>4.7386765668385868E-5</v>
      </c>
      <c r="AH497" s="223">
        <f t="shared" ca="1" si="1141"/>
        <v>-8.8496001069788166E-5</v>
      </c>
      <c r="AI497" s="223">
        <f t="shared" ca="1" si="1142"/>
        <v>1.2620438477920477E-4</v>
      </c>
      <c r="AJ497" s="223">
        <f t="shared" ca="1" si="1143"/>
        <v>-1.5906280475779108E-4</v>
      </c>
      <c r="AK497" s="223">
        <f t="shared" ca="1" si="1144"/>
        <v>1.8580853035298606E-4</v>
      </c>
      <c r="AL497" s="223">
        <f t="shared" ca="1" si="1145"/>
        <v>-2.0541373832933825E-4</v>
      </c>
      <c r="AM497" s="223">
        <f t="shared" ca="1" si="1146"/>
        <v>2.1712501153904593E-4</v>
      </c>
      <c r="AN497" s="223">
        <f t="shared" ca="1" si="1147"/>
        <v>-2.2049229232041766E-4</v>
      </c>
      <c r="AO497" s="223">
        <f t="shared" ca="1" si="1148"/>
        <v>2.1538617796141768E-4</v>
      </c>
      <c r="AP497" s="223">
        <f t="shared" ca="1" si="1149"/>
        <v>-2.0200289357332098E-4</v>
      </c>
      <c r="AQ497" s="223">
        <f t="shared" ca="1" si="1150"/>
        <v>1.8085675126972792E-4</v>
      </c>
      <c r="AR497" s="223">
        <f t="shared" ca="1" si="1151"/>
        <v>-1.5276038544047543E-4</v>
      </c>
      <c r="AS497" s="223">
        <f t="shared" ca="1" si="1152"/>
        <v>1.1879352366775416E-4</v>
      </c>
      <c r="AT497" s="223">
        <f t="shared" ca="1" si="1153"/>
        <v>-8.0261493400662107E-5</v>
      </c>
      <c r="AU497" s="223">
        <f t="shared" ca="1" si="1154"/>
        <v>3.8645058953341063E-5</v>
      </c>
      <c r="AV497" s="223">
        <f t="shared" ca="1" si="1155"/>
        <v>4.4564834371582922E-6</v>
      </c>
      <c r="AW497" s="223">
        <f t="shared" ca="1" si="1156"/>
        <v>-4.738676566838618E-5</v>
      </c>
      <c r="AX497" s="223">
        <f t="shared" ca="1" si="1157"/>
        <v>8.8496001069788492E-5</v>
      </c>
      <c r="AY497" s="223">
        <f t="shared" ca="1" si="1158"/>
        <v>-1.2620438477920756E-4</v>
      </c>
      <c r="AZ497" s="223">
        <f t="shared" ca="1" si="1159"/>
        <v>1.5906280475779129E-4</v>
      </c>
      <c r="BA497" s="223">
        <f t="shared" ca="1" si="1160"/>
        <v>-1.8580853035298625E-4</v>
      </c>
      <c r="BB497" s="223">
        <f t="shared" ca="1" si="1161"/>
        <v>2.054137383293395E-4</v>
      </c>
      <c r="BC497" s="223">
        <f t="shared" ca="1" si="1162"/>
        <v>-2.1712501153904596E-4</v>
      </c>
      <c r="BD497" s="223">
        <f t="shared" ca="1" si="1163"/>
        <v>2.2049229232041766E-4</v>
      </c>
      <c r="BE497" s="223">
        <f t="shared" ca="1" si="1164"/>
        <v>-2.1538617796141825E-4</v>
      </c>
      <c r="BF497" s="223">
        <f t="shared" ca="1" si="1165"/>
        <v>2.0200289357332084E-4</v>
      </c>
      <c r="BG497" s="223">
        <f t="shared" ca="1" si="1166"/>
        <v>-1.8085675126972771E-4</v>
      </c>
      <c r="BH497" s="223">
        <f t="shared" ca="1" si="1167"/>
        <v>1.5276038544047744E-4</v>
      </c>
      <c r="BI497" s="223">
        <f t="shared" ca="1" si="1168"/>
        <v>-1.1879352366775654E-4</v>
      </c>
      <c r="BJ497" s="223">
        <f t="shared" ca="1" si="1169"/>
        <v>8.0261493400658881E-5</v>
      </c>
      <c r="BK497" s="223">
        <f t="shared" ca="1" si="1170"/>
        <v>-3.8645058953343828E-5</v>
      </c>
      <c r="BL497" s="223">
        <f t="shared" ca="1" si="1171"/>
        <v>-4.4564834371554733E-6</v>
      </c>
      <c r="BM497" s="223">
        <f t="shared" ca="1" si="1172"/>
        <v>4.7386765668389581E-5</v>
      </c>
      <c r="BN497" s="223">
        <f t="shared" ca="1" si="1173"/>
        <v>-8.849600106978589E-5</v>
      </c>
      <c r="BO497" s="223">
        <f t="shared" ca="1" si="1174"/>
        <v>1.2620438477920528E-4</v>
      </c>
      <c r="BP497" s="223">
        <f t="shared" ca="1" si="1175"/>
        <v>-1.5906280475779371E-4</v>
      </c>
      <c r="BQ497" s="223">
        <f t="shared" ca="1" si="1176"/>
        <v>1.8580853035298471E-4</v>
      </c>
      <c r="BR497" s="223">
        <f t="shared" ca="1" si="1177"/>
        <v>-2.0541373832933847E-4</v>
      </c>
      <c r="BS497" s="223">
        <f t="shared" ca="1" si="1178"/>
        <v>2.1712501153904661E-4</v>
      </c>
      <c r="BT497" s="223">
        <f t="shared" ca="1" si="1179"/>
        <v>-2.2049229232041771E-4</v>
      </c>
      <c r="BU497" s="223">
        <f t="shared" ca="1" si="1180"/>
        <v>2.1538617796141755E-4</v>
      </c>
      <c r="BV497" s="223">
        <f t="shared" ca="1" si="1181"/>
        <v>-2.0200289357331946E-4</v>
      </c>
      <c r="BW497" s="223">
        <f t="shared" ca="1" si="1182"/>
        <v>1.8085675126972936E-4</v>
      </c>
      <c r="BX497" s="223">
        <f t="shared" ca="1" si="1183"/>
        <v>-1.5276038544047494E-4</v>
      </c>
      <c r="BY497" s="223">
        <f t="shared" ca="1" si="1184"/>
        <v>1.1879352366775364E-4</v>
      </c>
      <c r="BZ497" s="223">
        <f t="shared" ca="1" si="1185"/>
        <v>-8.0261493400661497E-5</v>
      </c>
      <c r="CA497" s="223">
        <f t="shared" ca="1" si="1186"/>
        <v>3.8645058953340426E-5</v>
      </c>
      <c r="CB497" s="223">
        <f t="shared" ca="1" si="1187"/>
        <v>4.4564834371589292E-6</v>
      </c>
      <c r="CC497" s="223">
        <f t="shared" ca="1" si="1188"/>
        <v>-4.7386765668386817E-5</v>
      </c>
      <c r="CD497" s="223">
        <f t="shared" ca="1" si="1189"/>
        <v>8.8496001069789088E-5</v>
      </c>
      <c r="CE497" s="223">
        <f t="shared" ca="1" si="1190"/>
        <v>-1.262043847792081E-4</v>
      </c>
      <c r="CF497" s="223">
        <f t="shared" ca="1" si="1191"/>
        <v>1.5906280475779609E-4</v>
      </c>
      <c r="CG497" s="223">
        <f t="shared" ca="1" si="1192"/>
        <v>-1.8580853035298322E-4</v>
      </c>
      <c r="CH497" s="223">
        <f t="shared" ca="1" si="1193"/>
        <v>2.0541373832933747E-4</v>
      </c>
      <c r="CI497" s="223">
        <f t="shared" ca="1" si="1194"/>
        <v>-2.1712501153904609E-4</v>
      </c>
      <c r="CJ497" s="223">
        <f t="shared" ca="1" si="1195"/>
        <v>2.2049229232041763E-4</v>
      </c>
      <c r="CK497" s="223">
        <f t="shared" ca="1" si="1196"/>
        <v>-2.1538617796141679E-4</v>
      </c>
      <c r="CL497" s="223">
        <f t="shared" ca="1" si="1197"/>
        <v>2.0200289357331805E-4</v>
      </c>
      <c r="CM497" s="223">
        <f t="shared" ca="1" si="1198"/>
        <v>-1.8085675126973096E-4</v>
      </c>
      <c r="CN497" s="223">
        <f t="shared" ca="1" si="1199"/>
        <v>1.5276038544047697E-4</v>
      </c>
      <c r="CO497" s="223">
        <f t="shared" ca="1" si="1200"/>
        <v>-1.1879352366775599E-4</v>
      </c>
      <c r="CP497" s="223">
        <f t="shared" ca="1" si="1201"/>
        <v>8.0261493400658285E-5</v>
      </c>
      <c r="CQ497" s="223">
        <f t="shared" ca="1" si="1202"/>
        <v>-3.8645058953337024E-5</v>
      </c>
      <c r="CR497" s="223">
        <f t="shared" ca="1" si="1203"/>
        <v>-4.4564834371623851E-6</v>
      </c>
      <c r="CS497" s="223">
        <f t="shared" ca="1" si="1204"/>
        <v>4.7386765668384093E-5</v>
      </c>
      <c r="CT497" s="223">
        <f t="shared" ca="1" si="1205"/>
        <v>-8.8496001069786486E-5</v>
      </c>
      <c r="CU497" s="223">
        <f t="shared" ca="1" si="1206"/>
        <v>1.262043847792058E-4</v>
      </c>
      <c r="CV497" s="223">
        <f t="shared" ca="1" si="1207"/>
        <v>-1.5906280475779417E-4</v>
      </c>
      <c r="CW497" s="223">
        <f t="shared" ca="1" si="1208"/>
        <v>1.8580853035298845E-4</v>
      </c>
      <c r="CX497" s="223">
        <f t="shared" ca="1" si="1209"/>
        <v>-2.0541373832934099E-4</v>
      </c>
      <c r="CY497" s="223">
        <f t="shared" ca="1" si="1210"/>
        <v>2.171250115390456E-4</v>
      </c>
      <c r="CZ497" s="223">
        <f t="shared" ca="1" si="1211"/>
        <v>-2.2049229232041768E-4</v>
      </c>
      <c r="DA497" s="223">
        <f t="shared" ca="1" si="1212"/>
        <v>2.1538617796141739E-4</v>
      </c>
      <c r="DB497" s="223">
        <f t="shared" ca="1" si="1213"/>
        <v>-2.0200289357331919E-4</v>
      </c>
      <c r="DC497" s="223">
        <f t="shared" ca="1" si="1214"/>
        <v>1.8085675126972538E-4</v>
      </c>
      <c r="DD497" s="223">
        <f t="shared" ca="1" si="1215"/>
        <v>-1.5276038544047901E-4</v>
      </c>
      <c r="DE497" s="223">
        <f t="shared" ca="1" si="1216"/>
        <v>1.1879352366775837E-4</v>
      </c>
      <c r="DF497" s="223">
        <f t="shared" ca="1" si="1217"/>
        <v>-8.02614934006609E-5</v>
      </c>
      <c r="DG497" s="223">
        <f t="shared" ca="1" si="1218"/>
        <v>3.8645058953339796E-5</v>
      </c>
      <c r="DH497" s="223">
        <f t="shared" ca="1" si="1219"/>
        <v>4.4564834371595797E-6</v>
      </c>
      <c r="DI497" s="223">
        <f t="shared" ca="1" si="1220"/>
        <v>-4.7386765668393579E-5</v>
      </c>
      <c r="DJ497" s="223">
        <f t="shared" ca="1" si="1221"/>
        <v>8.8496001069783884E-5</v>
      </c>
      <c r="DK497" s="223">
        <f t="shared" ca="1" si="1222"/>
        <v>-1.2620438477920349E-4</v>
      </c>
      <c r="DL497" s="223">
        <f t="shared" ca="1" si="1223"/>
        <v>1.5906280475779221E-4</v>
      </c>
      <c r="DM497" s="223">
        <f t="shared" ca="1" si="1224"/>
        <v>-1.8580853035298693E-4</v>
      </c>
      <c r="DN497" s="223">
        <f t="shared" ca="1" si="1225"/>
        <v>2.0541373832933999E-4</v>
      </c>
      <c r="DO497" s="223">
        <f t="shared" ca="1" si="1226"/>
        <v>-2.1712501153904731E-4</v>
      </c>
      <c r="DP497" s="223">
        <f t="shared" ca="1" si="1227"/>
        <v>2.2049229232041774E-4</v>
      </c>
      <c r="DQ497" s="223">
        <f t="shared" ca="1" si="1228"/>
        <v>-2.1538617796141801E-4</v>
      </c>
      <c r="DR497" s="223">
        <f t="shared" ca="1" si="1229"/>
        <v>2.020028935733203E-4</v>
      </c>
      <c r="DS497" s="223">
        <f t="shared" ca="1" si="1230"/>
        <v>-1.80856751269727E-4</v>
      </c>
      <c r="DT497" s="223">
        <f t="shared" ca="1" si="1231"/>
        <v>1.5276038544047196E-4</v>
      </c>
      <c r="DU497" s="223">
        <f t="shared" ca="1" si="1232"/>
        <v>-1.1879352366775017E-4</v>
      </c>
      <c r="DV497" s="223">
        <f t="shared" ca="1" si="1233"/>
        <v>8.0261493400663516E-5</v>
      </c>
      <c r="DW497" s="223">
        <f t="shared" ca="1" si="1234"/>
        <v>-3.8645058953342547E-5</v>
      </c>
      <c r="DX497" s="223">
        <f t="shared" ca="1" si="1235"/>
        <v>-4.4564834371567743E-6</v>
      </c>
      <c r="DY497" s="223">
        <f t="shared" ca="1" si="1236"/>
        <v>4.7386765668390842E-5</v>
      </c>
      <c r="DZ497" s="223">
        <f t="shared" ca="1" si="1237"/>
        <v>-8.8496001069792829E-5</v>
      </c>
      <c r="EA497" s="223">
        <f t="shared" ca="1" si="1238"/>
        <v>1.2620438477921146E-4</v>
      </c>
      <c r="EB497" s="223">
        <f t="shared" ca="1" si="1239"/>
        <v>-1.5906280475779026E-4</v>
      </c>
      <c r="EC497" s="223">
        <f t="shared" ca="1" si="1240"/>
        <v>1.8580853035298544E-4</v>
      </c>
      <c r="ED497" s="223">
        <f t="shared" ca="1" si="1241"/>
        <v>-2.0541373832933896E-4</v>
      </c>
      <c r="EE497" s="223">
        <f t="shared" ca="1" si="1242"/>
        <v>2.171250115390468E-4</v>
      </c>
      <c r="EF497" s="223">
        <f t="shared" ca="1" si="1243"/>
        <v>-2.2049229232041758E-4</v>
      </c>
      <c r="EG497" s="223">
        <f t="shared" ca="1" si="1244"/>
        <v>2.1538617796141863E-4</v>
      </c>
      <c r="EH497" s="223">
        <f t="shared" ca="1" si="1245"/>
        <v>-2.0200289357332146E-4</v>
      </c>
      <c r="EI497" s="223">
        <f t="shared" ca="1" si="1246"/>
        <v>1.8085675126972863E-4</v>
      </c>
      <c r="EJ497" s="223">
        <f t="shared" ca="1" si="1247"/>
        <v>-1.5276038544047402E-4</v>
      </c>
      <c r="EK497" s="223">
        <f t="shared" ca="1" si="1248"/>
        <v>1.1879352366775254E-4</v>
      </c>
      <c r="EL497" s="223">
        <f t="shared" ca="1" si="1249"/>
        <v>-8.0261493400654463E-5</v>
      </c>
      <c r="EM497" s="223">
        <f t="shared" ca="1" si="1250"/>
        <v>3.8645058953345325E-5</v>
      </c>
      <c r="EN497" s="223">
        <f t="shared" ca="1" si="1251"/>
        <v>4.4564834371539554E-6</v>
      </c>
      <c r="EO497" s="223">
        <f t="shared" ca="1" si="1252"/>
        <v>-4.7386765668388104E-5</v>
      </c>
      <c r="EP497" s="223">
        <f t="shared" ca="1" si="1253"/>
        <v>8.8496001069790254E-5</v>
      </c>
      <c r="EQ497" s="223">
        <f t="shared" ca="1" si="1254"/>
        <v>-1.2620438477920919E-4</v>
      </c>
      <c r="ER497" s="223">
        <f t="shared" ca="1" si="1255"/>
        <v>1.5906280475779701E-4</v>
      </c>
      <c r="ES497" s="223">
        <f t="shared" ca="1" si="1256"/>
        <v>-1.8580853035298389E-4</v>
      </c>
      <c r="ET497" s="223">
        <f t="shared" ca="1" si="1257"/>
        <v>2.0541373832933793E-4</v>
      </c>
      <c r="EU497" s="223">
        <f t="shared" ca="1" si="1258"/>
        <v>-2.1712501153904634E-4</v>
      </c>
      <c r="EV497" s="223">
        <f t="shared" ca="1" si="1259"/>
        <v>2.2049229232041763E-4</v>
      </c>
      <c r="EW497" s="223">
        <f t="shared" ca="1" si="1260"/>
        <v>-2.1538617796141652E-4</v>
      </c>
      <c r="EX497" s="223">
        <f t="shared" ca="1" si="1261"/>
        <v>2.0200289357331756E-4</v>
      </c>
      <c r="EY497" s="223">
        <f t="shared" ca="1" si="1262"/>
        <v>-1.808567512697302E-4</v>
      </c>
      <c r="EZ497" s="223">
        <f t="shared" ca="1" si="1263"/>
        <v>1.5276038544047603E-4</v>
      </c>
      <c r="FA497" s="223">
        <f t="shared" ca="1" si="1264"/>
        <v>-1.1879352366775491E-4</v>
      </c>
      <c r="FB497" s="223">
        <f t="shared" ca="1" si="1265"/>
        <v>8.0261493400657079E-5</v>
      </c>
      <c r="FC497" s="223">
        <f t="shared" ca="1" si="1266"/>
        <v>-3.8645058953335744E-5</v>
      </c>
      <c r="FD497" s="223">
        <f t="shared" ca="1" si="1267"/>
        <v>-4.4564834371636861E-6</v>
      </c>
      <c r="FE497" s="223">
        <f t="shared" ca="1" si="1268"/>
        <v>4.7386765668397591E-5</v>
      </c>
      <c r="FF497" s="223">
        <f t="shared" ca="1" si="1269"/>
        <v>-8.8496001069799158E-5</v>
      </c>
      <c r="FG497" s="223">
        <f t="shared" ca="1" si="1270"/>
        <v>1.2620438477921716E-4</v>
      </c>
      <c r="FH497" s="223">
        <f t="shared" ca="1" si="1271"/>
        <v>-1.5906280475778639E-4</v>
      </c>
      <c r="FI497" s="223">
        <f t="shared" ca="1" si="1272"/>
        <v>1.858085303529824E-4</v>
      </c>
      <c r="FJ497" s="223">
        <f t="shared" ca="1" si="1273"/>
        <v>-2.054137383293369E-4</v>
      </c>
      <c r="FK497" s="223">
        <f t="shared" ca="1" si="1274"/>
        <v>2.1712501153904582E-4</v>
      </c>
      <c r="FL497" s="223">
        <f t="shared" ca="1" si="1275"/>
        <v>-2.2049229232041766E-4</v>
      </c>
      <c r="FM497" s="223">
        <f t="shared" ca="1" si="1276"/>
        <v>2.1538617796141714E-4</v>
      </c>
      <c r="FN497" s="223">
        <f t="shared" ca="1" si="1277"/>
        <v>-2.0200289357331867E-4</v>
      </c>
      <c r="FO497" s="223">
        <f t="shared" ca="1" si="1278"/>
        <v>1.8085675126972464E-4</v>
      </c>
      <c r="FP497" s="223">
        <f t="shared" ca="1" si="1279"/>
        <v>-1.5276038544046903E-4</v>
      </c>
      <c r="FQ497" s="223">
        <f t="shared" ca="1" si="1280"/>
        <v>1.187935236677467E-4</v>
      </c>
      <c r="FR497" s="223">
        <f t="shared" ca="1" si="1281"/>
        <v>-8.0261493400648012E-5</v>
      </c>
      <c r="FS497" s="223">
        <f t="shared" ca="1" si="1282"/>
        <v>3.8645058953350848E-5</v>
      </c>
      <c r="FT497" s="223">
        <f t="shared" ca="1" si="1283"/>
        <v>4.4564834371483582E-6</v>
      </c>
      <c r="FU497" s="223">
        <f t="shared" ca="1" si="1284"/>
        <v>-4.7386765668382615E-5</v>
      </c>
      <c r="FV497" s="223">
        <f t="shared" ca="1" si="1285"/>
        <v>8.8496001069785104E-5</v>
      </c>
      <c r="FW497" s="223">
        <f t="shared" ca="1" si="1286"/>
        <v>-1.2620438477920458E-4</v>
      </c>
      <c r="FX497" s="223">
        <f t="shared" ca="1" si="1287"/>
        <v>1.5906280475779314E-4</v>
      </c>
      <c r="FY497" s="223">
        <f t="shared" ca="1" si="1288"/>
        <v>-1.8580853035298764E-4</v>
      </c>
      <c r="FZ497" s="223">
        <f t="shared" ca="1" si="1289"/>
        <v>2.0541373832934045E-4</v>
      </c>
      <c r="GA497" s="223">
        <f t="shared" ca="1" si="1290"/>
        <v>-2.171250115390475E-4</v>
      </c>
      <c r="GB497" s="223">
        <f t="shared" ca="1" si="1291"/>
        <v>2.2049229232041747E-4</v>
      </c>
      <c r="GC497" s="223">
        <f t="shared" ca="1" si="1292"/>
        <v>-2.1538617796141506E-4</v>
      </c>
      <c r="GD497" s="223">
        <f t="shared" ca="1" si="1293"/>
        <v>2.020028935733148E-4</v>
      </c>
      <c r="GE497" s="223">
        <f t="shared" ca="1" si="1294"/>
        <v>-1.8085675126973345E-4</v>
      </c>
      <c r="GF497" s="223">
        <f t="shared" ca="1" si="1295"/>
        <v>1.5276038544048009E-4</v>
      </c>
      <c r="GG497" s="223">
        <f t="shared" ca="1" si="1296"/>
        <v>-1.1879352366775964E-4</v>
      </c>
      <c r="GH497" s="223">
        <f t="shared" ca="1" si="1297"/>
        <v>8.026149340066231E-5</v>
      </c>
      <c r="GI497" s="223">
        <f t="shared" ca="1" si="1298"/>
        <v>-3.8645058953341287E-5</v>
      </c>
      <c r="GJ497" s="223">
        <f t="shared" ca="1" si="1299"/>
        <v>-4.4564834371580754E-6</v>
      </c>
      <c r="GK497" s="223">
        <f t="shared" ca="1" si="1300"/>
        <v>4.7386765668392116E-5</v>
      </c>
      <c r="GL497" s="223">
        <f t="shared" ca="1" si="1301"/>
        <v>-8.8496001069794021E-5</v>
      </c>
      <c r="GM497" s="223">
        <f t="shared" ca="1" si="1302"/>
        <v>1.2620438477921257E-4</v>
      </c>
      <c r="GN497" s="223">
        <f t="shared" ca="1" si="1303"/>
        <v>-1.5906280475779983E-4</v>
      </c>
      <c r="GO497" s="223">
        <f t="shared" ca="1" si="1304"/>
        <v>1.8580853035299289E-4</v>
      </c>
      <c r="GP497" s="223">
        <f t="shared" ca="1" si="1305"/>
        <v>-2.05413738329344E-4</v>
      </c>
      <c r="GQ497" s="223">
        <f t="shared" ca="1" si="1306"/>
        <v>2.1712501153904484E-4</v>
      </c>
      <c r="GR497" s="223">
        <f t="shared" ca="1" si="1307"/>
        <v>-2.2049229232041779E-4</v>
      </c>
      <c r="GS497" s="223">
        <f t="shared" ca="1" si="1308"/>
        <v>2.1538617796141833E-4</v>
      </c>
      <c r="GT497" s="223">
        <f t="shared" ca="1" si="1309"/>
        <v>-2.0200289357332092E-4</v>
      </c>
      <c r="GU497" s="223">
        <f t="shared" ca="1" si="1310"/>
        <v>1.8085675126972787E-4</v>
      </c>
      <c r="GV497" s="223">
        <f t="shared" ca="1" si="1311"/>
        <v>-1.527603854404731E-4</v>
      </c>
      <c r="GW497" s="223">
        <f t="shared" ca="1" si="1312"/>
        <v>1.1879352366775144E-4</v>
      </c>
      <c r="GX497" s="223">
        <f t="shared" ca="1" si="1313"/>
        <v>-8.0261493400653243E-5</v>
      </c>
      <c r="GY497" s="223">
        <f t="shared" ca="1" si="1314"/>
        <v>3.8645058953331698E-5</v>
      </c>
      <c r="GZ497" s="223">
        <f t="shared" ca="1" si="1315"/>
        <v>4.4564834371677925E-6</v>
      </c>
      <c r="HA497" s="223">
        <f t="shared" ca="1" si="1316"/>
        <v>-4.7386765668401602E-5</v>
      </c>
      <c r="HB497" s="223">
        <f t="shared" ca="1" si="1317"/>
        <v>8.8496001069779954E-5</v>
      </c>
      <c r="HC497" s="223">
        <f t="shared" ca="1" si="1318"/>
        <v>-1.2620438477919997E-4</v>
      </c>
      <c r="HD497" s="223">
        <f t="shared" ca="1" si="1319"/>
        <v>1.5906280475778923E-4</v>
      </c>
      <c r="HE497" s="223">
        <f t="shared" ca="1" si="1320"/>
        <v>-1.858085303529846E-4</v>
      </c>
      <c r="HF497" s="223">
        <f t="shared" ca="1" si="1321"/>
        <v>2.0541373832933842E-4</v>
      </c>
      <c r="HG497" s="223">
        <f t="shared" ca="1" si="1322"/>
        <v>-2.1712501153904653E-4</v>
      </c>
      <c r="HH497" s="223">
        <f t="shared" ca="1" si="1323"/>
        <v>2.2049229232041758E-4</v>
      </c>
      <c r="HI497" s="223">
        <f t="shared" ca="1" si="1324"/>
        <v>-2.1538617796141625E-4</v>
      </c>
      <c r="HJ497" s="223">
        <f t="shared" ca="1" si="1325"/>
        <v>2.0200289357331702E-4</v>
      </c>
      <c r="HK497" s="223">
        <f t="shared" ca="1" si="1326"/>
        <v>-1.8085675126972229E-4</v>
      </c>
      <c r="HL497" s="223">
        <f t="shared" ca="1" si="1327"/>
        <v>1.5276038544046605E-4</v>
      </c>
      <c r="HM497" s="223">
        <f t="shared" ca="1" si="1328"/>
        <v>-1.1879352366774324E-4</v>
      </c>
      <c r="HN497" s="223">
        <f t="shared" ca="1" si="1329"/>
        <v>8.0261493400667541E-5</v>
      </c>
      <c r="HO497" s="223">
        <f t="shared" ca="1" si="1330"/>
        <v>-3.8645058953346816E-5</v>
      </c>
      <c r="HP497" s="223">
        <f t="shared" ca="1" si="1331"/>
        <v>-4.4564834371524511E-6</v>
      </c>
      <c r="HQ497" s="223">
        <f t="shared" ca="1" si="1332"/>
        <v>4.7386765668386613E-5</v>
      </c>
      <c r="HR497" s="223">
        <f t="shared" ca="1" si="1333"/>
        <v>-8.8496001069788858E-5</v>
      </c>
      <c r="HS497" s="223">
        <f t="shared" ca="1" si="1334"/>
        <v>1.2620438477920794E-4</v>
      </c>
      <c r="HT497" s="223">
        <f t="shared" ca="1" si="1335"/>
        <v>-1.5906280475779593E-4</v>
      </c>
      <c r="HU497" s="223">
        <f t="shared" ca="1" si="1336"/>
        <v>1.8580853035298983E-4</v>
      </c>
      <c r="HV497" s="223">
        <f t="shared" ca="1" si="1337"/>
        <v>-2.0541373832934194E-4</v>
      </c>
      <c r="HW497" s="223">
        <f t="shared" ca="1" si="1338"/>
        <v>2.1712501153904826E-4</v>
      </c>
      <c r="HX497" s="223">
        <f t="shared" ca="1" si="1339"/>
        <v>-2.2049229232041739E-4</v>
      </c>
      <c r="HY497" s="223">
        <f t="shared" ca="1" si="1340"/>
        <v>2.1538617796141955E-4</v>
      </c>
      <c r="HZ497" s="223">
        <f t="shared" ca="1" si="1341"/>
        <v>-2.020028935733232E-4</v>
      </c>
      <c r="IA497" s="223">
        <f t="shared" ca="1" si="1342"/>
        <v>1.8085675126973109E-4</v>
      </c>
      <c r="IB497" s="223">
        <f t="shared" ca="1" si="1343"/>
        <v>-1.5276038544047714E-4</v>
      </c>
      <c r="IC497" s="223">
        <f t="shared" ca="1" si="1344"/>
        <v>1.1879352366775618E-4</v>
      </c>
      <c r="ID497" s="223">
        <f t="shared" ca="1" si="1345"/>
        <v>-8.0261493400658488E-5</v>
      </c>
      <c r="IE497" s="223">
        <f t="shared" ca="1" si="1346"/>
        <v>-5.5732472950239411E-5</v>
      </c>
      <c r="IF497" s="223">
        <f t="shared" ca="1" si="1347"/>
        <v>4.4564834371621818E-6</v>
      </c>
      <c r="IG497" s="223">
        <f t="shared" ca="1" si="1348"/>
        <v>-4.7386765668396114E-5</v>
      </c>
      <c r="IH497" s="223">
        <f t="shared" ca="1" si="1349"/>
        <v>8.8496001069797762E-5</v>
      </c>
      <c r="II497" s="223">
        <f t="shared" ca="1" si="1350"/>
        <v>-1.2620438477921591E-4</v>
      </c>
      <c r="IJ497" s="223">
        <f t="shared" ca="1" si="1351"/>
        <v>1.5906280475780268E-4</v>
      </c>
      <c r="IK497" s="223">
        <f t="shared" ca="1" si="1352"/>
        <v>-1.8580853035298159E-4</v>
      </c>
      <c r="IL497" s="223">
        <f t="shared" ca="1" si="1353"/>
        <v>2.0541373832933636E-4</v>
      </c>
      <c r="IM497" s="223">
        <f t="shared" ca="1" si="1354"/>
        <v>-2.1712501153904555E-4</v>
      </c>
      <c r="IN497" s="223">
        <f t="shared" ca="1" si="1355"/>
        <v>2.2049229232041768E-4</v>
      </c>
      <c r="IO497" s="223">
        <f t="shared" ca="1" si="1356"/>
        <v>-2.1538617796141744E-4</v>
      </c>
      <c r="IP497" s="223">
        <f t="shared" ca="1" si="1357"/>
        <v>2.0200289357331927E-4</v>
      </c>
      <c r="IQ497" s="223">
        <f t="shared" ca="1" si="1358"/>
        <v>-1.8085675126972551E-4</v>
      </c>
      <c r="IR497" s="223">
        <f t="shared" ca="1" si="1359"/>
        <v>1.5276038544047012E-4</v>
      </c>
      <c r="IS497" s="223">
        <f t="shared" ca="1" si="1360"/>
        <v>-1.1879352366774798E-4</v>
      </c>
      <c r="IT497" s="223">
        <f t="shared" ca="1" si="1361"/>
        <v>8.0261493400649421E-5</v>
      </c>
      <c r="IU497" s="223">
        <f t="shared" ca="1" si="1362"/>
        <v>-3.8645058953327659E-5</v>
      </c>
      <c r="IV497" s="223">
        <f t="shared" ca="1" si="1363"/>
        <v>-4.4564834371719125E-6</v>
      </c>
      <c r="IW497" s="223">
        <f t="shared" ca="1" si="1364"/>
        <v>4.7386765668381125E-5</v>
      </c>
      <c r="IX497" s="223">
        <f t="shared" ca="1" si="1365"/>
        <v>-8.8496001069783694E-5</v>
      </c>
      <c r="IY497" s="223">
        <f t="shared" ca="1" si="1366"/>
        <v>1.2620438477920333E-4</v>
      </c>
      <c r="IZ497" s="223">
        <f t="shared" ca="1" si="1367"/>
        <v>-1.5906280475779205E-4</v>
      </c>
      <c r="JA497" s="223">
        <f t="shared" ca="1" si="1368"/>
        <v>1.8580853035298679E-4</v>
      </c>
      <c r="JB497" s="223">
        <f t="shared" ca="1" si="1369"/>
        <v>-2.0541373832933991E-4</v>
      </c>
    </row>
    <row r="498" spans="2:262">
      <c r="B498" s="230">
        <v>137</v>
      </c>
      <c r="C498" s="229">
        <f t="shared" si="1370"/>
        <v>2.6757812500000019E-3</v>
      </c>
      <c r="D498" s="226">
        <f t="shared" ca="1" si="1113"/>
        <v>280.00017899704562</v>
      </c>
      <c r="E498" s="225">
        <f ca="1">EM361</f>
        <v>1.7899704563595803E-4</v>
      </c>
      <c r="F498" s="224">
        <v>137</v>
      </c>
      <c r="G498" s="223">
        <f t="shared" ca="1" si="1114"/>
        <v>2.1447788827017188E-4</v>
      </c>
      <c r="H498" s="223">
        <f t="shared" ca="1" si="1115"/>
        <v>-2.1657866320606647E-4</v>
      </c>
      <c r="I498" s="223">
        <f t="shared" ca="1" si="1116"/>
        <v>2.0815463775194037E-4</v>
      </c>
      <c r="J498" s="223">
        <f t="shared" ca="1" si="1117"/>
        <v>-1.896151836578666E-4</v>
      </c>
      <c r="K498" s="223">
        <f t="shared" ca="1" si="1118"/>
        <v>1.6186123941331438E-4</v>
      </c>
      <c r="L498" s="223">
        <f t="shared" ca="1" si="1119"/>
        <v>-1.2624152847462701E-4</v>
      </c>
      <c r="M498" s="223">
        <f t="shared" ca="1" si="1120"/>
        <v>8.4487017050711787E-5</v>
      </c>
      <c r="N498" s="223">
        <f t="shared" ca="1" si="1121"/>
        <v>-3.8626796519335615E-5</v>
      </c>
      <c r="O498" s="223">
        <f t="shared" ca="1" si="1122"/>
        <v>-9.1105217697506007E-6</v>
      </c>
      <c r="P498" s="223">
        <f t="shared" ca="1" si="1123"/>
        <v>5.6405107512351709E-5</v>
      </c>
      <c r="Q498" s="223">
        <f t="shared" ca="1" si="1124"/>
        <v>-1.0095864531995836E-4</v>
      </c>
      <c r="R498" s="223">
        <f t="shared" ca="1" si="1125"/>
        <v>1.4060602305662225E-4</v>
      </c>
      <c r="S498" s="223">
        <f t="shared" ca="1" si="1126"/>
        <v>-1.7342054706522732E-4</v>
      </c>
      <c r="T498" s="223">
        <f t="shared" ca="1" si="1127"/>
        <v>1.9780757127135692E-4</v>
      </c>
      <c r="U498" s="223">
        <f t="shared" ca="1" si="1128"/>
        <v>-2.1258199018919387E-4</v>
      </c>
      <c r="V498" s="223">
        <f t="shared" ca="1" si="1129"/>
        <v>2.1702582999949532E-4</v>
      </c>
      <c r="W498" s="223">
        <f t="shared" ca="1" si="1130"/>
        <v>-2.1092313901858062E-4</v>
      </c>
      <c r="X498" s="223">
        <f t="shared" ca="1" si="1131"/>
        <v>1.9457048203018842E-4</v>
      </c>
      <c r="Y498" s="223">
        <f t="shared" ca="1" si="1132"/>
        <v>-1.6876252850037474E-4</v>
      </c>
      <c r="Z498" s="223">
        <f t="shared" ca="1" si="1133"/>
        <v>1.3475343502682065E-4</v>
      </c>
      <c r="AA498" s="223">
        <f t="shared" ca="1" si="1134"/>
        <v>-9.4195898670976328E-5</v>
      </c>
      <c r="AB498" s="223">
        <f t="shared" ca="1" si="1135"/>
        <v>4.9060842921511841E-5</v>
      </c>
      <c r="AC498" s="223">
        <f t="shared" ca="1" si="1136"/>
        <v>-1.5416392090332698E-6</v>
      </c>
      <c r="AD498" s="223">
        <f t="shared" ca="1" si="1137"/>
        <v>-4.6052481601502519E-5</v>
      </c>
      <c r="AE498" s="223">
        <f t="shared" ca="1" si="1138"/>
        <v>9.1408647993325599E-5</v>
      </c>
      <c r="AF498" s="223">
        <f t="shared" ca="1" si="1139"/>
        <v>-1.3232274350055725E-4</v>
      </c>
      <c r="AG498" s="223">
        <f t="shared" ca="1" si="1140"/>
        <v>1.6680651737874564E-4</v>
      </c>
      <c r="AH498" s="223">
        <f t="shared" ca="1" si="1141"/>
        <v>-1.9318420512094621E-4</v>
      </c>
      <c r="AI498" s="223">
        <f t="shared" ca="1" si="1142"/>
        <v>2.1017396347386698E-4</v>
      </c>
      <c r="AJ498" s="223">
        <f t="shared" ca="1" si="1143"/>
        <v>-2.1695016255923779E-4</v>
      </c>
      <c r="AK498" s="223">
        <f t="shared" ca="1" si="1144"/>
        <v>2.1318350796863984E-4</v>
      </c>
      <c r="AL498" s="223">
        <f t="shared" ca="1" si="1145"/>
        <v>-1.990570430689374E-4</v>
      </c>
      <c r="AM498" s="223">
        <f t="shared" ca="1" si="1146"/>
        <v>1.7525725387442699E-4</v>
      </c>
      <c r="AN498" s="223">
        <f t="shared" ca="1" si="1147"/>
        <v>-1.429407087510259E-4</v>
      </c>
      <c r="AO498" s="223">
        <f t="shared" ca="1" si="1148"/>
        <v>1.0367785412075893E-4</v>
      </c>
      <c r="AP498" s="223">
        <f t="shared" ca="1" si="1149"/>
        <v>-5.937669745587083E-5</v>
      </c>
      <c r="AQ498" s="223">
        <f t="shared" ca="1" si="1150"/>
        <v>1.2190086243930919E-5</v>
      </c>
      <c r="AR498" s="223">
        <f t="shared" ca="1" si="1151"/>
        <v>3.5588911228754316E-5</v>
      </c>
      <c r="AS498" s="223">
        <f t="shared" ca="1" si="1152"/>
        <v>-8.1638439227223501E-5</v>
      </c>
      <c r="AT498" s="223">
        <f t="shared" ca="1" si="1153"/>
        <v>1.2372068686529461E-4</v>
      </c>
      <c r="AU498" s="223">
        <f t="shared" ca="1" si="1154"/>
        <v>-1.5979063618137631E-4</v>
      </c>
      <c r="AV498" s="223">
        <f t="shared" ca="1" si="1155"/>
        <v>1.880954412994613E-4</v>
      </c>
      <c r="AW498" s="223">
        <f t="shared" ca="1" si="1156"/>
        <v>-2.0725960927146667E-4</v>
      </c>
      <c r="AX498" s="223">
        <f t="shared" ca="1" si="1157"/>
        <v>2.1635184317478519E-4</v>
      </c>
      <c r="AY498" s="223">
        <f t="shared" ca="1" si="1158"/>
        <v>-2.149302991753327E-4</v>
      </c>
      <c r="AZ498" s="223">
        <f t="shared" ca="1" si="1159"/>
        <v>2.0306405825559561E-4</v>
      </c>
      <c r="BA498" s="223">
        <f t="shared" ca="1" si="1160"/>
        <v>-1.813297691731724E-4</v>
      </c>
      <c r="BB498" s="223">
        <f t="shared" ca="1" si="1161"/>
        <v>1.5078362578772262E-4</v>
      </c>
      <c r="BC498" s="223">
        <f t="shared" ca="1" si="1162"/>
        <v>-1.1291004053885439E-4</v>
      </c>
      <c r="BD498" s="223">
        <f t="shared" ca="1" si="1163"/>
        <v>6.9549508325271166E-5</v>
      </c>
      <c r="BE498" s="223">
        <f t="shared" ca="1" si="1164"/>
        <v>-2.2809166293344557E-5</v>
      </c>
      <c r="BF498" s="223">
        <f t="shared" ca="1" si="1165"/>
        <v>-2.5039604051632568E-5</v>
      </c>
      <c r="BG498" s="223">
        <f t="shared" ca="1" si="1166"/>
        <v>7.1671556310343073E-5</v>
      </c>
      <c r="BH498" s="223">
        <f t="shared" ca="1" si="1167"/>
        <v>-1.148205762587237E-4</v>
      </c>
      <c r="BI498" s="223">
        <f t="shared" ca="1" si="1168"/>
        <v>1.5238980534543301E-4</v>
      </c>
      <c r="BJ498" s="223">
        <f t="shared" ca="1" si="1169"/>
        <v>-1.825535390846712E-4</v>
      </c>
      <c r="BK498" s="223">
        <f t="shared" ca="1" si="1170"/>
        <v>2.0384594851653371E-4</v>
      </c>
      <c r="BL498" s="223">
        <f t="shared" ca="1" si="1171"/>
        <v>-2.1523231324994127E-4</v>
      </c>
      <c r="BM498" s="223">
        <f t="shared" ca="1" si="1172"/>
        <v>2.1615930446564145E-4</v>
      </c>
      <c r="BN498" s="223">
        <f t="shared" ca="1" si="1173"/>
        <v>-2.0658187433960528E-4</v>
      </c>
      <c r="BO498" s="223">
        <f t="shared" ca="1" si="1174"/>
        <v>1.8696544517536774E-4</v>
      </c>
      <c r="BP498" s="223">
        <f t="shared" ca="1" si="1175"/>
        <v>-1.5826329186281095E-4</v>
      </c>
      <c r="BQ498" s="223">
        <f t="shared" ca="1" si="1176"/>
        <v>1.2187021677954028E-4</v>
      </c>
      <c r="BR498" s="223">
        <f t="shared" ca="1" si="1177"/>
        <v>-7.9554768337298506E-5</v>
      </c>
      <c r="BS498" s="223">
        <f t="shared" ca="1" si="1178"/>
        <v>3.3373297063307459E-5</v>
      </c>
      <c r="BT498" s="223">
        <f t="shared" ca="1" si="1179"/>
        <v>1.4429974275143167E-5</v>
      </c>
      <c r="BU498" s="223">
        <f t="shared" ca="1" si="1180"/>
        <v>-6.1532010336624182E-5</v>
      </c>
      <c r="BV498" s="223">
        <f t="shared" ca="1" si="1181"/>
        <v>1.0564385282685082E-4</v>
      </c>
      <c r="BW498" s="223">
        <f t="shared" ca="1" si="1182"/>
        <v>-1.4462185412064625E-4</v>
      </c>
      <c r="BX498" s="223">
        <f t="shared" ca="1" si="1183"/>
        <v>1.7657184940442108E-4</v>
      </c>
      <c r="BY498" s="223">
        <f t="shared" ca="1" si="1184"/>
        <v>-1.9994120501682576E-4</v>
      </c>
      <c r="BZ498" s="223">
        <f t="shared" ca="1" si="1185"/>
        <v>2.135942698303531E-4</v>
      </c>
      <c r="CA498" s="223">
        <f t="shared" ca="1" si="1186"/>
        <v>-2.1686756305817364E-4</v>
      </c>
      <c r="CB498" s="223">
        <f t="shared" ca="1" si="1187"/>
        <v>2.096020165938958E-4</v>
      </c>
      <c r="CC498" s="223">
        <f t="shared" ca="1" si="1188"/>
        <v>-1.9215070504389684E-4</v>
      </c>
      <c r="CD498" s="223">
        <f t="shared" ca="1" si="1189"/>
        <v>1.6536168780557464E-4</v>
      </c>
      <c r="CE498" s="223">
        <f t="shared" ca="1" si="1190"/>
        <v>-1.3053679699343403E-4</v>
      </c>
      <c r="CF498" s="223">
        <f t="shared" ca="1" si="1191"/>
        <v>8.9368373944232203E-5</v>
      </c>
      <c r="CG498" s="223">
        <f t="shared" ca="1" si="1192"/>
        <v>-4.3857028637489275E-5</v>
      </c>
      <c r="CH498" s="223">
        <f t="shared" ca="1" si="1193"/>
        <v>-3.7855814267023351E-6</v>
      </c>
      <c r="CI498" s="223">
        <f t="shared" ca="1" si="1194"/>
        <v>5.1244228360436815E-5</v>
      </c>
      <c r="CJ498" s="223">
        <f t="shared" ca="1" si="1195"/>
        <v>-9.6212624100215023E-5</v>
      </c>
      <c r="CK498" s="223">
        <f t="shared" ca="1" si="1196"/>
        <v>1.3650549618190463E-4</v>
      </c>
      <c r="CL498" s="223">
        <f t="shared" ca="1" si="1197"/>
        <v>-1.7016478267309552E-4</v>
      </c>
      <c r="CM498" s="223">
        <f t="shared" ca="1" si="1198"/>
        <v>1.9555478564145325E-4</v>
      </c>
      <c r="CN498" s="223">
        <f t="shared" ca="1" si="1199"/>
        <v>-2.1144165910609743E-4</v>
      </c>
      <c r="CO498" s="223">
        <f t="shared" ca="1" si="1200"/>
        <v>2.1705336869594363E-4</v>
      </c>
      <c r="CP498" s="223">
        <f t="shared" ca="1" si="1201"/>
        <v>-2.1211720923124334E-4</v>
      </c>
      <c r="CQ498" s="223">
        <f t="shared" ca="1" si="1202"/>
        <v>1.968730570335638E-4</v>
      </c>
      <c r="CR498" s="223">
        <f t="shared" ca="1" si="1203"/>
        <v>-1.7206171295844157E-4</v>
      </c>
      <c r="CS498" s="223">
        <f t="shared" ca="1" si="1204"/>
        <v>1.3888890262970233E-4</v>
      </c>
      <c r="CT498" s="223">
        <f t="shared" ca="1" si="1205"/>
        <v>-9.8966683310577989E-5</v>
      </c>
      <c r="CU498" s="223">
        <f t="shared" ca="1" si="1206"/>
        <v>5.4235104788267349E-5</v>
      </c>
      <c r="CV498" s="223">
        <f t="shared" ca="1" si="1207"/>
        <v>-6.8679312189608973E-6</v>
      </c>
      <c r="CW498" s="223">
        <f t="shared" ca="1" si="1208"/>
        <v>-4.0832994549658806E-5</v>
      </c>
      <c r="CX498" s="223">
        <f t="shared" ca="1" si="1209"/>
        <v>8.6549610734880218E-5</v>
      </c>
      <c r="CY498" s="223">
        <f t="shared" ca="1" si="1210"/>
        <v>-1.2806028454639642E-4</v>
      </c>
      <c r="CZ498" s="223">
        <f t="shared" ca="1" si="1211"/>
        <v>1.6334777407562824E-4</v>
      </c>
      <c r="DA498" s="223">
        <f t="shared" ca="1" si="1212"/>
        <v>-1.9069725765889726E-4</v>
      </c>
      <c r="DB498" s="223">
        <f t="shared" ca="1" si="1213"/>
        <v>2.0877966690495045E-4</v>
      </c>
      <c r="DC498" s="223">
        <f t="shared" ca="1" si="1214"/>
        <v>-2.1671627375689551E-4</v>
      </c>
      <c r="DD498" s="223">
        <f t="shared" ca="1" si="1215"/>
        <v>2.1412139293228066E-4</v>
      </c>
      <c r="DE498" s="223">
        <f t="shared" ca="1" si="1216"/>
        <v>-2.0112112458478863E-4</v>
      </c>
      <c r="DF498" s="223">
        <f t="shared" ca="1" si="1217"/>
        <v>1.7834722637396908E-4</v>
      </c>
      <c r="DG498" s="223">
        <f t="shared" ca="1" si="1218"/>
        <v>-1.4690641273429518E-4</v>
      </c>
      <c r="DH498" s="223">
        <f t="shared" ca="1" si="1219"/>
        <v>1.0832657326838194E-4</v>
      </c>
      <c r="DI498" s="223">
        <f t="shared" ca="1" si="1220"/>
        <v>-6.4482523821164447E-5</v>
      </c>
      <c r="DJ498" s="223">
        <f t="shared" ca="1" si="1221"/>
        <v>1.7504898416770226E-5</v>
      </c>
      <c r="DK498" s="223">
        <f t="shared" ca="1" si="1222"/>
        <v>3.03233904784749E-5</v>
      </c>
      <c r="DL498" s="223">
        <f t="shared" ca="1" si="1223"/>
        <v>-7.6678091776434298E-5</v>
      </c>
      <c r="DM498" s="223">
        <f t="shared" ca="1" si="1224"/>
        <v>1.1930656446864987E-4</v>
      </c>
      <c r="DN498" s="223">
        <f t="shared" ca="1" si="1225"/>
        <v>-1.5613724638284572E-4</v>
      </c>
      <c r="DO498" s="223">
        <f t="shared" ca="1" si="1226"/>
        <v>1.8538032327952811E-4</v>
      </c>
      <c r="DP498" s="223">
        <f t="shared" ca="1" si="1227"/>
        <v>-2.0561470619929391E-4</v>
      </c>
      <c r="DQ498" s="223">
        <f t="shared" ca="1" si="1228"/>
        <v>2.1585709033226274E-4</v>
      </c>
      <c r="DR498" s="223">
        <f t="shared" ca="1" si="1229"/>
        <v>-2.1560973944292322E-4</v>
      </c>
      <c r="DS498" s="223">
        <f t="shared" ca="1" si="1230"/>
        <v>2.0488467373076347E-4</v>
      </c>
      <c r="DT498" s="223">
        <f t="shared" ca="1" si="1231"/>
        <v>-1.8420308569978264E-4</v>
      </c>
      <c r="DU498" s="223">
        <f t="shared" ca="1" si="1232"/>
        <v>1.5457001242313818E-4</v>
      </c>
      <c r="DV498" s="223">
        <f t="shared" ca="1" si="1233"/>
        <v>-1.1742549502288451E-4</v>
      </c>
      <c r="DW498" s="223">
        <f t="shared" ca="1" si="1234"/>
        <v>7.4574598806186122E-5</v>
      </c>
      <c r="DX498" s="223">
        <f t="shared" ca="1" si="1235"/>
        <v>-2.809969478103326E-5</v>
      </c>
      <c r="DY498" s="223">
        <f t="shared" ca="1" si="1236"/>
        <v>-1.9740734703600811E-5</v>
      </c>
      <c r="DZ498" s="223">
        <f t="shared" ca="1" si="1237"/>
        <v>6.6621848578702895E-5</v>
      </c>
      <c r="EA498" s="223">
        <f t="shared" ca="1" si="1238"/>
        <v>-1.1026542442707724E-4</v>
      </c>
      <c r="EB498" s="223">
        <f t="shared" ca="1" si="1239"/>
        <v>1.4855057038751086E-4</v>
      </c>
      <c r="EC498" s="223">
        <f t="shared" ca="1" si="1240"/>
        <v>-1.7961679146397954E-4</v>
      </c>
      <c r="ED498" s="223">
        <f t="shared" ca="1" si="1241"/>
        <v>2.0195440165667809E-4</v>
      </c>
      <c r="EE498" s="223">
        <f t="shared" ca="1" si="1242"/>
        <v>-2.144778882701728E-4</v>
      </c>
      <c r="EF498" s="223">
        <f t="shared" ca="1" si="1243"/>
        <v>2.1657866320606649E-4</v>
      </c>
      <c r="EG498" s="223">
        <f t="shared" ca="1" si="1244"/>
        <v>-2.0815463775193891E-4</v>
      </c>
      <c r="EH498" s="223">
        <f t="shared" ca="1" si="1245"/>
        <v>1.8961518365786731E-4</v>
      </c>
      <c r="EI498" s="223">
        <f t="shared" ca="1" si="1246"/>
        <v>-1.6186123941331116E-4</v>
      </c>
      <c r="EJ498" s="223">
        <f t="shared" ca="1" si="1247"/>
        <v>1.2624152847462872E-4</v>
      </c>
      <c r="EK498" s="223">
        <f t="shared" ca="1" si="1248"/>
        <v>-8.4487017050708751E-5</v>
      </c>
      <c r="EL498" s="223">
        <f t="shared" ca="1" si="1249"/>
        <v>3.8626796519338441E-5</v>
      </c>
      <c r="EM498" s="223">
        <f t="shared" ca="1" si="1250"/>
        <v>9.110521769753894E-6</v>
      </c>
      <c r="EN498" s="223">
        <f t="shared" ca="1" si="1251"/>
        <v>-5.6405107512348944E-5</v>
      </c>
      <c r="EO498" s="223">
        <f t="shared" ca="1" si="1252"/>
        <v>1.0095864531995991E-4</v>
      </c>
      <c r="EP498" s="223">
        <f t="shared" ca="1" si="1253"/>
        <v>-1.4060602305661889E-4</v>
      </c>
      <c r="EQ498" s="223">
        <f t="shared" ca="1" si="1254"/>
        <v>1.7342054706522841E-4</v>
      </c>
      <c r="ER498" s="223">
        <f t="shared" ca="1" si="1255"/>
        <v>-1.9780757127135445E-4</v>
      </c>
      <c r="ES498" s="223">
        <f t="shared" ca="1" si="1256"/>
        <v>2.1258199018919392E-4</v>
      </c>
      <c r="ET498" s="223">
        <f t="shared" ca="1" si="1257"/>
        <v>-2.1702582999949541E-4</v>
      </c>
      <c r="EU498" s="223">
        <f t="shared" ca="1" si="1258"/>
        <v>2.1092313901858057E-4</v>
      </c>
      <c r="EV498" s="223">
        <f t="shared" ca="1" si="1259"/>
        <v>-1.945704820301856E-4</v>
      </c>
      <c r="EW498" s="223">
        <f t="shared" ca="1" si="1260"/>
        <v>1.6876252850037561E-4</v>
      </c>
      <c r="EX498" s="223">
        <f t="shared" ca="1" si="1261"/>
        <v>-1.3475343502681564E-4</v>
      </c>
      <c r="EY498" s="223">
        <f t="shared" ca="1" si="1262"/>
        <v>9.4195898670978916E-5</v>
      </c>
      <c r="EZ498" s="223">
        <f t="shared" ca="1" si="1263"/>
        <v>-4.9060842921508635E-5</v>
      </c>
      <c r="FA498" s="223">
        <f t="shared" ca="1" si="1264"/>
        <v>1.5416392090361429E-6</v>
      </c>
      <c r="FB498" s="223">
        <f t="shared" ca="1" si="1265"/>
        <v>4.6052481601505744E-5</v>
      </c>
      <c r="FC498" s="223">
        <f t="shared" ca="1" si="1266"/>
        <v>-9.1408647993334165E-5</v>
      </c>
      <c r="FD498" s="223">
        <f t="shared" ca="1" si="1267"/>
        <v>1.3232274350055985E-4</v>
      </c>
      <c r="FE498" s="223">
        <f t="shared" ca="1" si="1268"/>
        <v>-1.6680651737874383E-4</v>
      </c>
      <c r="FF498" s="223">
        <f t="shared" ca="1" si="1269"/>
        <v>1.9318420512094069E-4</v>
      </c>
      <c r="FG498" s="223">
        <f t="shared" ca="1" si="1270"/>
        <v>-2.1017396347386858E-4</v>
      </c>
      <c r="FH498" s="223">
        <f t="shared" ca="1" si="1271"/>
        <v>2.1695016255923779E-4</v>
      </c>
      <c r="FI498" s="223">
        <f t="shared" ca="1" si="1272"/>
        <v>-2.1318350796864095E-4</v>
      </c>
      <c r="FJ498" s="223">
        <f t="shared" ca="1" si="1273"/>
        <v>1.9905704306894223E-4</v>
      </c>
      <c r="FK498" s="223">
        <f t="shared" ca="1" si="1274"/>
        <v>-1.7525725387442323E-4</v>
      </c>
      <c r="FL498" s="223">
        <f t="shared" ca="1" si="1275"/>
        <v>1.4294070875102573E-4</v>
      </c>
      <c r="FM498" s="223">
        <f t="shared" ca="1" si="1276"/>
        <v>-1.0367785412076416E-4</v>
      </c>
      <c r="FN498" s="223">
        <f t="shared" ca="1" si="1277"/>
        <v>5.9376697455858755E-5</v>
      </c>
      <c r="FO498" s="223">
        <f t="shared" ca="1" si="1278"/>
        <v>-1.2190086243927612E-5</v>
      </c>
      <c r="FP498" s="223">
        <f t="shared" ca="1" si="1279"/>
        <v>-3.5588911228751484E-5</v>
      </c>
      <c r="FQ498" s="223">
        <f t="shared" ca="1" si="1280"/>
        <v>8.1638439227217985E-5</v>
      </c>
      <c r="FR498" s="223">
        <f t="shared" ca="1" si="1281"/>
        <v>-1.2372068686530494E-4</v>
      </c>
      <c r="FS498" s="223">
        <f t="shared" ca="1" si="1282"/>
        <v>1.5979063618137647E-4</v>
      </c>
      <c r="FT498" s="223">
        <f t="shared" ca="1" si="1283"/>
        <v>-1.8809544129945834E-4</v>
      </c>
      <c r="FU498" s="223">
        <f t="shared" ca="1" si="1284"/>
        <v>2.0725960927146304E-4</v>
      </c>
      <c r="FV498" s="223">
        <f t="shared" ca="1" si="1285"/>
        <v>-2.163518431747857E-4</v>
      </c>
      <c r="FW498" s="223">
        <f t="shared" ca="1" si="1286"/>
        <v>2.1493029917533268E-4</v>
      </c>
      <c r="FX498" s="223">
        <f t="shared" ca="1" si="1287"/>
        <v>-2.030640582555977E-4</v>
      </c>
      <c r="FY498" s="223">
        <f t="shared" ca="1" si="1288"/>
        <v>1.8132976917317907E-4</v>
      </c>
      <c r="FZ498" s="223">
        <f t="shared" ca="1" si="1289"/>
        <v>-1.5078362578771801E-4</v>
      </c>
      <c r="GA498" s="223">
        <f t="shared" ca="1" si="1290"/>
        <v>1.1291004053885423E-4</v>
      </c>
      <c r="GB498" s="223">
        <f t="shared" ca="1" si="1291"/>
        <v>-6.9549508325276817E-5</v>
      </c>
      <c r="GC498" s="223">
        <f t="shared" ca="1" si="1292"/>
        <v>2.2809166293332069E-5</v>
      </c>
      <c r="GD498" s="223">
        <f t="shared" ca="1" si="1293"/>
        <v>2.5039604051638897E-5</v>
      </c>
      <c r="GE498" s="223">
        <f t="shared" ca="1" si="1294"/>
        <v>-7.167155631034329E-5</v>
      </c>
      <c r="GF498" s="223">
        <f t="shared" ca="1" si="1295"/>
        <v>1.148205762587186E-4</v>
      </c>
      <c r="GG498" s="223">
        <f t="shared" ca="1" si="1296"/>
        <v>-1.5238980534544193E-4</v>
      </c>
      <c r="GH498" s="223">
        <f t="shared" ca="1" si="1297"/>
        <v>1.8255353908467134E-4</v>
      </c>
      <c r="GI498" s="223">
        <f t="shared" ca="1" si="1298"/>
        <v>-2.0384594851653165E-4</v>
      </c>
      <c r="GJ498" s="223">
        <f t="shared" ca="1" si="1299"/>
        <v>2.152323132499397E-4</v>
      </c>
      <c r="GK498" s="223">
        <f t="shared" ca="1" si="1300"/>
        <v>-2.1615930446564091E-4</v>
      </c>
      <c r="GL498" s="223">
        <f t="shared" ca="1" si="1301"/>
        <v>2.0658187433960523E-4</v>
      </c>
      <c r="GM498" s="223">
        <f t="shared" ca="1" si="1302"/>
        <v>-1.8696544517537078E-4</v>
      </c>
      <c r="GN498" s="223">
        <f t="shared" ca="1" si="1303"/>
        <v>1.5826329186281924E-4</v>
      </c>
      <c r="GO498" s="223">
        <f t="shared" ca="1" si="1304"/>
        <v>-1.2187021677953499E-4</v>
      </c>
      <c r="GP498" s="223">
        <f t="shared" ca="1" si="1305"/>
        <v>7.9554768337298303E-5</v>
      </c>
      <c r="GQ498" s="223">
        <f t="shared" ca="1" si="1306"/>
        <v>-3.3373297063313341E-5</v>
      </c>
      <c r="GR498" s="223">
        <f t="shared" ca="1" si="1307"/>
        <v>-1.442997427515569E-5</v>
      </c>
      <c r="GS498" s="223">
        <f t="shared" ca="1" si="1308"/>
        <v>6.1532010336630308E-5</v>
      </c>
      <c r="GT498" s="223">
        <f t="shared" ca="1" si="1309"/>
        <v>-1.0564385282685103E-4</v>
      </c>
      <c r="GU498" s="223">
        <f t="shared" ca="1" si="1310"/>
        <v>1.4462185412064183E-4</v>
      </c>
      <c r="GV498" s="223">
        <f t="shared" ca="1" si="1311"/>
        <v>-1.765718494044284E-4</v>
      </c>
      <c r="GW498" s="223">
        <f t="shared" ca="1" si="1312"/>
        <v>1.9994120501682825E-4</v>
      </c>
      <c r="GX498" s="223">
        <f t="shared" ca="1" si="1313"/>
        <v>-2.1359426983035313E-4</v>
      </c>
      <c r="GY498" s="223">
        <f t="shared" ca="1" si="1314"/>
        <v>2.1686756305817412E-4</v>
      </c>
      <c r="GZ498" s="223">
        <f t="shared" ca="1" si="1315"/>
        <v>-2.0960201659389415E-4</v>
      </c>
      <c r="HA498" s="223">
        <f t="shared" ca="1" si="1316"/>
        <v>1.9215070504389673E-4</v>
      </c>
      <c r="HB498" s="223">
        <f t="shared" ca="1" si="1317"/>
        <v>-1.6536168780557849E-4</v>
      </c>
      <c r="HC498" s="223">
        <f t="shared" ca="1" si="1318"/>
        <v>1.3053679699344373E-4</v>
      </c>
      <c r="HD498" s="223">
        <f t="shared" ca="1" si="1319"/>
        <v>-8.9368373944220778E-5</v>
      </c>
      <c r="HE498" s="223">
        <f t="shared" ca="1" si="1320"/>
        <v>4.3857028637489058E-5</v>
      </c>
      <c r="HF498" s="223">
        <f t="shared" ca="1" si="1321"/>
        <v>3.7855814267025384E-6</v>
      </c>
      <c r="HG498" s="223">
        <f t="shared" ca="1" si="1322"/>
        <v>-5.1244228360449012E-5</v>
      </c>
      <c r="HH498" s="223">
        <f t="shared" ca="1" si="1323"/>
        <v>9.6212624100215212E-5</v>
      </c>
      <c r="HI498" s="223">
        <f t="shared" ca="1" si="1324"/>
        <v>-1.3650549618190476E-4</v>
      </c>
      <c r="HJ498" s="223">
        <f t="shared" ca="1" si="1325"/>
        <v>1.7016478267308801E-4</v>
      </c>
      <c r="HK498" s="223">
        <f t="shared" ca="1" si="1326"/>
        <v>-1.955547856414587E-4</v>
      </c>
      <c r="HL498" s="223">
        <f t="shared" ca="1" si="1327"/>
        <v>2.1144165910609748E-4</v>
      </c>
      <c r="HM498" s="223">
        <f t="shared" ca="1" si="1328"/>
        <v>-2.170533686959436E-4</v>
      </c>
      <c r="HN498" s="223">
        <f t="shared" ca="1" si="1329"/>
        <v>2.1211720923124591E-4</v>
      </c>
      <c r="HO498" s="223">
        <f t="shared" ca="1" si="1330"/>
        <v>-1.9687305703355851E-4</v>
      </c>
      <c r="HP498" s="223">
        <f t="shared" ca="1" si="1331"/>
        <v>1.7206171295844143E-4</v>
      </c>
      <c r="HQ498" s="223">
        <f t="shared" ca="1" si="1332"/>
        <v>-1.3888890262970217E-4</v>
      </c>
      <c r="HR498" s="223">
        <f t="shared" ca="1" si="1333"/>
        <v>9.896668331058879E-5</v>
      </c>
      <c r="HS498" s="223">
        <f t="shared" ca="1" si="1334"/>
        <v>-5.4235104788255193E-5</v>
      </c>
      <c r="HT498" s="223">
        <f t="shared" ca="1" si="1335"/>
        <v>6.8679312189606805E-6</v>
      </c>
      <c r="HU498" s="223">
        <f t="shared" ca="1" si="1336"/>
        <v>4.0832994549659036E-5</v>
      </c>
      <c r="HV498" s="223">
        <f t="shared" ca="1" si="1337"/>
        <v>-8.6549610734891724E-5</v>
      </c>
      <c r="HW498" s="223">
        <f t="shared" ca="1" si="1338"/>
        <v>1.2806028454639658E-4</v>
      </c>
      <c r="HX498" s="223">
        <f t="shared" ca="1" si="1339"/>
        <v>-1.633477740756284E-4</v>
      </c>
      <c r="HY498" s="223">
        <f t="shared" ca="1" si="1340"/>
        <v>1.9069725765889149E-4</v>
      </c>
      <c r="HZ498" s="223">
        <f t="shared" ca="1" si="1341"/>
        <v>-2.087796669049539E-4</v>
      </c>
      <c r="IA498" s="223">
        <f t="shared" ca="1" si="1342"/>
        <v>2.1671627375689553E-4</v>
      </c>
      <c r="IB498" s="223">
        <f t="shared" ca="1" si="1343"/>
        <v>-2.1412139293228063E-4</v>
      </c>
      <c r="IC498" s="223">
        <f t="shared" ca="1" si="1344"/>
        <v>2.0112112458479318E-4</v>
      </c>
      <c r="ID498" s="223">
        <f t="shared" ca="1" si="1345"/>
        <v>-1.7834722637396193E-4</v>
      </c>
      <c r="IE498" s="223">
        <f t="shared" ca="1" si="1346"/>
        <v>5.4702571002468404E-6</v>
      </c>
      <c r="IF498" s="223">
        <f t="shared" ca="1" si="1347"/>
        <v>-1.0832657326838176E-4</v>
      </c>
      <c r="IG498" s="223">
        <f t="shared" ca="1" si="1348"/>
        <v>6.4482523821176021E-5</v>
      </c>
      <c r="IH498" s="223">
        <f t="shared" ca="1" si="1349"/>
        <v>-1.750489841675771E-5</v>
      </c>
      <c r="II498" s="223">
        <f t="shared" ca="1" si="1350"/>
        <v>-3.0323390478475103E-5</v>
      </c>
      <c r="IJ498" s="223">
        <f t="shared" ca="1" si="1351"/>
        <v>7.6678091776434515E-5</v>
      </c>
      <c r="IK498" s="223">
        <f t="shared" ca="1" si="1352"/>
        <v>-1.1930656446863974E-4</v>
      </c>
      <c r="IL498" s="223">
        <f t="shared" ca="1" si="1353"/>
        <v>1.5613724638284589E-4</v>
      </c>
      <c r="IM498" s="223">
        <f t="shared" ca="1" si="1354"/>
        <v>-1.8538032327952822E-4</v>
      </c>
      <c r="IN498" s="223">
        <f t="shared" ca="1" si="1355"/>
        <v>2.0561470619929E-4</v>
      </c>
      <c r="IO498" s="223">
        <f t="shared" ca="1" si="1356"/>
        <v>-2.1585709033226404E-4</v>
      </c>
      <c r="IP498" s="223">
        <f t="shared" ca="1" si="1357"/>
        <v>2.1560973944292314E-4</v>
      </c>
      <c r="IQ498" s="223">
        <f t="shared" ca="1" si="1358"/>
        <v>-2.0488467373076336E-4</v>
      </c>
      <c r="IR498" s="223">
        <f t="shared" ca="1" si="1359"/>
        <v>1.8420308569978909E-4</v>
      </c>
      <c r="IS498" s="223">
        <f t="shared" ca="1" si="1360"/>
        <v>-1.545700124231294E-4</v>
      </c>
      <c r="IT498" s="223">
        <f t="shared" ca="1" si="1361"/>
        <v>1.1742549502288433E-4</v>
      </c>
      <c r="IU498" s="223">
        <f t="shared" ca="1" si="1362"/>
        <v>-7.4574598806185919E-5</v>
      </c>
      <c r="IV498" s="223">
        <f t="shared" ca="1" si="1363"/>
        <v>2.8099694781045288E-5</v>
      </c>
      <c r="IW498" s="223">
        <f t="shared" ca="1" si="1364"/>
        <v>1.974073470361332E-5</v>
      </c>
      <c r="IX498" s="223">
        <f t="shared" ca="1" si="1365"/>
        <v>-6.6621848578703112E-5</v>
      </c>
      <c r="IY498" s="223">
        <f t="shared" ca="1" si="1366"/>
        <v>1.1026542442707743E-4</v>
      </c>
      <c r="IZ498" s="223">
        <f t="shared" ca="1" si="1367"/>
        <v>-1.4855057038750202E-4</v>
      </c>
      <c r="JA498" s="223">
        <f t="shared" ca="1" si="1368"/>
        <v>1.7961679146398656E-4</v>
      </c>
      <c r="JB498" s="223">
        <f t="shared" ca="1" si="1369"/>
        <v>-2.0195440165667817E-4</v>
      </c>
    </row>
    <row r="499" spans="2:262">
      <c r="B499" s="230">
        <v>138</v>
      </c>
      <c r="C499" s="229">
        <f t="shared" si="1370"/>
        <v>2.695312500000002E-3</v>
      </c>
      <c r="D499" s="226">
        <f t="shared" ca="1" si="1113"/>
        <v>279.9995233247808</v>
      </c>
      <c r="E499" s="225">
        <f ca="1">EN361</f>
        <v>-4.7667521922163425E-4</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279.9985390206682</v>
      </c>
      <c r="E500" s="225">
        <f ca="1">EO361</f>
        <v>-1.4609793317824432E-3</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279.99896783846668</v>
      </c>
      <c r="E501" s="225">
        <f ca="1">EP361</f>
        <v>-1.0321615333174245E-3</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279.99906084384986</v>
      </c>
      <c r="E502" s="225">
        <f ca="1">EQ361</f>
        <v>-9.3915615014947957E-4</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280.00056978434054</v>
      </c>
      <c r="E503" s="225">
        <f ca="1">ER361</f>
        <v>5.6978434053934644E-4</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280.00073541649181</v>
      </c>
      <c r="E504" s="225">
        <f ca="1">ES361</f>
        <v>7.354164917984234E-4</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280.00170156888225</v>
      </c>
      <c r="E505" s="225">
        <f ca="1">ET361</f>
        <v>1.7015688822324532E-3</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280.00061482024881</v>
      </c>
      <c r="E506" s="225">
        <f ca="1">EU361</f>
        <v>6.1482024879172363E-4</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280.00050440465645</v>
      </c>
      <c r="E507" s="225">
        <f ca="1">EV361</f>
        <v>5.044046564263052E-4</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279.99885328610281</v>
      </c>
      <c r="E508" s="225">
        <f ca="1">EW361</f>
        <v>-1.1467138971997565E-3</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279.99905065220776</v>
      </c>
      <c r="E509" s="225">
        <f ca="1">EX361</f>
        <v>-9.4934779225303977E-4</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279.9984529654439</v>
      </c>
      <c r="E510" s="225">
        <f ca="1">EY361</f>
        <v>-1.5470345561087386E-3</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279.99979941765594</v>
      </c>
      <c r="E511" s="225">
        <f ca="1">EZ361</f>
        <v>-2.0058234404930593E-4</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280.00014698460404</v>
      </c>
      <c r="E512" s="225">
        <f ca="1">FA361</f>
        <v>1.4698460406225639E-4</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280.00139558698794</v>
      </c>
      <c r="E513" s="225">
        <f ca="1">FB361</f>
        <v>1.3955869879323573E-3</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280.00115040542272</v>
      </c>
      <c r="E514" s="225">
        <f ca="1">FC361</f>
        <v>1.1504054227229959E-3</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280.00098308815717</v>
      </c>
      <c r="E515" s="225">
        <f ca="1">FD361</f>
        <v>9.830881571941234E-4</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279.99990902133806</v>
      </c>
      <c r="E516" s="225">
        <f ca="1">FE361</f>
        <v>-9.0978661922047632E-5</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279.99908612639507</v>
      </c>
      <c r="E517" s="225">
        <f ca="1">FF361</f>
        <v>-9.1387360493178017E-4</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279.99874087298207</v>
      </c>
      <c r="E518" s="225">
        <f ca="1">FG361</f>
        <v>-1.2591270179218366E-3</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279.99872906709976</v>
      </c>
      <c r="E519" s="225">
        <f ca="1">FH361</f>
        <v>-1.2709329002613822E-3</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279.99986246065362</v>
      </c>
      <c r="E520" s="225">
        <f ca="1">FI361</f>
        <v>-1.3753934638062495E-4</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280.00029649755049</v>
      </c>
      <c r="E521" s="225">
        <f ca="1">FJ361</f>
        <v>2.9649755048060457E-4</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280.00158215517882</v>
      </c>
      <c r="E522" s="225">
        <f ca="1">FK361</f>
        <v>1.5821551788497378E-3</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280.00090322232182</v>
      </c>
      <c r="E523" s="225">
        <f ca="1">FL361</f>
        <v>9.0322232180522805E-4</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280.0011593189098</v>
      </c>
      <c r="E524" s="225">
        <f ca="1">FM361</f>
        <v>1.1593189098220171E-3</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279.99934628871307</v>
      </c>
      <c r="E525" s="225">
        <f ca="1">FN361</f>
        <v>-6.5371128691276825E-4</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279.99945350500337</v>
      </c>
      <c r="E526" s="225">
        <f ca="1">FO361</f>
        <v>-5.464949966180444E-4</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279.99818423955861</v>
      </c>
      <c r="E527" s="225">
        <f ca="1">FP361</f>
        <v>-1.8157604414024231E-3</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279.99943394789625</v>
      </c>
      <c r="E528" s="225">
        <f ca="1">FQ361</f>
        <v>-5.6605210377089004E-4</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279.99939093131178</v>
      </c>
      <c r="E529" s="225">
        <f ca="1">FR361</f>
        <v>-6.0906868823458796E-4</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280.00109721097476</v>
      </c>
      <c r="E530" s="225">
        <f ca="1">FS361</f>
        <v>1.0972109747878678E-3</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280.00099690550149</v>
      </c>
      <c r="E531" s="225">
        <f ca="1">FT361</f>
        <v>9.9690550151716219E-4</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280.00146969499167</v>
      </c>
      <c r="E532" s="225">
        <f ca="1">FU361</f>
        <v>1.4696949916425182E-3</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280.00044718197995</v>
      </c>
      <c r="E533" s="225">
        <f ca="1">FV361</f>
        <v>4.4718197997324464E-4</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279.99969268090433</v>
      </c>
      <c r="E534" s="225">
        <f ca="1">FW361</f>
        <v>-3.0731909565996581E-4</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279.99894434785432</v>
      </c>
      <c r="E535" s="225">
        <f ca="1">FX361</f>
        <v>-1.0556521456696884E-3</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279.99851198922579</v>
      </c>
      <c r="E536" s="225">
        <f ca="1">FY361</f>
        <v>-1.488010774212848E-3</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279.99936661601078</v>
      </c>
      <c r="E537" s="225">
        <f ca="1">FZ361</f>
        <v>-6.3338398920912483E-4</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279.99962775215738</v>
      </c>
      <c r="E538" s="225">
        <f ca="1">GA361</f>
        <v>-3.7224784259655148E-4</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280.00131739381419</v>
      </c>
      <c r="E539" s="225">
        <f ca="1">GB361</f>
        <v>1.3173938141830324E-3</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280.00083571740328</v>
      </c>
      <c r="E540" s="225">
        <f ca="1">GC361</f>
        <v>8.3571740327267495E-4</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280.00176009852487</v>
      </c>
      <c r="E541" s="225">
        <f ca="1">GD361</f>
        <v>1.7600985248557757E-3</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279.99983280601668</v>
      </c>
      <c r="E542" s="225">
        <f ca="1">GE361</f>
        <v>-1.671939832908005E-4</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280.00016202273741</v>
      </c>
      <c r="E543" s="225">
        <f ca="1">GF361</f>
        <v>1.6202273741195737E-4</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279.99818658592835</v>
      </c>
      <c r="E544" s="225">
        <f ca="1">GG361</f>
        <v>-1.8134140716343254E-3</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279.99937751595894</v>
      </c>
      <c r="E545" s="225">
        <f ca="1">GH361</f>
        <v>-6.224840410769658E-4</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279.99869022588666</v>
      </c>
      <c r="E546" s="225">
        <f ca="1">GI361</f>
        <v>-1.3097741133403043E-3</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280.00077534101212</v>
      </c>
      <c r="E547" s="225">
        <f ca="1">GJ361</f>
        <v>7.7534101208752123E-4</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280.00061885395144</v>
      </c>
      <c r="E548" s="225">
        <f ca="1">GK361</f>
        <v>6.1885395143301304E-4</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280.00195847033996</v>
      </c>
      <c r="E549" s="225">
        <f ca="1">GL361</f>
        <v>1.9584703399644658E-3</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280.001018312854</v>
      </c>
      <c r="E550" s="225">
        <f ca="1">GM361</f>
        <v>1.0183128539832675E-3</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280.00119970424527</v>
      </c>
      <c r="E551" s="225">
        <f ca="1">GN361</f>
        <v>1.1997042452513347E-3</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280.00039532736031</v>
      </c>
      <c r="E552" s="225">
        <f ca="1">GO361</f>
        <v>3.9532736032375575E-4</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280.02526677825085</v>
      </c>
      <c r="E553" s="225">
        <f ca="1">GP361</f>
        <v>2.5266778250829257E-2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280.04492972305542</v>
      </c>
      <c r="E554" s="225">
        <f ca="1">GQ361</f>
        <v>4.4929723055443883E-2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280.0166629250761</v>
      </c>
      <c r="E555" s="225">
        <f ca="1">GR361</f>
        <v>1.6662925076076442E-2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279.99137150369745</v>
      </c>
      <c r="E556" s="225">
        <f ca="1">GS361</f>
        <v>-8.6284963025338047E-3</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279.98887043485917</v>
      </c>
      <c r="E557" s="225">
        <f ca="1">GT361</f>
        <v>-1.1129565140829535E-2</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279.99909073946952</v>
      </c>
      <c r="E558" s="225">
        <f ca="1">GU361</f>
        <v>-9.0926053050194517E-4</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280.00388795590129</v>
      </c>
      <c r="E559" s="225">
        <f ca="1">GV361</f>
        <v>3.8879559012675279E-3</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280.00374290371656</v>
      </c>
      <c r="E560" s="225">
        <f ca="1">GW361</f>
        <v>3.7429037165585123E-3</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279.99903527937835</v>
      </c>
      <c r="E561" s="225">
        <f ca="1">GX361</f>
        <v>-9.6472062163211727E-4</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279.99819243148011</v>
      </c>
      <c r="E562" s="225">
        <f ca="1">GY361</f>
        <v>-1.8075685199000968E-3</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279.99764567239299</v>
      </c>
      <c r="E563" s="225">
        <f ca="1">GZ361</f>
        <v>-2.354327607020432E-3</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279.99999569639471</v>
      </c>
      <c r="E564" s="225">
        <f ca="1">HA361</f>
        <v>-4.3036053033996776E-6</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280.00044880888271</v>
      </c>
      <c r="E565" s="225">
        <f ca="1">HB361</f>
        <v>4.4880888271752568E-4</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280.00161743269661</v>
      </c>
      <c r="E566" s="225">
        <f ca="1">HC361</f>
        <v>1.617432696614711E-3</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280.00114456407715</v>
      </c>
      <c r="E567" s="225">
        <f ca="1">HD361</f>
        <v>1.144564077154613E-3</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280.00082484089825</v>
      </c>
      <c r="E568" s="225">
        <f ca="1">HE361</f>
        <v>8.2484089824509015E-4</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279.99995024354592</v>
      </c>
      <c r="E569" s="225">
        <f ca="1">HF361</f>
        <v>-4.9756454086089289E-5</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279.99896845381846</v>
      </c>
      <c r="E570" s="225">
        <f ca="1">HG361</f>
        <v>-1.0315461815588079E-3</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279.99890614797113</v>
      </c>
      <c r="E571" s="225">
        <f ca="1">HH361</f>
        <v>-1.0938520288719369E-3</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279.99862024959975</v>
      </c>
      <c r="E572" s="225">
        <f ca="1">HI361</f>
        <v>-1.3797504002457585E-3</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280.00002761702274</v>
      </c>
      <c r="E573" s="225">
        <f ca="1">HJ361</f>
        <v>2.7617022738897045E-5</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280.00021319897394</v>
      </c>
      <c r="E574" s="225">
        <f ca="1">HK361</f>
        <v>2.1319897394528819E-4</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280.00167944880724</v>
      </c>
      <c r="E575" s="225">
        <f ca="1">HL361</f>
        <v>1.679448807214475E-3</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280.00085895215153</v>
      </c>
      <c r="E576" s="225">
        <f ca="1">HM361</f>
        <v>8.5895215151895413E-4</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280.0011254935626</v>
      </c>
      <c r="E577" s="225">
        <f ca="1">HN361</f>
        <v>1.1254935626008446E-3</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279.99937753289811</v>
      </c>
      <c r="E578" s="225">
        <f ca="1">HO361</f>
        <v>-6.2246710186406463E-4</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279.99931514859469</v>
      </c>
      <c r="E579" s="225">
        <f ca="1">HP361</f>
        <v>-6.8485140532156396E-4</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279.99835343964304</v>
      </c>
      <c r="E580" s="225">
        <f ca="1">HQ361</f>
        <v>-1.6465603569841493E-3</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279.9992391911843</v>
      </c>
      <c r="E581" s="225">
        <f ca="1">HR361</f>
        <v>-7.6080881570500004E-4</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279.99967510909136</v>
      </c>
      <c r="E582" s="225">
        <f ca="1">HS361</f>
        <v>-3.2489090863690393E-4</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280.00084427219281</v>
      </c>
      <c r="E583" s="225">
        <f ca="1">HT361</f>
        <v>8.4427219278699239E-4</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280.00129070110825</v>
      </c>
      <c r="E584" s="225">
        <f ca="1">HU361</f>
        <v>1.2907011082506346E-3</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280.00116927726407</v>
      </c>
      <c r="E585" s="225">
        <f ca="1">HV361</f>
        <v>1.1692772640680756E-3</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280.00066910607785</v>
      </c>
      <c r="E586" s="225">
        <f ca="1">HW361</f>
        <v>6.6910607783922285E-4</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279.99943784780879</v>
      </c>
      <c r="E587" s="225">
        <f ca="1">HX361</f>
        <v>-5.6215219121306037E-4</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279.99907535405822</v>
      </c>
      <c r="E588" s="225">
        <f ca="1">HY361</f>
        <v>-9.2464594175667414E-4</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279.99842301496494</v>
      </c>
      <c r="E589" s="225">
        <f ca="1">HZ361</f>
        <v>-1.5769850350767695E-3</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279.99937750660587</v>
      </c>
      <c r="E590" s="225">
        <f ca="1">IA361</f>
        <v>-6.2249339414718473E-4</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279.99974427349156</v>
      </c>
      <c r="E591" s="225">
        <f ca="1">IB361</f>
        <v>-2.5572650846027758E-4</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280.00113067307734</v>
      </c>
      <c r="E592" s="225">
        <f ca="1">IC361</f>
        <v>1.1306730773651295E-3</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280.00111619511944</v>
      </c>
      <c r="E593" s="225">
        <f ca="1">ID361</f>
        <v>1.1161951194200138E-3</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280.0017303065693</v>
      </c>
      <c r="E594" s="225">
        <f ca="1">IE361</f>
        <v>1.730306569296969E-3</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280.00024208040043</v>
      </c>
      <c r="E595" s="225">
        <f ca="1">IF361</f>
        <v>2.4208040040404704E-4</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279.99956448447961</v>
      </c>
      <c r="E596" s="225">
        <f ca="1">IG361</f>
        <v>-4.355155203709548E-4</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279.99870830201479</v>
      </c>
      <c r="E597" s="225">
        <f ca="1">IH361</f>
        <v>-1.2916979852168229E-3</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279.99873687050678</v>
      </c>
      <c r="E598" s="225">
        <f ca="1">II361</f>
        <v>-1.263129493223073E-3</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279.99923753949309</v>
      </c>
      <c r="E599" s="225">
        <f ca="1">IJ361</f>
        <v>-7.624605069285707E-4</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280.00016883036716</v>
      </c>
      <c r="E600" s="225">
        <f ca="1">IK361</f>
        <v>1.6883036714395171E-4</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280.0009950814582</v>
      </c>
      <c r="E601" s="225">
        <f ca="1">IL361</f>
        <v>9.9508145822250278E-4</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280.00138397151733</v>
      </c>
      <c r="E602" s="225">
        <f ca="1">IM361</f>
        <v>1.3839715173128635E-3</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280.00096618040868</v>
      </c>
      <c r="E603" s="225">
        <f ca="1">IN361</f>
        <v>9.66180408692319E-4</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280.00038083261012</v>
      </c>
      <c r="E604" s="225">
        <f ca="1">IO361</f>
        <v>3.8083261011109972E-4</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279.99906174983812</v>
      </c>
      <c r="E605" s="225">
        <f ca="1">IP361</f>
        <v>-9.3825016186906097E-4</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279.99908116571015</v>
      </c>
      <c r="E606" s="225">
        <f ca="1">IQ361</f>
        <v>-9.1883428985993683E-4</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279.9982450520323</v>
      </c>
      <c r="E607" s="225">
        <f ca="1">IR361</f>
        <v>-1.7549479676891855E-3</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280.00006793693728</v>
      </c>
      <c r="E608" s="225">
        <f ca="1">IS361</f>
        <v>6.7936937293103613E-5</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279.99946459736748</v>
      </c>
      <c r="E609" s="225">
        <f ca="1">IT361</f>
        <v>-5.3540263252574807E-4</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280.00218176433867</v>
      </c>
      <c r="E610" s="225">
        <f ca="1">IU361</f>
        <v>2.1817643386546088E-3</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280.000033489207</v>
      </c>
      <c r="E611" s="225">
        <f ca="1">IV361</f>
        <v>3.348920699845013E-5</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280.00250570937226</v>
      </c>
      <c r="E612" s="225">
        <f ca="1">IW361</f>
        <v>2.5057093722643782E-3</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279.99819064586785</v>
      </c>
      <c r="E613" s="225">
        <f ca="1">IX361</f>
        <v>-1.8093541321733434E-3</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280.00141572587978</v>
      </c>
      <c r="E614" s="225">
        <f ca="1">IY361</f>
        <v>1.415725879784952E-3</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279.99589979395324</v>
      </c>
      <c r="E615" s="225">
        <f ca="1">IZ361</f>
        <v>-4.1002060467453527E-3</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280.0026212872088</v>
      </c>
      <c r="E616" s="225">
        <f ca="1">JA361</f>
        <v>2.6212872087921363E-3</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279.96650534342518</v>
      </c>
      <c r="E617" s="225">
        <f ca="1">JB361</f>
        <v>-3.3494656574797908E-2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31,3430605383087-61,9208401920347i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-1,21283246368291+535,875532473759i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0,111236239606282-0,219700269109556i</v>
      </c>
      <c r="I626" s="227" t="str">
        <f>IMDIV(H626,IMSUM(1,IMPRODUCT(F626,G626,-1)))</f>
        <v>1,43842810172624E-08+6,62156680011522E-06i</v>
      </c>
      <c r="J626" s="223" t="str">
        <f>IMPRODUCT(1/Nt_input,O625)</f>
        <v>3,97679258230462E-15-2,5i</v>
      </c>
      <c r="K626" s="246" t="str">
        <f>IMPRODUCT(I626,J626)</f>
        <v>0,000016553917000288-3,59607025431297E-08i</v>
      </c>
      <c r="L626" s="222">
        <f>20*LOG(IMABS(K626))</f>
        <v>-95.621964038295459</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9,31840476265021-36,5154021189285i</v>
      </c>
      <c r="G627" s="227" t="str">
        <f t="shared" si="1633"/>
        <v>-1,21283223627687+267,938221048937i</v>
      </c>
      <c r="H627" s="227" t="str">
        <f t="shared" si="1634"/>
        <v>0,033090922818716-0,129559614662239i</v>
      </c>
      <c r="I627" s="227" t="str">
        <f t="shared" ref="I627:I689" si="1688">IMDIV(H627,IMSUM(1,IMPRODUCT(F627,G627,-1)))</f>
        <v>5,75471661762059E-08+0,0000132438678571377i</v>
      </c>
      <c r="J627" s="223" t="str">
        <f>IMPRODUCT(1/Nt_input,P625)</f>
        <v>-1,49105581397427E-15-4,31512464649303E-17i</v>
      </c>
      <c r="K627" s="246" t="str">
        <f t="shared" ref="K627:K689" si="1689">IMPRODUCT(I627,J627)</f>
        <v>4,85683369347542E-22-1,97498293998432E-20i</v>
      </c>
      <c r="L627" s="222">
        <f t="shared" ref="L627:L689" si="1690">20*LOG(IMABS(K627))</f>
        <v>-394.08610740407642</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4,34265920555109-25,1803598007052i</v>
      </c>
      <c r="G628" s="227" t="str">
        <f t="shared" si="1633"/>
        <v>-1,21283185726701+178,625986045773i</v>
      </c>
      <c r="H628" s="227" t="str">
        <f t="shared" si="1634"/>
        <v>0,0154365624511278-0,0893418986720669i</v>
      </c>
      <c r="I628" s="227" t="str">
        <f t="shared" si="1688"/>
        <v>1,29518789610558E-07+0,0000198676374287937i</v>
      </c>
      <c r="J628" s="223" t="str">
        <f>IMPRODUCT(1/Nt_input,Q625)</f>
        <v>1,60282350543037E-15-6,93889390391806E-18i</v>
      </c>
      <c r="K628" s="246" t="str">
        <f t="shared" si="1689"/>
        <v>3,45455188622604E-22+3,18434175510991E-20i</v>
      </c>
      <c r="L628" s="222">
        <f t="shared" si="1690"/>
        <v>-389.93909547103533</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2,51936489600839-19,1153369382189i</v>
      </c>
      <c r="G629" s="227" t="str">
        <f t="shared" si="1633"/>
        <v>-1,21283132665361+133,970020147737i</v>
      </c>
      <c r="H629" s="227" t="str">
        <f t="shared" si="1634"/>
        <v>0,00896736227258023-0,0678226515482392i</v>
      </c>
      <c r="I629" s="227" t="str">
        <f t="shared" si="1688"/>
        <v>2,30349400922064E-07+0,0000264936097740371i</v>
      </c>
      <c r="J629" s="223" t="str">
        <f>IMPRODUCT(1/Nt_input,R625)</f>
        <v>4,78604108384781E-15+3,61689844741177E-16i</v>
      </c>
      <c r="K629" s="246" t="str">
        <f t="shared" si="1689"/>
        <v>-8,48000790935208E-21+1,26882819877029E-19i</v>
      </c>
      <c r="L629" s="222">
        <f t="shared" si="1690"/>
        <v>-377.91258812080002</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1,66032402380328-15,3790769577168i</v>
      </c>
      <c r="G630" s="227" t="str">
        <f t="shared" si="1633"/>
        <v>-1,21283064443706+107,176561891434i</v>
      </c>
      <c r="H630" s="227" t="str">
        <f t="shared" si="1634"/>
        <v>0,00591941382489926-0,0545660494891958i</v>
      </c>
      <c r="I630" s="227" t="str">
        <f t="shared" si="1688"/>
        <v>3,60109404266604E-07+0,0000331225191526292i</v>
      </c>
      <c r="J630" s="223" t="str">
        <f>IMPRODUCT(1/Nt_input,S625)</f>
        <v>3,07907318348663E-15+2,43160526436359E-14i</v>
      </c>
      <c r="K630" s="246" t="str">
        <f t="shared" si="1689"/>
        <v>-8,04300116195371E-19+1,10743099723998E-19i</v>
      </c>
      <c r="L630" s="222">
        <f t="shared" si="1690"/>
        <v>-361.81007368732025</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1,18959054195274-12,8556184108075i</v>
      </c>
      <c r="G631" s="227" t="str">
        <f t="shared" si="1633"/>
        <v>-1,21282981061786+89,3143574556557i</v>
      </c>
      <c r="H631" s="227" t="str">
        <f t="shared" si="1634"/>
        <v>0,00424921246479191-0,0456125681377301i</v>
      </c>
      <c r="I631" s="227" t="str">
        <f t="shared" si="1688"/>
        <v>5,18889413110701E-07+0,0000397550998234794i</v>
      </c>
      <c r="J631" s="223" t="str">
        <f>IMPRODUCT(1/Nt_input,T625)</f>
        <v>1,66180410361358E-15+2,77208811461094E-15i</v>
      </c>
      <c r="K631" s="246" t="str">
        <f t="shared" si="1689"/>
        <v>-1,0934234715981E-19+6,75035952011072E-20i</v>
      </c>
      <c r="L631" s="222">
        <f t="shared" si="1690"/>
        <v>-377.821875836836</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0,904345201315649-11,0398044722143i</v>
      </c>
      <c r="G632" s="227" t="str">
        <f t="shared" si="1633"/>
        <v>-1,21282882519666+76,55572663125i</v>
      </c>
      <c r="H632" s="227" t="str">
        <f t="shared" si="1634"/>
        <v>0,00323713856896104-0,039169868917348i</v>
      </c>
      <c r="I632" s="227" t="str">
        <f t="shared" si="1688"/>
        <v>7,06800320693225E-07+0,0000463920860413215i</v>
      </c>
      <c r="J632" s="223" t="str">
        <f>IMPRODUCT(1/Nt_input,U625)</f>
        <v>6,93279526668702E-17+1,3990544833753E-15i</v>
      </c>
      <c r="K632" s="246" t="str">
        <f t="shared" si="1689"/>
        <v>-6,48560549500656E-20+4,20512050270706E-21i</v>
      </c>
      <c r="L632" s="222">
        <f t="shared" si="1690"/>
        <v>-383.74277025881383</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0,718639508912934-9,67168770408989i</v>
      </c>
      <c r="G633" s="227" t="str">
        <f t="shared" si="1633"/>
        <v>-1,21282768817419+66,9868293135818i</v>
      </c>
      <c r="H633" s="227" t="str">
        <f t="shared" si="1634"/>
        <v>0,00257823971103358-0,0343156366233898i</v>
      </c>
      <c r="I633" s="227" t="str">
        <f t="shared" si="1688"/>
        <v>9,23973386238891E-07+0,0000530342120513114i</v>
      </c>
      <c r="J633" s="223" t="str">
        <f>IMPRODUCT(1/Nt_input,V625)</f>
        <v>-5,34387665411875E-15-9,08127739673859E-16i</v>
      </c>
      <c r="K633" s="246" t="str">
        <f t="shared" si="1689"/>
        <v>4,32242393077925E-20-2,8424737351335E-19i</v>
      </c>
      <c r="L633" s="222">
        <f t="shared" si="1690"/>
        <v>-370.82678833152386</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0,591059629547613-8,60435683323746i</v>
      </c>
      <c r="G634" s="227" t="str">
        <f t="shared" si="1633"/>
        <v>-1,21282639955129+59,5444210000258i</v>
      </c>
      <c r="H634" s="227" t="str">
        <f t="shared" si="1634"/>
        <v>0,0021255761473204-0,0305286177974007i</v>
      </c>
      <c r="I634" s="227" t="str">
        <f t="shared" si="1688"/>
        <v>0,0000011705603369784+0,0000596822120811048i</v>
      </c>
      <c r="J634" s="223" t="str">
        <f>IMPRODUCT(1/Nt_input,W625)</f>
        <v>1,29782726991483E-14+8,72218963721138E-15i</v>
      </c>
      <c r="K634" s="246" t="str">
        <f t="shared" si="1689"/>
        <v>-5,05367720475552E-19+7,84781872917905E-19i</v>
      </c>
      <c r="L634" s="222">
        <f t="shared" si="1690"/>
        <v>-360.59842693128621</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0,499671908553944-7,7486824721777i</v>
      </c>
      <c r="G635" s="227" t="str">
        <f t="shared" si="1633"/>
        <v>-1,21282495932894+53,5905549889624i</v>
      </c>
      <c r="H635" s="227" t="str">
        <f t="shared" si="1634"/>
        <v>0,00180132544047759-0,0274925739339422i</v>
      </c>
      <c r="I635" s="227" t="str">
        <f t="shared" si="1688"/>
        <v>1,44673348604095E-06+0,0000663368203299878i</v>
      </c>
      <c r="J635" s="223" t="str">
        <f>IMPRODUCT(1/Nt_input,X625)</f>
        <v>-3,72624701277039E-15+4,561455380081E-15i</v>
      </c>
      <c r="K635" s="246" t="str">
        <f t="shared" si="1689"/>
        <v>-3,07983332322324E-19-2,40588168347858E-19i</v>
      </c>
      <c r="L635" s="222">
        <f t="shared" si="1690"/>
        <v>-368.16057450689254</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0,431984952902368-7,04751293008548i</v>
      </c>
      <c r="G636" s="227" t="str">
        <f t="shared" si="1633"/>
        <v>-1,21282336750822+48,7192651975009i</v>
      </c>
      <c r="H636" s="227" t="str">
        <f t="shared" si="1634"/>
        <v>0,00156116708549965-0,0250047260641706i</v>
      </c>
      <c r="I636" s="227" t="str">
        <f t="shared" si="1688"/>
        <v>1,75268586629414E-06+0,0000729987709546131i</v>
      </c>
      <c r="J636" s="223" t="str">
        <f>IMPRODUCT(1/Nt_input,Y625)</f>
        <v>-8,16682062688284E-16-4,62997695738208E-15i</v>
      </c>
      <c r="K636" s="246" t="str">
        <f t="shared" si="1689"/>
        <v>3,36551240328541E-19-6,77316820113941E-20i</v>
      </c>
      <c r="L636" s="222">
        <f t="shared" si="1690"/>
        <v>-369.28654500546855</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0,380463204390083-6,46253876028165i</v>
      </c>
      <c r="G637" s="227" t="str">
        <f t="shared" si="1633"/>
        <v>-1,21282162409032+44,6599075703423i</v>
      </c>
      <c r="H637" s="227" t="str">
        <f t="shared" si="1634"/>
        <v>0,00137836429296135-0,0229291490740511i</v>
      </c>
      <c r="I637" s="227" t="str">
        <f t="shared" si="1688"/>
        <v>2,08863138021673E-06+0,0000796687980508942i</v>
      </c>
      <c r="J637" s="223" t="str">
        <f>IMPRODUCT(1/Nt_input,Z625)</f>
        <v>2,64625967623042E-15-9,67975699595058E-15i</v>
      </c>
      <c r="K637" s="246" t="str">
        <f t="shared" si="1689"/>
        <v>7,76701666292094E-19+1,90606883521211E-19i</v>
      </c>
      <c r="L637" s="222">
        <f t="shared" si="1690"/>
        <v>-361.94093946951273</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0,340342940870423-5,96713048613164i</v>
      </c>
      <c r="G638" s="227" t="str">
        <f t="shared" si="1633"/>
        <v>-1,21281972907655+41,2251131460919i</v>
      </c>
      <c r="H638" s="227" t="str">
        <f t="shared" si="1634"/>
        <v>0,00123601497910256-0,0211713593580793i</v>
      </c>
      <c r="I638" s="227" t="str">
        <f t="shared" si="1688"/>
        <v>2,45480496589669E-06+0,0000863476356315765i</v>
      </c>
      <c r="J638" s="223" t="str">
        <f>IMPRODUCT(1/Nt_input,AA625)</f>
        <v>1,50741371425164E-15-2,02962646689286E-15i</v>
      </c>
      <c r="K638" s="246" t="str">
        <f t="shared" si="1689"/>
        <v>1,78953853302874E-19+1,25179273014398E-19i</v>
      </c>
      <c r="L638" s="222">
        <f t="shared" si="1690"/>
        <v>-373.21533229460755</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0,308493516276528-5,54220821287136i</v>
      </c>
      <c r="G639" s="227" t="str">
        <f t="shared" si="1633"/>
        <v>-1,21281768246833+38,2810469522916i</v>
      </c>
      <c r="H639" s="227" t="str">
        <f t="shared" si="1634"/>
        <v>0,00112301135039102-0,019663659857318i</v>
      </c>
      <c r="I639" s="227" t="str">
        <f t="shared" si="1688"/>
        <v>2,85146277926044E-06+0,000093036017599041i</v>
      </c>
      <c r="J639" s="223" t="str">
        <f>IMPRODUCT(1/Nt_input,AB625)</f>
        <v>2,32186638622275E-15+8,94770368908838E-15i</v>
      </c>
      <c r="K639" s="246" t="str">
        <f t="shared" si="1689"/>
        <v>-8,258380023103E-19+2,41531246000528E-19i</v>
      </c>
      <c r="L639" s="222">
        <f t="shared" si="1690"/>
        <v>-361.30565413036891</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0,282789086268816-5,17374622801798i</v>
      </c>
      <c r="G640" s="227" t="str">
        <f t="shared" si="1633"/>
        <v>-1,21281548426719+35,729563342442i</v>
      </c>
      <c r="H640" s="227" t="str">
        <f t="shared" si="1634"/>
        <v>0,00103181073368362-0,0183562861733865i</v>
      </c>
      <c r="I640" s="227" t="str">
        <f t="shared" si="1688"/>
        <v>3,27888239264315E-06+0,000099734677712817i</v>
      </c>
      <c r="J640" s="223" t="str">
        <f>IMPRODUCT(1/Nt_input,AC625)</f>
        <v>-1,26510808122829E-15-2,05131051034258E-15i</v>
      </c>
      <c r="K640" s="246" t="str">
        <f t="shared" si="1689"/>
        <v>2,00438652025601E-19-1,3290115266739E-19i</v>
      </c>
      <c r="L640" s="222">
        <f t="shared" si="1690"/>
        <v>-372.37783957778311</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0,261745175134507-4,85120502713937i</v>
      </c>
      <c r="G641" s="227" t="str">
        <f t="shared" si="1633"/>
        <v>-1,21281313447479+33,4970530816404i</v>
      </c>
      <c r="H641" s="227" t="str">
        <f t="shared" si="1634"/>
        <v>0,000957146085253728-0,0172118432650283i</v>
      </c>
      <c r="I641" s="227" t="str">
        <f t="shared" si="1688"/>
        <v>3,73736300982297E-06+0,000106444349551332i</v>
      </c>
      <c r="J641" s="223" t="str">
        <f>IMPRODUCT(1/Nt_input,AD625)</f>
        <v>-6,9133145337145E-15-4,31078783780136E-16i</v>
      </c>
      <c r="K641" s="246" t="str">
        <f t="shared" si="1689"/>
        <v>2,00483347312798E-20-7,37494366685829E-19i</v>
      </c>
      <c r="L641" s="222">
        <f t="shared" si="1690"/>
        <v>-362.6416176412821</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0,244299806420821-4,56651245281345i</v>
      </c>
      <c r="G642" s="227" t="str">
        <f t="shared" si="1633"/>
        <v>-1,21281063309288+31,5272267549344i</v>
      </c>
      <c r="H642" s="227" t="str">
        <f t="shared" si="1634"/>
        <v>0,000895249424010877-0,0162016904441035i</v>
      </c>
      <c r="I642" s="227" t="str">
        <f t="shared" si="1688"/>
        <v>4,22722569764746E-06+0,000113165766467365i</v>
      </c>
      <c r="J642" s="223" t="str">
        <f>IMPRODUCT(1/Nt_input,AE625)</f>
        <v>-2,5244089045702E-15+1,40946282423115E-15i</v>
      </c>
      <c r="K642" s="246" t="str">
        <f t="shared" si="1689"/>
        <v>-1,70174187004144E-19-2,79718551092259E-19i</v>
      </c>
      <c r="L642" s="222">
        <f t="shared" si="1690"/>
        <v>-369.69798239461255</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0,229677042642019-4,31338214454735i</v>
      </c>
      <c r="G643" s="227" t="str">
        <f t="shared" si="1633"/>
        <v>-1,21280798012334+29,7763037062239i</v>
      </c>
      <c r="H643" s="227" t="str">
        <f t="shared" si="1634"/>
        <v>0,00084336765899234-0,0153035231790205i</v>
      </c>
      <c r="I643" s="227" t="str">
        <f t="shared" si="1688"/>
        <v>4,74881363439132E-06+0,000119899661536675i</v>
      </c>
      <c r="J643" s="223" t="str">
        <f>IMPRODUCT(1/Nt_input,AF625)</f>
        <v>9,09032370861527E-15+3,65879201935647E-14i</v>
      </c>
      <c r="K643" s="246" t="str">
        <f t="shared" si="1689"/>
        <v>-4,34371099437078E-18+1,263675950191E-18i</v>
      </c>
      <c r="L643" s="222">
        <f t="shared" si="1690"/>
        <v>-346.88994572692366</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0,217299297278815-4,0868459202053i</v>
      </c>
      <c r="G644" s="227" t="str">
        <f t="shared" si="1633"/>
        <v>-1,21280517556817+28,2097202596177i</v>
      </c>
      <c r="H644" s="227" t="str">
        <f t="shared" si="1634"/>
        <v>0,000799451465018579-0,0144997139450136i</v>
      </c>
      <c r="I644" s="227" t="str">
        <f t="shared" si="1688"/>
        <v>5,30249237498822E-06+0,000126646767499239i</v>
      </c>
      <c r="J644" s="223" t="str">
        <f>IMPRODUCT(1/Nt_input,AG625)</f>
        <v>-1,73828575773978E-14+1,80385220649448E-14i</v>
      </c>
      <c r="K644" s="246" t="str">
        <f t="shared" si="1689"/>
        <v>-2,37669297974861E-18-2,10583359637166E-18i</v>
      </c>
      <c r="L644" s="222">
        <f t="shared" si="1690"/>
        <v>-349.96401417984606</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0,206729472363422-3,88292569077346i</v>
      </c>
      <c r="G645" s="227" t="str">
        <f t="shared" si="1633"/>
        <v>-1,21280221942945+26,7998254743791i</v>
      </c>
      <c r="H645" s="227" t="str">
        <f t="shared" si="1634"/>
        <v>0,000761949982015765-0,0137761481503476i</v>
      </c>
      <c r="I645" s="227" t="str">
        <f t="shared" si="1688"/>
        <v>5,88865013329306E-06+0,000133407816692565i</v>
      </c>
      <c r="J645" s="223" t="str">
        <f>IMPRODUCT(1/Nt_input,AH625)</f>
        <v>-3,56312811829358E-14+1,02340011465251E-14i</v>
      </c>
      <c r="K645" s="246" t="str">
        <f t="shared" si="1689"/>
        <v>-1,57511589767442E-18-4,69322697635873E-18i</v>
      </c>
      <c r="L645" s="222">
        <f t="shared" si="1690"/>
        <v>-346.1070330051391</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0,197631868963668-3,69839866283665i</v>
      </c>
      <c r="G646" s="227" t="str">
        <f t="shared" si="1633"/>
        <v>-1,21279911170941+25,5242352556049i</v>
      </c>
      <c r="H646" s="227" t="str">
        <f t="shared" si="1634"/>
        <v>0,00072967212215103-0,0131213910551083i</v>
      </c>
      <c r="I646" s="227" t="str">
        <f t="shared" si="1688"/>
        <v>6,50769808153114E-06+0,000140183540976439i</v>
      </c>
      <c r="J646" s="223" t="str">
        <f>IMPRODUCT(1/Nt_input,AI625)</f>
        <v>9,45003014100714E-14+7,63330371134075E-14i</v>
      </c>
      <c r="K646" s="246" t="str">
        <f t="shared" si="1689"/>
        <v>-1,0085656005853E-17+1,37441392341849E-17i</v>
      </c>
      <c r="L646" s="222">
        <f t="shared" si="1690"/>
        <v>-335.36671781280597</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0,189745220299459-3,53062629879195i</v>
      </c>
      <c r="G647" s="227" t="str">
        <f t="shared" si="1633"/>
        <v>-1,2127958524104+24,3646353438083i</v>
      </c>
      <c r="H647" s="227" t="str">
        <f t="shared" si="1634"/>
        <v>0,000701690889078982-0,0125260809077654i</v>
      </c>
      <c r="I647" s="227" t="str">
        <f t="shared" si="1688"/>
        <v>0,0000071600706671017+0,000146974671648517i</v>
      </c>
      <c r="J647" s="223" t="str">
        <f>IMPRODUCT(1/Nt_input,AJ625)</f>
        <v>1,89859385808441E-15-2,14411821630736E-15i</v>
      </c>
      <c r="K647" s="246" t="str">
        <f t="shared" si="1689"/>
        <v>3,28725137009388E-19+2,63693170938466E-19i</v>
      </c>
      <c r="L647" s="222">
        <f t="shared" si="1690"/>
        <v>-367.50570967256687</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0,182863734404672-3,37742772047659i</v>
      </c>
      <c r="G648" s="227" t="str">
        <f t="shared" si="1633"/>
        <v>-1,21279244153484+23,3058965680885i</v>
      </c>
      <c r="H648" s="227" t="str">
        <f t="shared" si="1634"/>
        <v>0,000677276115723948-0,011982479770679i</v>
      </c>
      <c r="I648" s="227" t="str">
        <f t="shared" si="1688"/>
        <v>7,84622594690838E-06+0,000153781939350142i</v>
      </c>
      <c r="J648" s="223" t="str">
        <f>IMPRODUCT(1/Nt_input,AK625)</f>
        <v>-2,94648881031881E-15-1,70747964378659E-13i</v>
      </c>
      <c r="K648" s="246" t="str">
        <f t="shared" si="1689"/>
        <v>2,62348342852833E-17-1,79284387201394E-18i</v>
      </c>
      <c r="L648" s="222">
        <f t="shared" si="1690"/>
        <v>-331.60219862211795</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0,176823538924926-3,23698464834895i</v>
      </c>
      <c r="G649" s="227" t="str">
        <f t="shared" si="1633"/>
        <v>-1,21278887908529+22,3354112860095i</v>
      </c>
      <c r="H649" s="227" t="str">
        <f t="shared" si="1634"/>
        <v>0,000655846369291122-0,0114841362363791i</v>
      </c>
      <c r="I649" s="227" t="str">
        <f t="shared" si="1688"/>
        <v>8,56664593939166E-06+0,000160606073961664i</v>
      </c>
      <c r="J649" s="223" t="str">
        <f>IMPRODUCT(1/Nt_input,AL625)</f>
        <v>8,09829024043911E-14+4,62355848052098E-14i</v>
      </c>
      <c r="K649" s="246" t="str">
        <f t="shared" si="1689"/>
        <v>-6,73196390084359E-18+1,34024298980168E-17i</v>
      </c>
      <c r="L649" s="222">
        <f t="shared" si="1690"/>
        <v>-336.47924688391038</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0,171492837980214-3,10776908036817i</v>
      </c>
      <c r="G650" s="227" t="str">
        <f t="shared" si="1633"/>
        <v>-1,21278516506442+21,4425890779073i</v>
      </c>
      <c r="H650" s="227" t="str">
        <f t="shared" si="1634"/>
        <v>0,000636934026993693-0,0110256288261954i</v>
      </c>
      <c r="I650" s="227" t="str">
        <f t="shared" si="1688"/>
        <v>9,32183699444779E-06+0,000167447804486636i</v>
      </c>
      <c r="J650" s="223" t="str">
        <f>IMPRODUCT(1/Nt_input,AM625)</f>
        <v>1,13207444178524E-14+1,56584814559045E-14i</v>
      </c>
      <c r="K650" s="246" t="str">
        <f t="shared" si="1689"/>
        <v>-2,51644820726689E-18+2,04159960963625E-18i</v>
      </c>
      <c r="L650" s="222">
        <f t="shared" si="1690"/>
        <v>-349.78784207875287</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0,166764663334628-2,98848761003141i</v>
      </c>
      <c r="G651" s="227" t="str">
        <f t="shared" si="1633"/>
        <v>-1,21278129947503+20,6184688194328i</v>
      </c>
      <c r="H651" s="227" t="str">
        <f t="shared" si="1634"/>
        <v>0,000620159556598006-0,0106023684260055i</v>
      </c>
      <c r="I651" s="227" t="str">
        <f t="shared" si="1688"/>
        <v>0,0000101123301814189+0,00017430785892412i</v>
      </c>
      <c r="J651" s="223" t="str">
        <f>IMPRODUCT(1/Nt_input,AN625)</f>
        <v>-8,8049420456527E-14+7,04124258898986E-14i</v>
      </c>
      <c r="K651" s="246" t="str">
        <f t="shared" si="1689"/>
        <v>-1,31638240104605E-17-1,46356722598135E-17i</v>
      </c>
      <c r="L651" s="222">
        <f t="shared" si="1690"/>
        <v>-334.11740436677428</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0,16255146694506-2,87803808377923i</v>
      </c>
      <c r="G652" s="227" t="str">
        <f t="shared" si="1633"/>
        <v>-1,21277728232001+19,8554169601978i</v>
      </c>
      <c r="H652" s="227" t="str">
        <f t="shared" si="1634"/>
        <v>0,000605212330335093-0,0102104445030928i</v>
      </c>
      <c r="I652" s="227" t="str">
        <f t="shared" si="1688"/>
        <v>0,0000109386816953432+0,000181186964128388i</v>
      </c>
      <c r="J652" s="223" t="str">
        <f>IMPRODUCT(1/Nt_input,AO625)</f>
        <v>3,65314806942234E-14-5,68906900755284E-14i</v>
      </c>
      <c r="K652" s="246" t="str">
        <f t="shared" si="1689"/>
        <v>1,07074576611277E-17+5,99671893193653E-18i</v>
      </c>
      <c r="L652" s="222">
        <f t="shared" si="1690"/>
        <v>-338.22145362413215</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0,158781039137876-2,77547552221881i</v>
      </c>
      <c r="G653" s="227" t="str">
        <f t="shared" si="1633"/>
        <v>-1,21277311360237+19,1468904569967i</v>
      </c>
      <c r="H653" s="227" t="str">
        <f t="shared" si="1634"/>
        <v>0,000591836142250809-0,00984650419180086i</v>
      </c>
      <c r="I653" s="227" t="str">
        <f t="shared" si="1688"/>
        <v>0,0000118014732816533+0,000188085845655169i</v>
      </c>
      <c r="J653" s="223" t="str">
        <f>IMPRODUCT(1/Nt_input,AP625)</f>
        <v>3,75402223955039E-14-1,27350387180146E-14i</v>
      </c>
      <c r="K653" s="246" t="str">
        <f t="shared" si="1689"/>
        <v>2,83831045831696E-18+6,91049225617E-18i</v>
      </c>
      <c r="L653" s="222">
        <f t="shared" si="1690"/>
        <v>-342.53280900273325</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0,155393393648588-2,67998507531071i</v>
      </c>
      <c r="G654" s="227" t="str">
        <f t="shared" si="1633"/>
        <v>-1,21276879332524+18,4872487553254i</v>
      </c>
      <c r="H654" s="227" t="str">
        <f t="shared" si="1634"/>
        <v>0,000579818156066618-0,00950765633628039i</v>
      </c>
      <c r="I654" s="227" t="str">
        <f t="shared" si="1688"/>
        <v>0,0000127013126795264+0,000195005227593738i</v>
      </c>
      <c r="J654" s="223" t="str">
        <f>IMPRODUCT(1/Nt_input,AQ625)</f>
        <v>3,77388482335033E-14+5,04717795335452E-14i</v>
      </c>
      <c r="K654" s="246" t="str">
        <f t="shared" si="1689"/>
        <v>-9,36292794342103E-18+8,00033054224753E-18i</v>
      </c>
      <c r="L654" s="222">
        <f t="shared" si="1690"/>
        <v>-338.19101148038328</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0,152338366398503-2,59086037451783i</v>
      </c>
      <c r="G655" s="227" t="str">
        <f t="shared" si="1633"/>
        <v>-1,21276432149185+17,8716033745992i</v>
      </c>
      <c r="H655" s="227" t="str">
        <f t="shared" si="1634"/>
        <v>0,000568980385438743-0,00919139468210581i</v>
      </c>
      <c r="I655" s="227" t="str">
        <f t="shared" si="1688"/>
        <v>0,0000136388340840615+0,000201945832383857i</v>
      </c>
      <c r="J655" s="223" t="str">
        <f>IMPRODUCT(1/Nt_input,AR625)</f>
        <v>-1,12280586846321E-14-3,086615164849E-14i</v>
      </c>
      <c r="K655" s="246" t="str">
        <f t="shared" si="1689"/>
        <v>6,08015305765487E-18-2,68843797827006E-18i</v>
      </c>
      <c r="L655" s="222">
        <f t="shared" si="1690"/>
        <v>-343.54617428479111</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0,149573747060054-2,50748606619142i</v>
      </c>
      <c r="G656" s="227" t="str">
        <f t="shared" si="1633"/>
        <v>-1,21275969810557+17,2956966059069i</v>
      </c>
      <c r="H656" s="227" t="str">
        <f t="shared" si="1634"/>
        <v>0,00055917306459602-0,00889553590327155i</v>
      </c>
      <c r="I656" s="227" t="str">
        <f t="shared" si="1688"/>
        <v>0,0000146146986274919+0,000208908380616777i</v>
      </c>
      <c r="J656" s="223" t="str">
        <f>IMPRODUCT(1/Nt_input,AS625)</f>
        <v>2,14766830079586E-14+4,46902714487663E-14i</v>
      </c>
      <c r="K656" s="246" t="str">
        <f t="shared" si="1689"/>
        <v>-9,02229698800646E-18+5,13979391701701E-18i</v>
      </c>
      <c r="L656" s="222">
        <f t="shared" si="1690"/>
        <v>-339.67303393606494</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0,147063812478067-2,42932361361271i</v>
      </c>
      <c r="G657" s="227" t="str">
        <f t="shared" si="1633"/>
        <v>-1,21275492316986+16,7558029539367i</v>
      </c>
      <c r="H657" s="227" t="str">
        <f t="shared" si="1634"/>
        <v>0,000550269444796166-0,00861816922665101i</v>
      </c>
      <c r="I657" s="227" t="str">
        <f t="shared" si="1688"/>
        <v>0,0000156295948796163+0,000215893590819353i</v>
      </c>
      <c r="J657" s="223" t="str">
        <f>IMPRODUCT(1/Nt_input,AT625)</f>
        <v>4,49232393905791E-16-2,23232582033847E-14i</v>
      </c>
      <c r="K657" s="246" t="str">
        <f t="shared" si="1689"/>
        <v>4,82646969263985E-18-2,51917087479279E-19i</v>
      </c>
      <c r="L657" s="222">
        <f t="shared" si="1690"/>
        <v>-346.31559290259872</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0,144778166128974-2,35589967580361i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-1,21274999668829+16,2486484985528i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0,00054216167663016-0,00835761519904652i</v>
      </c>
      <c r="I658" s="227" t="str">
        <f t="shared" si="1688"/>
        <v>0,0000166842393676317+0,000222902179220222i</v>
      </c>
      <c r="J658" s="223" t="str">
        <f>IMPRODUCT(1/Nt_input,AU625)</f>
        <v>-2,57904002245058E-13+1,46733753619844E-14i</v>
      </c>
      <c r="K658" s="246" t="str">
        <f t="shared" si="1689"/>
        <v>-7,57365945202941E-18-5,724255002317E-17i</v>
      </c>
      <c r="L658" s="222">
        <f t="shared" si="1690"/>
        <v>-324.77025305697498</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0,142690812755104-2,28679653364655i</v>
      </c>
      <c r="G659" s="227" t="str">
        <f t="shared" si="1744"/>
        <v>-1,21274491866457+15,7713444866805i</v>
      </c>
      <c r="H659" s="227" t="str">
        <f t="shared" si="1745"/>
        <v>0,000534757526747537-0,00811239171826377i</v>
      </c>
      <c r="I659" s="227" t="str">
        <f t="shared" si="1688"/>
        <v>0,0000177793771155581+0,000229934859497146i</v>
      </c>
      <c r="J659" s="223" t="str">
        <f>IMPRODUCT(1/Nt_input,AV625)</f>
        <v>5,96423342029244E-14+6,50881258612567E-14i</v>
      </c>
      <c r="K659" s="246" t="str">
        <f t="shared" si="1689"/>
        <v>-1,39056255229947E-17+1,48710780704634E-17i</v>
      </c>
      <c r="L659" s="222">
        <f t="shared" si="1690"/>
        <v>-333.82459346577235</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0,140779415248845-2,22164415461412i</v>
      </c>
      <c r="G660" s="227" t="str">
        <f t="shared" si="1744"/>
        <v>-1,21273968910248+15,3213323084408i</v>
      </c>
      <c r="H660" s="227" t="str">
        <f t="shared" si="1745"/>
        <v>0,000527977741219335-0,00788118587811031i</v>
      </c>
      <c r="I660" s="227" t="str">
        <f t="shared" si="1688"/>
        <v>0,0000189157822034228+0,000236992342504347i</v>
      </c>
      <c r="J660" s="223" t="str">
        <f>IMPRODUCT(1/Nt_input,AW625)</f>
        <v>6,0709223021968E-16+6,28793891954681E-15i</v>
      </c>
      <c r="K660" s="246" t="str">
        <f t="shared" si="1689"/>
        <v>-1,47870974966343E-18+2,62817492866523E-19i</v>
      </c>
      <c r="L660" s="222">
        <f t="shared" si="1690"/>
        <v>-356.46727216988143</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0,139024693892637-2,16011357804931i</v>
      </c>
      <c r="G661" s="227" t="str">
        <f t="shared" si="1744"/>
        <v>-1,21273430800598+14,8963376439286i</v>
      </c>
      <c r="H661" s="227" t="str">
        <f t="shared" si="1745"/>
        <v>0,000521753913991462-0,00766283049881783i</v>
      </c>
      <c r="I661" s="227" t="str">
        <f t="shared" si="1688"/>
        <v>0,0000200942583463792+0,000244075335978793i</v>
      </c>
      <c r="J661" s="223" t="str">
        <f>IMPRODUCT(1/Nt_input,AX625)</f>
        <v>6,30085651080573E-14-3,43522953138997E-14i</v>
      </c>
      <c r="K661" s="246" t="str">
        <f t="shared" si="1689"/>
        <v>9,65065840569874E-18+1,46885528014621E-17i</v>
      </c>
      <c r="L661" s="222">
        <f t="shared" si="1690"/>
        <v>-335.1019785106086</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0,137409937622258-2,10191137157574i</v>
      </c>
      <c r="G662" s="227" t="str">
        <f t="shared" si="1744"/>
        <v>-1,21272877537909+14,494332045649i</v>
      </c>
      <c r="H662" s="227" t="str">
        <f t="shared" si="1745"/>
        <v>0,000516026752806053-0,00745628445792259i</v>
      </c>
      <c r="I662" s="227" t="str">
        <f t="shared" si="1688"/>
        <v>0,0000213156394939043+0,000251184544224203i</v>
      </c>
      <c r="J662" s="223" t="str">
        <f>IMPRODUCT(1/Nt_input,AY625)</f>
        <v>-1,07258880867756E-13-3,06417217987855E-14i</v>
      </c>
      <c r="K662" s="246" t="str">
        <f t="shared" si="1689"/>
        <v>5,41043528717605E-18-2,75949210001008E-17i</v>
      </c>
      <c r="L662" s="222">
        <f t="shared" si="1690"/>
        <v>-331.01959440099535</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0,135920604062435-2,04677496163303i</v>
      </c>
      <c r="G663" s="227" t="str">
        <f t="shared" si="1744"/>
        <v>-1,21272309122595+14,1135005868835i</v>
      </c>
      <c r="H663" s="227" t="str">
        <f t="shared" si="1745"/>
        <v>0,000510744660094413-0,00726061612261572i</v>
      </c>
      <c r="I663" s="227" t="str">
        <f t="shared" si="1688"/>
        <v>0,0000225807904492422+0,000258320667771646i</v>
      </c>
      <c r="J663" s="223" t="str">
        <f>IMPRODUCT(1/Nt_input,AZ625)</f>
        <v>-3,62540469108116E-14+1,28820565326038E-14i</v>
      </c>
      <c r="K663" s="246" t="str">
        <f t="shared" si="1689"/>
        <v>-4,14634648200434E-18-9,07428258830741E-18i</v>
      </c>
      <c r="L663" s="222">
        <f t="shared" si="1690"/>
        <v>-340.02025079605596</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0,134543990375044-1,99446868147566i</v>
      </c>
      <c r="G664" s="227" t="str">
        <f t="shared" si="1744"/>
        <v>-1,21271725555083+13,7522144872324i</v>
      </c>
      <c r="H664" s="227" t="str">
        <f t="shared" si="1745"/>
        <v>0,000505862565118986-0,00707498932771301i</v>
      </c>
      <c r="I664" s="227" t="str">
        <f t="shared" si="1688"/>
        <v>0,0000238906075091991+0,000265484403015344i</v>
      </c>
      <c r="J664" s="223" t="str">
        <f>IMPRODUCT(1/Nt_input,BA625)</f>
        <v>-1,75086250294061E-14-4,5775015722338E-14i</v>
      </c>
      <c r="K664" s="246" t="str">
        <f t="shared" si="1689"/>
        <v>1,17342610334596E-17-5,74185979790118E-18i</v>
      </c>
      <c r="L664" s="222">
        <f t="shared" si="1690"/>
        <v>-337.67863586639771</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0,133268960946571-1,94478041125511i</v>
      </c>
      <c r="G665" s="227" t="str">
        <f t="shared" si="1744"/>
        <v>-1,21271126835809+13,4090078443246i</v>
      </c>
      <c r="H665" s="227" t="str">
        <f t="shared" si="1745"/>
        <v>0,000501340957785729-0,00689865145438607i</v>
      </c>
      <c r="I665" s="227" t="str">
        <f t="shared" si="1688"/>
        <v>0,0000252460191244232+0,000272676441822435i</v>
      </c>
      <c r="J665" s="223" t="str">
        <f>IMPRODUCT(1/Nt_input,BB625)</f>
        <v>3,14999152521527E-14+1,17180570802235E-14i</v>
      </c>
      <c r="K665" s="246" t="str">
        <f t="shared" si="1689"/>
        <v>-2,39999064683398E-18+8,88511910181365E-18i</v>
      </c>
      <c r="L665" s="222">
        <f t="shared" si="1690"/>
        <v>-340.72089432713847</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0,132085720968568-1,89751870923265i</v>
      </c>
      <c r="G666" s="227" t="str">
        <f t="shared" si="1744"/>
        <v>-1,21270512965225+13,0825577706433i</v>
      </c>
      <c r="H666" s="227" t="str">
        <f t="shared" si="1745"/>
        <v>0,000497145085288669-0,00673092325146574i</v>
      </c>
      <c r="I666" s="227" t="str">
        <f t="shared" si="1688"/>
        <v>0,0000266479865802563+0,000279897471115253i</v>
      </c>
      <c r="J666" s="223" t="str">
        <f>IMPRODUCT(1/Nt_input,BC625)</f>
        <v>2,32781933377606E-14-1,8326486161957E-14i</v>
      </c>
      <c r="K666" s="246" t="str">
        <f t="shared" si="1689"/>
        <v>5,7498541148377E-18+6,02714349006404E-18i</v>
      </c>
      <c r="L666" s="222">
        <f t="shared" si="1690"/>
        <v>-341.58720130429026</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0,130985627280419-1,85251035237145i</v>
      </c>
      <c r="G667" s="227" t="str">
        <f t="shared" si="1744"/>
        <v>-1,21269883943789+12,7716673679485i</v>
      </c>
      <c r="H667" s="227" t="str">
        <f t="shared" si="1745"/>
        <v>0,000493244280964248-0,0065711901092578i</v>
      </c>
      <c r="I667" s="227" t="str">
        <f t="shared" si="1688"/>
        <v>0,0000280975046982314+0,000287148172424688i</v>
      </c>
      <c r="J667" s="223" t="str">
        <f>IMPRODUCT(1/Nt_input,BD625)</f>
        <v>-3,95691034734031E-14-2,94599414307763E-14i</v>
      </c>
      <c r="K667" s="246" t="str">
        <f t="shared" si="1689"/>
        <v>7,34757527083701E-18-1,21899465896319E-17i</v>
      </c>
      <c r="L667" s="222">
        <f t="shared" si="1690"/>
        <v>-336.9339987401197</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0,129961029627625-1,80959821974499i</v>
      </c>
      <c r="G668" s="227" t="str">
        <f t="shared" si="1744"/>
        <v>-1,21269239771973+12,4752510773602i</v>
      </c>
      <c r="H668" s="227" t="str">
        <f t="shared" si="1745"/>
        <v>0,000489611401062484-0,00641889454969915i</v>
      </c>
      <c r="I668" s="227" t="str">
        <f t="shared" si="1688"/>
        <v>0,0000295956025582664+0,000294429221413094i</v>
      </c>
      <c r="J668" s="223" t="str">
        <f>IMPRODUCT(1/Nt_input,BE625)</f>
        <v>2,37808294649248E-14+2,49678749897342E-14i</v>
      </c>
      <c r="K668" s="246" t="str">
        <f t="shared" si="1689"/>
        <v>-6,64746401621708E-18+7,74071040883603E-18i</v>
      </c>
      <c r="L668" s="222">
        <f t="shared" si="1690"/>
        <v>-339.82518501834733</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0,129005136872275-1,7686394642856i</v>
      </c>
      <c r="G669" s="227" t="str">
        <f t="shared" si="1744"/>
        <v>-1,21268580450259+12,1923220271595i</v>
      </c>
      <c r="H669" s="227" t="str">
        <f t="shared" si="1745"/>
        <v>0,000486222350050543-0,00627352973956936i</v>
      </c>
      <c r="I669" s="227" t="str">
        <f t="shared" si="1688"/>
        <v>0,0000311433442415709+0,000301741287365125i</v>
      </c>
      <c r="J669" s="223" t="str">
        <f>IMPRODUCT(1/Nt_input,BF625)</f>
        <v>-6,06075113056617E-15+4,16567821903691E-14i</v>
      </c>
      <c r="K669" s="246" t="str">
        <f t="shared" si="1689"/>
        <v>-1,27583231444323E-17-5,31447340785868E-19i</v>
      </c>
      <c r="L669" s="222">
        <f t="shared" si="1690"/>
        <v>-337.87659897794651</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0,128111903771998-1,72950392806931i</v>
      </c>
      <c r="G670" s="227" t="str">
        <f t="shared" si="1744"/>
        <v>-1,21267905979143+11,921981067548i</v>
      </c>
      <c r="H670" s="227" t="str">
        <f t="shared" si="1745"/>
        <v>0,000483055678895011-0,00613463386778871i</v>
      </c>
      <c r="I670" s="227" t="str">
        <f t="shared" si="1688"/>
        <v>0,0000327418295942562+0,000309085032644866i</v>
      </c>
      <c r="J670" s="223" t="str">
        <f>IMPRODUCT(1/Nt_input,BG625)</f>
        <v>-9,71259273637067E-14-8,11165370984134E-14i</v>
      </c>
      <c r="K670" s="246" t="str">
        <f t="shared" si="1689"/>
        <v>2,1891826954175E-17-3,26760742648266E-17i</v>
      </c>
      <c r="L670" s="222">
        <f t="shared" si="1690"/>
        <v>-328.10515885848923</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0,127275934791463-1,69207276411582i</v>
      </c>
      <c r="G671" s="227" t="str">
        <f t="shared" si="1744"/>
        <v>-1,2126721635913+11,6634072356561i</v>
      </c>
      <c r="H671" s="227" t="str">
        <f t="shared" si="1745"/>
        <v>0,000480092243777078-0,00600178525544971i</v>
      </c>
      <c r="I671" s="227" t="str">
        <f t="shared" si="1688"/>
        <v>0,0000343921950116007+0,000316461112117508i</v>
      </c>
      <c r="J671" s="223" t="str">
        <f>IMPRODUCT(1/Nt_input,BH625)</f>
        <v>-9,27064008242675E-15+6,11507372516584E-14i</v>
      </c>
      <c r="K671" s="246" t="str">
        <f t="shared" si="1689"/>
        <v>-1,96706679790625E-17-8,30688989863725E-19i</v>
      </c>
      <c r="L671" s="222">
        <f t="shared" si="1690"/>
        <v>-334.11587970972596</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0,126492402079895-1,656237233977i</v>
      </c>
      <c r="G672" s="227" t="str">
        <f t="shared" si="1744"/>
        <v>-1,21266511590737+11,4158494377851i</v>
      </c>
      <c r="H672" s="227" t="str">
        <f t="shared" si="1745"/>
        <v>0,000477314915069911-0,00587459808956049i</v>
      </c>
      <c r="I672" s="227" t="str">
        <f t="shared" si="1688"/>
        <v>0,0000360956142428784+0,000323870172533699i</v>
      </c>
      <c r="J672" s="223" t="str">
        <f>IMPRODUCT(1/Nt_input,BI625)</f>
        <v>-3,50539503023509E-15-3,99237934378683E-14i</v>
      </c>
      <c r="K672" s="246" t="str">
        <f t="shared" si="1689"/>
        <v>1,28035964821419E-17-2,57636674028666E-18i</v>
      </c>
      <c r="L672" s="222">
        <f t="shared" si="1690"/>
        <v>-337.6809799100414</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0,12575697527958-1,62189765550233i</v>
      </c>
      <c r="G673" s="227" t="str">
        <f t="shared" si="1744"/>
        <v>-1,21265791674492+11,1786191713684i</v>
      </c>
      <c r="H673" s="227" t="str">
        <f t="shared" si="1745"/>
        <v>0,000474708328293375-0,00575271868962912i</v>
      </c>
      <c r="I673" s="227" t="str">
        <f t="shared" si="1688"/>
        <v>0,0000378532992166308+0,000331312851874753i</v>
      </c>
      <c r="J673" s="223" t="str">
        <f>IMPRODUCT(1/Nt_input,BJ625)</f>
        <v>-6,68631141379916E-14+3,46103354309512E-14i</v>
      </c>
      <c r="K673" s="246" t="str">
        <f t="shared" si="1689"/>
        <v>-1,39978384019914E-17-2,08424936472294E-17i</v>
      </c>
      <c r="L673" s="222">
        <f t="shared" si="1690"/>
        <v>-332.00418917085688</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0,12506576125457-1,58896247934744i</v>
      </c>
      <c r="G674" s="227" t="str">
        <f t="shared" si="1744"/>
        <v>-1,21265056610936+10,9510841381214i</v>
      </c>
      <c r="H674" s="227" t="str">
        <f t="shared" si="1745"/>
        <v>0,000472258670266449-0,00563582223103851i</v>
      </c>
      <c r="I674" s="227" t="str">
        <f t="shared" si="1688"/>
        <v>0,0000396665008861807+0,000338789778656615i</v>
      </c>
      <c r="J674" s="223" t="str">
        <f>IMPRODUCT(1/Nt_input,BK625)</f>
        <v>6,69931165121589E-14-3,55800458540223E-14i</v>
      </c>
      <c r="K674" s="246" t="str">
        <f t="shared" si="1689"/>
        <v>1,4711538374974E-17+2,12852471942722E-17i</v>
      </c>
      <c r="L674" s="222">
        <f t="shared" si="1690"/>
        <v>-331.74255185835818</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0,124415252169086-1,55734747621728i</v>
      </c>
      <c r="G675" s="227" t="str">
        <f t="shared" si="1744"/>
        <v>-1,21264306400619+10,7326626236129i</v>
      </c>
      <c r="H675" s="227" t="str">
        <f t="shared" si="1745"/>
        <v>0,000469953494885048-0,00552360986131743i</v>
      </c>
      <c r="I675" s="227" t="str">
        <f t="shared" si="1688"/>
        <v>0,0000415365100951818+0,000346301571190629i</v>
      </c>
      <c r="J675" s="223" t="str">
        <f>IMPRODUCT(1/Nt_input,BL625)</f>
        <v>3,68116385355936E-14+4,72981029342458E-14i</v>
      </c>
      <c r="K675" s="246" t="str">
        <f t="shared" si="1689"/>
        <v>-1,48503803648116E-17+1,47125263929888E-17i</v>
      </c>
      <c r="L675" s="222">
        <f t="shared" si="1690"/>
        <v>-333.59526285148314</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0,123802280619375-1,52697501965796i</v>
      </c>
      <c r="G676" s="334" t="str">
        <f t="shared" si="1744"/>
        <v>-1,21263541044104+10,5228185380644i</v>
      </c>
      <c r="H676" s="334" t="str">
        <f t="shared" si="1745"/>
        <v>0,000467781563926155-0,00541580615542626i</v>
      </c>
      <c r="I676" s="334" t="str">
        <f t="shared" si="1688"/>
        <v>0,0000434646584628732+0,000353848836798836i</v>
      </c>
      <c r="J676" s="336" t="str">
        <f>IMPRODUCT(1/Nt_input,BM625)</f>
        <v>0</v>
      </c>
      <c r="K676" s="336" t="str">
        <f t="shared" si="1689"/>
        <v>0</v>
      </c>
      <c r="L676" s="336" t="e">
        <f t="shared" si="1690"/>
        <v>#NUM!</v>
      </c>
      <c r="M676" s="336">
        <f t="shared" si="1746"/>
        <v>385.21529832133893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0,123223980744859-1,49777345154547i</v>
      </c>
      <c r="G677" s="334" t="str">
        <f t="shared" si="1744"/>
        <v>-1,21262760541962+10,3210570293636i</v>
      </c>
      <c r="H677" s="334" t="str">
        <f t="shared" si="1745"/>
        <v>0,000465732709066871-0,00531215686445783i</v>
      </c>
      <c r="I677" s="334" t="str">
        <f t="shared" si="1688"/>
        <v>0,0000454523192887141+0,000361432170981605i</v>
      </c>
      <c r="J677" s="336" t="str">
        <f>IMPRODUCT(1/Nt_input,BN625)</f>
        <v>0</v>
      </c>
      <c r="K677" s="336" t="str">
        <f t="shared" si="1689"/>
        <v>0</v>
      </c>
      <c r="L677" s="336" t="e">
        <f t="shared" si="1690"/>
        <v>#NUM!</v>
      </c>
      <c r="M677" s="336">
        <f t="shared" si="1746"/>
        <v>385.38060233744358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0,122677754424982-1,46967651935739i</v>
      </c>
      <c r="G678" s="334" t="str">
        <f t="shared" si="1744"/>
        <v>-1,21261964894782+10,1269205927192i</v>
      </c>
      <c r="H678" s="334" t="str">
        <f t="shared" si="1745"/>
        <v>0,000463797711948058-0,00521242691903049i</v>
      </c>
      <c r="I678" s="334" t="str">
        <f t="shared" si="1688"/>
        <v>0,000047500908475938+0,000369052156535198i</v>
      </c>
      <c r="J678" s="336" t="str">
        <f>IMPRODUCT(1/Nt_input,BO625)</f>
        <v>0</v>
      </c>
      <c r="K678" s="336" t="str">
        <f t="shared" si="1689"/>
        <v>0</v>
      </c>
      <c r="L678" s="336" t="e">
        <f t="shared" si="1690"/>
        <v>#NUM!</v>
      </c>
      <c r="M678" s="336">
        <f t="shared" si="1746"/>
        <v>385.59039367825824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0,122161241815652-1,44262287592951i</v>
      </c>
      <c r="G679" s="334" t="str">
        <f t="shared" si="1744"/>
        <v>-1,21261154103158+9,93998561257503i</v>
      </c>
      <c r="H679" s="334" t="str">
        <f t="shared" si="1745"/>
        <v>0,000461968199635136-0,00511639865438292i</v>
      </c>
      <c r="I679" s="334" t="str">
        <f t="shared" si="1688"/>
        <v>0,0000496118854735339+0,00037670936261687i</v>
      </c>
      <c r="J679" s="336" t="str">
        <f>IMPRODUCT(1/Nt_input,BP625)</f>
        <v>0</v>
      </c>
      <c r="K679" s="336" t="str">
        <f t="shared" si="1689"/>
        <v>0</v>
      </c>
      <c r="L679" s="336" t="e">
        <f t="shared" si="1690"/>
        <v>#NUM!</v>
      </c>
      <c r="M679" s="336">
        <f t="shared" si="1746"/>
        <v>385.84265193848728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0,121672295600055-1,41655563375021i</v>
      </c>
      <c r="G680" s="334" t="str">
        <f t="shared" si="1744"/>
        <v>-1,21260328167699+9,75985928177102i</v>
      </c>
      <c r="H680" s="334" t="str">
        <f t="shared" si="1745"/>
        <v>0,000460236553257862-0,00502387022897343i</v>
      </c>
      <c r="I680" s="334" t="str">
        <f t="shared" si="1688"/>
        <v>0,0000517867542360381+0,000384404343754864i</v>
      </c>
      <c r="J680" s="336" t="str">
        <f>IMPRODUCT(1/Nt_input,BQ625)</f>
        <v>0</v>
      </c>
      <c r="K680" s="336" t="str">
        <f t="shared" si="1689"/>
        <v>0</v>
      </c>
      <c r="L680" s="336" t="e">
        <f t="shared" si="1690"/>
        <v>#NUM!</v>
      </c>
      <c r="M680" s="336">
        <f t="shared" si="1746"/>
        <v>386.13494773318632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0,121208958428219-1,39142196698055i</v>
      </c>
      <c r="G681" s="334" t="str">
        <f t="shared" si="1744"/>
        <v>-1,21259487089024+9,5861768507932i</v>
      </c>
      <c r="H681" s="334" t="str">
        <f t="shared" si="1745"/>
        <v>0,00045859582796398-0,00493465421241386i</v>
      </c>
      <c r="I681" s="334" t="str">
        <f t="shared" si="1688"/>
        <v>0,0000540270642004619+0,0003921376388007i</v>
      </c>
      <c r="J681" s="336" t="str">
        <f>IMPRODUCT(1/Nt_input,BR625)</f>
        <v>0</v>
      </c>
      <c r="K681" s="336" t="str">
        <f t="shared" si="1689"/>
        <v>0</v>
      </c>
      <c r="L681" s="336" t="e">
        <f t="shared" si="1690"/>
        <v>#NUM!</v>
      </c>
      <c r="M681" s="336">
        <f t="shared" si="1746"/>
        <v>386.46446609406729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0,120769443101854-1,36717275534243i</v>
      </c>
      <c r="G682" s="334" t="str">
        <f t="shared" si="1744"/>
        <v>-1,21258630867764+9,41859916657658i</v>
      </c>
      <c r="H682" s="334" t="str">
        <f t="shared" si="1745"/>
        <v>0,000457039682613414-0,0048485763219552i</v>
      </c>
      <c r="I682" s="334" t="str">
        <f t="shared" si="1688"/>
        <v>0,0000563344112795524+0,000399909769820974i</v>
      </c>
      <c r="J682" s="336" t="str">
        <f>IMPRODUCT(1/Nt_input,BS625)</f>
        <v>0</v>
      </c>
      <c r="K682" s="336" t="str">
        <f t="shared" si="1689"/>
        <v>0</v>
      </c>
      <c r="L682" s="336" t="e">
        <f t="shared" si="1690"/>
        <v>#NUM!</v>
      </c>
      <c r="M682" s="336">
        <f t="shared" si="1746"/>
        <v>386.82803357918181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0,120352115129272-1,34376226482551i</v>
      </c>
      <c r="G683" s="334" t="str">
        <f t="shared" si="1744"/>
        <v>-1,21257759504558+9,25681046591509i</v>
      </c>
      <c r="H683" s="334" t="str">
        <f t="shared" si="1745"/>
        <v>0,000455562317881641-0,00476547428960905i</v>
      </c>
      <c r="I683" s="334" t="str">
        <f t="shared" si="1688"/>
        <v>0,000058710438870464+0,000407721240925731i</v>
      </c>
      <c r="J683" s="336" t="str">
        <f>IMPRODUCT(1/Nt_input,BT625)</f>
        <v>0</v>
      </c>
      <c r="K683" s="336" t="str">
        <f t="shared" si="1689"/>
        <v>0</v>
      </c>
      <c r="L683" s="336" t="e">
        <f t="shared" si="1690"/>
        <v>#NUM!</v>
      </c>
      <c r="M683" s="336">
        <f t="shared" si="1746"/>
        <v>387.22214883490199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0,119955477331816-1,32114786084692i</v>
      </c>
      <c r="G684" s="334" t="str">
        <f t="shared" si="1744"/>
        <v>-1,21256873000061+9,1005163932699i</v>
      </c>
      <c r="H684" s="334" t="str">
        <f t="shared" si="1745"/>
        <v>0,000454158421642044-0,00468519684441432i</v>
      </c>
      <c r="I684" s="334" t="str">
        <f t="shared" si="1688"/>
        <v>0,0000611568388778394+0,000415572537030478i</v>
      </c>
      <c r="J684" s="336" t="str">
        <f>IMPRODUCT(1/Nt_input,BU625)</f>
        <v>0</v>
      </c>
      <c r="K684" s="336" t="str">
        <f t="shared" si="1689"/>
        <v>0</v>
      </c>
      <c r="L684" s="336" t="e">
        <f t="shared" si="1690"/>
        <v>#NUM!</v>
      </c>
      <c r="M684" s="336">
        <f t="shared" si="1746"/>
        <v>387.64301631587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0,119578156230675-1,29928975008012i</v>
      </c>
      <c r="G685" s="334" t="str">
        <f t="shared" si="1744"/>
        <v>-1,21255971354939+8,94944221679726i</v>
      </c>
      <c r="H685" s="334" t="str">
        <f t="shared" si="1745"/>
        <v>0,000452823120665156-0,00460760279642441i</v>
      </c>
      <c r="I685" s="334" t="str">
        <f t="shared" si="1688"/>
        <v>0,0000636753527501188+0,000423464122548696i</v>
      </c>
      <c r="J685" s="336" t="str">
        <f>IMPRODUCT(1/Nt_input,BV625)</f>
        <v>0</v>
      </c>
      <c r="K685" s="336" t="str">
        <f t="shared" si="1689"/>
        <v>0</v>
      </c>
      <c r="L685" s="336" t="e">
        <f t="shared" si="1690"/>
        <v>#NUM!</v>
      </c>
      <c r="M685" s="336">
        <f t="shared" si="1746"/>
        <v>388.08658283817454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0,119218889982589-1,27815074766476i</v>
      </c>
      <c r="G686" s="334" t="str">
        <f t="shared" si="1744"/>
        <v>-1,21255054569866+8,80333121984886i</v>
      </c>
      <c r="H686" s="334" t="str">
        <f t="shared" si="1745"/>
        <v>0,000451551937813592-0,00453256021074856i</v>
      </c>
      <c r="I686" s="334" t="str">
        <f t="shared" si="1688"/>
        <v>0,000066267772527774+0,000431396440011629i</v>
      </c>
      <c r="J686" s="336" t="str">
        <f>IMPRODUCT(1/Nt_input,BW625)</f>
        <v>0</v>
      </c>
      <c r="K686" s="336" t="str">
        <f t="shared" si="1689"/>
        <v>0</v>
      </c>
      <c r="L686" s="336" t="e">
        <f t="shared" si="1690"/>
        <v>#NUM!</v>
      </c>
      <c r="M686" s="336">
        <f t="shared" si="1746"/>
        <v>388.54857661372773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0,118876517666256-1,25769606693374i</v>
      </c>
      <c r="G687" s="334" t="str">
        <f t="shared" si="1744"/>
        <v>-1,21254122645529+8,66194324813334i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0,000450340754029259-0,00445994566148566i</v>
      </c>
      <c r="I687" s="334" t="str">
        <f t="shared" si="1688"/>
        <v>0,0000689359419020166+0,000439369908611962i</v>
      </c>
      <c r="J687" s="336" t="str">
        <f>IMPRODUCT(1/Nt_input,BX625)</f>
        <v>0</v>
      </c>
      <c r="K687" s="336" t="str">
        <f t="shared" si="1689"/>
        <v>0</v>
      </c>
      <c r="L687" s="336" t="e">
        <f t="shared" si="1690"/>
        <v>#NUM!</v>
      </c>
      <c r="M687" s="336">
        <f t="shared" si="1746"/>
        <v>389.02454838991935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0,118549969749348-1,23789312915668i</v>
      </c>
      <c r="G688" s="334" t="str">
        <f t="shared" si="1744"/>
        <v>-1,21253175582626+8,52505339524381i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0,000449185774509596-0,00438964355667838i</v>
      </c>
      <c r="I688" s="334" t="str">
        <f t="shared" si="1688"/>
        <v>0,000071681757282342+0,00044738492266797i</v>
      </c>
      <c r="J688" s="336" t="str">
        <f>IMPRODUCT(1/Nt_input,BY625)</f>
        <v>0</v>
      </c>
      <c r="K688" s="336" t="str">
        <f t="shared" si="1689"/>
        <v>0</v>
      </c>
      <c r="L688" s="336" t="e">
        <f t="shared" si="1690"/>
        <v>#NUM!</v>
      </c>
      <c r="M688" s="336">
        <f t="shared" si="1746"/>
        <v>389.50991429835221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0,118238259589757-1,21871139111187i</v>
      </c>
      <c r="G689" s="334" t="str">
        <f t="shared" si="1744"/>
        <v>-1,21252213381867+8,39245081141671i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0,000448083498553242-0,00432154552652406i</v>
      </c>
      <c r="I689" s="334" t="str">
        <f t="shared" si="1688"/>
        <v>0,0000745071688711151+0,000455441850004521i</v>
      </c>
      <c r="J689" s="336" t="str">
        <f>IMPRODUCT(1/Nt_input,BZ625)</f>
        <v>0</v>
      </c>
      <c r="K689" s="336" t="str">
        <f t="shared" si="1689"/>
        <v>0</v>
      </c>
      <c r="L689" s="336" t="e">
        <f t="shared" si="1690"/>
        <v>#NUM!</v>
      </c>
      <c r="M689" s="336">
        <f t="shared" si="1746"/>
        <v>390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0,0000329554602609358</v>
      </c>
      <c r="H694" s="339" t="str">
        <f t="shared" si="1750"/>
        <v>0,0000324857074240249</v>
      </c>
      <c r="I694" s="339" t="str">
        <f t="shared" si="1750"/>
        <v>0,0000317030994657274</v>
      </c>
      <c r="J694" s="339" t="str">
        <f t="shared" si="1750"/>
        <v>0,0000306151733289415</v>
      </c>
      <c r="K694" s="339" t="str">
        <f t="shared" si="1750"/>
        <v>0,000029232406337326</v>
      </c>
      <c r="L694" s="339" t="str">
        <f t="shared" si="1750"/>
        <v>0,0000275681152925441</v>
      </c>
      <c r="M694" s="339" t="str">
        <f t="shared" si="1750"/>
        <v>0,0000256383282269468</v>
      </c>
      <c r="N694" s="339" t="str">
        <f t="shared" si="1750"/>
        <v>0,0000234616300454115</v>
      </c>
      <c r="O694" s="339" t="str">
        <f t="shared" si="1750"/>
        <v>0,0000210589835411409</v>
      </c>
      <c r="P694" s="339" t="str">
        <f t="shared" si="1750"/>
        <v>0,0000184535275132936</v>
      </c>
      <c r="Q694" s="339" t="str">
        <f t="shared" si="1750"/>
        <v>0,0000156703539277781</v>
      </c>
      <c r="R694" s="339" t="str">
        <f t="shared" si="1750"/>
        <v>0,0000127362662676656</v>
      </c>
      <c r="S694" s="339" t="str">
        <f t="shared" si="1750"/>
        <v>9,67952140075595E-06</v>
      </c>
      <c r="T694" s="339" t="str">
        <f t="shared" si="1750"/>
        <v>6,52955745220092E-06</v>
      </c>
      <c r="U694" s="339" t="str">
        <f t="shared" si="1750"/>
        <v>3,31671029481546E-06</v>
      </c>
      <c r="V694" s="339" t="str">
        <f t="shared" si="1750"/>
        <v>7,19214053076277E-08</v>
      </c>
      <c r="W694" s="339" t="str">
        <f t="shared" si="1750"/>
        <v>-3,17356012751073E-06</v>
      </c>
      <c r="X694" s="339" t="str">
        <f t="shared" si="1750"/>
        <v>-0,0000063884785409234</v>
      </c>
      <c r="Y694" s="339" t="str">
        <f t="shared" si="1750"/>
        <v>-9,54187241402071E-06</v>
      </c>
      <c r="Z694" s="339" t="str">
        <f t="shared" si="1750"/>
        <v>-0,0000126033728391463</v>
      </c>
      <c r="AA694" s="339" t="str">
        <f t="shared" si="1750"/>
        <v>-0,000015543495894999</v>
      </c>
      <c r="AB694" s="339" t="str">
        <f t="shared" si="1750"/>
        <v>-0,0000183339265876666</v>
      </c>
      <c r="AC694" s="339" t="str">
        <f t="shared" si="1750"/>
        <v>-0,0000209477915449992</v>
      </c>
      <c r="AD694" s="339" t="str">
        <f t="shared" si="1750"/>
        <v>-0,000023359917819061</v>
      </c>
      <c r="AE694" s="339" t="str">
        <f t="shared" si="1750"/>
        <v>-0,0000255470753145178</v>
      </c>
      <c r="AF694" s="339" t="str">
        <f t="shared" si="1750"/>
        <v>-0,0000274882005084618</v>
      </c>
      <c r="AG694" s="339" t="str">
        <f t="shared" si="1750"/>
        <v>-0,0000291645993061718</v>
      </c>
      <c r="AH694" s="339" t="str">
        <f t="shared" si="1750"/>
        <v>-0,0000305601270686284</v>
      </c>
      <c r="AI694" s="339" t="str">
        <f t="shared" si="1750"/>
        <v>-0,0000316613441023337</v>
      </c>
      <c r="AJ694" s="339" t="str">
        <f t="shared" si="1750"/>
        <v>-0,0000324576450833597</v>
      </c>
      <c r="AK694" s="339" t="str">
        <f t="shared" si="1750"/>
        <v>-0,0000329413612001228</v>
      </c>
      <c r="AL694" s="339" t="str">
        <f t="shared" si="1750"/>
        <v>-0,0000331078340008485</v>
      </c>
      <c r="AM694" s="339" t="str">
        <f t="shared" si="1750"/>
        <v>-0,0000329554602609077</v>
      </c>
      <c r="AN694" s="339" t="str">
        <f t="shared" si="1750"/>
        <v>-0,000032485707423787</v>
      </c>
      <c r="AO694" s="339" t="str">
        <f t="shared" si="1750"/>
        <v>-0,0000317030994657217</v>
      </c>
      <c r="AP694" s="339" t="str">
        <f t="shared" si="1750"/>
        <v>-0,0000306151733292102</v>
      </c>
      <c r="AQ694" s="339" t="str">
        <f t="shared" si="1750"/>
        <v>-0,0000292324063372329</v>
      </c>
      <c r="AR694" s="339" t="str">
        <f t="shared" si="1750"/>
        <v>-0,0000275681152924704</v>
      </c>
      <c r="AS694" s="339" t="str">
        <f t="shared" si="1750"/>
        <v>-0,0000256383282268758</v>
      </c>
      <c r="AT694" s="339" t="str">
        <f t="shared" si="1750"/>
        <v>-0,0000234616300455432</v>
      </c>
      <c r="AU694" s="339" t="str">
        <f t="shared" si="1750"/>
        <v>-0,0000210589835411247</v>
      </c>
      <c r="AV694" s="339" t="str">
        <f t="shared" si="1750"/>
        <v>-0,000018453527513393</v>
      </c>
      <c r="AW694" s="339" t="str">
        <f t="shared" si="1750"/>
        <v>-0,0000156703539275353</v>
      </c>
      <c r="AX694" s="339" t="str">
        <f t="shared" si="1750"/>
        <v>-0,000012736266267694</v>
      </c>
      <c r="AY694" s="339" t="str">
        <f t="shared" si="1750"/>
        <v>-9,67952140098229E-06</v>
      </c>
      <c r="AZ694" s="339" t="str">
        <f t="shared" si="1750"/>
        <v>-6,52955745209181E-06</v>
      </c>
      <c r="BA694" s="339" t="str">
        <f t="shared" si="1750"/>
        <v>-3,31671029480866E-06</v>
      </c>
      <c r="BB694" s="339" t="str">
        <f t="shared" si="1750"/>
        <v>-7,19214051546298E-08</v>
      </c>
      <c r="BC694" s="339" t="str">
        <f t="shared" si="1750"/>
        <v>3,17356012731776E-06</v>
      </c>
      <c r="BD694" s="339" t="str">
        <f t="shared" si="1750"/>
        <v>6,38847854095237E-06</v>
      </c>
      <c r="BE694" s="339" t="str">
        <f t="shared" si="1750"/>
        <v>0,0000095418724139558</v>
      </c>
      <c r="BF694" s="339" t="str">
        <f t="shared" si="1750"/>
        <v>0,0000126033728393861</v>
      </c>
      <c r="BG694" s="339" t="str">
        <f t="shared" si="1750"/>
        <v>0,0000155434958948729</v>
      </c>
      <c r="BH694" s="339" t="str">
        <f t="shared" si="1750"/>
        <v>0,0000183339265874884</v>
      </c>
      <c r="BI694" s="339" t="str">
        <f t="shared" si="1750"/>
        <v>0,0000209477915452251</v>
      </c>
      <c r="BJ694" s="339" t="str">
        <f t="shared" si="1750"/>
        <v>0,0000233599178190555</v>
      </c>
      <c r="BK694" s="339" t="str">
        <f t="shared" si="1750"/>
        <v>0,0000255470753143235</v>
      </c>
      <c r="BL694" s="339" t="str">
        <f t="shared" si="1750"/>
        <v>0,000027488200508672</v>
      </c>
      <c r="BM694" s="339" t="str">
        <f t="shared" si="1750"/>
        <v>0,000029164599306081</v>
      </c>
      <c r="BN694" s="339" t="str">
        <f t="shared" si="1750"/>
        <v>0,0000305601270686846</v>
      </c>
      <c r="BO694" s="339" t="str">
        <f t="shared" si="1750"/>
        <v>0,0000316613441021383</v>
      </c>
      <c r="BP694" s="339" t="str">
        <f t="shared" si="1750"/>
        <v>0,0000324576450835792</v>
      </c>
      <c r="BQ694" s="339" t="str">
        <f t="shared" si="1750"/>
        <v>0,0000329413612002152</v>
      </c>
      <c r="BR694" s="339" t="str">
        <f t="shared" si="1750"/>
        <v>0,0000331078340005409</v>
      </c>
    </row>
    <row r="695" spans="1:123">
      <c r="B695" s="340">
        <v>1</v>
      </c>
      <c r="C695" s="340">
        <f>0+Div_Nt_input</f>
        <v>3.1250000000000001E-4</v>
      </c>
      <c r="D695" s="341">
        <f t="shared" ref="D695:D726" si="1751">Vo_set2+E695</f>
        <v>280.00003295546026</v>
      </c>
      <c r="E695" s="342" t="str">
        <f>G694</f>
        <v>0,0000329554602609358</v>
      </c>
      <c r="F695" s="291">
        <v>1</v>
      </c>
      <c r="G695" s="343">
        <f>2*IMREAL(K626)*COS(2*PI()*B626*1/Nt_input)-2*IMAGINARY(K626)*SIN(2*PI()*B626*1/Nt_input)</f>
        <v>3.2955460261026725E-5</v>
      </c>
      <c r="H695" s="343">
        <f t="shared" ref="H695:H726" si="1752">2*IMREAL(K626)*COS(2*PI()*B626*2/Nt_input)-2*IMAGINARY(K626)*SIN(2*PI()*B626*2/Nt_input)</f>
        <v>3.2485707423876672E-5</v>
      </c>
      <c r="I695" s="343">
        <f t="shared" ref="I695:I726" si="1753">2*IMREAL(K626)*COS(2*PI()*B626*3/Nt_input)-2*IMAGINARY(K626)*SIN(2*PI()*B626*3/Nt_input)</f>
        <v>3.1703099465740587E-5</v>
      </c>
      <c r="J695" s="343">
        <f t="shared" ref="J695:J726" si="1754">2*IMREAL(K626)*COS(2*PI()*B626*4/Nt_input)-2*IMAGINARY(K626)*SIN(2*PI()*B626*4/Nt_input)</f>
        <v>3.0615173329072365E-5</v>
      </c>
      <c r="K695" s="343">
        <f t="shared" ref="K695:K726" si="1755">2*IMREAL(K626)*COS(2*PI()*B626*5/Nt_input)-2*IMAGINARY(K626)*SIN(2*PI()*B626*5/Nt_input)</f>
        <v>2.9232406337289043E-5</v>
      </c>
      <c r="L695" s="343">
        <f t="shared" ref="L695:L726" si="1756">2*IMREAL(K626)*COS(2*PI()*B626*6/Nt_input)-2*IMAGINARY(K626)*SIN(2*PI()*B626*6/Nt_input)</f>
        <v>2.7568115292418822E-5</v>
      </c>
      <c r="M695" s="343">
        <f t="shared" ref="M695:M726" si="1757">2*IMREAL(K626)*COS(2*PI()*B626*7/Nt_input)-2*IMAGINARY(K626)*SIN(2*PI()*B626*7/Nt_input)</f>
        <v>2.5638328227017825E-5</v>
      </c>
      <c r="N695" s="343">
        <f t="shared" ref="N695:N726" si="1758">2*IMREAL(K626)*COS(2*PI()*B626*8/Nt_input)-2*IMAGINARY(K626)*SIN(2*PI()*B626*8/Nt_input)</f>
        <v>2.3461630045454791E-5</v>
      </c>
      <c r="O695" s="343">
        <f t="shared" ref="O695:O726" si="1759">2*IMREAL(K626)*COS(2*PI()*B626*9/Nt_input)-2*IMAGINARY(K626)*SIN(2*PI()*B626*9/Nt_input)</f>
        <v>2.1058983541122427E-5</v>
      </c>
      <c r="P695" s="343">
        <f t="shared" ref="P695:P726" si="1760">2*IMREAL(K626)*COS(2*PI()*B626*10/Nt_input)-2*IMAGINARY(K626)*SIN(2*PI()*B626*10/Nt_input)</f>
        <v>1.8453527513277645E-5</v>
      </c>
      <c r="Q695" s="343">
        <f t="shared" ref="Q695:Q726" si="1761">2*IMREAL(K626)*COS(2*PI()*B626*11/Nt_input)-2*IMAGINARY(K626)*SIN(2*PI()*B626*11/Nt_input)</f>
        <v>1.5670353927755729E-5</v>
      </c>
      <c r="R695" s="343">
        <f t="shared" ref="R695:R726" si="1762">2*IMREAL(K626)*COS(2*PI()*B626*12/Nt_input)-2*IMAGINARY(K626)*SIN(2*PI()*B626*12/Nt_input)</f>
        <v>1.2736266267622695E-5</v>
      </c>
      <c r="S695" s="343">
        <f t="shared" ref="S695:S726" si="1763">2*IMREAL(K626)*COS(2*PI()*B626*13/Nt_input)-2*IMAGINARY(K626)*SIN(2*PI()*B626*13/Nt_input)</f>
        <v>9.6795214009810945E-6</v>
      </c>
      <c r="T695" s="343">
        <f t="shared" ref="T695:T726" si="1764">2*IMREAL(K626)*COS(2*PI()*B626*14/Nt_input)-2*IMAGINARY(K626)*SIN(2*PI()*B626*14/Nt_input)</f>
        <v>6.5295574518834148E-6</v>
      </c>
      <c r="U695" s="343">
        <f t="shared" ref="U695:U726" si="1765">2*IMREAL(K626)*COS(2*PI()*B626*15/Nt_input)-2*IMAGINARY(K626)*SIN(2*PI()*B626*15/Nt_input)</f>
        <v>3.3167102951049102E-6</v>
      </c>
      <c r="V695" s="343">
        <f t="shared" ref="V695:V726" si="1766">2*IMREAL(K626)*COS(2*PI()*B626*16/Nt_input)-2*IMAGINARY(K626)*SIN(2*PI()*B626*16/Nt_input)</f>
        <v>7.1921405086261424E-8</v>
      </c>
      <c r="W695" s="343">
        <f t="shared" ref="W695:W726" si="1767">2*IMREAL(K626)*COS(2*PI()*B626*17/Nt_input)-2*IMAGINARY(K626)*SIN(2*PI()*B626*17/Nt_input)</f>
        <v>-3.1735601273796074E-6</v>
      </c>
      <c r="X695" s="343">
        <f t="shared" ref="X695:X726" si="1768">2*IMREAL(K626)*COS(2*PI()*B626*18/Nt_input)-2*IMAGINARY(K626)*SIN(2*PI()*B626*18/Nt_input)</f>
        <v>-6.3884785409743678E-6</v>
      </c>
      <c r="Y695" s="343">
        <f t="shared" ref="Y695:Y726" si="1769">2*IMREAL(K626)*COS(2*PI()*B626*19/Nt_input)-2*IMAGINARY(K626)*SIN(2*PI()*B626*19/Nt_input)</f>
        <v>-9.5418724139219359E-6</v>
      </c>
      <c r="Z695" s="343">
        <f t="shared" ref="Z695:Z726" si="1770">2*IMREAL(K626)*COS(2*PI()*B626*20/Nt_input)-2*IMAGINARY(K626)*SIN(2*PI()*B626*20/Nt_input)</f>
        <v>-1.2603372839405394E-5</v>
      </c>
      <c r="AA695" s="343">
        <f t="shared" ref="AA695:AA726" si="1771">2*IMREAL(K626)*COS(2*PI()*B626*21/Nt_input)-2*IMAGINARY(K626)*SIN(2*PI()*B626*21/Nt_input)</f>
        <v>-1.5543495894740957E-5</v>
      </c>
      <c r="AB695" s="343">
        <f t="shared" ref="AB695:AB726" si="1772">2*IMREAL(K626)*COS(2*PI()*B626*22/Nt_input)-2*IMAGINARY(K626)*SIN(2*PI()*B626*22/Nt_input)</f>
        <v>-1.833392658767098E-5</v>
      </c>
      <c r="AC695" s="343">
        <f t="shared" ref="AC695:AC726" si="1773">2*IMREAL(K626)*COS(2*PI()*B626*23/Nt_input)-2*IMAGINARY(K626)*SIN(2*PI()*B626*23/Nt_input)</f>
        <v>-2.0947791545217993E-5</v>
      </c>
      <c r="AD695" s="343">
        <f t="shared" ref="AD695:AD726" si="1774">2*IMREAL(K626)*COS(2*PI()*B626*24/Nt_input)-2*IMAGINARY(K626)*SIN(2*PI()*B626*24/Nt_input)</f>
        <v>-2.3359917818956871E-5</v>
      </c>
      <c r="AE695" s="343">
        <f t="shared" ref="AE695:AE726" si="1775">2*IMREAL(K626)*COS(2*PI()*B626*25/Nt_input)-2*IMAGINARY(K626)*SIN(2*PI()*B626*25/Nt_input)</f>
        <v>-2.5547075314269155E-5</v>
      </c>
      <c r="AF695" s="343">
        <f t="shared" ref="AF695:AF726" si="1776">2*IMREAL(K626)*COS(2*PI()*B626*26/Nt_input)-2*IMAGINARY(K626)*SIN(2*PI()*B626*26/Nt_input)</f>
        <v>-2.7488200508853084E-5</v>
      </c>
      <c r="AG695" s="343">
        <f t="shared" ref="AG695:AG726" si="1777">2*IMREAL(K626)*COS(2*PI()*B626*27/Nt_input)-2*IMAGINARY(K626)*SIN(2*PI()*B626*27/Nt_input)</f>
        <v>-2.9164599305957834E-5</v>
      </c>
      <c r="AH695" s="343">
        <f t="shared" ref="AH695:AH726" si="1778">2*IMREAL(K626)*COS(2*PI()*B626*28/Nt_input)-2*IMAGINARY(K626)*SIN(2*PI()*B626*28/Nt_input)</f>
        <v>-3.0560127068754511E-5</v>
      </c>
      <c r="AI695" s="343">
        <f t="shared" ref="AI695:AI726" si="1779">2*IMREAL(K626)*COS(2*PI()*B626*29/Nt_input)-2*IMAGINARY(K626)*SIN(2*PI()*B626*29/Nt_input)</f>
        <v>-3.1661344102014285E-5</v>
      </c>
      <c r="AJ695" s="343">
        <f t="shared" ref="AJ695:AJ726" si="1780">2*IMREAL(K626)*COS(2*PI()*B626*30/Nt_input)-2*IMAGINARY(K626)*SIN(2*PI()*B626*30/Nt_input)</f>
        <v>-3.2457645083720407E-5</v>
      </c>
      <c r="AK695" s="343">
        <f t="shared" ref="AK695:AK726" si="1781">2*IMREAL(K626)*COS(2*PI()*B626*31/Nt_input)-2*IMAGINARY(K626)*SIN(2*PI()*B626*31/Nt_input)</f>
        <v>-3.2941361200116653E-5</v>
      </c>
      <c r="AL695" s="343">
        <f t="shared" ref="AL695:AL726" si="1782">2*IMREAL(K626)*COS(2*PI()*B626*32/Nt_input)-2*IMAGINARY(K626)*SIN(2*PI()*B626*32/Nt_input)</f>
        <v>-3.3107834000575997E-5</v>
      </c>
      <c r="AM695" s="343">
        <f t="shared" ref="AM695:AM726" si="1783">2*IMREAL(K626)*COS(2*PI()*B626*33/Nt_input)-2*IMAGINARY(K626)*SIN(2*PI()*B626*33/Nt_input)</f>
        <v>-3.2955460261026725E-5</v>
      </c>
      <c r="AN695" s="343">
        <f t="shared" ref="AN695:AN726" si="1784">2*IMREAL(K626)*COS(2*PI()*B626*34/Nt_input)-2*IMAGINARY(K626)*SIN(2*PI()*B626*34/Nt_input)</f>
        <v>-3.2485707423876672E-5</v>
      </c>
      <c r="AO695" s="343">
        <f t="shared" ref="AO695:AO726" si="1785">2*IMREAL(K626)*COS(2*PI()*B626*35/Nt_input)-2*IMAGINARY(K626)*SIN(2*PI()*B626*35/Nt_input)</f>
        <v>-3.1703099465740587E-5</v>
      </c>
      <c r="AP695" s="343">
        <f t="shared" ref="AP695:AP726" si="1786">2*IMREAL(K626)*COS(2*PI()*B626*36/Nt_input)-2*IMAGINARY(K626)*SIN(2*PI()*B626*36/Nt_input)</f>
        <v>-3.0615173329072365E-5</v>
      </c>
      <c r="AQ695" s="343">
        <f t="shared" ref="AQ695:AQ726" si="1787">2*IMREAL(K626)*COS(2*PI()*B626*37/Nt_input)-2*IMAGINARY(K626)*SIN(2*PI()*B626*37/Nt_input)</f>
        <v>-2.9232406337289043E-5</v>
      </c>
      <c r="AR695" s="343">
        <f t="shared" ref="AR695:AR726" si="1788">2*IMREAL(K626)*COS(2*PI()*B626*38/Nt_input)-2*IMAGINARY(K626)*SIN(2*PI()*B626*38/Nt_input)</f>
        <v>-2.7568115292418829E-5</v>
      </c>
      <c r="AS695" s="343">
        <f t="shared" ref="AS695:AS726" si="1789">2*IMREAL(K626)*COS(2*PI()*B626*39/Nt_input)-2*IMAGINARY(K626)*SIN(2*PI()*B626*39/Nt_input)</f>
        <v>-2.5638328227017828E-5</v>
      </c>
      <c r="AT695" s="343">
        <f t="shared" ref="AT695:AT726" si="1790">2*IMREAL(K626)*COS(2*PI()*B626*40/Nt_input)-2*IMAGINARY(K626)*SIN(2*PI()*B626*40/Nt_input)</f>
        <v>-2.3461630045454794E-5</v>
      </c>
      <c r="AU695" s="343">
        <f t="shared" ref="AU695:AU726" si="1791">2*IMREAL(K626)*COS(2*PI()*B626*41/Nt_input)-2*IMAGINARY(K626)*SIN(2*PI()*B626*41/Nt_input)</f>
        <v>-2.1058983541122444E-5</v>
      </c>
      <c r="AV695" s="343">
        <f t="shared" ref="AV695:AV726" si="1792">2*IMREAL(K626)*COS(2*PI()*B626*42/Nt_input)-2*IMAGINARY(K626)*SIN(2*PI()*B626*42/Nt_input)</f>
        <v>-1.8453527513277642E-5</v>
      </c>
      <c r="AW695" s="343">
        <f t="shared" ref="AW695:AW726" si="1793">2*IMREAL(K626)*COS(2*PI()*B626*43/Nt_input)-2*IMAGINARY(K626)*SIN(2*PI()*B626*43/Nt_input)</f>
        <v>-1.5670353927755732E-5</v>
      </c>
      <c r="AX695" s="343">
        <f t="shared" ref="AX695:AX726" si="1794">2*IMREAL(K626)*COS(2*PI()*B626*44/Nt_input)-2*IMAGINARY(K626)*SIN(2*PI()*B626*44/Nt_input)</f>
        <v>-1.2736266267622712E-5</v>
      </c>
      <c r="AY695" s="343">
        <f t="shared" ref="AY695:AY726" si="1795">2*IMREAL(K626)*COS(2*PI()*B626*45/Nt_input)-2*IMAGINARY(K626)*SIN(2*PI()*B626*45/Nt_input)</f>
        <v>-9.6795214009810979E-6</v>
      </c>
      <c r="AZ695" s="343">
        <f t="shared" ref="AZ695:AZ726" si="1796">2*IMREAL(K626)*COS(2*PI()*B626*46/Nt_input)-2*IMAGINARY(K626)*SIN(2*PI()*B626*46/Nt_input)</f>
        <v>-6.5295574518834258E-6</v>
      </c>
      <c r="BA695" s="343">
        <f t="shared" ref="BA695:BA726" si="1797">2*IMREAL(K626)*COS(2*PI()*B626*47/Nt_input)-2*IMAGINARY(K626)*SIN(2*PI()*B626*47/Nt_input)</f>
        <v>-3.3167102951048996E-6</v>
      </c>
      <c r="BB695" s="343">
        <f t="shared" ref="BB695:BB726" si="1798">2*IMREAL(K626)*COS(2*PI()*B626*48/Nt_input)-2*IMAGINARY(K626)*SIN(2*PI()*B626*48/Nt_input)</f>
        <v>-7.1921405086265488E-8</v>
      </c>
      <c r="BC695" s="343">
        <f t="shared" ref="BC695:BC726" si="1799">2*IMREAL(K626)*COS(2*PI()*B626*49/Nt_input)-2*IMAGINARY(K626)*SIN(2*PI()*B626*49/Nt_input)</f>
        <v>3.1735601273795888E-6</v>
      </c>
      <c r="BD695" s="343">
        <f t="shared" ref="BD695:BD726" si="1800">2*IMREAL(K626)*COS(2*PI()*B626*50/Nt_input)-2*IMAGINARY(K626)*SIN(2*PI()*B626*50/Nt_input)</f>
        <v>6.3884785409743712E-6</v>
      </c>
      <c r="BE695" s="343">
        <f t="shared" ref="BE695:BE726" si="1801">2*IMREAL(K626)*COS(2*PI()*B626*51/Nt_input)-2*IMAGINARY(K626)*SIN(2*PI()*B626*51/Nt_input)</f>
        <v>9.5418724139219325E-6</v>
      </c>
      <c r="BF695" s="343">
        <f t="shared" ref="BF695:BF726" si="1802">2*IMREAL(K626)*COS(2*PI()*B626*52/Nt_input)-2*IMAGINARY(K626)*SIN(2*PI()*B626*52/Nt_input)</f>
        <v>1.2603372839405402E-5</v>
      </c>
      <c r="BG695" s="343">
        <f t="shared" ref="BG695:BG726" si="1803">2*IMREAL(K626)*COS(2*PI()*B626*53/Nt_input)-2*IMAGINARY(K626)*SIN(2*PI()*B626*53/Nt_input)</f>
        <v>1.5543495894740954E-5</v>
      </c>
      <c r="BH695" s="343">
        <f t="shared" ref="BH695:BH726" si="1804">2*IMREAL(K626)*COS(2*PI()*B626*54/Nt_input)-2*IMAGINARY(K626)*SIN(2*PI()*B626*54/Nt_input)</f>
        <v>1.8333926587670976E-5</v>
      </c>
      <c r="BI695" s="343">
        <f t="shared" ref="BI695:BI726" si="1805">2*IMREAL(K626)*COS(2*PI()*B626*55/Nt_input)-2*IMAGINARY(K626)*SIN(2*PI()*B626*55/Nt_input)</f>
        <v>2.0947791545218E-5</v>
      </c>
      <c r="BJ695" s="343">
        <f t="shared" ref="BJ695:BJ726" si="1806">2*IMREAL(K626)*COS(2*PI()*B626*56/Nt_input)-2*IMAGINARY(K626)*SIN(2*PI()*B626*56/Nt_input)</f>
        <v>2.3359917818956867E-5</v>
      </c>
      <c r="BK695" s="343">
        <f t="shared" ref="BK695:BK726" si="1807">2*IMREAL(K626)*COS(2*PI()*B626*57/Nt_input)-2*IMAGINARY(K626)*SIN(2*PI()*B626*57/Nt_input)</f>
        <v>2.5547075314269145E-5</v>
      </c>
      <c r="BL695" s="343">
        <f t="shared" ref="BL695:BL726" si="1808">2*IMREAL(K626)*COS(2*PI()*B626*58/Nt_input)-2*IMAGINARY(K626)*SIN(2*PI()*B626*58/Nt_input)</f>
        <v>2.748820050885308E-5</v>
      </c>
      <c r="BM695" s="343">
        <f t="shared" ref="BM695:BM726" si="1809">2*IMREAL(K626)*COS(2*PI()*B626*59/Nt_input)-2*IMAGINARY(K626)*SIN(2*PI()*B626*59/Nt_input)</f>
        <v>2.9164599305957831E-5</v>
      </c>
      <c r="BN695" s="343">
        <f t="shared" ref="BN695:BN726" si="1810">2*IMREAL(K626)*COS(2*PI()*B626*60/Nt_input)-2*IMAGINARY(K626)*SIN(2*PI()*B626*60/Nt_input)</f>
        <v>3.0560127068754504E-5</v>
      </c>
      <c r="BO695" s="343">
        <f t="shared" ref="BO695:BO726" si="1811">2*IMREAL(K626)*COS(2*PI()*B626*61/Nt_input)-2*IMAGINARY(K626)*SIN(2*PI()*B626*61/Nt_input)</f>
        <v>3.1661344102014285E-5</v>
      </c>
      <c r="BP695" s="343">
        <f t="shared" ref="BP695:BP726" si="1812">2*IMREAL(K626)*COS(2*PI()*B626*62/Nt_input)-2*IMAGINARY(K626)*SIN(2*PI()*B626*62/Nt_input)</f>
        <v>3.24576450837204E-5</v>
      </c>
      <c r="BQ695" s="343">
        <f t="shared" ref="BQ695:BQ726" si="1813">2*IMREAL(K626)*COS(2*PI()*B626*63/Nt_input)-2*IMAGINARY(K626)*SIN(2*PI()*B626*63/Nt_input)</f>
        <v>3.2941361200116653E-5</v>
      </c>
      <c r="BR695" s="343">
        <f t="shared" ref="BR695:BR726" si="1814">2*IMREAL(K626)*COS(2*PI()*B626*64/Nt_input)-2*IMAGINARY(K626)*SIN(2*PI()*B626*64/Nt_input)</f>
        <v>3.3107834000575997E-5</v>
      </c>
    </row>
    <row r="696" spans="1:123">
      <c r="B696" s="340">
        <v>2</v>
      </c>
      <c r="C696" s="340">
        <f t="shared" ref="C696:C727" si="1815">C695+Div_Nt_input</f>
        <v>6.2500000000000001E-4</v>
      </c>
      <c r="D696" s="341">
        <f t="shared" si="1751"/>
        <v>280.00003248570744</v>
      </c>
      <c r="E696" s="342" t="str">
        <f>H694</f>
        <v>0,0000324857074240249</v>
      </c>
      <c r="F696" s="291">
        <v>2</v>
      </c>
      <c r="G696" s="343">
        <f t="shared" ref="G696:G726" si="1816">2*IMREAL(K627)*COS(2*PI()*B627*1/Nt_input)-2*IMAGINARY(K627)*SIN(2*PI()*B627*1/Nt_input)</f>
        <v>8.6587033539434432E-21</v>
      </c>
      <c r="H696" s="343">
        <f t="shared" si="1752"/>
        <v>1.6013290855156542E-20</v>
      </c>
      <c r="I696" s="343">
        <f t="shared" si="1753"/>
        <v>2.2752496569162942E-20</v>
      </c>
      <c r="J696" s="343">
        <f t="shared" si="1754"/>
        <v>2.8617336599763491E-20</v>
      </c>
      <c r="K696" s="343">
        <f t="shared" si="1755"/>
        <v>3.3382428433622385E-20</v>
      </c>
      <c r="L696" s="343">
        <f t="shared" si="1756"/>
        <v>3.6864652263858723E-20</v>
      </c>
      <c r="M696" s="343">
        <f t="shared" si="1757"/>
        <v>3.8930188181530135E-20</v>
      </c>
      <c r="N696" s="343">
        <f t="shared" si="1758"/>
        <v>3.9499658799686399E-20</v>
      </c>
      <c r="O696" s="343">
        <f t="shared" si="1759"/>
        <v>3.8551179681834576E-20</v>
      </c>
      <c r="P696" s="343">
        <f t="shared" si="1760"/>
        <v>3.6121200348560483E-20</v>
      </c>
      <c r="Q696" s="343">
        <f t="shared" si="1761"/>
        <v>3.230310354289376E-20</v>
      </c>
      <c r="R696" s="343">
        <f t="shared" si="1762"/>
        <v>2.7243616583862783E-20</v>
      </c>
      <c r="S696" s="343">
        <f t="shared" si="1763"/>
        <v>2.1137172717910162E-20</v>
      </c>
      <c r="T696" s="343">
        <f t="shared" si="1764"/>
        <v>1.4218439158271289E-20</v>
      </c>
      <c r="U696" s="343">
        <f t="shared" si="1765"/>
        <v>6.753298955572598E-21</v>
      </c>
      <c r="V696" s="343">
        <f t="shared" si="1766"/>
        <v>-9.7136673869507904E-22</v>
      </c>
      <c r="W696" s="343">
        <f t="shared" si="1767"/>
        <v>-8.6587033539434477E-21</v>
      </c>
      <c r="X696" s="343">
        <f t="shared" si="1768"/>
        <v>-1.6013290855156536E-20</v>
      </c>
      <c r="Y696" s="343">
        <f t="shared" si="1769"/>
        <v>-2.2752496569162933E-20</v>
      </c>
      <c r="Z696" s="343">
        <f t="shared" si="1770"/>
        <v>-2.8617336599763491E-20</v>
      </c>
      <c r="AA696" s="343">
        <f t="shared" si="1771"/>
        <v>-3.3382428433622385E-20</v>
      </c>
      <c r="AB696" s="343">
        <f t="shared" si="1772"/>
        <v>-3.6864652263858717E-20</v>
      </c>
      <c r="AC696" s="343">
        <f t="shared" si="1773"/>
        <v>-3.8930188181530129E-20</v>
      </c>
      <c r="AD696" s="343">
        <f t="shared" si="1774"/>
        <v>-3.9499658799686399E-20</v>
      </c>
      <c r="AE696" s="343">
        <f t="shared" si="1775"/>
        <v>-3.8551179681834576E-20</v>
      </c>
      <c r="AF696" s="343">
        <f t="shared" si="1776"/>
        <v>-3.6121200348560477E-20</v>
      </c>
      <c r="AG696" s="343">
        <f t="shared" si="1777"/>
        <v>-3.230310354289376E-20</v>
      </c>
      <c r="AH696" s="343">
        <f t="shared" si="1778"/>
        <v>-2.7243616583862789E-20</v>
      </c>
      <c r="AI696" s="343">
        <f t="shared" si="1779"/>
        <v>-2.1137172717910162E-20</v>
      </c>
      <c r="AJ696" s="343">
        <f t="shared" si="1780"/>
        <v>-1.421843915827131E-20</v>
      </c>
      <c r="AK696" s="343">
        <f t="shared" si="1781"/>
        <v>-6.7532989555726025E-21</v>
      </c>
      <c r="AL696" s="343">
        <f t="shared" si="1782"/>
        <v>9.7136673869507434E-22</v>
      </c>
      <c r="AM696" s="343">
        <f t="shared" si="1783"/>
        <v>8.6587033539434432E-21</v>
      </c>
      <c r="AN696" s="343">
        <f t="shared" si="1784"/>
        <v>1.6013290855156548E-20</v>
      </c>
      <c r="AO696" s="343">
        <f t="shared" si="1785"/>
        <v>2.275249656916293E-20</v>
      </c>
      <c r="AP696" s="343">
        <f t="shared" si="1786"/>
        <v>2.8617336599763485E-20</v>
      </c>
      <c r="AQ696" s="343">
        <f t="shared" si="1787"/>
        <v>3.3382428433622385E-20</v>
      </c>
      <c r="AR696" s="343">
        <f t="shared" si="1788"/>
        <v>3.6864652263858717E-20</v>
      </c>
      <c r="AS696" s="343">
        <f t="shared" si="1789"/>
        <v>3.8930188181530129E-20</v>
      </c>
      <c r="AT696" s="343">
        <f t="shared" si="1790"/>
        <v>3.9499658799686399E-20</v>
      </c>
      <c r="AU696" s="343">
        <f t="shared" si="1791"/>
        <v>3.8551179681834582E-20</v>
      </c>
      <c r="AV696" s="343">
        <f t="shared" si="1792"/>
        <v>3.6121200348560483E-20</v>
      </c>
      <c r="AW696" s="343">
        <f t="shared" si="1793"/>
        <v>3.2303103542893766E-20</v>
      </c>
      <c r="AX696" s="343">
        <f t="shared" si="1794"/>
        <v>2.7243616583862813E-20</v>
      </c>
      <c r="AY696" s="343">
        <f t="shared" si="1795"/>
        <v>2.1137172717910168E-20</v>
      </c>
      <c r="AZ696" s="343">
        <f t="shared" si="1796"/>
        <v>1.4218439158271313E-20</v>
      </c>
      <c r="BA696" s="343">
        <f t="shared" si="1797"/>
        <v>6.7532989555725724E-21</v>
      </c>
      <c r="BB696" s="343">
        <f t="shared" si="1798"/>
        <v>-9.7136673869506945E-22</v>
      </c>
      <c r="BC696" s="343">
        <f t="shared" si="1799"/>
        <v>-8.658703353943404E-21</v>
      </c>
      <c r="BD696" s="343">
        <f t="shared" si="1800"/>
        <v>-1.6013290855156545E-20</v>
      </c>
      <c r="BE696" s="343">
        <f t="shared" si="1801"/>
        <v>-2.2752496569162924E-20</v>
      </c>
      <c r="BF696" s="343">
        <f t="shared" si="1802"/>
        <v>-2.8617336599763509E-20</v>
      </c>
      <c r="BG696" s="343">
        <f t="shared" si="1803"/>
        <v>-3.3382428433622385E-20</v>
      </c>
      <c r="BH696" s="343">
        <f t="shared" si="1804"/>
        <v>-3.6864652263858711E-20</v>
      </c>
      <c r="BI696" s="343">
        <f t="shared" si="1805"/>
        <v>-3.8930188181530135E-20</v>
      </c>
      <c r="BJ696" s="343">
        <f t="shared" si="1806"/>
        <v>-3.9499658799686399E-20</v>
      </c>
      <c r="BK696" s="343">
        <f t="shared" si="1807"/>
        <v>-3.8551179681834582E-20</v>
      </c>
      <c r="BL696" s="343">
        <f t="shared" si="1808"/>
        <v>-3.6121200348560483E-20</v>
      </c>
      <c r="BM696" s="343">
        <f t="shared" si="1809"/>
        <v>-3.2303103542893766E-20</v>
      </c>
      <c r="BN696" s="343">
        <f t="shared" si="1810"/>
        <v>-2.7243616583862819E-20</v>
      </c>
      <c r="BO696" s="343">
        <f t="shared" si="1811"/>
        <v>-2.1137172717910171E-20</v>
      </c>
      <c r="BP696" s="343">
        <f t="shared" si="1812"/>
        <v>-1.4218439158271319E-20</v>
      </c>
      <c r="BQ696" s="343">
        <f t="shared" si="1813"/>
        <v>-6.7532989555725769E-21</v>
      </c>
      <c r="BR696" s="343">
        <f t="shared" si="1814"/>
        <v>9.7136673869506456E-22</v>
      </c>
    </row>
    <row r="697" spans="1:123">
      <c r="B697" s="340">
        <v>3</v>
      </c>
      <c r="C697" s="340">
        <f t="shared" si="1815"/>
        <v>9.3749999999999997E-4</v>
      </c>
      <c r="D697" s="341">
        <f t="shared" si="1751"/>
        <v>280.00003170309947</v>
      </c>
      <c r="E697" s="342" t="str">
        <f>I694</f>
        <v>0,0000317030994657274</v>
      </c>
      <c r="F697" s="291">
        <v>3</v>
      </c>
      <c r="G697" s="343">
        <f t="shared" si="1816"/>
        <v>-1.7826152364637874E-20</v>
      </c>
      <c r="H697" s="343">
        <f t="shared" si="1752"/>
        <v>-3.4808038834505355E-20</v>
      </c>
      <c r="I697" s="343">
        <f t="shared" si="1753"/>
        <v>-4.8792280372304777E-20</v>
      </c>
      <c r="J697" s="343">
        <f t="shared" si="1754"/>
        <v>-5.857456348672143E-20</v>
      </c>
      <c r="K697" s="343">
        <f t="shared" si="1755"/>
        <v>-6.331244452439679E-20</v>
      </c>
      <c r="L697" s="343">
        <f t="shared" si="1756"/>
        <v>-6.2597900351684804E-20</v>
      </c>
      <c r="M697" s="343">
        <f t="shared" si="1757"/>
        <v>-5.6492467032948452E-20</v>
      </c>
      <c r="N697" s="343">
        <f t="shared" si="1758"/>
        <v>-4.552194038601604E-20</v>
      </c>
      <c r="O697" s="343">
        <f t="shared" si="1759"/>
        <v>-3.0631094799403137E-20</v>
      </c>
      <c r="P697" s="343">
        <f t="shared" si="1760"/>
        <v>-1.3102319896355873E-20</v>
      </c>
      <c r="Q697" s="343">
        <f t="shared" si="1761"/>
        <v>5.5548179984239891E-21</v>
      </c>
      <c r="R697" s="343">
        <f t="shared" si="1762"/>
        <v>2.3733578697042186E-20</v>
      </c>
      <c r="S697" s="343">
        <f t="shared" si="1763"/>
        <v>3.9868419534524706E-20</v>
      </c>
      <c r="T697" s="343">
        <f t="shared" si="1764"/>
        <v>5.2569818851919088E-20</v>
      </c>
      <c r="U697" s="343">
        <f t="shared" si="1765"/>
        <v>6.0743940668548977E-20</v>
      </c>
      <c r="V697" s="343">
        <f t="shared" si="1766"/>
        <v>6.3686835102198202E-20</v>
      </c>
      <c r="W697" s="343">
        <f t="shared" si="1767"/>
        <v>6.1145062060289766E-20</v>
      </c>
      <c r="X697" s="343">
        <f t="shared" si="1768"/>
        <v>5.3337517330482664E-20</v>
      </c>
      <c r="Y697" s="343">
        <f t="shared" si="1769"/>
        <v>4.0936581422419418E-20</v>
      </c>
      <c r="Z697" s="343">
        <f t="shared" si="1770"/>
        <v>2.5010214609715229E-20</v>
      </c>
      <c r="AA697" s="343">
        <f t="shared" si="1771"/>
        <v>6.9299849082914981E-21</v>
      </c>
      <c r="AB697" s="343">
        <f t="shared" si="1772"/>
        <v>-1.1747050440195963E-20</v>
      </c>
      <c r="AC697" s="343">
        <f t="shared" si="1773"/>
        <v>-2.9412437692500136E-20</v>
      </c>
      <c r="AD697" s="343">
        <f t="shared" si="1774"/>
        <v>-4.4544845560131547E-20</v>
      </c>
      <c r="AE697" s="343">
        <f t="shared" si="1775"/>
        <v>-5.5841081238403217E-20</v>
      </c>
      <c r="AF697" s="343">
        <f t="shared" si="1776"/>
        <v>-6.232832049572271E-20</v>
      </c>
      <c r="AG697" s="343">
        <f t="shared" si="1777"/>
        <v>-6.3447886643199996E-20</v>
      </c>
      <c r="AH697" s="343">
        <f t="shared" si="1778"/>
        <v>-5.9103363395963143E-20</v>
      </c>
      <c r="AI697" s="343">
        <f t="shared" si="1779"/>
        <v>-4.9668898178871472E-20</v>
      </c>
      <c r="AJ697" s="343">
        <f t="shared" si="1780"/>
        <v>-3.5956980801513121E-20</v>
      </c>
      <c r="AK697" s="343">
        <f t="shared" si="1781"/>
        <v>-1.9148472381361733E-20</v>
      </c>
      <c r="AL697" s="343">
        <f t="shared" si="1782"/>
        <v>-6.9091037724523143E-22</v>
      </c>
      <c r="AM697" s="343">
        <f t="shared" si="1783"/>
        <v>1.7826152364637901E-20</v>
      </c>
      <c r="AN697" s="343">
        <f t="shared" si="1784"/>
        <v>3.4808038834505331E-20</v>
      </c>
      <c r="AO697" s="343">
        <f t="shared" si="1785"/>
        <v>4.8792280372304783E-20</v>
      </c>
      <c r="AP697" s="343">
        <f t="shared" si="1786"/>
        <v>5.8574563486721406E-20</v>
      </c>
      <c r="AQ697" s="343">
        <f t="shared" si="1787"/>
        <v>6.3312444524396802E-20</v>
      </c>
      <c r="AR697" s="343">
        <f t="shared" si="1788"/>
        <v>6.2597900351684828E-20</v>
      </c>
      <c r="AS697" s="343">
        <f t="shared" si="1789"/>
        <v>5.6492467032948452E-20</v>
      </c>
      <c r="AT697" s="343">
        <f t="shared" si="1790"/>
        <v>4.55219403860161E-20</v>
      </c>
      <c r="AU697" s="343">
        <f t="shared" si="1791"/>
        <v>3.0631094799403155E-20</v>
      </c>
      <c r="AV697" s="343">
        <f t="shared" si="1792"/>
        <v>1.310231989635584E-20</v>
      </c>
      <c r="AW697" s="343">
        <f t="shared" si="1793"/>
        <v>-5.5548179984239379E-21</v>
      </c>
      <c r="AX697" s="343">
        <f t="shared" si="1794"/>
        <v>-2.3733578697042189E-20</v>
      </c>
      <c r="AY697" s="343">
        <f t="shared" si="1795"/>
        <v>-3.9868419534524664E-20</v>
      </c>
      <c r="AZ697" s="343">
        <f t="shared" si="1796"/>
        <v>-5.256981885191907E-20</v>
      </c>
      <c r="BA697" s="343">
        <f t="shared" si="1797"/>
        <v>-6.0743940668548965E-20</v>
      </c>
      <c r="BB697" s="343">
        <f t="shared" si="1798"/>
        <v>-6.3686835102198202E-20</v>
      </c>
      <c r="BC697" s="343">
        <f t="shared" si="1799"/>
        <v>-6.1145062060289754E-20</v>
      </c>
      <c r="BD697" s="343">
        <f t="shared" si="1800"/>
        <v>-5.3337517330482676E-20</v>
      </c>
      <c r="BE697" s="343">
        <f t="shared" si="1801"/>
        <v>-4.0936581422419388E-20</v>
      </c>
      <c r="BF697" s="343">
        <f t="shared" si="1802"/>
        <v>-2.501021460971525E-20</v>
      </c>
      <c r="BG697" s="343">
        <f t="shared" si="1803"/>
        <v>-6.9299849082915221E-21</v>
      </c>
      <c r="BH697" s="343">
        <f t="shared" si="1804"/>
        <v>1.1747050440195884E-20</v>
      </c>
      <c r="BI697" s="343">
        <f t="shared" si="1805"/>
        <v>2.9412437692500016E-20</v>
      </c>
      <c r="BJ697" s="343">
        <f t="shared" si="1806"/>
        <v>4.4544845560131571E-20</v>
      </c>
      <c r="BK697" s="343">
        <f t="shared" si="1807"/>
        <v>5.5841081238403205E-20</v>
      </c>
      <c r="BL697" s="343">
        <f t="shared" si="1808"/>
        <v>6.2328320495722686E-20</v>
      </c>
      <c r="BM697" s="343">
        <f t="shared" si="1809"/>
        <v>6.3447886643199984E-20</v>
      </c>
      <c r="BN697" s="343">
        <f t="shared" si="1810"/>
        <v>5.9103363395963143E-20</v>
      </c>
      <c r="BO697" s="343">
        <f t="shared" si="1811"/>
        <v>4.9668898178871484E-20</v>
      </c>
      <c r="BP697" s="343">
        <f t="shared" si="1812"/>
        <v>3.595698080151323E-20</v>
      </c>
      <c r="BQ697" s="343">
        <f t="shared" si="1813"/>
        <v>1.9148472381361649E-20</v>
      </c>
      <c r="BR697" s="343">
        <f t="shared" si="1814"/>
        <v>6.9091037724525485E-22</v>
      </c>
    </row>
    <row r="698" spans="1:123">
      <c r="B698" s="340">
        <v>4</v>
      </c>
      <c r="C698" s="340">
        <f t="shared" si="1815"/>
        <v>1.25E-3</v>
      </c>
      <c r="D698" s="341">
        <f t="shared" si="1751"/>
        <v>280.00003061517333</v>
      </c>
      <c r="E698" s="342" t="str">
        <f>J694</f>
        <v>0,0000306151733289415</v>
      </c>
      <c r="F698" s="291">
        <v>4</v>
      </c>
      <c r="G698" s="343">
        <f t="shared" si="1816"/>
        <v>-1.1278091752337423E-19</v>
      </c>
      <c r="H698" s="343">
        <f t="shared" si="1752"/>
        <v>-1.9143194689667374E-19</v>
      </c>
      <c r="I698" s="343">
        <f t="shared" si="1753"/>
        <v>-2.4093919768987461E-19</v>
      </c>
      <c r="J698" s="343">
        <f t="shared" si="1754"/>
        <v>-2.5376563975405798E-19</v>
      </c>
      <c r="K698" s="343">
        <f t="shared" si="1755"/>
        <v>-2.2795856355693872E-19</v>
      </c>
      <c r="L698" s="343">
        <f t="shared" si="1756"/>
        <v>-1.6744686250780009E-19</v>
      </c>
      <c r="M698" s="343">
        <f t="shared" si="1757"/>
        <v>-8.1442894551437385E-20</v>
      </c>
      <c r="N698" s="343">
        <f t="shared" si="1758"/>
        <v>1.696001581870413E-20</v>
      </c>
      <c r="O698" s="343">
        <f t="shared" si="1759"/>
        <v>1.1278091752337418E-19</v>
      </c>
      <c r="P698" s="343">
        <f t="shared" si="1760"/>
        <v>1.9143194689667374E-19</v>
      </c>
      <c r="Q698" s="343">
        <f t="shared" si="1761"/>
        <v>2.4093919768987456E-19</v>
      </c>
      <c r="R698" s="343">
        <f t="shared" si="1762"/>
        <v>2.5376563975405798E-19</v>
      </c>
      <c r="S698" s="343">
        <f t="shared" si="1763"/>
        <v>2.2795856355693872E-19</v>
      </c>
      <c r="T698" s="343">
        <f t="shared" si="1764"/>
        <v>1.6744686250780012E-19</v>
      </c>
      <c r="U698" s="343">
        <f t="shared" si="1765"/>
        <v>8.1442894551437517E-20</v>
      </c>
      <c r="V698" s="343">
        <f t="shared" si="1766"/>
        <v>-1.6960015818704097E-20</v>
      </c>
      <c r="W698" s="343">
        <f t="shared" si="1767"/>
        <v>-1.1278091752337425E-19</v>
      </c>
      <c r="X698" s="343">
        <f t="shared" si="1768"/>
        <v>-1.9143194689667371E-19</v>
      </c>
      <c r="Y698" s="343">
        <f t="shared" si="1769"/>
        <v>-2.4093919768987456E-19</v>
      </c>
      <c r="Z698" s="343">
        <f t="shared" si="1770"/>
        <v>-2.5376563975405798E-19</v>
      </c>
      <c r="AA698" s="343">
        <f t="shared" si="1771"/>
        <v>-2.2795856355693872E-19</v>
      </c>
      <c r="AB698" s="343">
        <f t="shared" si="1772"/>
        <v>-1.6744686250780031E-19</v>
      </c>
      <c r="AC698" s="343">
        <f t="shared" si="1773"/>
        <v>-8.1442894551437541E-20</v>
      </c>
      <c r="AD698" s="343">
        <f t="shared" si="1774"/>
        <v>1.6960015818704067E-20</v>
      </c>
      <c r="AE698" s="343">
        <f t="shared" si="1775"/>
        <v>1.1278091752337423E-19</v>
      </c>
      <c r="AF698" s="343">
        <f t="shared" si="1776"/>
        <v>1.9143194689667384E-19</v>
      </c>
      <c r="AG698" s="343">
        <f t="shared" si="1777"/>
        <v>2.4093919768987456E-19</v>
      </c>
      <c r="AH698" s="343">
        <f t="shared" si="1778"/>
        <v>2.5376563975405798E-19</v>
      </c>
      <c r="AI698" s="343">
        <f t="shared" si="1779"/>
        <v>2.2795856355693872E-19</v>
      </c>
      <c r="AJ698" s="343">
        <f t="shared" si="1780"/>
        <v>1.6744686250780036E-19</v>
      </c>
      <c r="AK698" s="343">
        <f t="shared" si="1781"/>
        <v>8.1442894551437565E-20</v>
      </c>
      <c r="AL698" s="343">
        <f t="shared" si="1782"/>
        <v>-1.6960015818704037E-20</v>
      </c>
      <c r="AM698" s="343">
        <f t="shared" si="1783"/>
        <v>-1.1278091752337418E-19</v>
      </c>
      <c r="AN698" s="343">
        <f t="shared" si="1784"/>
        <v>-1.9143194689667381E-19</v>
      </c>
      <c r="AO698" s="343">
        <f t="shared" si="1785"/>
        <v>-2.4093919768987456E-19</v>
      </c>
      <c r="AP698" s="343">
        <f t="shared" si="1786"/>
        <v>-2.5376563975405798E-19</v>
      </c>
      <c r="AQ698" s="343">
        <f t="shared" si="1787"/>
        <v>-2.2795856355693877E-19</v>
      </c>
      <c r="AR698" s="343">
        <f t="shared" si="1788"/>
        <v>-1.6744686250780038E-19</v>
      </c>
      <c r="AS698" s="343">
        <f t="shared" si="1789"/>
        <v>-8.1442894551437613E-20</v>
      </c>
      <c r="AT698" s="343">
        <f t="shared" si="1790"/>
        <v>1.6960015818704004E-20</v>
      </c>
      <c r="AU698" s="343">
        <f t="shared" si="1791"/>
        <v>1.1278091752337375E-19</v>
      </c>
      <c r="AV698" s="343">
        <f t="shared" si="1792"/>
        <v>1.9143194689667379E-19</v>
      </c>
      <c r="AW698" s="343">
        <f t="shared" si="1793"/>
        <v>2.4093919768987452E-19</v>
      </c>
      <c r="AX698" s="343">
        <f t="shared" si="1794"/>
        <v>2.5376563975405802E-19</v>
      </c>
      <c r="AY698" s="343">
        <f t="shared" si="1795"/>
        <v>2.2795856355693881E-19</v>
      </c>
      <c r="AZ698" s="343">
        <f t="shared" si="1796"/>
        <v>1.674468625078004E-19</v>
      </c>
      <c r="BA698" s="343">
        <f t="shared" si="1797"/>
        <v>8.1442894551437216E-20</v>
      </c>
      <c r="BB698" s="343">
        <f t="shared" si="1798"/>
        <v>-1.6960015818703974E-20</v>
      </c>
      <c r="BC698" s="343">
        <f t="shared" si="1799"/>
        <v>-1.1278091752337375E-19</v>
      </c>
      <c r="BD698" s="343">
        <f t="shared" si="1800"/>
        <v>-1.9143194689667376E-19</v>
      </c>
      <c r="BE698" s="343">
        <f t="shared" si="1801"/>
        <v>-2.4093919768987452E-19</v>
      </c>
      <c r="BF698" s="343">
        <f t="shared" si="1802"/>
        <v>-2.5376563975405798E-19</v>
      </c>
      <c r="BG698" s="343">
        <f t="shared" si="1803"/>
        <v>-2.2795856355693881E-19</v>
      </c>
      <c r="BH698" s="343">
        <f t="shared" si="1804"/>
        <v>-1.674468625078004E-19</v>
      </c>
      <c r="BI698" s="343">
        <f t="shared" si="1805"/>
        <v>-8.144289455143724E-20</v>
      </c>
      <c r="BJ698" s="343">
        <f t="shared" si="1806"/>
        <v>1.6960015818703944E-20</v>
      </c>
      <c r="BK698" s="343">
        <f t="shared" si="1807"/>
        <v>1.127809175233737E-19</v>
      </c>
      <c r="BL698" s="343">
        <f t="shared" si="1808"/>
        <v>1.9143194689667376E-19</v>
      </c>
      <c r="BM698" s="343">
        <f t="shared" si="1809"/>
        <v>2.4093919768987452E-19</v>
      </c>
      <c r="BN698" s="343">
        <f t="shared" si="1810"/>
        <v>2.5376563975405802E-19</v>
      </c>
      <c r="BO698" s="343">
        <f t="shared" si="1811"/>
        <v>2.2795856355693886E-19</v>
      </c>
      <c r="BP698" s="343">
        <f t="shared" si="1812"/>
        <v>1.6744686250780043E-19</v>
      </c>
      <c r="BQ698" s="343">
        <f t="shared" si="1813"/>
        <v>8.1442894551437276E-20</v>
      </c>
      <c r="BR698" s="343">
        <f t="shared" si="1814"/>
        <v>-1.696001581870391E-20</v>
      </c>
    </row>
    <row r="699" spans="1:123">
      <c r="B699" s="340">
        <v>5</v>
      </c>
      <c r="C699" s="340">
        <f t="shared" si="1815"/>
        <v>1.5625000000000001E-3</v>
      </c>
      <c r="D699" s="341">
        <f t="shared" si="1751"/>
        <v>280.00002923240635</v>
      </c>
      <c r="E699" s="342" t="str">
        <f>K694</f>
        <v>0,000029232406337326</v>
      </c>
      <c r="F699" s="291">
        <v>5</v>
      </c>
      <c r="G699" s="343">
        <f t="shared" si="1816"/>
        <v>-1.5230666224528782E-18</v>
      </c>
      <c r="H699" s="343">
        <f t="shared" si="1752"/>
        <v>-1.0778494503301004E-18</v>
      </c>
      <c r="I699" s="343">
        <f t="shared" si="1753"/>
        <v>-3.78090077571725E-19</v>
      </c>
      <c r="J699" s="343">
        <f t="shared" si="1754"/>
        <v>4.1095809183085396E-19</v>
      </c>
      <c r="K699" s="343">
        <f t="shared" si="1755"/>
        <v>1.1029554374550331E-18</v>
      </c>
      <c r="L699" s="343">
        <f t="shared" si="1756"/>
        <v>1.5344816160096176E-18</v>
      </c>
      <c r="M699" s="343">
        <f t="shared" si="1757"/>
        <v>1.6036284963659848E-18</v>
      </c>
      <c r="N699" s="343">
        <f t="shared" si="1758"/>
        <v>1.2940665261106642E-18</v>
      </c>
      <c r="O699" s="343">
        <f t="shared" si="1759"/>
        <v>6.7890107735081611E-19</v>
      </c>
      <c r="P699" s="343">
        <f t="shared" si="1760"/>
        <v>-9.6591933101280072E-20</v>
      </c>
      <c r="Q699" s="343">
        <f t="shared" si="1761"/>
        <v>-8.4927403688388136E-19</v>
      </c>
      <c r="R699" s="343">
        <f t="shared" si="1762"/>
        <v>-1.4013937316724474E-18</v>
      </c>
      <c r="S699" s="343">
        <f t="shared" si="1763"/>
        <v>-1.6225638264889683E-18</v>
      </c>
      <c r="T699" s="343">
        <f t="shared" si="1764"/>
        <v>-1.4605533510136638E-18</v>
      </c>
      <c r="U699" s="343">
        <f t="shared" si="1765"/>
        <v>-9.5362228945942645E-19</v>
      </c>
      <c r="V699" s="343">
        <f t="shared" si="1766"/>
        <v>-2.214861994479965E-19</v>
      </c>
      <c r="W699" s="343">
        <f t="shared" si="1767"/>
        <v>5.6295551135364829E-19</v>
      </c>
      <c r="X699" s="343">
        <f t="shared" si="1768"/>
        <v>1.2144510721377649E-18</v>
      </c>
      <c r="Y699" s="343">
        <f t="shared" si="1769"/>
        <v>1.5791449387042579E-18</v>
      </c>
      <c r="Z699" s="343">
        <f t="shared" si="1770"/>
        <v>1.5709119297249639E-18</v>
      </c>
      <c r="AA699" s="343">
        <f t="shared" si="1771"/>
        <v>1.191696331781651E-18</v>
      </c>
      <c r="AB699" s="343">
        <f t="shared" si="1772"/>
        <v>5.3105274156337679E-19</v>
      </c>
      <c r="AC699" s="343">
        <f t="shared" si="1773"/>
        <v>-2.5500292123118385E-19</v>
      </c>
      <c r="AD699" s="343">
        <f t="shared" si="1774"/>
        <v>-9.8083773897283395E-19</v>
      </c>
      <c r="AE699" s="343">
        <f t="shared" si="1775"/>
        <v>-1.4750403965198258E-18</v>
      </c>
      <c r="AF699" s="343">
        <f t="shared" si="1776"/>
        <v>-1.6209012439544935E-18</v>
      </c>
      <c r="AG699" s="343">
        <f t="shared" si="1777"/>
        <v>-1.3839741523845108E-18</v>
      </c>
      <c r="AH699" s="343">
        <f t="shared" si="1778"/>
        <v>-8.2021122463828779E-19</v>
      </c>
      <c r="AI699" s="343">
        <f t="shared" si="1779"/>
        <v>-6.274928814691188E-20</v>
      </c>
      <c r="AJ699" s="343">
        <f t="shared" si="1780"/>
        <v>7.0953136155932016E-19</v>
      </c>
      <c r="AK699" s="343">
        <f t="shared" si="1781"/>
        <v>1.3142508791093227E-18</v>
      </c>
      <c r="AL699" s="343">
        <f t="shared" si="1782"/>
        <v>1.6086002323907417E-18</v>
      </c>
      <c r="AM699" s="343">
        <f t="shared" si="1783"/>
        <v>1.5230666224528796E-18</v>
      </c>
      <c r="AN699" s="343">
        <f t="shared" si="1784"/>
        <v>1.0778494503301008E-18</v>
      </c>
      <c r="AO699" s="343">
        <f t="shared" si="1785"/>
        <v>3.7809007757172808E-19</v>
      </c>
      <c r="AP699" s="343">
        <f t="shared" si="1786"/>
        <v>-4.1095809183085363E-19</v>
      </c>
      <c r="AQ699" s="343">
        <f t="shared" si="1787"/>
        <v>-1.1029554374550308E-18</v>
      </c>
      <c r="AR699" s="343">
        <f t="shared" si="1788"/>
        <v>-1.5344816160096176E-18</v>
      </c>
      <c r="AS699" s="343">
        <f t="shared" si="1789"/>
        <v>-1.6036284963659854E-18</v>
      </c>
      <c r="AT699" s="343">
        <f t="shared" si="1790"/>
        <v>-1.294066526110664E-18</v>
      </c>
      <c r="AU699" s="343">
        <f t="shared" si="1791"/>
        <v>-6.7890107735081832E-19</v>
      </c>
      <c r="AV699" s="343">
        <f t="shared" si="1792"/>
        <v>9.6591933101280554E-20</v>
      </c>
      <c r="AW699" s="343">
        <f t="shared" si="1793"/>
        <v>8.4927403688387914E-19</v>
      </c>
      <c r="AX699" s="343">
        <f t="shared" si="1794"/>
        <v>1.4013937316724484E-18</v>
      </c>
      <c r="AY699" s="343">
        <f t="shared" si="1795"/>
        <v>1.6225638264889681E-18</v>
      </c>
      <c r="AZ699" s="343">
        <f t="shared" si="1796"/>
        <v>1.460553351013663E-18</v>
      </c>
      <c r="BA699" s="343">
        <f t="shared" si="1797"/>
        <v>9.5362228945942722E-19</v>
      </c>
      <c r="BB699" s="343">
        <f t="shared" si="1798"/>
        <v>2.2148619944800035E-19</v>
      </c>
      <c r="BC699" s="343">
        <f t="shared" si="1799"/>
        <v>-5.6295551135364742E-19</v>
      </c>
      <c r="BD699" s="343">
        <f t="shared" si="1800"/>
        <v>-1.2144510721377624E-18</v>
      </c>
      <c r="BE699" s="343">
        <f t="shared" si="1801"/>
        <v>-1.5791449387042575E-18</v>
      </c>
      <c r="BF699" s="343">
        <f t="shared" si="1802"/>
        <v>-1.5709119297249647E-18</v>
      </c>
      <c r="BG699" s="343">
        <f t="shared" si="1803"/>
        <v>-1.1916963317816515E-18</v>
      </c>
      <c r="BH699" s="343">
        <f t="shared" si="1804"/>
        <v>-5.3105274156338045E-19</v>
      </c>
      <c r="BI699" s="343">
        <f t="shared" si="1805"/>
        <v>2.5500292123118298E-19</v>
      </c>
      <c r="BJ699" s="343">
        <f t="shared" si="1806"/>
        <v>9.8083773897283299E-19</v>
      </c>
      <c r="BK699" s="343">
        <f t="shared" si="1807"/>
        <v>1.4750403965198266E-18</v>
      </c>
      <c r="BL699" s="343">
        <f t="shared" si="1808"/>
        <v>1.6209012439544935E-18</v>
      </c>
      <c r="BM699" s="343">
        <f t="shared" si="1809"/>
        <v>1.3839741523845096E-18</v>
      </c>
      <c r="BN699" s="343">
        <f t="shared" si="1810"/>
        <v>8.2021122463828856E-19</v>
      </c>
      <c r="BO699" s="343">
        <f t="shared" si="1811"/>
        <v>6.2749288146910002E-20</v>
      </c>
      <c r="BP699" s="343">
        <f t="shared" si="1812"/>
        <v>-7.0953136155931929E-19</v>
      </c>
      <c r="BQ699" s="343">
        <f t="shared" si="1813"/>
        <v>-1.3142508791093239E-18</v>
      </c>
      <c r="BR699" s="343">
        <f t="shared" si="1814"/>
        <v>-1.6086002323907417E-18</v>
      </c>
    </row>
    <row r="700" spans="1:123">
      <c r="B700" s="340">
        <v>6</v>
      </c>
      <c r="C700" s="340">
        <f t="shared" si="1815"/>
        <v>1.8750000000000001E-3</v>
      </c>
      <c r="D700" s="341">
        <f t="shared" si="1751"/>
        <v>280.00002756811529</v>
      </c>
      <c r="E700" s="342" t="str">
        <f>L694</f>
        <v>0,0000275681152925441</v>
      </c>
      <c r="F700" s="291">
        <v>6</v>
      </c>
      <c r="G700" s="343">
        <f t="shared" si="1816"/>
        <v>-2.5683565423351507E-19</v>
      </c>
      <c r="H700" s="343">
        <f t="shared" si="1752"/>
        <v>-2.0841738938240275E-19</v>
      </c>
      <c r="I700" s="343">
        <f t="shared" si="1753"/>
        <v>-8.9749797660274929E-20</v>
      </c>
      <c r="J700" s="343">
        <f t="shared" si="1754"/>
        <v>5.9168930452761371E-20</v>
      </c>
      <c r="K700" s="343">
        <f t="shared" si="1755"/>
        <v>1.8814413298810244E-19</v>
      </c>
      <c r="L700" s="343">
        <f t="shared" si="1756"/>
        <v>2.5370332817247079E-19</v>
      </c>
      <c r="M700" s="343">
        <f t="shared" si="1757"/>
        <v>2.3374908284275684E-19</v>
      </c>
      <c r="N700" s="343">
        <f t="shared" si="1758"/>
        <v>1.3500719040221444E-19</v>
      </c>
      <c r="O700" s="343">
        <f t="shared" si="1759"/>
        <v>-9.2403303191865366E-21</v>
      </c>
      <c r="P700" s="343">
        <f t="shared" si="1760"/>
        <v>-1.5037329813829742E-19</v>
      </c>
      <c r="Q700" s="343">
        <f t="shared" si="1761"/>
        <v>-2.4082132548822396E-19</v>
      </c>
      <c r="R700" s="343">
        <f t="shared" si="1762"/>
        <v>-2.5009793013745974E-19</v>
      </c>
      <c r="S700" s="343">
        <f t="shared" si="1763"/>
        <v>-1.7507633252990152E-19</v>
      </c>
      <c r="T700" s="343">
        <f t="shared" si="1764"/>
        <v>-4.104337052651744E-20</v>
      </c>
      <c r="U700" s="343">
        <f t="shared" si="1765"/>
        <v>1.0682370177135497E-19</v>
      </c>
      <c r="V700" s="343">
        <f t="shared" si="1766"/>
        <v>2.1868469431961995E-19</v>
      </c>
      <c r="W700" s="343">
        <f t="shared" si="1767"/>
        <v>2.5683565423351512E-19</v>
      </c>
      <c r="X700" s="343">
        <f t="shared" si="1768"/>
        <v>2.084173893824029E-19</v>
      </c>
      <c r="Y700" s="343">
        <f t="shared" si="1769"/>
        <v>8.9749797660275206E-20</v>
      </c>
      <c r="Z700" s="343">
        <f t="shared" si="1770"/>
        <v>-5.9168930452761058E-20</v>
      </c>
      <c r="AA700" s="343">
        <f t="shared" si="1771"/>
        <v>-1.8814413298810251E-19</v>
      </c>
      <c r="AB700" s="343">
        <f t="shared" si="1772"/>
        <v>-2.5370332817247079E-19</v>
      </c>
      <c r="AC700" s="343">
        <f t="shared" si="1773"/>
        <v>-2.3374908284275689E-19</v>
      </c>
      <c r="AD700" s="343">
        <f t="shared" si="1774"/>
        <v>-1.3500719040221451E-19</v>
      </c>
      <c r="AE700" s="343">
        <f t="shared" si="1775"/>
        <v>9.2403303191864403E-21</v>
      </c>
      <c r="AF700" s="343">
        <f t="shared" si="1776"/>
        <v>1.5037329813829737E-19</v>
      </c>
      <c r="AG700" s="343">
        <f t="shared" si="1777"/>
        <v>2.4082132548822387E-19</v>
      </c>
      <c r="AH700" s="343">
        <f t="shared" si="1778"/>
        <v>2.5009793013745974E-19</v>
      </c>
      <c r="AI700" s="343">
        <f t="shared" si="1779"/>
        <v>1.7507633252990173E-19</v>
      </c>
      <c r="AJ700" s="343">
        <f t="shared" si="1780"/>
        <v>4.1043370526517536E-20</v>
      </c>
      <c r="AK700" s="343">
        <f t="shared" si="1781"/>
        <v>-1.0682370177135448E-19</v>
      </c>
      <c r="AL700" s="343">
        <f t="shared" si="1782"/>
        <v>-2.1868469431961991E-19</v>
      </c>
      <c r="AM700" s="343">
        <f t="shared" si="1783"/>
        <v>-2.5683565423351507E-19</v>
      </c>
      <c r="AN700" s="343">
        <f t="shared" si="1784"/>
        <v>-2.0841738938240295E-19</v>
      </c>
      <c r="AO700" s="343">
        <f t="shared" si="1785"/>
        <v>-8.9749797660274845E-20</v>
      </c>
      <c r="AP700" s="343">
        <f t="shared" si="1786"/>
        <v>5.9168930452760986E-20</v>
      </c>
      <c r="AQ700" s="343">
        <f t="shared" si="1787"/>
        <v>1.8814413298810246E-19</v>
      </c>
      <c r="AR700" s="343">
        <f t="shared" si="1788"/>
        <v>2.5370332817247069E-19</v>
      </c>
      <c r="AS700" s="343">
        <f t="shared" si="1789"/>
        <v>2.3374908284275693E-19</v>
      </c>
      <c r="AT700" s="343">
        <f t="shared" si="1790"/>
        <v>1.3500719040221497E-19</v>
      </c>
      <c r="AU700" s="343">
        <f t="shared" si="1791"/>
        <v>-9.2403303191863681E-21</v>
      </c>
      <c r="AV700" s="343">
        <f t="shared" si="1792"/>
        <v>-1.5037329813829764E-19</v>
      </c>
      <c r="AW700" s="343">
        <f t="shared" si="1793"/>
        <v>-2.4082132548822382E-19</v>
      </c>
      <c r="AX700" s="343">
        <f t="shared" si="1794"/>
        <v>-2.5009793013745974E-19</v>
      </c>
      <c r="AY700" s="343">
        <f t="shared" si="1795"/>
        <v>-1.7507633252990181E-19</v>
      </c>
      <c r="AZ700" s="343">
        <f t="shared" si="1796"/>
        <v>-4.1043370526517633E-20</v>
      </c>
      <c r="BA700" s="343">
        <f t="shared" si="1797"/>
        <v>1.0682370177135439E-19</v>
      </c>
      <c r="BB700" s="343">
        <f t="shared" si="1798"/>
        <v>2.1868469431961986E-19</v>
      </c>
      <c r="BC700" s="343">
        <f t="shared" si="1799"/>
        <v>2.5683565423351512E-19</v>
      </c>
      <c r="BD700" s="343">
        <f t="shared" si="1800"/>
        <v>2.0841738938240299E-19</v>
      </c>
      <c r="BE700" s="343">
        <f t="shared" si="1801"/>
        <v>8.9749797660274917E-20</v>
      </c>
      <c r="BF700" s="343">
        <f t="shared" si="1802"/>
        <v>-5.9168930452760865E-20</v>
      </c>
      <c r="BG700" s="343">
        <f t="shared" si="1803"/>
        <v>-1.8814413298810239E-19</v>
      </c>
      <c r="BH700" s="343">
        <f t="shared" si="1804"/>
        <v>-2.5370332817247069E-19</v>
      </c>
      <c r="BI700" s="343">
        <f t="shared" si="1805"/>
        <v>-2.3374908284275737E-19</v>
      </c>
      <c r="BJ700" s="343">
        <f t="shared" si="1806"/>
        <v>-1.350071904022143E-19</v>
      </c>
      <c r="BK700" s="343">
        <f t="shared" si="1807"/>
        <v>9.2403303191862477E-21</v>
      </c>
      <c r="BL700" s="343">
        <f t="shared" si="1808"/>
        <v>1.5037329813829684E-19</v>
      </c>
      <c r="BM700" s="343">
        <f t="shared" si="1809"/>
        <v>2.4082132548822411E-19</v>
      </c>
      <c r="BN700" s="343">
        <f t="shared" si="1810"/>
        <v>2.5009793013745974E-19</v>
      </c>
      <c r="BO700" s="343">
        <f t="shared" si="1811"/>
        <v>1.7507633252990188E-19</v>
      </c>
      <c r="BP700" s="343">
        <f t="shared" si="1812"/>
        <v>4.1043370526518632E-20</v>
      </c>
      <c r="BQ700" s="343">
        <f t="shared" si="1813"/>
        <v>-1.0682370177135516E-19</v>
      </c>
      <c r="BR700" s="343">
        <f t="shared" si="1814"/>
        <v>-2.1868469431961981E-19</v>
      </c>
    </row>
    <row r="701" spans="1:123">
      <c r="B701" s="340">
        <v>7</v>
      </c>
      <c r="C701" s="340">
        <f t="shared" si="1815"/>
        <v>2.1875000000000002E-3</v>
      </c>
      <c r="D701" s="341">
        <f t="shared" si="1751"/>
        <v>280.00002563832822</v>
      </c>
      <c r="E701" s="342" t="str">
        <f>M694</f>
        <v>0,0000256383282269468</v>
      </c>
      <c r="F701" s="291">
        <v>7</v>
      </c>
      <c r="G701" s="343">
        <f t="shared" si="1816"/>
        <v>-1.0560421729257001E-19</v>
      </c>
      <c r="H701" s="343">
        <f t="shared" si="1752"/>
        <v>-3.3554217872561856E-20</v>
      </c>
      <c r="I701" s="343">
        <f t="shared" si="1753"/>
        <v>5.3728694952767839E-20</v>
      </c>
      <c r="J701" s="343">
        <f t="shared" si="1754"/>
        <v>1.1661990356061636E-19</v>
      </c>
      <c r="K701" s="343">
        <f t="shared" si="1755"/>
        <v>1.265681140922536E-19</v>
      </c>
      <c r="L701" s="343">
        <f t="shared" si="1756"/>
        <v>7.9057046950822781E-20</v>
      </c>
      <c r="M701" s="343">
        <f t="shared" si="1757"/>
        <v>-4.3442666823041251E-21</v>
      </c>
      <c r="N701" s="343">
        <f t="shared" si="1758"/>
        <v>-8.5773374066055957E-20</v>
      </c>
      <c r="O701" s="343">
        <f t="shared" si="1759"/>
        <v>-1.2826316286420294E-19</v>
      </c>
      <c r="P701" s="343">
        <f t="shared" si="1760"/>
        <v>-1.1252415728473618E-19</v>
      </c>
      <c r="Q701" s="343">
        <f t="shared" si="1761"/>
        <v>-4.5701536809664737E-20</v>
      </c>
      <c r="R701" s="343">
        <f t="shared" si="1762"/>
        <v>4.1868625907510709E-20</v>
      </c>
      <c r="S701" s="343">
        <f t="shared" si="1763"/>
        <v>1.1043130779854405E-19</v>
      </c>
      <c r="T701" s="343">
        <f t="shared" si="1764"/>
        <v>1.2886048470607434E-19</v>
      </c>
      <c r="U701" s="343">
        <f t="shared" si="1765"/>
        <v>8.8789695607824973E-20</v>
      </c>
      <c r="V701" s="343">
        <f t="shared" si="1766"/>
        <v>8.4102410054141753E-21</v>
      </c>
      <c r="W701" s="343">
        <f t="shared" si="1767"/>
        <v>-7.5787287182854781E-20</v>
      </c>
      <c r="X701" s="343">
        <f t="shared" si="1768"/>
        <v>-1.2557897145411532E-19</v>
      </c>
      <c r="Y701" s="343">
        <f t="shared" si="1769"/>
        <v>-1.1836042813028891E-19</v>
      </c>
      <c r="Z701" s="343">
        <f t="shared" si="1770"/>
        <v>-5.7408724964289309E-20</v>
      </c>
      <c r="AA701" s="343">
        <f t="shared" si="1771"/>
        <v>2.9605339107045186E-20</v>
      </c>
      <c r="AB701" s="343">
        <f t="shared" si="1772"/>
        <v>1.0317919817447826E-19</v>
      </c>
      <c r="AC701" s="343">
        <f t="shared" si="1773"/>
        <v>1.2991185840986914E-19</v>
      </c>
      <c r="AD701" s="343">
        <f t="shared" si="1774"/>
        <v>9.7667250958738949E-20</v>
      </c>
      <c r="AE701" s="343">
        <f t="shared" si="1775"/>
        <v>2.1083753474745168E-20</v>
      </c>
      <c r="AF701" s="343">
        <f t="shared" si="1776"/>
        <v>-6.5071327294537388E-20</v>
      </c>
      <c r="AG701" s="343">
        <f t="shared" si="1777"/>
        <v>-1.2168538590047586E-19</v>
      </c>
      <c r="AH701" s="343">
        <f t="shared" si="1778"/>
        <v>-1.2305682335055544E-19</v>
      </c>
      <c r="AI701" s="343">
        <f t="shared" si="1779"/>
        <v>-6.8563035714706319E-20</v>
      </c>
      <c r="AJ701" s="343">
        <f t="shared" si="1780"/>
        <v>1.705693670705422E-20</v>
      </c>
      <c r="AK701" s="343">
        <f t="shared" si="1781"/>
        <v>9.4933416468504967E-20</v>
      </c>
      <c r="AL701" s="343">
        <f t="shared" si="1782"/>
        <v>1.2971210990013119E-19</v>
      </c>
      <c r="AM701" s="343">
        <f t="shared" si="1783"/>
        <v>1.0560421729256997E-19</v>
      </c>
      <c r="AN701" s="343">
        <f t="shared" si="1784"/>
        <v>3.3554217872562103E-20</v>
      </c>
      <c r="AO701" s="343">
        <f t="shared" si="1785"/>
        <v>-5.3728694952767725E-20</v>
      </c>
      <c r="AP701" s="343">
        <f t="shared" si="1786"/>
        <v>-1.1661990356061636E-19</v>
      </c>
      <c r="AQ701" s="343">
        <f t="shared" si="1787"/>
        <v>-1.2656811409225367E-19</v>
      </c>
      <c r="AR701" s="343">
        <f t="shared" si="1788"/>
        <v>-7.9057046950822865E-20</v>
      </c>
      <c r="AS701" s="343">
        <f t="shared" si="1789"/>
        <v>4.3442666823042439E-21</v>
      </c>
      <c r="AT701" s="343">
        <f t="shared" si="1790"/>
        <v>8.5773374066055788E-20</v>
      </c>
      <c r="AU701" s="343">
        <f t="shared" si="1791"/>
        <v>1.2826316286420291E-19</v>
      </c>
      <c r="AV701" s="343">
        <f t="shared" si="1792"/>
        <v>1.1252415728473613E-19</v>
      </c>
      <c r="AW701" s="343">
        <f t="shared" si="1793"/>
        <v>4.5701536809664953E-20</v>
      </c>
      <c r="AX701" s="343">
        <f t="shared" si="1794"/>
        <v>-4.1868625907510607E-20</v>
      </c>
      <c r="AY701" s="343">
        <f t="shared" si="1795"/>
        <v>-1.104313077985441E-19</v>
      </c>
      <c r="AZ701" s="343">
        <f t="shared" si="1796"/>
        <v>-1.2886048470607434E-19</v>
      </c>
      <c r="BA701" s="343">
        <f t="shared" si="1797"/>
        <v>-8.8789695607825057E-20</v>
      </c>
      <c r="BB701" s="343">
        <f t="shared" si="1798"/>
        <v>-8.4102410054140564E-21</v>
      </c>
      <c r="BC701" s="343">
        <f t="shared" si="1799"/>
        <v>7.5787287182855082E-20</v>
      </c>
      <c r="BD701" s="343">
        <f t="shared" si="1800"/>
        <v>1.255789714541152E-19</v>
      </c>
      <c r="BE701" s="343">
        <f t="shared" si="1801"/>
        <v>1.1836042813028906E-19</v>
      </c>
      <c r="BF701" s="343">
        <f t="shared" si="1802"/>
        <v>5.7408724964289417E-20</v>
      </c>
      <c r="BG701" s="343">
        <f t="shared" si="1803"/>
        <v>-2.9605339107045078E-20</v>
      </c>
      <c r="BH701" s="343">
        <f t="shared" si="1804"/>
        <v>-1.0317919817447833E-19</v>
      </c>
      <c r="BI701" s="343">
        <f t="shared" si="1805"/>
        <v>-1.2991185840986912E-19</v>
      </c>
      <c r="BJ701" s="343">
        <f t="shared" si="1806"/>
        <v>-9.7667250958739322E-20</v>
      </c>
      <c r="BK701" s="343">
        <f t="shared" si="1807"/>
        <v>-2.1083753474745283E-20</v>
      </c>
      <c r="BL701" s="343">
        <f t="shared" si="1808"/>
        <v>6.5071327294537291E-20</v>
      </c>
      <c r="BM701" s="343">
        <f t="shared" si="1809"/>
        <v>1.2168538590047581E-19</v>
      </c>
      <c r="BN701" s="343">
        <f t="shared" si="1810"/>
        <v>1.2305682335055532E-19</v>
      </c>
      <c r="BO701" s="343">
        <f t="shared" si="1811"/>
        <v>6.8563035714706031E-20</v>
      </c>
      <c r="BP701" s="343">
        <f t="shared" si="1812"/>
        <v>-1.7056936707053652E-20</v>
      </c>
      <c r="BQ701" s="343">
        <f t="shared" si="1813"/>
        <v>-9.4933416468504883E-20</v>
      </c>
      <c r="BR701" s="343">
        <f t="shared" si="1814"/>
        <v>-1.2971210990013117E-19</v>
      </c>
    </row>
    <row r="702" spans="1:123">
      <c r="B702" s="340">
        <v>8</v>
      </c>
      <c r="C702" s="340">
        <f t="shared" si="1815"/>
        <v>2.5000000000000001E-3</v>
      </c>
      <c r="D702" s="341">
        <f t="shared" si="1751"/>
        <v>280.00002346163006</v>
      </c>
      <c r="E702" s="342" t="str">
        <f>N694</f>
        <v>0,0000234616300454115</v>
      </c>
      <c r="F702" s="291">
        <v>8</v>
      </c>
      <c r="G702" s="343">
        <f t="shared" si="1816"/>
        <v>4.6311479614385078E-19</v>
      </c>
      <c r="H702" s="343">
        <f t="shared" si="1752"/>
        <v>5.6849474702670001E-19</v>
      </c>
      <c r="I702" s="343">
        <f t="shared" si="1753"/>
        <v>3.4085818523917005E-19</v>
      </c>
      <c r="J702" s="343">
        <f t="shared" si="1754"/>
        <v>-8.6448478615584934E-20</v>
      </c>
      <c r="K702" s="343">
        <f t="shared" si="1755"/>
        <v>-4.6311479614385087E-19</v>
      </c>
      <c r="L702" s="343">
        <f t="shared" si="1756"/>
        <v>-5.6849474702670001E-19</v>
      </c>
      <c r="M702" s="343">
        <f t="shared" si="1757"/>
        <v>-3.4085818523917015E-19</v>
      </c>
      <c r="N702" s="343">
        <f t="shared" si="1758"/>
        <v>8.6448478615584861E-20</v>
      </c>
      <c r="O702" s="343">
        <f t="shared" si="1759"/>
        <v>4.6311479614385078E-19</v>
      </c>
      <c r="P702" s="343">
        <f t="shared" si="1760"/>
        <v>5.6849474702670001E-19</v>
      </c>
      <c r="Q702" s="343">
        <f t="shared" si="1761"/>
        <v>3.4085818523917063E-19</v>
      </c>
      <c r="R702" s="343">
        <f t="shared" si="1762"/>
        <v>-8.6448478615584801E-20</v>
      </c>
      <c r="S702" s="343">
        <f t="shared" si="1763"/>
        <v>-4.6311479614385107E-19</v>
      </c>
      <c r="T702" s="343">
        <f t="shared" si="1764"/>
        <v>-5.6849474702670001E-19</v>
      </c>
      <c r="U702" s="343">
        <f t="shared" si="1765"/>
        <v>-3.4085818523917068E-19</v>
      </c>
      <c r="V702" s="343">
        <f t="shared" si="1766"/>
        <v>8.6448478615584729E-20</v>
      </c>
      <c r="W702" s="343">
        <f t="shared" si="1767"/>
        <v>4.6311479614385097E-19</v>
      </c>
      <c r="X702" s="343">
        <f t="shared" si="1768"/>
        <v>5.6849474702670001E-19</v>
      </c>
      <c r="Y702" s="343">
        <f t="shared" si="1769"/>
        <v>3.4085818523917072E-19</v>
      </c>
      <c r="Z702" s="343">
        <f t="shared" si="1770"/>
        <v>-8.6448478615584657E-20</v>
      </c>
      <c r="AA702" s="343">
        <f t="shared" si="1771"/>
        <v>-4.6311479614385097E-19</v>
      </c>
      <c r="AB702" s="343">
        <f t="shared" si="1772"/>
        <v>-5.684947470267002E-19</v>
      </c>
      <c r="AC702" s="343">
        <f t="shared" si="1773"/>
        <v>-3.4085818523917082E-19</v>
      </c>
      <c r="AD702" s="343">
        <f t="shared" si="1774"/>
        <v>8.6448478615584584E-20</v>
      </c>
      <c r="AE702" s="343">
        <f t="shared" si="1775"/>
        <v>4.6311479614385087E-19</v>
      </c>
      <c r="AF702" s="343">
        <f t="shared" si="1776"/>
        <v>5.6849474702669991E-19</v>
      </c>
      <c r="AG702" s="343">
        <f t="shared" si="1777"/>
        <v>3.4085818523917082E-19</v>
      </c>
      <c r="AH702" s="343">
        <f t="shared" si="1778"/>
        <v>-8.6448478615584512E-20</v>
      </c>
      <c r="AI702" s="343">
        <f t="shared" si="1779"/>
        <v>-4.6311479614385087E-19</v>
      </c>
      <c r="AJ702" s="343">
        <f t="shared" si="1780"/>
        <v>-5.684947470267002E-19</v>
      </c>
      <c r="AK702" s="343">
        <f t="shared" si="1781"/>
        <v>-3.4085818523917092E-19</v>
      </c>
      <c r="AL702" s="343">
        <f t="shared" si="1782"/>
        <v>8.6448478615584452E-20</v>
      </c>
      <c r="AM702" s="343">
        <f t="shared" si="1783"/>
        <v>4.6311479614385078E-19</v>
      </c>
      <c r="AN702" s="343">
        <f t="shared" si="1784"/>
        <v>5.6849474702669991E-19</v>
      </c>
      <c r="AO702" s="343">
        <f t="shared" si="1785"/>
        <v>3.4085818523917096E-19</v>
      </c>
      <c r="AP702" s="343">
        <f t="shared" si="1786"/>
        <v>-8.644847861558438E-20</v>
      </c>
      <c r="AQ702" s="343">
        <f t="shared" si="1787"/>
        <v>-4.6311479614385078E-19</v>
      </c>
      <c r="AR702" s="343">
        <f t="shared" si="1788"/>
        <v>-5.684947470267003E-19</v>
      </c>
      <c r="AS702" s="343">
        <f t="shared" si="1789"/>
        <v>-3.4085818523917101E-19</v>
      </c>
      <c r="AT702" s="343">
        <f t="shared" si="1790"/>
        <v>8.6448478615584308E-20</v>
      </c>
      <c r="AU702" s="343">
        <f t="shared" si="1791"/>
        <v>4.6311479614384953E-19</v>
      </c>
      <c r="AV702" s="343">
        <f t="shared" si="1792"/>
        <v>5.6849474702670001E-19</v>
      </c>
      <c r="AW702" s="343">
        <f t="shared" si="1793"/>
        <v>3.4085818523917111E-19</v>
      </c>
      <c r="AX702" s="343">
        <f t="shared" si="1794"/>
        <v>-8.6448478615582225E-20</v>
      </c>
      <c r="AY702" s="343">
        <f t="shared" si="1795"/>
        <v>-4.6311479614385068E-19</v>
      </c>
      <c r="AZ702" s="343">
        <f t="shared" si="1796"/>
        <v>-5.684947470267003E-19</v>
      </c>
      <c r="BA702" s="343">
        <f t="shared" si="1797"/>
        <v>-3.4085818523916952E-19</v>
      </c>
      <c r="BB702" s="343">
        <f t="shared" si="1798"/>
        <v>8.6448478615584175E-20</v>
      </c>
      <c r="BC702" s="343">
        <f t="shared" si="1799"/>
        <v>4.6311479614384943E-19</v>
      </c>
      <c r="BD702" s="343">
        <f t="shared" si="1800"/>
        <v>5.6849474702670001E-19</v>
      </c>
      <c r="BE702" s="343">
        <f t="shared" si="1801"/>
        <v>3.408581852391712E-19</v>
      </c>
      <c r="BF702" s="343">
        <f t="shared" si="1802"/>
        <v>-8.6448478615586125E-20</v>
      </c>
      <c r="BG702" s="343">
        <f t="shared" si="1803"/>
        <v>-4.6311479614385059E-19</v>
      </c>
      <c r="BH702" s="343">
        <f t="shared" si="1804"/>
        <v>-5.684947470267003E-19</v>
      </c>
      <c r="BI702" s="343">
        <f t="shared" si="1805"/>
        <v>-3.4085818523916957E-19</v>
      </c>
      <c r="BJ702" s="343">
        <f t="shared" si="1806"/>
        <v>8.6448478615584031E-20</v>
      </c>
      <c r="BK702" s="343">
        <f t="shared" si="1807"/>
        <v>4.6311479614384933E-19</v>
      </c>
      <c r="BL702" s="343">
        <f t="shared" si="1808"/>
        <v>5.6849474702670001E-19</v>
      </c>
      <c r="BM702" s="343">
        <f t="shared" si="1809"/>
        <v>3.4085818523917135E-19</v>
      </c>
      <c r="BN702" s="343">
        <f t="shared" si="1810"/>
        <v>-8.6448478615581936E-20</v>
      </c>
      <c r="BO702" s="343">
        <f t="shared" si="1811"/>
        <v>-4.6311479614385049E-19</v>
      </c>
      <c r="BP702" s="343">
        <f t="shared" si="1812"/>
        <v>-5.684947470267003E-19</v>
      </c>
      <c r="BQ702" s="343">
        <f t="shared" si="1813"/>
        <v>-3.4085818523916976E-19</v>
      </c>
      <c r="BR702" s="343">
        <f t="shared" si="1814"/>
        <v>8.6448478615583886E-20</v>
      </c>
    </row>
    <row r="703" spans="1:123">
      <c r="B703" s="340">
        <v>9</v>
      </c>
      <c r="C703" s="340">
        <f t="shared" si="1815"/>
        <v>2.8124999999999999E-3</v>
      </c>
      <c r="D703" s="341">
        <f t="shared" si="1751"/>
        <v>280.00002105898352</v>
      </c>
      <c r="E703" s="342" t="str">
        <f>O694</f>
        <v>0,0000210589835411409</v>
      </c>
      <c r="F703" s="291">
        <v>9</v>
      </c>
      <c r="G703" s="343">
        <f t="shared" si="1816"/>
        <v>-1.8544929585558164E-18</v>
      </c>
      <c r="H703" s="343">
        <f t="shared" si="1752"/>
        <v>-1.3422203159220556E-18</v>
      </c>
      <c r="I703" s="343">
        <f t="shared" si="1753"/>
        <v>1.5150184997789896E-19</v>
      </c>
      <c r="J703" s="343">
        <f t="shared" si="1754"/>
        <v>1.5344438282507502E-18</v>
      </c>
      <c r="K703" s="343">
        <f t="shared" si="1755"/>
        <v>1.7953798691593614E-18</v>
      </c>
      <c r="L703" s="343">
        <f t="shared" si="1756"/>
        <v>7.4351003478385698E-19</v>
      </c>
      <c r="M703" s="343">
        <f t="shared" si="1757"/>
        <v>-8.5202432360904765E-19</v>
      </c>
      <c r="N703" s="343">
        <f t="shared" si="1758"/>
        <v>-1.8245470524671607E-18</v>
      </c>
      <c r="O703" s="343">
        <f t="shared" si="1759"/>
        <v>-1.4629364698424362E-18</v>
      </c>
      <c r="P703" s="343">
        <f t="shared" si="1760"/>
        <v>-3.1607090785064403E-20</v>
      </c>
      <c r="Q703" s="343">
        <f t="shared" si="1761"/>
        <v>1.4228338175904451E-18</v>
      </c>
      <c r="R703" s="343">
        <f t="shared" si="1762"/>
        <v>1.8368795275056637E-18</v>
      </c>
      <c r="S703" s="343">
        <f t="shared" si="1763"/>
        <v>9.0777425454412207E-19</v>
      </c>
      <c r="T703" s="343">
        <f t="shared" si="1764"/>
        <v>-6.8510774626676294E-19</v>
      </c>
      <c r="U703" s="343">
        <f t="shared" si="1765"/>
        <v>-1.7770297608643711E-18</v>
      </c>
      <c r="V703" s="343">
        <f t="shared" si="1766"/>
        <v>-1.5695637458358106E-18</v>
      </c>
      <c r="W703" s="343">
        <f t="shared" si="1767"/>
        <v>-2.1441163798557408E-19</v>
      </c>
      <c r="X703" s="343">
        <f t="shared" si="1768"/>
        <v>1.2975211394666581E-18</v>
      </c>
      <c r="Y703" s="343">
        <f t="shared" si="1769"/>
        <v>1.8606890318615939E-18</v>
      </c>
      <c r="Z703" s="343">
        <f t="shared" si="1770"/>
        <v>1.0632961119932417E-18</v>
      </c>
      <c r="AA703" s="343">
        <f t="shared" si="1771"/>
        <v>-5.1159320680993887E-19</v>
      </c>
      <c r="AB703" s="343">
        <f t="shared" si="1772"/>
        <v>-1.7123987012411777E-18</v>
      </c>
      <c r="AC703" s="343">
        <f t="shared" si="1773"/>
        <v>-1.6610752649459666E-18</v>
      </c>
      <c r="AD703" s="343">
        <f t="shared" si="1774"/>
        <v>-3.9515128390296212E-19</v>
      </c>
      <c r="AE703" s="343">
        <f t="shared" si="1775"/>
        <v>1.1597126234726044E-18</v>
      </c>
      <c r="AF703" s="343">
        <f t="shared" si="1776"/>
        <v>1.866579083684607E-18</v>
      </c>
      <c r="AG703" s="343">
        <f t="shared" si="1777"/>
        <v>1.2085778466270857E-18</v>
      </c>
      <c r="AH703" s="343">
        <f t="shared" si="1778"/>
        <v>-3.3315174510624056E-19</v>
      </c>
      <c r="AI703" s="343">
        <f t="shared" si="1779"/>
        <v>-1.6312763060326778E-18</v>
      </c>
      <c r="AJ703" s="343">
        <f t="shared" si="1780"/>
        <v>-1.7365897212185852E-18</v>
      </c>
      <c r="AK703" s="343">
        <f t="shared" si="1781"/>
        <v>-5.7208540694469687E-19</v>
      </c>
      <c r="AL703" s="343">
        <f t="shared" si="1782"/>
        <v>1.0107354409511023E-18</v>
      </c>
      <c r="AM703" s="343">
        <f t="shared" si="1783"/>
        <v>1.8544929585558164E-18</v>
      </c>
      <c r="AN703" s="343">
        <f t="shared" si="1784"/>
        <v>1.3422203159220554E-18</v>
      </c>
      <c r="AO703" s="343">
        <f t="shared" si="1785"/>
        <v>-1.5150184997790031E-19</v>
      </c>
      <c r="AP703" s="343">
        <f t="shared" si="1786"/>
        <v>-1.5344438282507477E-18</v>
      </c>
      <c r="AQ703" s="343">
        <f t="shared" si="1787"/>
        <v>-1.7953798691593622E-18</v>
      </c>
      <c r="AR703" s="343">
        <f t="shared" si="1788"/>
        <v>-7.435100347838591E-19</v>
      </c>
      <c r="AS703" s="343">
        <f t="shared" si="1789"/>
        <v>8.5202432360904582E-19</v>
      </c>
      <c r="AT703" s="343">
        <f t="shared" si="1790"/>
        <v>1.8245470524671607E-18</v>
      </c>
      <c r="AU703" s="343">
        <f t="shared" si="1791"/>
        <v>1.4629364698424354E-18</v>
      </c>
      <c r="AV703" s="343">
        <f t="shared" si="1792"/>
        <v>3.1607090785063151E-20</v>
      </c>
      <c r="AW703" s="343">
        <f t="shared" si="1793"/>
        <v>-1.4228338175904462E-18</v>
      </c>
      <c r="AX703" s="343">
        <f t="shared" si="1794"/>
        <v>-1.8368795275056629E-18</v>
      </c>
      <c r="AY703" s="343">
        <f t="shared" si="1795"/>
        <v>-9.0777425454412977E-19</v>
      </c>
      <c r="AZ703" s="343">
        <f t="shared" si="1796"/>
        <v>6.8510774626675476E-19</v>
      </c>
      <c r="BA703" s="343">
        <f t="shared" si="1797"/>
        <v>1.7770297608643696E-18</v>
      </c>
      <c r="BB703" s="343">
        <f t="shared" si="1798"/>
        <v>1.5695637458358135E-18</v>
      </c>
      <c r="BC703" s="343">
        <f t="shared" si="1799"/>
        <v>2.1441163798557947E-19</v>
      </c>
      <c r="BD703" s="343">
        <f t="shared" si="1800"/>
        <v>-1.2975211394666568E-18</v>
      </c>
      <c r="BE703" s="343">
        <f t="shared" si="1801"/>
        <v>-1.8606890318615943E-18</v>
      </c>
      <c r="BF703" s="343">
        <f t="shared" si="1802"/>
        <v>-1.0632961119932434E-18</v>
      </c>
      <c r="BG703" s="343">
        <f t="shared" si="1803"/>
        <v>5.1159320680993704E-19</v>
      </c>
      <c r="BH703" s="343">
        <f t="shared" si="1804"/>
        <v>1.712398701241177E-18</v>
      </c>
      <c r="BI703" s="343">
        <f t="shared" si="1805"/>
        <v>1.6610752649459647E-18</v>
      </c>
      <c r="BJ703" s="343">
        <f t="shared" si="1806"/>
        <v>3.9515128390295788E-19</v>
      </c>
      <c r="BK703" s="343">
        <f t="shared" si="1807"/>
        <v>-1.159712623472608E-18</v>
      </c>
      <c r="BL703" s="343">
        <f t="shared" si="1808"/>
        <v>-1.8665790836846066E-18</v>
      </c>
      <c r="BM703" s="343">
        <f t="shared" si="1809"/>
        <v>-1.2085778466270923E-18</v>
      </c>
      <c r="BN703" s="343">
        <f t="shared" si="1810"/>
        <v>3.3315174510623218E-19</v>
      </c>
      <c r="BO703" s="343">
        <f t="shared" si="1811"/>
        <v>1.6312763060326768E-18</v>
      </c>
      <c r="BP703" s="343">
        <f t="shared" si="1812"/>
        <v>1.736589721218586E-18</v>
      </c>
      <c r="BQ703" s="343">
        <f t="shared" si="1813"/>
        <v>5.720854069446987E-19</v>
      </c>
      <c r="BR703" s="343">
        <f t="shared" si="1814"/>
        <v>-1.0107354409511005E-18</v>
      </c>
    </row>
    <row r="704" spans="1:123">
      <c r="B704" s="340">
        <v>10</v>
      </c>
      <c r="C704" s="340">
        <f t="shared" si="1815"/>
        <v>3.1249999999999997E-3</v>
      </c>
      <c r="D704" s="341">
        <f t="shared" si="1751"/>
        <v>280.0000184535275</v>
      </c>
      <c r="E704" s="342" t="str">
        <f>P694</f>
        <v>0,0000184535275132936</v>
      </c>
      <c r="F704" s="291">
        <v>10</v>
      </c>
      <c r="G704" s="343">
        <f t="shared" si="1816"/>
        <v>5.7870758712611606E-20</v>
      </c>
      <c r="H704" s="343">
        <f t="shared" si="1752"/>
        <v>6.8026920645062167E-19</v>
      </c>
      <c r="I704" s="343">
        <f t="shared" si="1753"/>
        <v>6.9800388437505209E-19</v>
      </c>
      <c r="J704" s="343">
        <f t="shared" si="1754"/>
        <v>9.5311154931048573E-20</v>
      </c>
      <c r="K704" s="343">
        <f t="shared" si="1755"/>
        <v>-5.9209980326623193E-19</v>
      </c>
      <c r="L704" s="343">
        <f t="shared" si="1756"/>
        <v>-7.5321720627401079E-19</v>
      </c>
      <c r="M704" s="343">
        <f t="shared" si="1757"/>
        <v>-2.4483031434182022E-19</v>
      </c>
      <c r="N704" s="343">
        <f t="shared" si="1758"/>
        <v>4.8117633669571577E-19</v>
      </c>
      <c r="O704" s="343">
        <f t="shared" si="1759"/>
        <v>7.7948481334493491E-19</v>
      </c>
      <c r="P704" s="343">
        <f t="shared" si="1760"/>
        <v>3.8494078207485725E-19</v>
      </c>
      <c r="Q704" s="343">
        <f t="shared" si="1761"/>
        <v>-3.5176153335278229E-19</v>
      </c>
      <c r="R704" s="343">
        <f t="shared" si="1762"/>
        <v>-7.7579725617913258E-19</v>
      </c>
      <c r="S704" s="343">
        <f t="shared" si="1763"/>
        <v>-5.1025819143003617E-19</v>
      </c>
      <c r="T704" s="343">
        <f t="shared" si="1764"/>
        <v>2.0882873155324079E-19</v>
      </c>
      <c r="U704" s="343">
        <f t="shared" si="1765"/>
        <v>7.4229624553047993E-19</v>
      </c>
      <c r="V704" s="343">
        <f t="shared" si="1766"/>
        <v>6.1596666464464829E-19</v>
      </c>
      <c r="W704" s="343">
        <f t="shared" si="1767"/>
        <v>-5.7870758712611318E-20</v>
      </c>
      <c r="X704" s="343">
        <f t="shared" si="1768"/>
        <v>-6.8026920645062157E-19</v>
      </c>
      <c r="Y704" s="343">
        <f t="shared" si="1769"/>
        <v>-6.9800388437505189E-19</v>
      </c>
      <c r="Z704" s="343">
        <f t="shared" si="1770"/>
        <v>-9.5311154931048428E-20</v>
      </c>
      <c r="AA704" s="343">
        <f t="shared" si="1771"/>
        <v>5.9209980326623202E-19</v>
      </c>
      <c r="AB704" s="343">
        <f t="shared" si="1772"/>
        <v>7.532172062740105E-19</v>
      </c>
      <c r="AC704" s="343">
        <f t="shared" si="1773"/>
        <v>2.448303143418194E-19</v>
      </c>
      <c r="AD704" s="343">
        <f t="shared" si="1774"/>
        <v>-4.8117633669571433E-19</v>
      </c>
      <c r="AE704" s="343">
        <f t="shared" si="1775"/>
        <v>-7.7948481334493491E-19</v>
      </c>
      <c r="AF704" s="343">
        <f t="shared" si="1776"/>
        <v>-3.8494078207485879E-19</v>
      </c>
      <c r="AG704" s="343">
        <f t="shared" si="1777"/>
        <v>3.5176153335278066E-19</v>
      </c>
      <c r="AH704" s="343">
        <f t="shared" si="1778"/>
        <v>7.7579725617913258E-19</v>
      </c>
      <c r="AI704" s="343">
        <f t="shared" si="1779"/>
        <v>5.1025819143003655E-19</v>
      </c>
      <c r="AJ704" s="343">
        <f t="shared" si="1780"/>
        <v>-2.0882873155324036E-19</v>
      </c>
      <c r="AK704" s="343">
        <f t="shared" si="1781"/>
        <v>-7.4229624553047993E-19</v>
      </c>
      <c r="AL704" s="343">
        <f t="shared" si="1782"/>
        <v>-6.1596666464464858E-19</v>
      </c>
      <c r="AM704" s="343">
        <f t="shared" si="1783"/>
        <v>5.7870758712608044E-20</v>
      </c>
      <c r="AN704" s="343">
        <f t="shared" si="1784"/>
        <v>6.8026920645062129E-19</v>
      </c>
      <c r="AO704" s="343">
        <f t="shared" si="1785"/>
        <v>6.9800388437505343E-19</v>
      </c>
      <c r="AP704" s="343">
        <f t="shared" si="1786"/>
        <v>9.5311154931048958E-20</v>
      </c>
      <c r="AQ704" s="343">
        <f t="shared" si="1787"/>
        <v>-5.920998032662299E-19</v>
      </c>
      <c r="AR704" s="343">
        <f t="shared" si="1788"/>
        <v>-7.532172062740107E-19</v>
      </c>
      <c r="AS704" s="343">
        <f t="shared" si="1789"/>
        <v>-2.4483031434182249E-19</v>
      </c>
      <c r="AT704" s="343">
        <f t="shared" si="1790"/>
        <v>4.8117633669571616E-19</v>
      </c>
      <c r="AU704" s="343">
        <f t="shared" si="1791"/>
        <v>7.79484813344935E-19</v>
      </c>
      <c r="AV704" s="343">
        <f t="shared" si="1792"/>
        <v>3.8494078207485682E-19</v>
      </c>
      <c r="AW704" s="343">
        <f t="shared" si="1793"/>
        <v>-3.5176153335278018E-19</v>
      </c>
      <c r="AX704" s="343">
        <f t="shared" si="1794"/>
        <v>-7.7579725617913287E-19</v>
      </c>
      <c r="AY704" s="343">
        <f t="shared" si="1795"/>
        <v>-5.1025819143003694E-19</v>
      </c>
      <c r="AZ704" s="343">
        <f t="shared" si="1796"/>
        <v>2.0882873155324253E-19</v>
      </c>
      <c r="BA704" s="343">
        <f t="shared" si="1797"/>
        <v>7.4229624553047973E-19</v>
      </c>
      <c r="BB704" s="343">
        <f t="shared" si="1798"/>
        <v>6.159666646446506E-19</v>
      </c>
      <c r="BC704" s="343">
        <f t="shared" si="1799"/>
        <v>-5.7870758712610355E-20</v>
      </c>
      <c r="BD704" s="343">
        <f t="shared" si="1800"/>
        <v>-6.8026920645061974E-19</v>
      </c>
      <c r="BE704" s="343">
        <f t="shared" si="1801"/>
        <v>-6.9800388437505237E-19</v>
      </c>
      <c r="BF704" s="343">
        <f t="shared" si="1802"/>
        <v>-9.5311154931052039E-20</v>
      </c>
      <c r="BG704" s="343">
        <f t="shared" si="1803"/>
        <v>5.9209980326623144E-19</v>
      </c>
      <c r="BH704" s="343">
        <f t="shared" si="1804"/>
        <v>7.5321720627401147E-19</v>
      </c>
      <c r="BI704" s="343">
        <f t="shared" si="1805"/>
        <v>2.4483031434182037E-19</v>
      </c>
      <c r="BJ704" s="343">
        <f t="shared" si="1806"/>
        <v>-4.8117633669571356E-19</v>
      </c>
      <c r="BK704" s="343">
        <f t="shared" si="1807"/>
        <v>-7.7948481334493491E-19</v>
      </c>
      <c r="BL704" s="343">
        <f t="shared" si="1808"/>
        <v>-3.8494078207485966E-19</v>
      </c>
      <c r="BM704" s="343">
        <f t="shared" si="1809"/>
        <v>3.5176153335278229E-19</v>
      </c>
      <c r="BN704" s="343">
        <f t="shared" si="1810"/>
        <v>7.7579725617913249E-19</v>
      </c>
      <c r="BO704" s="343">
        <f t="shared" si="1811"/>
        <v>5.1025819143003511E-19</v>
      </c>
      <c r="BP704" s="343">
        <f t="shared" si="1812"/>
        <v>-2.0882873155323935E-19</v>
      </c>
      <c r="BQ704" s="343">
        <f t="shared" si="1813"/>
        <v>-7.4229624553048031E-19</v>
      </c>
      <c r="BR704" s="343">
        <f t="shared" si="1814"/>
        <v>-6.1596666464464916E-19</v>
      </c>
    </row>
    <row r="705" spans="2:70">
      <c r="B705" s="340">
        <v>11</v>
      </c>
      <c r="C705" s="340">
        <f t="shared" si="1815"/>
        <v>3.4374999999999996E-3</v>
      </c>
      <c r="D705" s="341">
        <f t="shared" si="1751"/>
        <v>280.00001567035395</v>
      </c>
      <c r="E705" s="342" t="str">
        <f>Q694</f>
        <v>0,0000156703539277781</v>
      </c>
      <c r="F705" s="291">
        <v>11</v>
      </c>
      <c r="G705" s="343">
        <f t="shared" si="1816"/>
        <v>4.3676633420309157E-19</v>
      </c>
      <c r="H705" s="343">
        <f t="shared" si="1752"/>
        <v>-2.6132203125950089E-19</v>
      </c>
      <c r="I705" s="343">
        <f t="shared" si="1753"/>
        <v>-6.831390397960318E-19</v>
      </c>
      <c r="J705" s="343">
        <f t="shared" si="1754"/>
        <v>-3.8273699705708875E-19</v>
      </c>
      <c r="K705" s="343">
        <f t="shared" si="1755"/>
        <v>3.222970968454455E-19</v>
      </c>
      <c r="L705" s="343">
        <f t="shared" si="1756"/>
        <v>6.8659659653995994E-19</v>
      </c>
      <c r="M705" s="343">
        <f t="shared" si="1757"/>
        <v>3.2502169340410109E-19</v>
      </c>
      <c r="N705" s="343">
        <f t="shared" si="1758"/>
        <v>-3.8016826520325362E-19</v>
      </c>
      <c r="O705" s="343">
        <f t="shared" si="1759"/>
        <v>-6.8344185272732954E-19</v>
      </c>
      <c r="P705" s="343">
        <f t="shared" si="1760"/>
        <v>-2.6417625316870105E-19</v>
      </c>
      <c r="Q705" s="343">
        <f t="shared" si="1761"/>
        <v>4.3437820534604091E-19</v>
      </c>
      <c r="R705" s="343">
        <f t="shared" si="1762"/>
        <v>6.7370519026561479E-19</v>
      </c>
      <c r="S705" s="343">
        <f t="shared" si="1763"/>
        <v>2.0078665120185666E-19</v>
      </c>
      <c r="T705" s="343">
        <f t="shared" si="1764"/>
        <v>-4.8440484591606471E-19</v>
      </c>
      <c r="U705" s="343">
        <f t="shared" si="1765"/>
        <v>-6.5748037853692308E-19</v>
      </c>
      <c r="V705" s="343">
        <f t="shared" si="1766"/>
        <v>-1.3546336402278987E-19</v>
      </c>
      <c r="W705" s="343">
        <f t="shared" si="1767"/>
        <v>5.2976640301729225E-19</v>
      </c>
      <c r="X705" s="343">
        <f t="shared" si="1768"/>
        <v>6.3492367134758578E-19</v>
      </c>
      <c r="Y705" s="343">
        <f t="shared" si="1769"/>
        <v>6.8835490596376224E-20</v>
      </c>
      <c r="Z705" s="343">
        <f t="shared" si="1770"/>
        <v>-5.7002602005768895E-19</v>
      </c>
      <c r="AA705" s="343">
        <f t="shared" si="1771"/>
        <v>-6.062523021185869E-19</v>
      </c>
      <c r="AB705" s="343">
        <f t="shared" si="1772"/>
        <v>-1.5446937662126454E-21</v>
      </c>
      <c r="AC705" s="343">
        <f t="shared" si="1773"/>
        <v>6.0479597491701069E-19</v>
      </c>
      <c r="AD705" s="343">
        <f t="shared" si="1774"/>
        <v>5.7174239180896634E-19</v>
      </c>
      <c r="AE705" s="343">
        <f t="shared" si="1775"/>
        <v>-6.5760979309335064E-20</v>
      </c>
      <c r="AF705" s="343">
        <f t="shared" si="1776"/>
        <v>-6.3374141392277134E-19</v>
      </c>
      <c r="AG705" s="343">
        <f t="shared" si="1777"/>
        <v>-5.3172628972004168E-19</v>
      </c>
      <c r="AH705" s="343">
        <f t="shared" si="1778"/>
        <v>1.3243333820552583E-19</v>
      </c>
      <c r="AI705" s="343">
        <f t="shared" si="1779"/>
        <v>6.5658357667415902E-19</v>
      </c>
      <c r="AJ705" s="343">
        <f t="shared" si="1780"/>
        <v>4.8658937278995587E-19</v>
      </c>
      <c r="AK705" s="343">
        <f t="shared" si="1781"/>
        <v>-1.9783029165937071E-19</v>
      </c>
      <c r="AL705" s="343">
        <f t="shared" si="1782"/>
        <v>-6.7310248065708134E-19</v>
      </c>
      <c r="AM705" s="343">
        <f t="shared" si="1783"/>
        <v>-4.3676633420309417E-19</v>
      </c>
      <c r="AN705" s="343">
        <f t="shared" si="1784"/>
        <v>2.6132203125949771E-19</v>
      </c>
      <c r="AO705" s="343">
        <f t="shared" si="1785"/>
        <v>6.8313903979603151E-19</v>
      </c>
      <c r="AP705" s="343">
        <f t="shared" si="1786"/>
        <v>3.8273699705709159E-19</v>
      </c>
      <c r="AQ705" s="343">
        <f t="shared" si="1787"/>
        <v>-3.2229709684544256E-19</v>
      </c>
      <c r="AR705" s="343">
        <f t="shared" si="1788"/>
        <v>-6.8659659653995984E-19</v>
      </c>
      <c r="AS705" s="343">
        <f t="shared" si="1789"/>
        <v>-3.2502169340410408E-19</v>
      </c>
      <c r="AT705" s="343">
        <f t="shared" si="1790"/>
        <v>3.8016826520325083E-19</v>
      </c>
      <c r="AU705" s="343">
        <f t="shared" si="1791"/>
        <v>6.8344185272732993E-19</v>
      </c>
      <c r="AV705" s="343">
        <f t="shared" si="1792"/>
        <v>2.6417625316870418E-19</v>
      </c>
      <c r="AW705" s="343">
        <f t="shared" si="1793"/>
        <v>-4.3437820534603831E-19</v>
      </c>
      <c r="AX705" s="343">
        <f t="shared" si="1794"/>
        <v>-6.7370519026561546E-19</v>
      </c>
      <c r="AY705" s="343">
        <f t="shared" si="1795"/>
        <v>-2.0078665120185988E-19</v>
      </c>
      <c r="AZ705" s="343">
        <f t="shared" si="1796"/>
        <v>4.8440484591606239E-19</v>
      </c>
      <c r="BA705" s="343">
        <f t="shared" si="1797"/>
        <v>6.5748037853692394E-19</v>
      </c>
      <c r="BB705" s="343">
        <f t="shared" si="1798"/>
        <v>1.3546336402279317E-19</v>
      </c>
      <c r="BC705" s="343">
        <f t="shared" si="1799"/>
        <v>-5.2976640301729004E-19</v>
      </c>
      <c r="BD705" s="343">
        <f t="shared" si="1800"/>
        <v>-6.3492367134758703E-19</v>
      </c>
      <c r="BE705" s="343">
        <f t="shared" si="1801"/>
        <v>-6.8835490596379583E-20</v>
      </c>
      <c r="BF705" s="343">
        <f t="shared" si="1802"/>
        <v>5.7002602005768712E-19</v>
      </c>
      <c r="BG705" s="343">
        <f t="shared" si="1803"/>
        <v>6.0625230211858854E-19</v>
      </c>
      <c r="BH705" s="343">
        <f t="shared" si="1804"/>
        <v>1.5446937662159917E-21</v>
      </c>
      <c r="BI705" s="343">
        <f t="shared" si="1805"/>
        <v>-6.0479597491700905E-19</v>
      </c>
      <c r="BJ705" s="343">
        <f t="shared" si="1806"/>
        <v>-5.7174239180896817E-19</v>
      </c>
      <c r="BK705" s="343">
        <f t="shared" si="1807"/>
        <v>6.5760979309331717E-20</v>
      </c>
      <c r="BL705" s="343">
        <f t="shared" si="1808"/>
        <v>6.3374141392277009E-19</v>
      </c>
      <c r="BM705" s="343">
        <f t="shared" si="1809"/>
        <v>5.3172628972004379E-19</v>
      </c>
      <c r="BN705" s="343">
        <f t="shared" si="1810"/>
        <v>-1.3243333820552258E-19</v>
      </c>
      <c r="BO705" s="343">
        <f t="shared" si="1811"/>
        <v>-6.5658357667415796E-19</v>
      </c>
      <c r="BP705" s="343">
        <f t="shared" si="1812"/>
        <v>-4.8658937278995828E-19</v>
      </c>
      <c r="BQ705" s="343">
        <f t="shared" si="1813"/>
        <v>1.9783029165936746E-19</v>
      </c>
      <c r="BR705" s="343">
        <f t="shared" si="1814"/>
        <v>6.7310248065708066E-19</v>
      </c>
    </row>
    <row r="706" spans="2:70">
      <c r="B706" s="340">
        <v>12</v>
      </c>
      <c r="C706" s="340">
        <f t="shared" si="1815"/>
        <v>3.7499999999999994E-3</v>
      </c>
      <c r="D706" s="341">
        <f t="shared" si="1751"/>
        <v>280.00001273626629</v>
      </c>
      <c r="E706" s="342" t="str">
        <f>R694</f>
        <v>0,0000127362662676656</v>
      </c>
      <c r="F706" s="291">
        <v>12</v>
      </c>
      <c r="G706" s="343">
        <f t="shared" si="1816"/>
        <v>2.4226612227866684E-19</v>
      </c>
      <c r="H706" s="343">
        <f t="shared" si="1752"/>
        <v>-1.3679808701454263E-18</v>
      </c>
      <c r="I706" s="343">
        <f t="shared" si="1753"/>
        <v>-1.2892733518727347E-18</v>
      </c>
      <c r="J706" s="343">
        <f t="shared" si="1754"/>
        <v>3.8121376704242169E-19</v>
      </c>
      <c r="K706" s="343">
        <f t="shared" si="1755"/>
        <v>1.5810417375459741E-18</v>
      </c>
      <c r="L706" s="343">
        <f t="shared" si="1756"/>
        <v>8.2886319063069604E-19</v>
      </c>
      <c r="M706" s="343">
        <f t="shared" si="1757"/>
        <v>-9.4665731604270564E-19</v>
      </c>
      <c r="N706" s="343">
        <f t="shared" si="1758"/>
        <v>-1.5534033325841881E-18</v>
      </c>
      <c r="O706" s="343">
        <f t="shared" si="1759"/>
        <v>-2.4226612227866809E-19</v>
      </c>
      <c r="P706" s="343">
        <f t="shared" si="1760"/>
        <v>1.3679808701454253E-18</v>
      </c>
      <c r="Q706" s="343">
        <f t="shared" si="1761"/>
        <v>1.2892733518727345E-18</v>
      </c>
      <c r="R706" s="343">
        <f t="shared" si="1762"/>
        <v>-3.8121376704242111E-19</v>
      </c>
      <c r="S706" s="343">
        <f t="shared" si="1763"/>
        <v>-1.5810417375459741E-18</v>
      </c>
      <c r="T706" s="343">
        <f t="shared" si="1764"/>
        <v>-8.2886319063069536E-19</v>
      </c>
      <c r="U706" s="343">
        <f t="shared" si="1765"/>
        <v>9.4665731604270526E-19</v>
      </c>
      <c r="V706" s="343">
        <f t="shared" si="1766"/>
        <v>1.5534033325841881E-18</v>
      </c>
      <c r="W706" s="343">
        <f t="shared" si="1767"/>
        <v>2.4226612227866862E-19</v>
      </c>
      <c r="X706" s="343">
        <f t="shared" si="1768"/>
        <v>-1.367980870145425E-18</v>
      </c>
      <c r="Y706" s="343">
        <f t="shared" si="1769"/>
        <v>-1.2892733518727369E-18</v>
      </c>
      <c r="Z706" s="343">
        <f t="shared" si="1770"/>
        <v>3.8121376704241779E-19</v>
      </c>
      <c r="AA706" s="343">
        <f t="shared" si="1771"/>
        <v>1.5810417375459741E-18</v>
      </c>
      <c r="AB706" s="343">
        <f t="shared" si="1772"/>
        <v>8.2886319063069584E-19</v>
      </c>
      <c r="AC706" s="343">
        <f t="shared" si="1773"/>
        <v>-9.4665731604270468E-19</v>
      </c>
      <c r="AD706" s="343">
        <f t="shared" si="1774"/>
        <v>-1.5534033325841883E-18</v>
      </c>
      <c r="AE706" s="343">
        <f t="shared" si="1775"/>
        <v>-2.4226612227866925E-19</v>
      </c>
      <c r="AF706" s="343">
        <f t="shared" si="1776"/>
        <v>1.3679808701454246E-18</v>
      </c>
      <c r="AG706" s="343">
        <f t="shared" si="1777"/>
        <v>1.289273351872737E-18</v>
      </c>
      <c r="AH706" s="343">
        <f t="shared" si="1778"/>
        <v>-3.8121376704242275E-19</v>
      </c>
      <c r="AI706" s="343">
        <f t="shared" si="1779"/>
        <v>-1.5810417375459734E-18</v>
      </c>
      <c r="AJ706" s="343">
        <f t="shared" si="1780"/>
        <v>-8.2886319063069652E-19</v>
      </c>
      <c r="AK706" s="343">
        <f t="shared" si="1781"/>
        <v>9.4665731604269967E-19</v>
      </c>
      <c r="AL706" s="343">
        <f t="shared" si="1782"/>
        <v>1.5534033325841885E-18</v>
      </c>
      <c r="AM706" s="343">
        <f t="shared" si="1783"/>
        <v>2.4226612227866419E-19</v>
      </c>
      <c r="AN706" s="343">
        <f t="shared" si="1784"/>
        <v>-1.3679808701454246E-18</v>
      </c>
      <c r="AO706" s="343">
        <f t="shared" si="1785"/>
        <v>-1.2892733518727342E-18</v>
      </c>
      <c r="AP706" s="343">
        <f t="shared" si="1786"/>
        <v>3.8121376704241663E-19</v>
      </c>
      <c r="AQ706" s="343">
        <f t="shared" si="1787"/>
        <v>1.5810417375459741E-18</v>
      </c>
      <c r="AR706" s="343">
        <f t="shared" si="1788"/>
        <v>8.2886319063070181E-19</v>
      </c>
      <c r="AS706" s="343">
        <f t="shared" si="1789"/>
        <v>-9.4665731604270372E-19</v>
      </c>
      <c r="AT706" s="343">
        <f t="shared" si="1790"/>
        <v>-1.55340333258419E-18</v>
      </c>
      <c r="AU706" s="343">
        <f t="shared" si="1791"/>
        <v>-2.4226612227867045E-19</v>
      </c>
      <c r="AV706" s="343">
        <f t="shared" si="1792"/>
        <v>1.3679808701454269E-18</v>
      </c>
      <c r="AW706" s="343">
        <f t="shared" si="1793"/>
        <v>1.2892733518727378E-18</v>
      </c>
      <c r="AX706" s="343">
        <f t="shared" si="1794"/>
        <v>-3.8121376704242159E-19</v>
      </c>
      <c r="AY706" s="343">
        <f t="shared" si="1795"/>
        <v>-1.5810417375459732E-18</v>
      </c>
      <c r="AZ706" s="343">
        <f t="shared" si="1796"/>
        <v>-8.2886319063069729E-19</v>
      </c>
      <c r="BA706" s="343">
        <f t="shared" si="1797"/>
        <v>9.4665731604269871E-19</v>
      </c>
      <c r="BB706" s="343">
        <f t="shared" si="1798"/>
        <v>1.5534033325841887E-18</v>
      </c>
      <c r="BC706" s="343">
        <f t="shared" si="1799"/>
        <v>2.4226612227866544E-19</v>
      </c>
      <c r="BD706" s="343">
        <f t="shared" si="1800"/>
        <v>-1.3679808701454238E-18</v>
      </c>
      <c r="BE706" s="343">
        <f t="shared" si="1801"/>
        <v>-1.2892733518727347E-18</v>
      </c>
      <c r="BF706" s="343">
        <f t="shared" si="1802"/>
        <v>3.8121376704241553E-19</v>
      </c>
      <c r="BG706" s="343">
        <f t="shared" si="1803"/>
        <v>1.581041737545974E-18</v>
      </c>
      <c r="BH706" s="343">
        <f t="shared" si="1804"/>
        <v>8.2886319063070278E-19</v>
      </c>
      <c r="BI706" s="343">
        <f t="shared" si="1805"/>
        <v>-9.466573160426937E-19</v>
      </c>
      <c r="BJ706" s="343">
        <f t="shared" si="1806"/>
        <v>-1.5534033325841875E-18</v>
      </c>
      <c r="BK706" s="343">
        <f t="shared" si="1807"/>
        <v>-2.4226612227867161E-19</v>
      </c>
      <c r="BL706" s="343">
        <f t="shared" si="1808"/>
        <v>1.3679808701454205E-18</v>
      </c>
      <c r="BM706" s="343">
        <f t="shared" si="1809"/>
        <v>1.2892733518727317E-18</v>
      </c>
      <c r="BN706" s="343">
        <f t="shared" si="1810"/>
        <v>-3.8121376704242044E-19</v>
      </c>
      <c r="BO706" s="343">
        <f t="shared" si="1811"/>
        <v>-1.581041737545973E-18</v>
      </c>
      <c r="BP706" s="343">
        <f t="shared" si="1812"/>
        <v>-8.2886319063070807E-19</v>
      </c>
      <c r="BQ706" s="343">
        <f t="shared" si="1813"/>
        <v>9.466573160427068E-19</v>
      </c>
      <c r="BR706" s="343">
        <f t="shared" si="1814"/>
        <v>1.5534033325841891E-18</v>
      </c>
    </row>
    <row r="707" spans="2:70">
      <c r="B707" s="340">
        <v>13</v>
      </c>
      <c r="C707" s="340">
        <f t="shared" si="1815"/>
        <v>4.0624999999999993E-3</v>
      </c>
      <c r="D707" s="341">
        <f t="shared" si="1751"/>
        <v>280.00000967952138</v>
      </c>
      <c r="E707" s="342" t="str">
        <f>S694</f>
        <v>9,67952140075595E-06</v>
      </c>
      <c r="F707" s="291">
        <v>13</v>
      </c>
      <c r="G707" s="343">
        <f t="shared" si="1816"/>
        <v>-1.3568306799128938E-19</v>
      </c>
      <c r="H707" s="343">
        <f t="shared" si="1752"/>
        <v>-4.3668113780724146E-19</v>
      </c>
      <c r="I707" s="343">
        <f t="shared" si="1753"/>
        <v>-1.1784061831168354E-19</v>
      </c>
      <c r="J707" s="343">
        <f t="shared" si="1754"/>
        <v>3.6826648609909471E-19</v>
      </c>
      <c r="K707" s="343">
        <f t="shared" si="1755"/>
        <v>3.3164485443350477E-19</v>
      </c>
      <c r="L707" s="343">
        <f t="shared" si="1756"/>
        <v>-1.757236470344286E-19</v>
      </c>
      <c r="M707" s="343">
        <f t="shared" si="1757"/>
        <v>-4.3366461876423701E-19</v>
      </c>
      <c r="N707" s="343">
        <f t="shared" si="1758"/>
        <v>-7.6048740754883406E-20</v>
      </c>
      <c r="O707" s="343">
        <f t="shared" si="1759"/>
        <v>3.8951305043295767E-19</v>
      </c>
      <c r="P707" s="343">
        <f t="shared" si="1760"/>
        <v>3.0218808101754801E-19</v>
      </c>
      <c r="Q707" s="343">
        <f t="shared" si="1761"/>
        <v>-2.1407191129630975E-19</v>
      </c>
      <c r="R707" s="343">
        <f t="shared" si="1762"/>
        <v>-4.2647167237733813E-19</v>
      </c>
      <c r="S707" s="343">
        <f t="shared" si="1763"/>
        <v>-3.3524472252143752E-20</v>
      </c>
      <c r="T707" s="343">
        <f t="shared" si="1764"/>
        <v>4.0700839116165918E-19</v>
      </c>
      <c r="U707" s="343">
        <f t="shared" si="1765"/>
        <v>2.6982107118858327E-19</v>
      </c>
      <c r="V707" s="343">
        <f t="shared" si="1766"/>
        <v>-2.5035854602879633E-19</v>
      </c>
      <c r="W707" s="343">
        <f t="shared" si="1767"/>
        <v>-4.1517157065231482E-19</v>
      </c>
      <c r="X707" s="343">
        <f t="shared" si="1768"/>
        <v>9.32265524472486E-21</v>
      </c>
      <c r="Y707" s="343">
        <f t="shared" si="1769"/>
        <v>4.205840185900544E-19</v>
      </c>
      <c r="Z707" s="343">
        <f t="shared" si="1770"/>
        <v>2.348555369448718E-19</v>
      </c>
      <c r="AA707" s="343">
        <f t="shared" si="1771"/>
        <v>-2.8423409110312289E-19</v>
      </c>
      <c r="AB707" s="343">
        <f t="shared" si="1772"/>
        <v>-3.9987313974604263E-19</v>
      </c>
      <c r="AC707" s="343">
        <f t="shared" si="1773"/>
        <v>5.2080000475306424E-20</v>
      </c>
      <c r="AD707" s="343">
        <f t="shared" si="1774"/>
        <v>4.3010919200481583E-19</v>
      </c>
      <c r="AE707" s="343">
        <f t="shared" si="1775"/>
        <v>1.9762821549528531E-19</v>
      </c>
      <c r="AF707" s="343">
        <f t="shared" si="1776"/>
        <v>-3.1537230650196699E-19</v>
      </c>
      <c r="AG707" s="343">
        <f t="shared" si="1777"/>
        <v>-3.8072371191112359E-19</v>
      </c>
      <c r="AH707" s="343">
        <f t="shared" si="1778"/>
        <v>9.4335786831486593E-20</v>
      </c>
      <c r="AI707" s="343">
        <f t="shared" si="1779"/>
        <v>4.3549217877896991E-19</v>
      </c>
      <c r="AJ707" s="343">
        <f t="shared" si="1780"/>
        <v>1.5849762629590592E-19</v>
      </c>
      <c r="AK707" s="343">
        <f t="shared" si="1781"/>
        <v>-3.4347331418915883E-19</v>
      </c>
      <c r="AL707" s="343">
        <f t="shared" si="1782"/>
        <v>-3.579077066057475E-19</v>
      </c>
      <c r="AM707" s="343">
        <f t="shared" si="1783"/>
        <v>1.3568306799128981E-19</v>
      </c>
      <c r="AN707" s="343">
        <f t="shared" si="1784"/>
        <v>4.3668113780724146E-19</v>
      </c>
      <c r="AO707" s="343">
        <f t="shared" si="1785"/>
        <v>1.1784061831168383E-19</v>
      </c>
      <c r="AP707" s="343">
        <f t="shared" si="1786"/>
        <v>-3.6826648609909438E-19</v>
      </c>
      <c r="AQ707" s="343">
        <f t="shared" si="1787"/>
        <v>-3.3164485443350347E-19</v>
      </c>
      <c r="AR707" s="343">
        <f t="shared" si="1788"/>
        <v>1.7572364703443004E-19</v>
      </c>
      <c r="AS707" s="343">
        <f t="shared" si="1789"/>
        <v>4.3366461876423692E-19</v>
      </c>
      <c r="AT707" s="343">
        <f t="shared" si="1790"/>
        <v>7.6048740754882588E-20</v>
      </c>
      <c r="AU707" s="343">
        <f t="shared" si="1791"/>
        <v>-3.8951305043295811E-19</v>
      </c>
      <c r="AV707" s="343">
        <f t="shared" si="1792"/>
        <v>-3.0218808101754796E-19</v>
      </c>
      <c r="AW707" s="343">
        <f t="shared" si="1793"/>
        <v>2.1407191129630919E-19</v>
      </c>
      <c r="AX707" s="343">
        <f t="shared" si="1794"/>
        <v>4.264716723773376E-19</v>
      </c>
      <c r="AY707" s="343">
        <f t="shared" si="1795"/>
        <v>3.352447225214132E-20</v>
      </c>
      <c r="AZ707" s="343">
        <f t="shared" si="1796"/>
        <v>-4.0700839116165951E-19</v>
      </c>
      <c r="BA707" s="343">
        <f t="shared" si="1797"/>
        <v>-2.698210711885826E-19</v>
      </c>
      <c r="BB707" s="343">
        <f t="shared" si="1798"/>
        <v>2.5035854602879706E-19</v>
      </c>
      <c r="BC707" s="343">
        <f t="shared" si="1799"/>
        <v>4.1517157065231463E-19</v>
      </c>
      <c r="BD707" s="343">
        <f t="shared" si="1800"/>
        <v>-9.3226552447256544E-21</v>
      </c>
      <c r="BE707" s="343">
        <f t="shared" si="1801"/>
        <v>-4.2058401859005507E-19</v>
      </c>
      <c r="BF707" s="343">
        <f t="shared" si="1802"/>
        <v>-2.3485553694487238E-19</v>
      </c>
      <c r="BG707" s="343">
        <f t="shared" si="1803"/>
        <v>2.8423409110312472E-19</v>
      </c>
      <c r="BH707" s="343">
        <f t="shared" si="1804"/>
        <v>3.9987313974604349E-19</v>
      </c>
      <c r="BI707" s="343">
        <f t="shared" si="1805"/>
        <v>-5.2080000475307291E-20</v>
      </c>
      <c r="BJ707" s="343">
        <f t="shared" si="1806"/>
        <v>-4.3010919200481656E-19</v>
      </c>
      <c r="BK707" s="343">
        <f t="shared" si="1807"/>
        <v>-1.9762821549528459E-19</v>
      </c>
      <c r="BL707" s="343">
        <f t="shared" si="1808"/>
        <v>3.1537230650196978E-19</v>
      </c>
      <c r="BM707" s="343">
        <f t="shared" si="1809"/>
        <v>3.8072371191112316E-19</v>
      </c>
      <c r="BN707" s="343">
        <f t="shared" si="1810"/>
        <v>-9.4335786831487436E-20</v>
      </c>
      <c r="BO707" s="343">
        <f t="shared" si="1811"/>
        <v>-4.3549217877896972E-19</v>
      </c>
      <c r="BP707" s="343">
        <f t="shared" si="1812"/>
        <v>-1.5849762629590512E-19</v>
      </c>
      <c r="BQ707" s="343">
        <f t="shared" si="1813"/>
        <v>3.4347331418915744E-19</v>
      </c>
      <c r="BR707" s="343">
        <f t="shared" si="1814"/>
        <v>3.5790770660574701E-19</v>
      </c>
    </row>
    <row r="708" spans="2:70">
      <c r="B708" s="340">
        <v>14</v>
      </c>
      <c r="C708" s="340">
        <f t="shared" si="1815"/>
        <v>4.3749999999999995E-3</v>
      </c>
      <c r="D708" s="341">
        <f t="shared" si="1751"/>
        <v>280.00000652955742</v>
      </c>
      <c r="E708" s="342" t="str">
        <f>T694</f>
        <v>6,52955745220092E-06</v>
      </c>
      <c r="F708" s="291">
        <v>14</v>
      </c>
      <c r="G708" s="343">
        <f t="shared" si="1816"/>
        <v>-7.9600658527728408E-19</v>
      </c>
      <c r="H708" s="343">
        <f t="shared" si="1752"/>
        <v>1.3410896425231918E-18</v>
      </c>
      <c r="I708" s="343">
        <f t="shared" si="1753"/>
        <v>1.3192738057019717E-18</v>
      </c>
      <c r="J708" s="343">
        <f t="shared" si="1754"/>
        <v>-8.2633453935951026E-19</v>
      </c>
      <c r="K708" s="343">
        <f t="shared" si="1755"/>
        <v>-1.6416935484553639E-18</v>
      </c>
      <c r="L708" s="343">
        <f t="shared" si="1756"/>
        <v>1.8577749331959653E-19</v>
      </c>
      <c r="M708" s="343">
        <f t="shared" si="1757"/>
        <v>1.7141803304455019E-18</v>
      </c>
      <c r="N708" s="343">
        <f t="shared" si="1758"/>
        <v>4.830624920010567E-19</v>
      </c>
      <c r="O708" s="343">
        <f t="shared" si="1759"/>
        <v>-1.5256986962087032E-18</v>
      </c>
      <c r="P708" s="343">
        <f t="shared" si="1760"/>
        <v>-1.0783605918869433E-18</v>
      </c>
      <c r="Q708" s="343">
        <f t="shared" si="1761"/>
        <v>1.1049432659672503E-18</v>
      </c>
      <c r="R708" s="343">
        <f t="shared" si="1762"/>
        <v>1.5094880670211486E-18</v>
      </c>
      <c r="S708" s="343">
        <f t="shared" si="1763"/>
        <v>-5.1597023981793162E-19</v>
      </c>
      <c r="T708" s="343">
        <f t="shared" si="1764"/>
        <v>-1.710809667494788E-18</v>
      </c>
      <c r="U708" s="343">
        <f t="shared" si="1765"/>
        <v>-1.5155457806179341E-19</v>
      </c>
      <c r="V708" s="343">
        <f t="shared" si="1766"/>
        <v>1.6516760046205996E-18</v>
      </c>
      <c r="W708" s="343">
        <f t="shared" si="1767"/>
        <v>7.9600658527728716E-19</v>
      </c>
      <c r="X708" s="343">
        <f t="shared" si="1768"/>
        <v>-1.3410896425231924E-18</v>
      </c>
      <c r="Y708" s="343">
        <f t="shared" si="1769"/>
        <v>-1.3192738057019726E-18</v>
      </c>
      <c r="Z708" s="343">
        <f t="shared" si="1770"/>
        <v>8.2633453935950756E-19</v>
      </c>
      <c r="AA708" s="343">
        <f t="shared" si="1771"/>
        <v>1.6416935484553636E-18</v>
      </c>
      <c r="AB708" s="343">
        <f t="shared" si="1772"/>
        <v>-1.8577749331959499E-19</v>
      </c>
      <c r="AC708" s="343">
        <f t="shared" si="1773"/>
        <v>-1.7141803304455019E-18</v>
      </c>
      <c r="AD708" s="343">
        <f t="shared" si="1774"/>
        <v>-4.8306249200105525E-19</v>
      </c>
      <c r="AE708" s="343">
        <f t="shared" si="1775"/>
        <v>1.5256986962086997E-18</v>
      </c>
      <c r="AF708" s="343">
        <f t="shared" si="1776"/>
        <v>1.0783605918869443E-18</v>
      </c>
      <c r="AG708" s="343">
        <f t="shared" si="1777"/>
        <v>-1.1049432659672516E-18</v>
      </c>
      <c r="AH708" s="343">
        <f t="shared" si="1778"/>
        <v>-1.5094880670211522E-18</v>
      </c>
      <c r="AI708" s="343">
        <f t="shared" si="1779"/>
        <v>5.1597023981793008E-19</v>
      </c>
      <c r="AJ708" s="343">
        <f t="shared" si="1780"/>
        <v>1.7108096674947877E-18</v>
      </c>
      <c r="AK708" s="343">
        <f t="shared" si="1781"/>
        <v>1.5155457806180097E-19</v>
      </c>
      <c r="AL708" s="343">
        <f t="shared" si="1782"/>
        <v>-1.6516760046205993E-18</v>
      </c>
      <c r="AM708" s="343">
        <f t="shared" si="1783"/>
        <v>-7.9600658527728302E-19</v>
      </c>
      <c r="AN708" s="343">
        <f t="shared" si="1784"/>
        <v>1.3410896425231876E-18</v>
      </c>
      <c r="AO708" s="343">
        <f t="shared" si="1785"/>
        <v>1.3192738057019738E-18</v>
      </c>
      <c r="AP708" s="343">
        <f t="shared" si="1786"/>
        <v>-8.263345393595117E-19</v>
      </c>
      <c r="AQ708" s="343">
        <f t="shared" si="1787"/>
        <v>-1.6416935484553659E-18</v>
      </c>
      <c r="AR708" s="343">
        <f t="shared" si="1788"/>
        <v>1.8577749331959345E-19</v>
      </c>
      <c r="AS708" s="343">
        <f t="shared" si="1789"/>
        <v>1.714180330445502E-18</v>
      </c>
      <c r="AT708" s="343">
        <f t="shared" si="1790"/>
        <v>4.8306249200106248E-19</v>
      </c>
      <c r="AU708" s="343">
        <f t="shared" si="1791"/>
        <v>-1.5256986962087019E-18</v>
      </c>
      <c r="AV708" s="343">
        <f t="shared" si="1792"/>
        <v>-1.0783605918869408E-18</v>
      </c>
      <c r="AW708" s="343">
        <f t="shared" si="1793"/>
        <v>1.1049432659672458E-18</v>
      </c>
      <c r="AX708" s="343">
        <f t="shared" si="1794"/>
        <v>1.5094880670211499E-18</v>
      </c>
      <c r="AY708" s="343">
        <f t="shared" si="1795"/>
        <v>-5.1597023981793442E-19</v>
      </c>
      <c r="AZ708" s="343">
        <f t="shared" si="1796"/>
        <v>-1.7108096674947882E-18</v>
      </c>
      <c r="BA708" s="343">
        <f t="shared" si="1797"/>
        <v>-1.515545780617964E-19</v>
      </c>
      <c r="BB708" s="343">
        <f t="shared" si="1798"/>
        <v>1.6516760046206004E-18</v>
      </c>
      <c r="BC708" s="343">
        <f t="shared" si="1799"/>
        <v>7.9600658527727898E-19</v>
      </c>
      <c r="BD708" s="343">
        <f t="shared" si="1800"/>
        <v>-1.3410896425231828E-18</v>
      </c>
      <c r="BE708" s="343">
        <f t="shared" si="1801"/>
        <v>-1.3192738057019786E-18</v>
      </c>
      <c r="BF708" s="343">
        <f t="shared" si="1802"/>
        <v>8.2633453935950506E-19</v>
      </c>
      <c r="BG708" s="343">
        <f t="shared" si="1803"/>
        <v>1.6416935484553641E-18</v>
      </c>
      <c r="BH708" s="343">
        <f t="shared" si="1804"/>
        <v>-1.8577749331959817E-19</v>
      </c>
      <c r="BI708" s="343">
        <f t="shared" si="1805"/>
        <v>-1.7141803304455024E-18</v>
      </c>
      <c r="BJ708" s="343">
        <f t="shared" si="1806"/>
        <v>-4.830624920010698E-19</v>
      </c>
      <c r="BK708" s="343">
        <f t="shared" si="1807"/>
        <v>1.5256986962086984E-18</v>
      </c>
      <c r="BL708" s="343">
        <f t="shared" si="1808"/>
        <v>1.0783605918869468E-18</v>
      </c>
      <c r="BM708" s="343">
        <f t="shared" si="1809"/>
        <v>-1.1049432659672493E-18</v>
      </c>
      <c r="BN708" s="343">
        <f t="shared" si="1810"/>
        <v>-1.5094880670211478E-18</v>
      </c>
      <c r="BO708" s="343">
        <f t="shared" si="1811"/>
        <v>5.1597023981793875E-19</v>
      </c>
      <c r="BP708" s="343">
        <f t="shared" si="1812"/>
        <v>1.7108096674947892E-18</v>
      </c>
      <c r="BQ708" s="343">
        <f t="shared" si="1813"/>
        <v>1.5155457806180396E-19</v>
      </c>
      <c r="BR708" s="343">
        <f t="shared" si="1814"/>
        <v>-1.6516760046205983E-18</v>
      </c>
    </row>
    <row r="709" spans="2:70">
      <c r="B709" s="340">
        <v>15</v>
      </c>
      <c r="C709" s="340">
        <f t="shared" si="1815"/>
        <v>4.6874999999999998E-3</v>
      </c>
      <c r="D709" s="341">
        <f t="shared" si="1751"/>
        <v>280.00000331671032</v>
      </c>
      <c r="E709" s="342" t="str">
        <f>U694</f>
        <v>3,31671029481546E-06</v>
      </c>
      <c r="F709" s="291">
        <v>15</v>
      </c>
      <c r="G709" s="343">
        <f t="shared" si="1816"/>
        <v>3.0381524154955553E-19</v>
      </c>
      <c r="H709" s="343">
        <f t="shared" si="1752"/>
        <v>-3.4131910172075761E-19</v>
      </c>
      <c r="I709" s="343">
        <f t="shared" si="1753"/>
        <v>-3.7072548613060189E-19</v>
      </c>
      <c r="J709" s="343">
        <f t="shared" si="1754"/>
        <v>2.6864419772514197E-19</v>
      </c>
      <c r="K709" s="343">
        <f t="shared" si="1755"/>
        <v>4.2338895818489667E-19</v>
      </c>
      <c r="L709" s="343">
        <f t="shared" si="1756"/>
        <v>-1.8564544786835044E-19</v>
      </c>
      <c r="M709" s="343">
        <f t="shared" si="1757"/>
        <v>-4.5978183001540943E-19</v>
      </c>
      <c r="N709" s="343">
        <f t="shared" si="1758"/>
        <v>9.551244756114555E-20</v>
      </c>
      <c r="O709" s="343">
        <f t="shared" si="1759"/>
        <v>4.7850554396705066E-19</v>
      </c>
      <c r="P709" s="343">
        <f t="shared" si="1760"/>
        <v>-1.7089574581635472E-21</v>
      </c>
      <c r="Q709" s="343">
        <f t="shared" si="1761"/>
        <v>-4.7884055821303868E-19</v>
      </c>
      <c r="R709" s="343">
        <f t="shared" si="1762"/>
        <v>-9.2160206921542948E-20</v>
      </c>
      <c r="S709" s="343">
        <f t="shared" si="1763"/>
        <v>4.6077399834377841E-19</v>
      </c>
      <c r="T709" s="343">
        <f t="shared" si="1764"/>
        <v>1.8248770623329238E-19</v>
      </c>
      <c r="U709" s="343">
        <f t="shared" si="1765"/>
        <v>-4.2500015212320217E-19</v>
      </c>
      <c r="V709" s="343">
        <f t="shared" si="1766"/>
        <v>-2.6580230533478106E-19</v>
      </c>
      <c r="W709" s="343">
        <f t="shared" si="1767"/>
        <v>3.7289378839936151E-19</v>
      </c>
      <c r="X709" s="343">
        <f t="shared" si="1768"/>
        <v>3.3890227090590435E-19</v>
      </c>
      <c r="Y709" s="343">
        <f t="shared" si="1769"/>
        <v>-3.0645732550857999E-19</v>
      </c>
      <c r="Z709" s="343">
        <f t="shared" si="1770"/>
        <v>-3.9897841226469699E-19</v>
      </c>
      <c r="AA709" s="343">
        <f t="shared" si="1771"/>
        <v>2.2824387946175195E-19</v>
      </c>
      <c r="AB709" s="343">
        <f t="shared" si="1772"/>
        <v>4.4372203698982935E-19</v>
      </c>
      <c r="AC709" s="343">
        <f t="shared" si="1773"/>
        <v>-1.4125914912784944E-19</v>
      </c>
      <c r="AD709" s="343">
        <f t="shared" si="1774"/>
        <v>-4.7141367267562727E-19</v>
      </c>
      <c r="AE709" s="343">
        <f t="shared" si="1775"/>
        <v>4.8845908912010412E-20</v>
      </c>
      <c r="AF709" s="343">
        <f t="shared" si="1776"/>
        <v>4.8098914529233359E-19</v>
      </c>
      <c r="AG709" s="343">
        <f t="shared" si="1777"/>
        <v>4.5444452190219187E-20</v>
      </c>
      <c r="AH709" s="343">
        <f t="shared" si="1778"/>
        <v>-4.7208047479727609E-19</v>
      </c>
      <c r="AI709" s="343">
        <f t="shared" si="1779"/>
        <v>-1.3798840848032099E-19</v>
      </c>
      <c r="AJ709" s="343">
        <f t="shared" si="1780"/>
        <v>4.450300164015402E-19</v>
      </c>
      <c r="AK709" s="343">
        <f t="shared" si="1781"/>
        <v>2.2522954761731191E-19</v>
      </c>
      <c r="AL709" s="343">
        <f t="shared" si="1782"/>
        <v>-4.0087730405120054E-19</v>
      </c>
      <c r="AM709" s="343">
        <f t="shared" si="1783"/>
        <v>-3.0381524154955803E-19</v>
      </c>
      <c r="AN709" s="343">
        <f t="shared" si="1784"/>
        <v>3.4131910172075486E-19</v>
      </c>
      <c r="AO709" s="343">
        <f t="shared" si="1785"/>
        <v>3.7072548613060247E-19</v>
      </c>
      <c r="AP709" s="343">
        <f t="shared" si="1786"/>
        <v>-2.6864419772514048E-19</v>
      </c>
      <c r="AQ709" s="343">
        <f t="shared" si="1787"/>
        <v>-4.2338895818489793E-19</v>
      </c>
      <c r="AR709" s="343">
        <f t="shared" si="1788"/>
        <v>1.8564544786834806E-19</v>
      </c>
      <c r="AS709" s="343">
        <f t="shared" si="1789"/>
        <v>4.5978183001541049E-19</v>
      </c>
      <c r="AT709" s="343">
        <f t="shared" si="1790"/>
        <v>-9.551244756114466E-20</v>
      </c>
      <c r="AU709" s="343">
        <f t="shared" si="1791"/>
        <v>-4.7850554396705076E-19</v>
      </c>
      <c r="AV709" s="343">
        <f t="shared" si="1792"/>
        <v>1.7089574581609471E-21</v>
      </c>
      <c r="AW709" s="343">
        <f t="shared" si="1793"/>
        <v>4.7884055821303839E-19</v>
      </c>
      <c r="AX709" s="343">
        <f t="shared" si="1794"/>
        <v>9.2160206921545524E-20</v>
      </c>
      <c r="AY709" s="343">
        <f t="shared" si="1795"/>
        <v>-4.6077399834377716E-19</v>
      </c>
      <c r="AZ709" s="343">
        <f t="shared" si="1796"/>
        <v>-1.8248770623329633E-19</v>
      </c>
      <c r="BA709" s="343">
        <f t="shared" si="1797"/>
        <v>4.2500015212319943E-19</v>
      </c>
      <c r="BB709" s="343">
        <f t="shared" si="1798"/>
        <v>2.6580230533478607E-19</v>
      </c>
      <c r="BC709" s="343">
        <f t="shared" si="1799"/>
        <v>-3.7289378839936199E-19</v>
      </c>
      <c r="BD709" s="343">
        <f t="shared" si="1800"/>
        <v>-3.3890227090590502E-19</v>
      </c>
      <c r="BE709" s="343">
        <f t="shared" si="1801"/>
        <v>3.0645732550857927E-19</v>
      </c>
      <c r="BF709" s="343">
        <f t="shared" si="1802"/>
        <v>3.9897841226469838E-19</v>
      </c>
      <c r="BG709" s="343">
        <f t="shared" si="1803"/>
        <v>-2.2824387946174964E-19</v>
      </c>
      <c r="BH709" s="343">
        <f t="shared" si="1804"/>
        <v>-4.4372203698983041E-19</v>
      </c>
      <c r="BI709" s="343">
        <f t="shared" si="1805"/>
        <v>1.4125914912784696E-19</v>
      </c>
      <c r="BJ709" s="343">
        <f t="shared" si="1806"/>
        <v>4.7141367267562775E-19</v>
      </c>
      <c r="BK709" s="343">
        <f t="shared" si="1807"/>
        <v>-4.8845908912004417E-20</v>
      </c>
      <c r="BL709" s="343">
        <f t="shared" si="1808"/>
        <v>-4.8098914529233369E-19</v>
      </c>
      <c r="BM709" s="343">
        <f t="shared" si="1809"/>
        <v>-4.5444452190218344E-20</v>
      </c>
      <c r="BN709" s="343">
        <f t="shared" si="1810"/>
        <v>4.7208047479727628E-19</v>
      </c>
      <c r="BO709" s="343">
        <f t="shared" si="1811"/>
        <v>1.3798840848032024E-19</v>
      </c>
      <c r="BP709" s="343">
        <f t="shared" si="1812"/>
        <v>-4.4503001640153924E-19</v>
      </c>
      <c r="BQ709" s="343">
        <f t="shared" si="1813"/>
        <v>-2.2522954761731422E-19</v>
      </c>
      <c r="BR709" s="343">
        <f t="shared" si="1814"/>
        <v>4.008773040511991E-19</v>
      </c>
    </row>
    <row r="710" spans="2:70">
      <c r="B710" s="340">
        <v>16</v>
      </c>
      <c r="C710" s="340">
        <f t="shared" si="1815"/>
        <v>5.0000000000000001E-3</v>
      </c>
      <c r="D710" s="341">
        <f t="shared" si="1751"/>
        <v>280.00000007192142</v>
      </c>
      <c r="E710" s="342" t="str">
        <f>V694</f>
        <v>7,19214053076277E-08</v>
      </c>
      <c r="F710" s="291">
        <v>16</v>
      </c>
      <c r="G710" s="343">
        <f t="shared" si="1816"/>
        <v>1.4749887333716579E-18</v>
      </c>
      <c r="H710" s="343">
        <f t="shared" si="1752"/>
        <v>-4.0096669462559419E-20</v>
      </c>
      <c r="I710" s="343">
        <f t="shared" si="1753"/>
        <v>-1.4749887333716579E-18</v>
      </c>
      <c r="J710" s="343">
        <f t="shared" si="1754"/>
        <v>4.0096669462559238E-20</v>
      </c>
      <c r="K710" s="343">
        <f t="shared" si="1755"/>
        <v>1.4749887333716579E-18</v>
      </c>
      <c r="L710" s="343">
        <f t="shared" si="1756"/>
        <v>-4.0096669462559058E-20</v>
      </c>
      <c r="M710" s="343">
        <f t="shared" si="1757"/>
        <v>-1.4749887333716579E-18</v>
      </c>
      <c r="N710" s="343">
        <f t="shared" si="1758"/>
        <v>4.0096669462558877E-20</v>
      </c>
      <c r="O710" s="343">
        <f t="shared" si="1759"/>
        <v>1.4749887333716579E-18</v>
      </c>
      <c r="P710" s="343">
        <f t="shared" si="1760"/>
        <v>-4.0096669462558696E-20</v>
      </c>
      <c r="Q710" s="343">
        <f t="shared" si="1761"/>
        <v>-1.4749887333716581E-18</v>
      </c>
      <c r="R710" s="343">
        <f t="shared" si="1762"/>
        <v>4.0096669462558516E-20</v>
      </c>
      <c r="S710" s="343">
        <f t="shared" si="1763"/>
        <v>1.4749887333716579E-18</v>
      </c>
      <c r="T710" s="343">
        <f t="shared" si="1764"/>
        <v>-4.0096669462558335E-20</v>
      </c>
      <c r="U710" s="343">
        <f t="shared" si="1765"/>
        <v>-1.4749887333716581E-18</v>
      </c>
      <c r="V710" s="343">
        <f t="shared" si="1766"/>
        <v>4.0096669462558155E-20</v>
      </c>
      <c r="W710" s="343">
        <f t="shared" si="1767"/>
        <v>1.4749887333716579E-18</v>
      </c>
      <c r="X710" s="343">
        <f t="shared" si="1768"/>
        <v>-4.0096669462557974E-20</v>
      </c>
      <c r="Y710" s="343">
        <f t="shared" si="1769"/>
        <v>-1.4749887333716581E-18</v>
      </c>
      <c r="Z710" s="343">
        <f t="shared" si="1770"/>
        <v>4.0096669462557794E-20</v>
      </c>
      <c r="AA710" s="343">
        <f t="shared" si="1771"/>
        <v>1.4749887333716579E-18</v>
      </c>
      <c r="AB710" s="343">
        <f t="shared" si="1772"/>
        <v>-4.0096669462552371E-20</v>
      </c>
      <c r="AC710" s="343">
        <f t="shared" si="1773"/>
        <v>-1.4749887333716581E-18</v>
      </c>
      <c r="AD710" s="343">
        <f t="shared" si="1774"/>
        <v>4.0096669462557433E-20</v>
      </c>
      <c r="AE710" s="343">
        <f t="shared" si="1775"/>
        <v>1.4749887333716579E-18</v>
      </c>
      <c r="AF710" s="343">
        <f t="shared" si="1776"/>
        <v>-4.0096669462562488E-20</v>
      </c>
      <c r="AG710" s="343">
        <f t="shared" si="1777"/>
        <v>-1.4749887333716581E-18</v>
      </c>
      <c r="AH710" s="343">
        <f t="shared" si="1778"/>
        <v>4.0096669462557071E-20</v>
      </c>
      <c r="AI710" s="343">
        <f t="shared" si="1779"/>
        <v>1.4749887333716579E-18</v>
      </c>
      <c r="AJ710" s="343">
        <f t="shared" si="1780"/>
        <v>-4.0096669462551649E-20</v>
      </c>
      <c r="AK710" s="343">
        <f t="shared" si="1781"/>
        <v>-1.4749887333716581E-18</v>
      </c>
      <c r="AL710" s="343">
        <f t="shared" si="1782"/>
        <v>4.009666946255671E-20</v>
      </c>
      <c r="AM710" s="343">
        <f t="shared" si="1783"/>
        <v>1.4749887333716579E-18</v>
      </c>
      <c r="AN710" s="343">
        <f t="shared" si="1784"/>
        <v>-4.0096669462561766E-20</v>
      </c>
      <c r="AO710" s="343">
        <f t="shared" si="1785"/>
        <v>-1.4749887333716581E-18</v>
      </c>
      <c r="AP710" s="343">
        <f t="shared" si="1786"/>
        <v>4.0096669462556349E-20</v>
      </c>
      <c r="AQ710" s="343">
        <f t="shared" si="1787"/>
        <v>1.4749887333716579E-18</v>
      </c>
      <c r="AR710" s="343">
        <f t="shared" si="1788"/>
        <v>-4.0096669462550927E-20</v>
      </c>
      <c r="AS710" s="343">
        <f t="shared" si="1789"/>
        <v>-1.4749887333716581E-18</v>
      </c>
      <c r="AT710" s="343">
        <f t="shared" si="1790"/>
        <v>4.0096669462555982E-20</v>
      </c>
      <c r="AU710" s="343">
        <f t="shared" si="1791"/>
        <v>1.4749887333716583E-18</v>
      </c>
      <c r="AV710" s="343">
        <f t="shared" si="1792"/>
        <v>-4.0096669462561044E-20</v>
      </c>
      <c r="AW710" s="343">
        <f t="shared" si="1793"/>
        <v>-1.4749887333716581E-18</v>
      </c>
      <c r="AX710" s="343">
        <f t="shared" si="1794"/>
        <v>4.0096669462545143E-20</v>
      </c>
      <c r="AY710" s="343">
        <f t="shared" si="1795"/>
        <v>1.4749887333716579E-18</v>
      </c>
      <c r="AZ710" s="343">
        <f t="shared" si="1796"/>
        <v>-4.0096669462550204E-20</v>
      </c>
      <c r="BA710" s="343">
        <f t="shared" si="1797"/>
        <v>-1.4749887333716577E-18</v>
      </c>
      <c r="BB710" s="343">
        <f t="shared" si="1798"/>
        <v>4.009666946255526E-20</v>
      </c>
      <c r="BC710" s="343">
        <f t="shared" si="1799"/>
        <v>1.4749887333716583E-18</v>
      </c>
      <c r="BD710" s="343">
        <f t="shared" si="1800"/>
        <v>-4.0096669462560321E-20</v>
      </c>
      <c r="BE710" s="343">
        <f t="shared" si="1801"/>
        <v>-1.4749887333716581E-18</v>
      </c>
      <c r="BF710" s="343">
        <f t="shared" si="1802"/>
        <v>4.0096669462565383E-20</v>
      </c>
      <c r="BG710" s="343">
        <f t="shared" si="1803"/>
        <v>1.4749887333716579E-18</v>
      </c>
      <c r="BH710" s="343">
        <f t="shared" si="1804"/>
        <v>-4.0096669462549482E-20</v>
      </c>
      <c r="BI710" s="343">
        <f t="shared" si="1805"/>
        <v>-1.4749887333716579E-18</v>
      </c>
      <c r="BJ710" s="343">
        <f t="shared" si="1806"/>
        <v>4.0096669462554538E-20</v>
      </c>
      <c r="BK710" s="343">
        <f t="shared" si="1807"/>
        <v>1.4749887333716583E-18</v>
      </c>
      <c r="BL710" s="343">
        <f t="shared" si="1808"/>
        <v>-4.0096669462559599E-20</v>
      </c>
      <c r="BM710" s="343">
        <f t="shared" si="1809"/>
        <v>-1.4749887333716581E-18</v>
      </c>
      <c r="BN710" s="343">
        <f t="shared" si="1810"/>
        <v>4.0096669462543698E-20</v>
      </c>
      <c r="BO710" s="343">
        <f t="shared" si="1811"/>
        <v>1.4749887333716579E-18</v>
      </c>
      <c r="BP710" s="343">
        <f t="shared" si="1812"/>
        <v>-4.009666946254876E-20</v>
      </c>
      <c r="BQ710" s="343">
        <f t="shared" si="1813"/>
        <v>-1.4749887333716579E-18</v>
      </c>
      <c r="BR710" s="343">
        <f t="shared" si="1814"/>
        <v>4.0096669462553815E-20</v>
      </c>
    </row>
    <row r="711" spans="2:70">
      <c r="B711" s="340">
        <v>17</v>
      </c>
      <c r="C711" s="340">
        <f t="shared" si="1815"/>
        <v>5.3125000000000004E-3</v>
      </c>
      <c r="D711" s="341">
        <f t="shared" si="1751"/>
        <v>279.99999682643988</v>
      </c>
      <c r="E711" s="342" t="str">
        <f>W694</f>
        <v>-3,17356012751073E-06</v>
      </c>
      <c r="F711" s="291">
        <v>17</v>
      </c>
      <c r="G711" s="343">
        <f t="shared" si="1816"/>
        <v>5.9010323396389357E-19</v>
      </c>
      <c r="H711" s="343">
        <f t="shared" si="1752"/>
        <v>2.2466791102355494E-19</v>
      </c>
      <c r="I711" s="343">
        <f t="shared" si="1753"/>
        <v>-6.3414584628858364E-19</v>
      </c>
      <c r="J711" s="343">
        <f t="shared" si="1754"/>
        <v>-1.0035358621340276E-19</v>
      </c>
      <c r="K711" s="343">
        <f t="shared" si="1755"/>
        <v>6.5381858937349114E-19</v>
      </c>
      <c r="L711" s="343">
        <f t="shared" si="1756"/>
        <v>-2.7817270635991592E-20</v>
      </c>
      <c r="M711" s="343">
        <f t="shared" si="1757"/>
        <v>-6.4836545073446449E-19</v>
      </c>
      <c r="N711" s="343">
        <f t="shared" si="1758"/>
        <v>1.549191253749487E-19</v>
      </c>
      <c r="O711" s="343">
        <f t="shared" si="1759"/>
        <v>6.1799599143124641E-19</v>
      </c>
      <c r="P711" s="343">
        <f t="shared" si="1760"/>
        <v>-2.7606752500539299E-19</v>
      </c>
      <c r="Q711" s="343">
        <f t="shared" si="1761"/>
        <v>-5.6387729275346979E-19</v>
      </c>
      <c r="R711" s="343">
        <f t="shared" si="1762"/>
        <v>3.866068044703337E-19</v>
      </c>
      <c r="S711" s="343">
        <f t="shared" si="1763"/>
        <v>4.8808910594120685E-19</v>
      </c>
      <c r="T711" s="343">
        <f t="shared" si="1764"/>
        <v>-4.8228900125107129E-19</v>
      </c>
      <c r="U711" s="343">
        <f t="shared" si="1765"/>
        <v>-3.935439285111477E-19</v>
      </c>
      <c r="V711" s="343">
        <f t="shared" si="1766"/>
        <v>5.5943710218451826E-19</v>
      </c>
      <c r="W711" s="343">
        <f t="shared" si="1767"/>
        <v>2.8387507861038081E-19</v>
      </c>
      <c r="X711" s="343">
        <f t="shared" si="1768"/>
        <v>-6.1508634901695567E-19</v>
      </c>
      <c r="Y711" s="343">
        <f t="shared" si="1769"/>
        <v>-1.6329706863759719E-19</v>
      </c>
      <c r="Z711" s="343">
        <f t="shared" si="1770"/>
        <v>6.4709817240107028E-19</v>
      </c>
      <c r="AA711" s="343">
        <f t="shared" si="1771"/>
        <v>3.6443643895119514E-20</v>
      </c>
      <c r="AB711" s="343">
        <f t="shared" si="1772"/>
        <v>-6.5424237591664777E-19</v>
      </c>
      <c r="AC711" s="343">
        <f t="shared" si="1773"/>
        <v>9.181028964441204E-20</v>
      </c>
      <c r="AD711" s="343">
        <f t="shared" si="1774"/>
        <v>6.3624441182909922E-19</v>
      </c>
      <c r="AE711" s="343">
        <f t="shared" si="1775"/>
        <v>-2.1653600524071705E-19</v>
      </c>
      <c r="AF711" s="343">
        <f t="shared" si="1776"/>
        <v>-5.9379593180493649E-19</v>
      </c>
      <c r="AG711" s="343">
        <f t="shared" si="1777"/>
        <v>3.3294036359040776E-19</v>
      </c>
      <c r="AH711" s="343">
        <f t="shared" si="1778"/>
        <v>5.2852820712610333E-19</v>
      </c>
      <c r="AI711" s="343">
        <f t="shared" si="1779"/>
        <v>-4.3655001048243022E-19</v>
      </c>
      <c r="AJ711" s="343">
        <f t="shared" si="1780"/>
        <v>-4.4294943984945023E-19</v>
      </c>
      <c r="AK711" s="343">
        <f t="shared" si="1781"/>
        <v>5.2338328529167865E-19</v>
      </c>
      <c r="AL711" s="343">
        <f t="shared" si="1782"/>
        <v>3.4034837400828716E-19</v>
      </c>
      <c r="AM711" s="343">
        <f t="shared" si="1783"/>
        <v>-5.9010323396389328E-19</v>
      </c>
      <c r="AN711" s="343">
        <f t="shared" si="1784"/>
        <v>-2.2466791102355244E-19</v>
      </c>
      <c r="AO711" s="343">
        <f t="shared" si="1785"/>
        <v>6.3414584628858393E-19</v>
      </c>
      <c r="AP711" s="343">
        <f t="shared" si="1786"/>
        <v>1.0035358621340297E-19</v>
      </c>
      <c r="AQ711" s="343">
        <f t="shared" si="1787"/>
        <v>-6.5381858937349124E-19</v>
      </c>
      <c r="AR711" s="343">
        <f t="shared" si="1788"/>
        <v>2.7817270635992507E-20</v>
      </c>
      <c r="AS711" s="343">
        <f t="shared" si="1789"/>
        <v>6.4836545073446381E-19</v>
      </c>
      <c r="AT711" s="343">
        <f t="shared" si="1790"/>
        <v>-1.549191253749474E-19</v>
      </c>
      <c r="AU711" s="343">
        <f t="shared" si="1791"/>
        <v>-6.1799599143124564E-19</v>
      </c>
      <c r="AV711" s="343">
        <f t="shared" si="1792"/>
        <v>2.7606752500539809E-19</v>
      </c>
      <c r="AW711" s="343">
        <f t="shared" si="1793"/>
        <v>5.6387729275347046E-19</v>
      </c>
      <c r="AX711" s="343">
        <f t="shared" si="1794"/>
        <v>-3.8660680447033447E-19</v>
      </c>
      <c r="AY711" s="343">
        <f t="shared" si="1795"/>
        <v>-4.8808910594120309E-19</v>
      </c>
      <c r="AZ711" s="343">
        <f t="shared" si="1796"/>
        <v>4.8228900125107032E-19</v>
      </c>
      <c r="BA711" s="343">
        <f t="shared" si="1797"/>
        <v>3.9354392851114501E-19</v>
      </c>
      <c r="BB711" s="343">
        <f t="shared" si="1798"/>
        <v>-5.5943710218452115E-19</v>
      </c>
      <c r="BC711" s="343">
        <f t="shared" si="1799"/>
        <v>-2.8387507861038206E-19</v>
      </c>
      <c r="BD711" s="343">
        <f t="shared" si="1800"/>
        <v>6.1508634901695673E-19</v>
      </c>
      <c r="BE711" s="343">
        <f t="shared" si="1801"/>
        <v>1.6329706863760077E-19</v>
      </c>
      <c r="BF711" s="343">
        <f t="shared" si="1802"/>
        <v>-6.4709817240107037E-19</v>
      </c>
      <c r="BG711" s="343">
        <f t="shared" si="1803"/>
        <v>-3.6443643895118551E-20</v>
      </c>
      <c r="BH711" s="343">
        <f t="shared" si="1804"/>
        <v>6.5424237591664797E-19</v>
      </c>
      <c r="BI711" s="343">
        <f t="shared" si="1805"/>
        <v>-9.1810289644413003E-20</v>
      </c>
      <c r="BJ711" s="343">
        <f t="shared" si="1806"/>
        <v>-6.3624441182909903E-19</v>
      </c>
      <c r="BK711" s="343">
        <f t="shared" si="1807"/>
        <v>2.1653600524071356E-19</v>
      </c>
      <c r="BL711" s="343">
        <f t="shared" si="1808"/>
        <v>5.9379593180493601E-19</v>
      </c>
      <c r="BM711" s="343">
        <f t="shared" si="1809"/>
        <v>-3.3294036359041262E-19</v>
      </c>
      <c r="BN711" s="343">
        <f t="shared" si="1810"/>
        <v>-5.2852820712610545E-19</v>
      </c>
      <c r="BO711" s="343">
        <f t="shared" si="1811"/>
        <v>4.3655001048243099E-19</v>
      </c>
      <c r="BP711" s="343">
        <f t="shared" si="1812"/>
        <v>4.4294943984944599E-19</v>
      </c>
      <c r="BQ711" s="343">
        <f t="shared" si="1813"/>
        <v>-5.2338328529167643E-19</v>
      </c>
      <c r="BR711" s="343">
        <f t="shared" si="1814"/>
        <v>-3.4034837400828634E-19</v>
      </c>
    </row>
    <row r="712" spans="2:70">
      <c r="B712" s="340">
        <v>18</v>
      </c>
      <c r="C712" s="340">
        <f t="shared" si="1815"/>
        <v>5.6250000000000007E-3</v>
      </c>
      <c r="D712" s="341">
        <f t="shared" si="1751"/>
        <v>279.99999361152146</v>
      </c>
      <c r="E712" s="342" t="str">
        <f>X694</f>
        <v>-0,0000063884785409234</v>
      </c>
      <c r="F712" s="291">
        <v>18</v>
      </c>
      <c r="G712" s="343">
        <f t="shared" si="1816"/>
        <v>-7.8395758902021388E-19</v>
      </c>
      <c r="H712" s="343">
        <f t="shared" si="1752"/>
        <v>8.9933070657194421E-18</v>
      </c>
      <c r="I712" s="343">
        <f t="shared" si="1753"/>
        <v>-2.7250567538620378E-18</v>
      </c>
      <c r="J712" s="343">
        <f t="shared" si="1754"/>
        <v>-7.9300426664730998E-18</v>
      </c>
      <c r="K712" s="343">
        <f t="shared" si="1755"/>
        <v>5.8192059086697874E-18</v>
      </c>
      <c r="L712" s="343">
        <f t="shared" si="1756"/>
        <v>5.6595011572720148E-18</v>
      </c>
      <c r="M712" s="343">
        <f t="shared" si="1757"/>
        <v>-8.0274337151154825E-18</v>
      </c>
      <c r="N712" s="343">
        <f t="shared" si="1758"/>
        <v>-2.5273519003820048E-18</v>
      </c>
      <c r="O712" s="343">
        <f t="shared" si="1759"/>
        <v>9.0135575073026775E-18</v>
      </c>
      <c r="P712" s="343">
        <f t="shared" si="1760"/>
        <v>-9.89563772839138E-19</v>
      </c>
      <c r="Q712" s="343">
        <f t="shared" si="1761"/>
        <v>-8.6274488771053101E-18</v>
      </c>
      <c r="R712" s="343">
        <f t="shared" si="1762"/>
        <v>4.3558273320634471E-18</v>
      </c>
      <c r="S712" s="343">
        <f t="shared" si="1763"/>
        <v>6.9278893633874902E-18</v>
      </c>
      <c r="T712" s="343">
        <f t="shared" si="1764"/>
        <v>-7.0589556656542097E-18</v>
      </c>
      <c r="U712" s="343">
        <f t="shared" si="1765"/>
        <v>-4.1736214955673985E-18</v>
      </c>
      <c r="V712" s="343">
        <f t="shared" si="1766"/>
        <v>8.6874219887415564E-18</v>
      </c>
      <c r="W712" s="343">
        <f t="shared" si="1767"/>
        <v>7.8395758902021369E-19</v>
      </c>
      <c r="X712" s="343">
        <f t="shared" si="1768"/>
        <v>-8.9933070657194437E-18</v>
      </c>
      <c r="Y712" s="343">
        <f t="shared" si="1769"/>
        <v>2.7250567538620286E-18</v>
      </c>
      <c r="Z712" s="343">
        <f t="shared" si="1770"/>
        <v>7.9300426664731014E-18</v>
      </c>
      <c r="AA712" s="343">
        <f t="shared" si="1771"/>
        <v>-5.8192059086697935E-18</v>
      </c>
      <c r="AB712" s="343">
        <f t="shared" si="1772"/>
        <v>-5.6595011572719979E-18</v>
      </c>
      <c r="AC712" s="343">
        <f t="shared" si="1773"/>
        <v>8.027433715115464E-18</v>
      </c>
      <c r="AD712" s="343">
        <f t="shared" si="1774"/>
        <v>2.5273519003820298E-18</v>
      </c>
      <c r="AE712" s="343">
        <f t="shared" si="1775"/>
        <v>-9.013557507302676E-18</v>
      </c>
      <c r="AF712" s="343">
        <f t="shared" si="1776"/>
        <v>9.895637728391276E-19</v>
      </c>
      <c r="AG712" s="343">
        <f t="shared" si="1777"/>
        <v>8.6274488771053148E-18</v>
      </c>
      <c r="AH712" s="343">
        <f t="shared" si="1778"/>
        <v>-4.3558273320634649E-18</v>
      </c>
      <c r="AI712" s="343">
        <f t="shared" si="1779"/>
        <v>-6.9278893633875179E-18</v>
      </c>
      <c r="AJ712" s="343">
        <f t="shared" si="1780"/>
        <v>7.058955665654185E-18</v>
      </c>
      <c r="AK712" s="343">
        <f t="shared" si="1781"/>
        <v>4.1736214955674077E-18</v>
      </c>
      <c r="AL712" s="343">
        <f t="shared" si="1782"/>
        <v>-8.6874219887415533E-18</v>
      </c>
      <c r="AM712" s="343">
        <f t="shared" si="1783"/>
        <v>-7.8395758902022351E-19</v>
      </c>
      <c r="AN712" s="343">
        <f t="shared" si="1784"/>
        <v>8.9933070657194421E-18</v>
      </c>
      <c r="AO712" s="343">
        <f t="shared" si="1785"/>
        <v>-2.725056753862049E-18</v>
      </c>
      <c r="AP712" s="343">
        <f t="shared" si="1786"/>
        <v>-7.9300426664731214E-18</v>
      </c>
      <c r="AQ712" s="343">
        <f t="shared" si="1787"/>
        <v>5.8192059086697604E-18</v>
      </c>
      <c r="AR712" s="343">
        <f t="shared" si="1788"/>
        <v>5.6595011572720302E-18</v>
      </c>
      <c r="AS712" s="343">
        <f t="shared" si="1789"/>
        <v>-8.0274337151154748E-18</v>
      </c>
      <c r="AT712" s="343">
        <f t="shared" si="1790"/>
        <v>-2.5273519003820086E-18</v>
      </c>
      <c r="AU712" s="343">
        <f t="shared" si="1791"/>
        <v>9.013557507302679E-18</v>
      </c>
      <c r="AV712" s="343">
        <f t="shared" si="1792"/>
        <v>-9.8956377283914955E-19</v>
      </c>
      <c r="AW712" s="343">
        <f t="shared" si="1793"/>
        <v>-8.6274488771053071E-18</v>
      </c>
      <c r="AX712" s="343">
        <f t="shared" si="1794"/>
        <v>4.3558273320634841E-18</v>
      </c>
      <c r="AY712" s="343">
        <f t="shared" si="1795"/>
        <v>6.9278893633875456E-18</v>
      </c>
      <c r="AZ712" s="343">
        <f t="shared" si="1796"/>
        <v>-7.0589556656541573E-18</v>
      </c>
      <c r="BA712" s="343">
        <f t="shared" si="1797"/>
        <v>-4.1736214955674447E-18</v>
      </c>
      <c r="BB712" s="343">
        <f t="shared" si="1798"/>
        <v>8.6874219887415425E-18</v>
      </c>
      <c r="BC712" s="343">
        <f t="shared" si="1799"/>
        <v>7.8395758902026549E-19</v>
      </c>
      <c r="BD712" s="343">
        <f t="shared" si="1800"/>
        <v>-8.9933070657194468E-18</v>
      </c>
      <c r="BE712" s="343">
        <f t="shared" si="1801"/>
        <v>2.7250567538620093E-18</v>
      </c>
      <c r="BF712" s="343">
        <f t="shared" si="1802"/>
        <v>7.9300426664731121E-18</v>
      </c>
      <c r="BG712" s="343">
        <f t="shared" si="1803"/>
        <v>-5.8192059086697781E-18</v>
      </c>
      <c r="BH712" s="343">
        <f t="shared" si="1804"/>
        <v>-5.6595011572720133E-18</v>
      </c>
      <c r="BI712" s="343">
        <f t="shared" si="1805"/>
        <v>8.027433715115484E-18</v>
      </c>
      <c r="BJ712" s="343">
        <f t="shared" si="1806"/>
        <v>2.5273519003819874E-18</v>
      </c>
      <c r="BK712" s="343">
        <f t="shared" si="1807"/>
        <v>-9.0135575073026806E-18</v>
      </c>
      <c r="BL712" s="343">
        <f t="shared" si="1808"/>
        <v>9.8956377283904363E-19</v>
      </c>
      <c r="BM712" s="343">
        <f t="shared" si="1809"/>
        <v>8.6274488771053394E-18</v>
      </c>
      <c r="BN712" s="343">
        <f t="shared" si="1810"/>
        <v>-4.3558273320633917E-18</v>
      </c>
      <c r="BO712" s="343">
        <f t="shared" si="1811"/>
        <v>-6.927889363387531E-18</v>
      </c>
      <c r="BP712" s="343">
        <f t="shared" si="1812"/>
        <v>7.0589556656541727E-18</v>
      </c>
      <c r="BQ712" s="343">
        <f t="shared" si="1813"/>
        <v>4.1736214955674254E-18</v>
      </c>
      <c r="BR712" s="343">
        <f t="shared" si="1814"/>
        <v>-8.6874219887415487E-18</v>
      </c>
    </row>
    <row r="713" spans="2:70">
      <c r="B713" s="340">
        <v>19</v>
      </c>
      <c r="C713" s="340">
        <f t="shared" si="1815"/>
        <v>5.9375000000000009E-3</v>
      </c>
      <c r="D713" s="341">
        <f t="shared" si="1751"/>
        <v>279.99999045812757</v>
      </c>
      <c r="E713" s="342" t="str">
        <f>Y694</f>
        <v>-9,54187241402071E-06</v>
      </c>
      <c r="F713" s="291">
        <v>19</v>
      </c>
      <c r="G713" s="343">
        <f t="shared" si="1816"/>
        <v>5.4101493265346645E-18</v>
      </c>
      <c r="H713" s="343">
        <f t="shared" si="1752"/>
        <v>1.6124190571940977E-18</v>
      </c>
      <c r="I713" s="343">
        <f t="shared" si="1753"/>
        <v>-6.3462704177677307E-18</v>
      </c>
      <c r="J713" s="343">
        <f t="shared" si="1754"/>
        <v>2.0720310627883962E-18</v>
      </c>
      <c r="K713" s="343">
        <f t="shared" si="1755"/>
        <v>5.1433126811222284E-18</v>
      </c>
      <c r="L713" s="343">
        <f t="shared" si="1756"/>
        <v>-5.058080786105095E-18</v>
      </c>
      <c r="M713" s="343">
        <f t="shared" si="1757"/>
        <v>-2.2067459840792087E-18</v>
      </c>
      <c r="N713" s="343">
        <f t="shared" si="1758"/>
        <v>6.3392498776471185E-18</v>
      </c>
      <c r="O713" s="343">
        <f t="shared" si="1759"/>
        <v>-1.4736282254571684E-18</v>
      </c>
      <c r="P713" s="343">
        <f t="shared" si="1760"/>
        <v>-5.4837064900073173E-18</v>
      </c>
      <c r="Q713" s="343">
        <f t="shared" si="1761"/>
        <v>4.6573001626771092E-18</v>
      </c>
      <c r="R713" s="343">
        <f t="shared" si="1762"/>
        <v>2.7798207408075633E-18</v>
      </c>
      <c r="S713" s="343">
        <f t="shared" si="1763"/>
        <v>-6.2711788958182807E-18</v>
      </c>
      <c r="T713" s="343">
        <f t="shared" si="1764"/>
        <v>8.6103354274763376E-19</v>
      </c>
      <c r="U713" s="343">
        <f t="shared" si="1765"/>
        <v>5.7712892076947491E-18</v>
      </c>
      <c r="V713" s="343">
        <f t="shared" si="1766"/>
        <v>-4.211667192743306E-18</v>
      </c>
      <c r="W713" s="343">
        <f t="shared" si="1767"/>
        <v>-3.326124304197347E-18</v>
      </c>
      <c r="X713" s="343">
        <f t="shared" si="1768"/>
        <v>6.1427130330476107E-18</v>
      </c>
      <c r="Y713" s="343">
        <f t="shared" si="1769"/>
        <v>-2.4014663633264879E-19</v>
      </c>
      <c r="Z713" s="343">
        <f t="shared" si="1770"/>
        <v>-6.0032912554044617E-18</v>
      </c>
      <c r="AA713" s="343">
        <f t="shared" si="1771"/>
        <v>3.7254735654119023E-18</v>
      </c>
      <c r="AB713" s="343">
        <f t="shared" si="1772"/>
        <v>3.8403954722932312E-18</v>
      </c>
      <c r="AC713" s="343">
        <f t="shared" si="1773"/>
        <v>-5.9550894858201757E-18</v>
      </c>
      <c r="AD713" s="343">
        <f t="shared" si="1774"/>
        <v>-3.830530134677247E-19</v>
      </c>
      <c r="AE713" s="343">
        <f t="shared" si="1775"/>
        <v>6.1774783265918287E-18</v>
      </c>
      <c r="AF713" s="343">
        <f t="shared" si="1776"/>
        <v>-3.2034015910945719E-18</v>
      </c>
      <c r="AG713" s="343">
        <f t="shared" si="1777"/>
        <v>-4.3176815326171978E-18</v>
      </c>
      <c r="AH713" s="343">
        <f t="shared" si="1778"/>
        <v>5.7101151714612194E-18</v>
      </c>
      <c r="AI713" s="343">
        <f t="shared" si="1779"/>
        <v>1.0025636533503261E-18</v>
      </c>
      <c r="AJ713" s="343">
        <f t="shared" si="1780"/>
        <v>-6.2921729045409422E-18</v>
      </c>
      <c r="AK713" s="343">
        <f t="shared" si="1781"/>
        <v>2.6504791082975612E-18</v>
      </c>
      <c r="AL713" s="343">
        <f t="shared" si="1782"/>
        <v>4.7533859594972445E-18</v>
      </c>
      <c r="AM713" s="343">
        <f t="shared" si="1783"/>
        <v>-5.4101493265346368E-18</v>
      </c>
      <c r="AN713" s="343">
        <f t="shared" si="1784"/>
        <v>-1.6124190571941223E-18</v>
      </c>
      <c r="AO713" s="343">
        <f t="shared" si="1785"/>
        <v>6.3462704177677307E-18</v>
      </c>
      <c r="AP713" s="343">
        <f t="shared" si="1786"/>
        <v>-2.072031062788382E-18</v>
      </c>
      <c r="AQ713" s="343">
        <f t="shared" si="1787"/>
        <v>-5.1433126811222492E-18</v>
      </c>
      <c r="AR713" s="343">
        <f t="shared" si="1788"/>
        <v>5.0580807861050649E-18</v>
      </c>
      <c r="AS713" s="343">
        <f t="shared" si="1789"/>
        <v>2.2067459840792649E-18</v>
      </c>
      <c r="AT713" s="343">
        <f t="shared" si="1790"/>
        <v>-6.3392498776471193E-18</v>
      </c>
      <c r="AU713" s="343">
        <f t="shared" si="1791"/>
        <v>1.4736282254571541E-18</v>
      </c>
      <c r="AV713" s="343">
        <f t="shared" si="1792"/>
        <v>5.4837064900073358E-18</v>
      </c>
      <c r="AW713" s="343">
        <f t="shared" si="1793"/>
        <v>-4.6573001626770838E-18</v>
      </c>
      <c r="AX713" s="343">
        <f t="shared" si="1794"/>
        <v>-2.7798207408076164E-18</v>
      </c>
      <c r="AY713" s="343">
        <f t="shared" si="1795"/>
        <v>6.2711788958182668E-18</v>
      </c>
      <c r="AZ713" s="343">
        <f t="shared" si="1796"/>
        <v>-8.6103354274764147E-19</v>
      </c>
      <c r="BA713" s="343">
        <f t="shared" si="1797"/>
        <v>-5.771289207694756E-18</v>
      </c>
      <c r="BB713" s="343">
        <f t="shared" si="1798"/>
        <v>4.2116671927432782E-18</v>
      </c>
      <c r="BC713" s="343">
        <f t="shared" si="1799"/>
        <v>3.3261243041973986E-18</v>
      </c>
      <c r="BD713" s="343">
        <f t="shared" si="1800"/>
        <v>-6.1427130330475899E-18</v>
      </c>
      <c r="BE713" s="343">
        <f t="shared" si="1801"/>
        <v>2.4014663633265688E-19</v>
      </c>
      <c r="BF713" s="343">
        <f t="shared" si="1802"/>
        <v>6.003291255404474E-18</v>
      </c>
      <c r="BG713" s="343">
        <f t="shared" si="1803"/>
        <v>-3.7254735654118723E-18</v>
      </c>
      <c r="BH713" s="343">
        <f t="shared" si="1804"/>
        <v>-3.8403954722932612E-18</v>
      </c>
      <c r="BI713" s="343">
        <f t="shared" si="1805"/>
        <v>5.9550894858201472E-18</v>
      </c>
      <c r="BJ713" s="343">
        <f t="shared" si="1806"/>
        <v>3.8305301346780636E-19</v>
      </c>
      <c r="BK713" s="343">
        <f t="shared" si="1807"/>
        <v>-6.1774783265918271E-18</v>
      </c>
      <c r="BL713" s="343">
        <f t="shared" si="1808"/>
        <v>3.2034015910945391E-18</v>
      </c>
      <c r="BM713" s="343">
        <f t="shared" si="1809"/>
        <v>4.3176815326172248E-18</v>
      </c>
      <c r="BN713" s="343">
        <f t="shared" si="1810"/>
        <v>-5.7101151714612024E-18</v>
      </c>
      <c r="BO713" s="343">
        <f t="shared" si="1811"/>
        <v>-1.0025636533504074E-18</v>
      </c>
      <c r="BP713" s="343">
        <f t="shared" si="1812"/>
        <v>6.2921729045409407E-18</v>
      </c>
      <c r="BQ713" s="343">
        <f t="shared" si="1813"/>
        <v>-2.6504791082975276E-18</v>
      </c>
      <c r="BR713" s="343">
        <f t="shared" si="1814"/>
        <v>-4.7533859594972691E-18</v>
      </c>
    </row>
    <row r="714" spans="2:70">
      <c r="B714" s="340">
        <v>20</v>
      </c>
      <c r="C714" s="340">
        <f t="shared" si="1815"/>
        <v>6.2500000000000012E-3</v>
      </c>
      <c r="D714" s="341">
        <f t="shared" si="1751"/>
        <v>279.99998739662715</v>
      </c>
      <c r="E714" s="342" t="str">
        <f>Z694</f>
        <v>-0,0000126033728391463</v>
      </c>
      <c r="F714" s="291">
        <v>20</v>
      </c>
      <c r="G714" s="343">
        <f t="shared" si="1816"/>
        <v>9.8774942059650587E-18</v>
      </c>
      <c r="H714" s="343">
        <f t="shared" si="1752"/>
        <v>-4.4096749764611506E-18</v>
      </c>
      <c r="I714" s="343">
        <f t="shared" si="1753"/>
        <v>-6.5024750947518649E-18</v>
      </c>
      <c r="J714" s="343">
        <f t="shared" si="1754"/>
        <v>9.3864539527174579E-18</v>
      </c>
      <c r="K714" s="343">
        <f t="shared" si="1755"/>
        <v>-6.8160573797370436E-19</v>
      </c>
      <c r="L714" s="343">
        <f t="shared" si="1756"/>
        <v>-8.8647755060624311E-18</v>
      </c>
      <c r="M714" s="343">
        <f t="shared" si="1757"/>
        <v>7.4664111735855864E-18</v>
      </c>
      <c r="N714" s="343">
        <f t="shared" si="1758"/>
        <v>3.1502317953488458E-18</v>
      </c>
      <c r="O714" s="343">
        <f t="shared" si="1759"/>
        <v>-9.8774942059650603E-18</v>
      </c>
      <c r="P714" s="343">
        <f t="shared" si="1760"/>
        <v>4.4096749764611521E-18</v>
      </c>
      <c r="Q714" s="343">
        <f t="shared" si="1761"/>
        <v>6.5024750947518557E-18</v>
      </c>
      <c r="R714" s="343">
        <f t="shared" si="1762"/>
        <v>-9.3864539527174502E-18</v>
      </c>
      <c r="S714" s="343">
        <f t="shared" si="1763"/>
        <v>6.8160573797368086E-19</v>
      </c>
      <c r="T714" s="343">
        <f t="shared" si="1764"/>
        <v>8.8647755060624342E-18</v>
      </c>
      <c r="U714" s="343">
        <f t="shared" si="1765"/>
        <v>-7.4664111735855833E-18</v>
      </c>
      <c r="V714" s="343">
        <f t="shared" si="1766"/>
        <v>-3.1502317953488516E-18</v>
      </c>
      <c r="W714" s="343">
        <f t="shared" si="1767"/>
        <v>9.8774942059650587E-18</v>
      </c>
      <c r="X714" s="343">
        <f t="shared" si="1768"/>
        <v>-4.4096749764611459E-18</v>
      </c>
      <c r="Y714" s="343">
        <f t="shared" si="1769"/>
        <v>-6.5024750947518603E-18</v>
      </c>
      <c r="Z714" s="343">
        <f t="shared" si="1770"/>
        <v>9.386453952717461E-18</v>
      </c>
      <c r="AA714" s="343">
        <f t="shared" si="1771"/>
        <v>-6.8160573797370975E-19</v>
      </c>
      <c r="AB714" s="343">
        <f t="shared" si="1772"/>
        <v>-8.8647755060624204E-18</v>
      </c>
      <c r="AC714" s="343">
        <f t="shared" si="1773"/>
        <v>7.4664111735856018E-18</v>
      </c>
      <c r="AD714" s="343">
        <f t="shared" si="1774"/>
        <v>3.1502317953488905E-18</v>
      </c>
      <c r="AE714" s="343">
        <f t="shared" si="1775"/>
        <v>-9.8774942059650618E-18</v>
      </c>
      <c r="AF714" s="343">
        <f t="shared" si="1776"/>
        <v>4.4096749764611105E-18</v>
      </c>
      <c r="AG714" s="343">
        <f t="shared" si="1777"/>
        <v>6.5024750947518911E-18</v>
      </c>
      <c r="AH714" s="343">
        <f t="shared" si="1778"/>
        <v>-9.3864539527174471E-18</v>
      </c>
      <c r="AI714" s="343">
        <f t="shared" si="1779"/>
        <v>6.8160573797366853E-19</v>
      </c>
      <c r="AJ714" s="343">
        <f t="shared" si="1780"/>
        <v>8.8647755060624404E-18</v>
      </c>
      <c r="AK714" s="343">
        <f t="shared" si="1781"/>
        <v>-7.4664111735855741E-18</v>
      </c>
      <c r="AL714" s="343">
        <f t="shared" si="1782"/>
        <v>-3.1502317953488631E-18</v>
      </c>
      <c r="AM714" s="343">
        <f t="shared" si="1783"/>
        <v>9.8774942059650664E-18</v>
      </c>
      <c r="AN714" s="343">
        <f t="shared" si="1784"/>
        <v>-4.4096749764611367E-18</v>
      </c>
      <c r="AO714" s="343">
        <f t="shared" si="1785"/>
        <v>-6.5024750947519235E-18</v>
      </c>
      <c r="AP714" s="343">
        <f t="shared" si="1786"/>
        <v>9.3864539527174563E-18</v>
      </c>
      <c r="AQ714" s="343">
        <f t="shared" si="1787"/>
        <v>-6.8160573797362693E-19</v>
      </c>
      <c r="AR714" s="343">
        <f t="shared" si="1788"/>
        <v>-8.8647755060624265E-18</v>
      </c>
      <c r="AS714" s="343">
        <f t="shared" si="1789"/>
        <v>7.4664111735855479E-18</v>
      </c>
      <c r="AT714" s="343">
        <f t="shared" si="1790"/>
        <v>3.1502317953488354E-18</v>
      </c>
      <c r="AU714" s="343">
        <f t="shared" si="1791"/>
        <v>-9.8774942059650633E-18</v>
      </c>
      <c r="AV714" s="343">
        <f t="shared" si="1792"/>
        <v>4.4096749764611613E-18</v>
      </c>
      <c r="AW714" s="343">
        <f t="shared" si="1793"/>
        <v>6.5024750947519004E-18</v>
      </c>
      <c r="AX714" s="343">
        <f t="shared" si="1794"/>
        <v>-9.3864539527174656E-18</v>
      </c>
      <c r="AY714" s="343">
        <f t="shared" si="1795"/>
        <v>6.8160573797365582E-19</v>
      </c>
      <c r="AZ714" s="343">
        <f t="shared" si="1796"/>
        <v>8.8647755060624126E-18</v>
      </c>
      <c r="BA714" s="343">
        <f t="shared" si="1797"/>
        <v>-7.4664111735855664E-18</v>
      </c>
      <c r="BB714" s="343">
        <f t="shared" si="1798"/>
        <v>-3.1502317953489413E-18</v>
      </c>
      <c r="BC714" s="343">
        <f t="shared" si="1799"/>
        <v>9.8774942059650618E-18</v>
      </c>
      <c r="BD714" s="343">
        <f t="shared" si="1800"/>
        <v>-4.4096749764610627E-18</v>
      </c>
      <c r="BE714" s="343">
        <f t="shared" si="1801"/>
        <v>-6.5024750947518788E-18</v>
      </c>
      <c r="BF714" s="343">
        <f t="shared" si="1802"/>
        <v>9.3864539527174301E-18</v>
      </c>
      <c r="BG714" s="343">
        <f t="shared" si="1803"/>
        <v>-6.816057379736851E-19</v>
      </c>
      <c r="BH714" s="343">
        <f t="shared" si="1804"/>
        <v>-8.8647755060624635E-18</v>
      </c>
      <c r="BI714" s="343">
        <f t="shared" si="1805"/>
        <v>7.4664111735855849E-18</v>
      </c>
      <c r="BJ714" s="343">
        <f t="shared" si="1806"/>
        <v>3.1502317953489136E-18</v>
      </c>
      <c r="BK714" s="343">
        <f t="shared" si="1807"/>
        <v>-9.8774942059650587E-18</v>
      </c>
      <c r="BL714" s="343">
        <f t="shared" si="1808"/>
        <v>4.4096749764610889E-18</v>
      </c>
      <c r="BM714" s="343">
        <f t="shared" si="1809"/>
        <v>6.5024750947518565E-18</v>
      </c>
      <c r="BN714" s="343">
        <f t="shared" si="1810"/>
        <v>-9.3864539527174394E-18</v>
      </c>
      <c r="BO714" s="343">
        <f t="shared" si="1811"/>
        <v>6.8160573797371437E-19</v>
      </c>
      <c r="BP714" s="343">
        <f t="shared" si="1812"/>
        <v>8.8647755060624496E-18</v>
      </c>
      <c r="BQ714" s="343">
        <f t="shared" si="1813"/>
        <v>-7.4664111735856049E-18</v>
      </c>
      <c r="BR714" s="343">
        <f t="shared" si="1814"/>
        <v>-3.1502317953488858E-18</v>
      </c>
    </row>
    <row r="715" spans="2:70">
      <c r="B715" s="340">
        <v>21</v>
      </c>
      <c r="C715" s="340">
        <f t="shared" si="1815"/>
        <v>6.5625000000000015E-3</v>
      </c>
      <c r="D715" s="341">
        <f t="shared" si="1751"/>
        <v>279.99998445650408</v>
      </c>
      <c r="E715" s="342" t="str">
        <f>AA694</f>
        <v>-0,000015543495894999</v>
      </c>
      <c r="F715" s="291">
        <v>21</v>
      </c>
      <c r="G715" s="343">
        <f t="shared" si="1816"/>
        <v>-1.4733806641767098E-17</v>
      </c>
      <c r="H715" s="343">
        <f t="shared" si="1752"/>
        <v>3.4062248755614441E-17</v>
      </c>
      <c r="I715" s="343">
        <f t="shared" si="1753"/>
        <v>-1.7379859182936999E-17</v>
      </c>
      <c r="J715" s="343">
        <f t="shared" si="1754"/>
        <v>-1.7676630944950743E-17</v>
      </c>
      <c r="K715" s="343">
        <f t="shared" si="1755"/>
        <v>3.4045271473991465E-17</v>
      </c>
      <c r="L715" s="343">
        <f t="shared" si="1756"/>
        <v>-1.4421028809438853E-17</v>
      </c>
      <c r="M715" s="343">
        <f t="shared" si="1757"/>
        <v>-2.0449219629105102E-17</v>
      </c>
      <c r="N715" s="343">
        <f t="shared" si="1758"/>
        <v>3.3700419617035421E-17</v>
      </c>
      <c r="O715" s="343">
        <f t="shared" si="1759"/>
        <v>-1.1323316045169572E-17</v>
      </c>
      <c r="P715" s="343">
        <f t="shared" si="1760"/>
        <v>-2.3024871149550631E-17</v>
      </c>
      <c r="Q715" s="343">
        <f t="shared" si="1761"/>
        <v>3.3031014296644018E-17</v>
      </c>
      <c r="R715" s="343">
        <f t="shared" si="1762"/>
        <v>-8.1165535574311069E-18</v>
      </c>
      <c r="S715" s="343">
        <f t="shared" si="1763"/>
        <v>-2.5378780574151086E-17</v>
      </c>
      <c r="T715" s="343">
        <f t="shared" si="1764"/>
        <v>3.2043502251986788E-17</v>
      </c>
      <c r="U715" s="343">
        <f t="shared" si="1765"/>
        <v>-4.831624221975076E-18</v>
      </c>
      <c r="V715" s="343">
        <f t="shared" si="1766"/>
        <v>-2.7488278468369791E-17</v>
      </c>
      <c r="W715" s="343">
        <f t="shared" si="1767"/>
        <v>3.0747393763882832E-17</v>
      </c>
      <c r="X715" s="343">
        <f t="shared" si="1768"/>
        <v>-1.5001637040269594E-18</v>
      </c>
      <c r="Y715" s="343">
        <f t="shared" si="1769"/>
        <v>-2.9333049214316626E-17</v>
      </c>
      <c r="Z715" s="343">
        <f t="shared" si="1770"/>
        <v>2.9155171065597399E-17</v>
      </c>
      <c r="AA715" s="343">
        <f t="shared" si="1771"/>
        <v>1.8457442104637194E-18</v>
      </c>
      <c r="AB715" s="343">
        <f t="shared" si="1772"/>
        <v>-3.0895326661253667E-17</v>
      </c>
      <c r="AC715" s="343">
        <f t="shared" si="1773"/>
        <v>2.7282168132112537E-17</v>
      </c>
      <c r="AD715" s="343">
        <f t="shared" si="1774"/>
        <v>5.1738765992214515E-18</v>
      </c>
      <c r="AE715" s="343">
        <f t="shared" si="1775"/>
        <v>-3.2160065223339331E-17</v>
      </c>
      <c r="AF715" s="343">
        <f t="shared" si="1776"/>
        <v>2.5146423005565408E-17</v>
      </c>
      <c r="AG715" s="343">
        <f t="shared" si="1777"/>
        <v>8.452181728000031E-18</v>
      </c>
      <c r="AH715" s="343">
        <f t="shared" si="1778"/>
        <v>-3.3115084776844371E-17</v>
      </c>
      <c r="AI715" s="343">
        <f t="shared" si="1779"/>
        <v>2.276850407904159E-17</v>
      </c>
      <c r="AJ715" s="343">
        <f t="shared" si="1780"/>
        <v>1.1649087726305205E-17</v>
      </c>
      <c r="AK715" s="343">
        <f t="shared" si="1781"/>
        <v>-3.3751187961401627E-17</v>
      </c>
      <c r="AL715" s="343">
        <f t="shared" si="1782"/>
        <v>2.0171312011706027E-17</v>
      </c>
      <c r="AM715" s="343">
        <f t="shared" si="1783"/>
        <v>1.4733806641766956E-17</v>
      </c>
      <c r="AN715" s="343">
        <f t="shared" si="1784"/>
        <v>-3.4062248755614429E-17</v>
      </c>
      <c r="AO715" s="343">
        <f t="shared" si="1785"/>
        <v>1.7379859182936922E-17</v>
      </c>
      <c r="AP715" s="343">
        <f t="shared" si="1786"/>
        <v>1.7676630944950712E-17</v>
      </c>
      <c r="AQ715" s="343">
        <f t="shared" si="1787"/>
        <v>-3.4045271473991465E-17</v>
      </c>
      <c r="AR715" s="343">
        <f t="shared" si="1788"/>
        <v>1.4421028809438668E-17</v>
      </c>
      <c r="AS715" s="343">
        <f t="shared" si="1789"/>
        <v>2.0449219629105172E-17</v>
      </c>
      <c r="AT715" s="343">
        <f t="shared" si="1790"/>
        <v>-3.3700419617035427E-17</v>
      </c>
      <c r="AU715" s="343">
        <f t="shared" si="1791"/>
        <v>1.1323316045169715E-17</v>
      </c>
      <c r="AV715" s="343">
        <f t="shared" si="1792"/>
        <v>2.3024871149550425E-17</v>
      </c>
      <c r="AW715" s="343">
        <f t="shared" si="1793"/>
        <v>-3.3031014296643999E-17</v>
      </c>
      <c r="AX715" s="343">
        <f t="shared" si="1794"/>
        <v>8.1165535574311393E-18</v>
      </c>
      <c r="AY715" s="343">
        <f t="shared" si="1795"/>
        <v>2.5378780574150984E-17</v>
      </c>
      <c r="AZ715" s="343">
        <f t="shared" si="1796"/>
        <v>-3.2043502251986726E-17</v>
      </c>
      <c r="BA715" s="343">
        <f t="shared" si="1797"/>
        <v>4.8316242219749882E-18</v>
      </c>
      <c r="BB715" s="343">
        <f t="shared" si="1798"/>
        <v>2.7488278468369769E-17</v>
      </c>
      <c r="BC715" s="343">
        <f t="shared" si="1799"/>
        <v>-3.0747393763882844E-17</v>
      </c>
      <c r="BD715" s="343">
        <f t="shared" si="1800"/>
        <v>1.5001637040272305E-18</v>
      </c>
      <c r="BE715" s="343">
        <f t="shared" si="1801"/>
        <v>2.9333049214316608E-17</v>
      </c>
      <c r="BF715" s="343">
        <f t="shared" si="1802"/>
        <v>-2.9155171065597418E-17</v>
      </c>
      <c r="BG715" s="343">
        <f t="shared" si="1803"/>
        <v>-1.8457442104636886E-18</v>
      </c>
      <c r="BH715" s="343">
        <f t="shared" si="1804"/>
        <v>3.0895326661253753E-17</v>
      </c>
      <c r="BI715" s="343">
        <f t="shared" si="1805"/>
        <v>-2.7282168132112552E-17</v>
      </c>
      <c r="BJ715" s="343">
        <f t="shared" si="1806"/>
        <v>-5.1738765992214207E-18</v>
      </c>
      <c r="BK715" s="343">
        <f t="shared" si="1807"/>
        <v>3.2160065223339319E-17</v>
      </c>
      <c r="BL715" s="343">
        <f t="shared" si="1808"/>
        <v>-2.5146423005565592E-17</v>
      </c>
      <c r="BM715" s="343">
        <f t="shared" si="1809"/>
        <v>-8.4521817280000002E-18</v>
      </c>
      <c r="BN715" s="343">
        <f t="shared" si="1810"/>
        <v>3.3115084776844358E-17</v>
      </c>
      <c r="BO715" s="343">
        <f t="shared" si="1811"/>
        <v>-2.2768504079041618E-17</v>
      </c>
      <c r="BP715" s="343">
        <f t="shared" si="1812"/>
        <v>-1.1649087726305404E-17</v>
      </c>
      <c r="BQ715" s="343">
        <f t="shared" si="1813"/>
        <v>3.3751187961401553E-17</v>
      </c>
      <c r="BR715" s="343">
        <f t="shared" si="1814"/>
        <v>-2.0171312011706052E-17</v>
      </c>
    </row>
    <row r="716" spans="2:70">
      <c r="B716" s="340">
        <v>22</v>
      </c>
      <c r="C716" s="340">
        <f t="shared" si="1815"/>
        <v>6.8750000000000018E-3</v>
      </c>
      <c r="D716" s="341">
        <f t="shared" si="1751"/>
        <v>279.99998166607344</v>
      </c>
      <c r="E716" s="342" t="str">
        <f>AB694</f>
        <v>-0,0000183339265876666</v>
      </c>
      <c r="F716" s="291">
        <v>22</v>
      </c>
      <c r="G716" s="343">
        <f t="shared" si="1816"/>
        <v>-8.0376551914948292E-19</v>
      </c>
      <c r="H716" s="343">
        <f t="shared" si="1752"/>
        <v>2.3564611951522306E-19</v>
      </c>
      <c r="I716" s="343">
        <f t="shared" si="1753"/>
        <v>5.4192958009100788E-19</v>
      </c>
      <c r="J716" s="343">
        <f t="shared" si="1754"/>
        <v>-8.3780600569797568E-19</v>
      </c>
      <c r="K716" s="343">
        <f t="shared" si="1755"/>
        <v>3.889905755306847E-19</v>
      </c>
      <c r="L716" s="343">
        <f t="shared" si="1756"/>
        <v>4.0558283631795241E-19</v>
      </c>
      <c r="M716" s="343">
        <f t="shared" si="1757"/>
        <v>-8.3965007729451655E-19</v>
      </c>
      <c r="N716" s="343">
        <f t="shared" si="1758"/>
        <v>5.2738634187693034E-19</v>
      </c>
      <c r="O716" s="343">
        <f t="shared" si="1759"/>
        <v>2.5364977159867327E-19</v>
      </c>
      <c r="P716" s="343">
        <f t="shared" si="1760"/>
        <v>-8.0922686730181792E-19</v>
      </c>
      <c r="Q716" s="343">
        <f t="shared" si="1761"/>
        <v>6.4551494686651365E-19</v>
      </c>
      <c r="R716" s="343">
        <f t="shared" si="1762"/>
        <v>9.1969088405287957E-20</v>
      </c>
      <c r="S716" s="343">
        <f t="shared" si="1763"/>
        <v>-7.4770552261836594E-19</v>
      </c>
      <c r="T716" s="343">
        <f t="shared" si="1764"/>
        <v>7.3883677445696975E-19</v>
      </c>
      <c r="U716" s="343">
        <f t="shared" si="1765"/>
        <v>-7.3245915278653606E-20</v>
      </c>
      <c r="V716" s="343">
        <f t="shared" si="1766"/>
        <v>-6.5745027401877856E-19</v>
      </c>
      <c r="W716" s="343">
        <f t="shared" si="1767"/>
        <v>8.0376551914948157E-19</v>
      </c>
      <c r="X716" s="343">
        <f t="shared" si="1768"/>
        <v>-2.3564611951521912E-19</v>
      </c>
      <c r="Y716" s="343">
        <f t="shared" si="1769"/>
        <v>-5.4192958009101106E-19</v>
      </c>
      <c r="Z716" s="343">
        <f t="shared" si="1770"/>
        <v>8.3780600569797529E-19</v>
      </c>
      <c r="AA716" s="343">
        <f t="shared" si="1771"/>
        <v>-3.8899057553068118E-19</v>
      </c>
      <c r="AB716" s="343">
        <f t="shared" si="1772"/>
        <v>-4.0558283631795607E-19</v>
      </c>
      <c r="AC716" s="343">
        <f t="shared" si="1773"/>
        <v>8.3965007729451703E-19</v>
      </c>
      <c r="AD716" s="343">
        <f t="shared" si="1774"/>
        <v>-5.2738634187692716E-19</v>
      </c>
      <c r="AE716" s="343">
        <f t="shared" si="1775"/>
        <v>-2.5364977159867717E-19</v>
      </c>
      <c r="AF716" s="343">
        <f t="shared" si="1776"/>
        <v>8.0922686730181898E-19</v>
      </c>
      <c r="AG716" s="343">
        <f t="shared" si="1777"/>
        <v>-6.4551494686651095E-19</v>
      </c>
      <c r="AH716" s="343">
        <f t="shared" si="1778"/>
        <v>-9.1969088405292002E-20</v>
      </c>
      <c r="AI716" s="343">
        <f t="shared" si="1779"/>
        <v>7.4770552261836787E-19</v>
      </c>
      <c r="AJ716" s="343">
        <f t="shared" si="1780"/>
        <v>-7.3883677445696782E-19</v>
      </c>
      <c r="AK716" s="343">
        <f t="shared" si="1781"/>
        <v>7.3245915278649561E-20</v>
      </c>
      <c r="AL716" s="343">
        <f t="shared" si="1782"/>
        <v>6.5745027401878116E-19</v>
      </c>
      <c r="AM716" s="343">
        <f t="shared" si="1783"/>
        <v>-8.0376551914948032E-19</v>
      </c>
      <c r="AN716" s="343">
        <f t="shared" si="1784"/>
        <v>2.3564611951521512E-19</v>
      </c>
      <c r="AO716" s="343">
        <f t="shared" si="1785"/>
        <v>5.4192958009101424E-19</v>
      </c>
      <c r="AP716" s="343">
        <f t="shared" si="1786"/>
        <v>-8.3780600569797471E-19</v>
      </c>
      <c r="AQ716" s="343">
        <f t="shared" si="1787"/>
        <v>3.8899057553067743E-19</v>
      </c>
      <c r="AR716" s="343">
        <f t="shared" si="1788"/>
        <v>4.0558283631795973E-19</v>
      </c>
      <c r="AS716" s="343">
        <f t="shared" si="1789"/>
        <v>-8.3965007729451732E-19</v>
      </c>
      <c r="AT716" s="343">
        <f t="shared" si="1790"/>
        <v>5.2738634187692389E-19</v>
      </c>
      <c r="AU716" s="343">
        <f t="shared" si="1791"/>
        <v>2.5364977159868116E-19</v>
      </c>
      <c r="AV716" s="343">
        <f t="shared" si="1792"/>
        <v>-8.0922686730182013E-19</v>
      </c>
      <c r="AW716" s="343">
        <f t="shared" si="1793"/>
        <v>6.4551494686650826E-19</v>
      </c>
      <c r="AX716" s="343">
        <f t="shared" si="1794"/>
        <v>9.1969088405296094E-20</v>
      </c>
      <c r="AY716" s="343">
        <f t="shared" si="1795"/>
        <v>-7.477055226183698E-19</v>
      </c>
      <c r="AZ716" s="343">
        <f t="shared" si="1796"/>
        <v>7.388367744569659E-19</v>
      </c>
      <c r="BA716" s="343">
        <f t="shared" si="1797"/>
        <v>-7.3245915278645469E-20</v>
      </c>
      <c r="BB716" s="343">
        <f t="shared" si="1798"/>
        <v>-6.5745027401878376E-19</v>
      </c>
      <c r="BC716" s="343">
        <f t="shared" si="1799"/>
        <v>8.0376551914947907E-19</v>
      </c>
      <c r="BD716" s="343">
        <f t="shared" si="1800"/>
        <v>-2.3564611951521117E-19</v>
      </c>
      <c r="BE716" s="343">
        <f t="shared" si="1801"/>
        <v>-5.4192958009101742E-19</v>
      </c>
      <c r="BF716" s="343">
        <f t="shared" si="1802"/>
        <v>8.3780600569797433E-19</v>
      </c>
      <c r="BG716" s="343">
        <f t="shared" si="1803"/>
        <v>-3.8899057553067377E-19</v>
      </c>
      <c r="BH716" s="343">
        <f t="shared" si="1804"/>
        <v>-4.0558283631796334E-19</v>
      </c>
      <c r="BI716" s="343">
        <f t="shared" si="1805"/>
        <v>8.3965007729451781E-19</v>
      </c>
      <c r="BJ716" s="343">
        <f t="shared" si="1806"/>
        <v>-5.2738634187692071E-19</v>
      </c>
      <c r="BK716" s="343">
        <f t="shared" si="1807"/>
        <v>-2.5364977159868502E-19</v>
      </c>
      <c r="BL716" s="343">
        <f t="shared" si="1808"/>
        <v>8.0922686730182129E-19</v>
      </c>
      <c r="BM716" s="343">
        <f t="shared" si="1809"/>
        <v>-6.4551494686650566E-19</v>
      </c>
      <c r="BN716" s="343">
        <f t="shared" si="1810"/>
        <v>-9.1969088405300235E-20</v>
      </c>
      <c r="BO716" s="343">
        <f t="shared" si="1811"/>
        <v>7.4770552261837172E-19</v>
      </c>
      <c r="BP716" s="343">
        <f t="shared" si="1812"/>
        <v>-7.3883677445696378E-19</v>
      </c>
      <c r="BQ716" s="343">
        <f t="shared" si="1813"/>
        <v>7.3245915278641232E-20</v>
      </c>
      <c r="BR716" s="343">
        <f t="shared" si="1814"/>
        <v>6.5745027401878626E-19</v>
      </c>
    </row>
    <row r="717" spans="2:70">
      <c r="B717" s="340">
        <v>23</v>
      </c>
      <c r="C717" s="340">
        <f t="shared" si="1815"/>
        <v>7.187500000000002E-3</v>
      </c>
      <c r="D717" s="341">
        <f t="shared" si="1751"/>
        <v>279.99997905220846</v>
      </c>
      <c r="E717" s="342" t="str">
        <f>AC694</f>
        <v>-0,0000209477915449992</v>
      </c>
      <c r="F717" s="291">
        <v>23</v>
      </c>
      <c r="G717" s="343">
        <f t="shared" si="1816"/>
        <v>-3.0514631254831545E-17</v>
      </c>
      <c r="H717" s="343">
        <f t="shared" si="1752"/>
        <v>-1.3753114296976195E-17</v>
      </c>
      <c r="I717" s="343">
        <f t="shared" si="1753"/>
        <v>4.7964397947504963E-17</v>
      </c>
      <c r="J717" s="343">
        <f t="shared" si="1754"/>
        <v>-4.710346957672318E-17</v>
      </c>
      <c r="K717" s="343">
        <f t="shared" si="1755"/>
        <v>1.1799851573054553E-17</v>
      </c>
      <c r="L717" s="343">
        <f t="shared" si="1756"/>
        <v>3.2131976392575854E-17</v>
      </c>
      <c r="M717" s="343">
        <f t="shared" si="1757"/>
        <v>-5.2568471633764444E-17</v>
      </c>
      <c r="N717" s="343">
        <f t="shared" si="1758"/>
        <v>3.4566194333838632E-17</v>
      </c>
      <c r="O717" s="343">
        <f t="shared" si="1759"/>
        <v>8.7113485447991098E-18</v>
      </c>
      <c r="P717" s="343">
        <f t="shared" si="1760"/>
        <v>-4.5619036359497225E-17</v>
      </c>
      <c r="Q717" s="343">
        <f t="shared" si="1761"/>
        <v>4.9169472048165251E-17</v>
      </c>
      <c r="R717" s="343">
        <f t="shared" si="1762"/>
        <v>-1.6766529346959143E-17</v>
      </c>
      <c r="S717" s="343">
        <f t="shared" si="1763"/>
        <v>-2.7896324815278226E-17</v>
      </c>
      <c r="T717" s="343">
        <f t="shared" si="1764"/>
        <v>5.2161011578279433E-17</v>
      </c>
      <c r="U717" s="343">
        <f t="shared" si="1765"/>
        <v>-3.8284866065606834E-17</v>
      </c>
      <c r="V717" s="343">
        <f t="shared" si="1766"/>
        <v>-3.5856877440280475E-18</v>
      </c>
      <c r="W717" s="343">
        <f t="shared" si="1767"/>
        <v>4.2834338513445426E-17</v>
      </c>
      <c r="X717" s="343">
        <f t="shared" si="1768"/>
        <v>-5.076194562501598E-17</v>
      </c>
      <c r="Y717" s="343">
        <f t="shared" si="1769"/>
        <v>2.157173627773516E-17</v>
      </c>
      <c r="Z717" s="343">
        <f t="shared" si="1770"/>
        <v>2.33920163803273E-17</v>
      </c>
      <c r="AA717" s="343">
        <f t="shared" si="1771"/>
        <v>-5.1251212467186183E-17</v>
      </c>
      <c r="AB717" s="343">
        <f t="shared" si="1772"/>
        <v>4.163483360852673E-17</v>
      </c>
      <c r="AC717" s="343">
        <f t="shared" si="1773"/>
        <v>-1.5745051898543123E-18</v>
      </c>
      <c r="AD717" s="343">
        <f t="shared" si="1774"/>
        <v>-3.9637122571877957E-17</v>
      </c>
      <c r="AE717" s="343">
        <f t="shared" si="1775"/>
        <v>5.1865553916195673E-17</v>
      </c>
      <c r="AF717" s="343">
        <f t="shared" si="1776"/>
        <v>-2.6169195595846026E-17</v>
      </c>
      <c r="AG717" s="343">
        <f t="shared" si="1777"/>
        <v>-1.8662430040256769E-17</v>
      </c>
      <c r="AH717" s="343">
        <f t="shared" si="1778"/>
        <v>4.984783616327132E-17</v>
      </c>
      <c r="AI717" s="343">
        <f t="shared" si="1779"/>
        <v>-4.4583834943881306E-17</v>
      </c>
      <c r="AJ717" s="343">
        <f t="shared" si="1780"/>
        <v>6.7195347780459164E-18</v>
      </c>
      <c r="AK717" s="343">
        <f t="shared" si="1781"/>
        <v>3.6058179472088041E-17</v>
      </c>
      <c r="AL717" s="343">
        <f t="shared" si="1782"/>
        <v>-5.2469668570566577E-17</v>
      </c>
      <c r="AM717" s="343">
        <f t="shared" si="1783"/>
        <v>3.0514631254831107E-17</v>
      </c>
      <c r="AN717" s="343">
        <f t="shared" si="1784"/>
        <v>1.3753114296976201E-17</v>
      </c>
      <c r="AO717" s="343">
        <f t="shared" si="1785"/>
        <v>-4.7964397947505061E-17</v>
      </c>
      <c r="AP717" s="343">
        <f t="shared" si="1786"/>
        <v>4.7103469576722995E-17</v>
      </c>
      <c r="AQ717" s="343">
        <f t="shared" si="1787"/>
        <v>-1.1799851573053955E-17</v>
      </c>
      <c r="AR717" s="343">
        <f t="shared" si="1788"/>
        <v>-3.2131976392575971E-17</v>
      </c>
      <c r="AS717" s="343">
        <f t="shared" si="1789"/>
        <v>5.2568471633764462E-17</v>
      </c>
      <c r="AT717" s="343">
        <f t="shared" si="1790"/>
        <v>-3.4566194333838244E-17</v>
      </c>
      <c r="AU717" s="343">
        <f t="shared" si="1791"/>
        <v>-8.7113485447990713E-18</v>
      </c>
      <c r="AV717" s="343">
        <f t="shared" si="1792"/>
        <v>4.5619036359497311E-17</v>
      </c>
      <c r="AW717" s="343">
        <f t="shared" si="1793"/>
        <v>-4.9169472048165127E-17</v>
      </c>
      <c r="AX717" s="343">
        <f t="shared" si="1794"/>
        <v>1.6766529346958468E-17</v>
      </c>
      <c r="AY717" s="343">
        <f t="shared" si="1795"/>
        <v>2.7896324815278355E-17</v>
      </c>
      <c r="AZ717" s="343">
        <f t="shared" si="1796"/>
        <v>-5.216101157827947E-17</v>
      </c>
      <c r="BA717" s="343">
        <f t="shared" si="1797"/>
        <v>3.8284866065606606E-17</v>
      </c>
      <c r="BB717" s="343">
        <f t="shared" si="1798"/>
        <v>3.5856877440280089E-18</v>
      </c>
      <c r="BC717" s="343">
        <f t="shared" si="1799"/>
        <v>-4.2834338513445623E-17</v>
      </c>
      <c r="BD717" s="343">
        <f t="shared" si="1800"/>
        <v>5.0761945625015899E-17</v>
      </c>
      <c r="BE717" s="343">
        <f t="shared" si="1801"/>
        <v>-2.1571736277734513E-17</v>
      </c>
      <c r="BF717" s="343">
        <f t="shared" si="1802"/>
        <v>-2.3392016380327264E-17</v>
      </c>
      <c r="BG717" s="343">
        <f t="shared" si="1803"/>
        <v>5.1251212467186256E-17</v>
      </c>
      <c r="BH717" s="343">
        <f t="shared" si="1804"/>
        <v>-4.1634833608526526E-17</v>
      </c>
      <c r="BI717" s="343">
        <f t="shared" si="1805"/>
        <v>1.5745051898536035E-18</v>
      </c>
      <c r="BJ717" s="343">
        <f t="shared" si="1806"/>
        <v>3.9637122571878179E-17</v>
      </c>
      <c r="BK717" s="343">
        <f t="shared" si="1807"/>
        <v>-5.1865553916195741E-17</v>
      </c>
      <c r="BL717" s="343">
        <f t="shared" si="1808"/>
        <v>2.6169195595845407E-17</v>
      </c>
      <c r="BM717" s="343">
        <f t="shared" si="1809"/>
        <v>1.8662430040256735E-17</v>
      </c>
      <c r="BN717" s="343">
        <f t="shared" si="1810"/>
        <v>-4.9847836163271665E-17</v>
      </c>
      <c r="BO717" s="343">
        <f t="shared" si="1811"/>
        <v>4.4583834943881127E-17</v>
      </c>
      <c r="BP717" s="343">
        <f t="shared" si="1812"/>
        <v>-6.7195347780463239E-18</v>
      </c>
      <c r="BQ717" s="343">
        <f t="shared" si="1813"/>
        <v>-3.605817947208883E-17</v>
      </c>
      <c r="BR717" s="343">
        <f t="shared" si="1814"/>
        <v>5.2469668570566558E-17</v>
      </c>
    </row>
    <row r="718" spans="2:70">
      <c r="B718" s="340">
        <v>24</v>
      </c>
      <c r="C718" s="340">
        <f t="shared" si="1815"/>
        <v>7.5000000000000023E-3</v>
      </c>
      <c r="D718" s="341">
        <f t="shared" si="1751"/>
        <v>279.9999766400822</v>
      </c>
      <c r="E718" s="342" t="str">
        <f>AD694</f>
        <v>-0,000023359917819061</v>
      </c>
      <c r="F718" s="291">
        <v>24</v>
      </c>
      <c r="G718" s="343">
        <f t="shared" si="1816"/>
        <v>-9.4334634805509256E-18</v>
      </c>
      <c r="H718" s="343">
        <f t="shared" si="1752"/>
        <v>2.6804859796033603E-17</v>
      </c>
      <c r="I718" s="343">
        <f t="shared" si="1753"/>
        <v>-2.8474332780509102E-17</v>
      </c>
      <c r="J718" s="343">
        <f t="shared" si="1754"/>
        <v>1.3463927801687171E-17</v>
      </c>
      <c r="K718" s="343">
        <f t="shared" si="1755"/>
        <v>9.4334634805509626E-18</v>
      </c>
      <c r="L718" s="343">
        <f t="shared" si="1756"/>
        <v>-2.6804859796033606E-17</v>
      </c>
      <c r="M718" s="343">
        <f t="shared" si="1757"/>
        <v>2.8474332780509108E-17</v>
      </c>
      <c r="N718" s="343">
        <f t="shared" si="1758"/>
        <v>-1.346392780168716E-17</v>
      </c>
      <c r="O718" s="343">
        <f t="shared" si="1759"/>
        <v>-9.4334634805509718E-18</v>
      </c>
      <c r="P718" s="343">
        <f t="shared" si="1760"/>
        <v>2.6804859796033637E-17</v>
      </c>
      <c r="Q718" s="343">
        <f t="shared" si="1761"/>
        <v>-2.8474332780509108E-17</v>
      </c>
      <c r="R718" s="343">
        <f t="shared" si="1762"/>
        <v>1.3463927801687151E-17</v>
      </c>
      <c r="S718" s="343">
        <f t="shared" si="1763"/>
        <v>9.4334634805509857E-18</v>
      </c>
      <c r="T718" s="343">
        <f t="shared" si="1764"/>
        <v>-2.6804859796033594E-17</v>
      </c>
      <c r="U718" s="343">
        <f t="shared" si="1765"/>
        <v>2.8474332780509095E-17</v>
      </c>
      <c r="V718" s="343">
        <f t="shared" si="1766"/>
        <v>-1.346392780168714E-17</v>
      </c>
      <c r="W718" s="343">
        <f t="shared" si="1767"/>
        <v>-9.4334634805509949E-18</v>
      </c>
      <c r="X718" s="343">
        <f t="shared" si="1768"/>
        <v>2.6804859796033646E-17</v>
      </c>
      <c r="Y718" s="343">
        <f t="shared" si="1769"/>
        <v>-2.8474332780509065E-17</v>
      </c>
      <c r="Z718" s="343">
        <f t="shared" si="1770"/>
        <v>1.3463927801687035E-17</v>
      </c>
      <c r="AA718" s="343">
        <f t="shared" si="1771"/>
        <v>9.433463480550904E-18</v>
      </c>
      <c r="AB718" s="343">
        <f t="shared" si="1772"/>
        <v>-2.6804859796033603E-17</v>
      </c>
      <c r="AC718" s="343">
        <f t="shared" si="1773"/>
        <v>2.8474332780509095E-17</v>
      </c>
      <c r="AD718" s="343">
        <f t="shared" si="1774"/>
        <v>-1.3463927801687121E-17</v>
      </c>
      <c r="AE718" s="343">
        <f t="shared" si="1775"/>
        <v>-9.433463480551018E-18</v>
      </c>
      <c r="AF718" s="343">
        <f t="shared" si="1776"/>
        <v>2.6804859796033655E-17</v>
      </c>
      <c r="AG718" s="343">
        <f t="shared" si="1777"/>
        <v>-2.8474332780509059E-17</v>
      </c>
      <c r="AH718" s="343">
        <f t="shared" si="1778"/>
        <v>1.3463927801687206E-17</v>
      </c>
      <c r="AI718" s="343">
        <f t="shared" si="1779"/>
        <v>9.433463480551129E-18</v>
      </c>
      <c r="AJ718" s="343">
        <f t="shared" si="1780"/>
        <v>-2.6804859796033612E-17</v>
      </c>
      <c r="AK718" s="343">
        <f t="shared" si="1781"/>
        <v>2.8474332780509022E-17</v>
      </c>
      <c r="AL718" s="343">
        <f t="shared" si="1782"/>
        <v>-1.3463927801687101E-17</v>
      </c>
      <c r="AM718" s="343">
        <f t="shared" si="1783"/>
        <v>-9.4334634805508332E-18</v>
      </c>
      <c r="AN718" s="343">
        <f t="shared" si="1784"/>
        <v>2.6804859796033664E-17</v>
      </c>
      <c r="AO718" s="343">
        <f t="shared" si="1785"/>
        <v>-2.847433278050912E-17</v>
      </c>
      <c r="AP718" s="343">
        <f t="shared" si="1786"/>
        <v>1.3463927801686997E-17</v>
      </c>
      <c r="AQ718" s="343">
        <f t="shared" si="1787"/>
        <v>9.4334634805509441E-18</v>
      </c>
      <c r="AR718" s="343">
        <f t="shared" si="1788"/>
        <v>-2.680485979603372E-17</v>
      </c>
      <c r="AS718" s="343">
        <f t="shared" si="1789"/>
        <v>2.8474332780509083E-17</v>
      </c>
      <c r="AT718" s="343">
        <f t="shared" si="1790"/>
        <v>-1.346392780168689E-17</v>
      </c>
      <c r="AU718" s="343">
        <f t="shared" si="1791"/>
        <v>-9.4334634805510566E-18</v>
      </c>
      <c r="AV718" s="343">
        <f t="shared" si="1792"/>
        <v>2.6804859796033581E-17</v>
      </c>
      <c r="AW718" s="343">
        <f t="shared" si="1793"/>
        <v>-2.8474332780509046E-17</v>
      </c>
      <c r="AX718" s="343">
        <f t="shared" si="1794"/>
        <v>1.3463927801687166E-17</v>
      </c>
      <c r="AY718" s="343">
        <f t="shared" si="1795"/>
        <v>9.4334634805511675E-18</v>
      </c>
      <c r="AZ718" s="343">
        <f t="shared" si="1796"/>
        <v>-2.6804859796033634E-17</v>
      </c>
      <c r="BA718" s="343">
        <f t="shared" si="1797"/>
        <v>2.8474332780509009E-17</v>
      </c>
      <c r="BB718" s="343">
        <f t="shared" si="1798"/>
        <v>-1.3463927801687061E-17</v>
      </c>
      <c r="BC718" s="343">
        <f t="shared" si="1799"/>
        <v>-9.4334634805508794E-18</v>
      </c>
      <c r="BD718" s="343">
        <f t="shared" si="1800"/>
        <v>2.6804859796033686E-17</v>
      </c>
      <c r="BE718" s="343">
        <f t="shared" si="1801"/>
        <v>-2.8474332780509102E-17</v>
      </c>
      <c r="BF718" s="343">
        <f t="shared" si="1802"/>
        <v>1.3463927801686957E-17</v>
      </c>
      <c r="BG718" s="343">
        <f t="shared" si="1803"/>
        <v>9.4334634805509888E-18</v>
      </c>
      <c r="BH718" s="343">
        <f t="shared" si="1804"/>
        <v>-2.6804859796033738E-17</v>
      </c>
      <c r="BI718" s="343">
        <f t="shared" si="1805"/>
        <v>2.8474332780508935E-17</v>
      </c>
      <c r="BJ718" s="343">
        <f t="shared" si="1806"/>
        <v>-1.3463927801687232E-17</v>
      </c>
      <c r="BK718" s="343">
        <f t="shared" si="1807"/>
        <v>-9.4334634805510997E-18</v>
      </c>
      <c r="BL718" s="343">
        <f t="shared" si="1808"/>
        <v>2.6804859796033791E-17</v>
      </c>
      <c r="BM718" s="343">
        <f t="shared" si="1809"/>
        <v>-2.8474332780509169E-17</v>
      </c>
      <c r="BN718" s="343">
        <f t="shared" si="1810"/>
        <v>1.3463927801687128E-17</v>
      </c>
      <c r="BO718" s="343">
        <f t="shared" si="1811"/>
        <v>9.4334634805512122E-18</v>
      </c>
      <c r="BP718" s="343">
        <f t="shared" si="1812"/>
        <v>-2.6804859796033843E-17</v>
      </c>
      <c r="BQ718" s="343">
        <f t="shared" si="1813"/>
        <v>2.8474332780509132E-17</v>
      </c>
      <c r="BR718" s="343">
        <f t="shared" si="1814"/>
        <v>-1.3463927801687023E-17</v>
      </c>
    </row>
    <row r="719" spans="2:70">
      <c r="B719" s="340">
        <v>25</v>
      </c>
      <c r="C719" s="340">
        <f t="shared" si="1815"/>
        <v>7.8125000000000017E-3</v>
      </c>
      <c r="D719" s="341">
        <f t="shared" si="1751"/>
        <v>279.99997445292468</v>
      </c>
      <c r="E719" s="342" t="str">
        <f>AE694</f>
        <v>-0,0000255470753145178</v>
      </c>
      <c r="F719" s="291">
        <v>25</v>
      </c>
      <c r="G719" s="343">
        <f t="shared" si="1816"/>
        <v>1.3001273765177361E-18</v>
      </c>
      <c r="H719" s="343">
        <f t="shared" si="1752"/>
        <v>3.0228723090312184E-18</v>
      </c>
      <c r="I719" s="343">
        <f t="shared" si="1753"/>
        <v>-5.9735511646415074E-18</v>
      </c>
      <c r="J719" s="343">
        <f t="shared" si="1754"/>
        <v>6.212362678898856E-18</v>
      </c>
      <c r="K719" s="343">
        <f t="shared" si="1755"/>
        <v>-3.6308914170971977E-18</v>
      </c>
      <c r="L719" s="343">
        <f t="shared" si="1756"/>
        <v>-5.9892863801651389E-19</v>
      </c>
      <c r="M719" s="343">
        <f t="shared" si="1757"/>
        <v>4.5568476131073244E-18</v>
      </c>
      <c r="N719" s="343">
        <f t="shared" si="1758"/>
        <v>-6.4460530406094991E-18</v>
      </c>
      <c r="O719" s="343">
        <f t="shared" si="1759"/>
        <v>5.4088851535362601E-18</v>
      </c>
      <c r="P719" s="343">
        <f t="shared" si="1760"/>
        <v>-1.9161964888345972E-18</v>
      </c>
      <c r="Q719" s="343">
        <f t="shared" si="1761"/>
        <v>-2.4464053204040417E-18</v>
      </c>
      <c r="R719" s="343">
        <f t="shared" si="1762"/>
        <v>5.6983902605036747E-18</v>
      </c>
      <c r="S719" s="343">
        <f t="shared" si="1763"/>
        <v>-6.3634251570154521E-18</v>
      </c>
      <c r="T719" s="343">
        <f t="shared" si="1764"/>
        <v>4.1395980706250653E-18</v>
      </c>
      <c r="U719" s="343">
        <f t="shared" si="1765"/>
        <v>-3.6480005611298869E-20</v>
      </c>
      <c r="V719" s="343">
        <f t="shared" si="1766"/>
        <v>-4.0831992192724987E-18</v>
      </c>
      <c r="W719" s="343">
        <f t="shared" si="1767"/>
        <v>6.3491913649317269E-18</v>
      </c>
      <c r="X719" s="343">
        <f t="shared" si="1768"/>
        <v>-5.7327833717127953E-18</v>
      </c>
      <c r="Y719" s="343">
        <f t="shared" si="1769"/>
        <v>2.5138115814644152E-18</v>
      </c>
      <c r="Z719" s="343">
        <f t="shared" si="1770"/>
        <v>1.8463781112001751E-18</v>
      </c>
      <c r="AA719" s="343">
        <f t="shared" si="1771"/>
        <v>-5.3683507431002093E-18</v>
      </c>
      <c r="AB719" s="343">
        <f t="shared" si="1772"/>
        <v>6.4532043722679525E-18</v>
      </c>
      <c r="AC719" s="343">
        <f t="shared" si="1773"/>
        <v>-4.6084381317983017E-18</v>
      </c>
      <c r="AD719" s="343">
        <f t="shared" si="1774"/>
        <v>6.7153732684307498E-19</v>
      </c>
      <c r="AE719" s="343">
        <f t="shared" si="1775"/>
        <v>3.5702273848523358E-18</v>
      </c>
      <c r="AF719" s="343">
        <f t="shared" si="1776"/>
        <v>-6.1911835055886113E-18</v>
      </c>
      <c r="AG719" s="343">
        <f t="shared" si="1777"/>
        <v>6.0014717521615847E-18</v>
      </c>
      <c r="AH719" s="343">
        <f t="shared" si="1778"/>
        <v>-3.0872172943755773E-18</v>
      </c>
      <c r="AI719" s="343">
        <f t="shared" si="1779"/>
        <v>-1.2285692714525717E-18</v>
      </c>
      <c r="AJ719" s="343">
        <f t="shared" si="1780"/>
        <v>4.9866110734016592E-18</v>
      </c>
      <c r="AK719" s="343">
        <f t="shared" si="1781"/>
        <v>-6.4808357017351657E-18</v>
      </c>
      <c r="AL719" s="343">
        <f t="shared" si="1782"/>
        <v>5.0328964145337824E-18</v>
      </c>
      <c r="AM719" s="343">
        <f t="shared" si="1783"/>
        <v>-1.3001273765177534E-18</v>
      </c>
      <c r="AN719" s="343">
        <f t="shared" si="1784"/>
        <v>-3.0228723090311895E-18</v>
      </c>
      <c r="AO719" s="343">
        <f t="shared" si="1785"/>
        <v>5.973551164641489E-18</v>
      </c>
      <c r="AP719" s="343">
        <f t="shared" si="1786"/>
        <v>-6.2123626788988467E-18</v>
      </c>
      <c r="AQ719" s="343">
        <f t="shared" si="1787"/>
        <v>3.6308914170971815E-18</v>
      </c>
      <c r="AR719" s="343">
        <f t="shared" si="1788"/>
        <v>5.9892863801651081E-19</v>
      </c>
      <c r="AS719" s="343">
        <f t="shared" si="1789"/>
        <v>-4.5568476131073213E-18</v>
      </c>
      <c r="AT719" s="343">
        <f t="shared" si="1790"/>
        <v>6.446053040609496E-18</v>
      </c>
      <c r="AU719" s="343">
        <f t="shared" si="1791"/>
        <v>-5.408885153536287E-18</v>
      </c>
      <c r="AV719" s="343">
        <f t="shared" si="1792"/>
        <v>1.9161964888345564E-18</v>
      </c>
      <c r="AW719" s="343">
        <f t="shared" si="1793"/>
        <v>2.4464053204040602E-18</v>
      </c>
      <c r="AX719" s="343">
        <f t="shared" si="1794"/>
        <v>-5.6983902605036731E-18</v>
      </c>
      <c r="AY719" s="343">
        <f t="shared" si="1795"/>
        <v>6.3634251570154536E-18</v>
      </c>
      <c r="AZ719" s="343">
        <f t="shared" si="1796"/>
        <v>-4.1395980706250676E-18</v>
      </c>
      <c r="BA719" s="343">
        <f t="shared" si="1797"/>
        <v>3.6480005611347787E-20</v>
      </c>
      <c r="BB719" s="343">
        <f t="shared" si="1798"/>
        <v>4.0831992192725326E-18</v>
      </c>
      <c r="BC719" s="343">
        <f t="shared" si="1799"/>
        <v>-6.3491913649317354E-18</v>
      </c>
      <c r="BD719" s="343">
        <f t="shared" si="1800"/>
        <v>5.7327833717127976E-18</v>
      </c>
      <c r="BE719" s="343">
        <f t="shared" si="1801"/>
        <v>-2.5138115814644179E-18</v>
      </c>
      <c r="BF719" s="343">
        <f t="shared" si="1802"/>
        <v>-1.8463781112001721E-18</v>
      </c>
      <c r="BG719" s="343">
        <f t="shared" si="1803"/>
        <v>5.3683507431001808E-18</v>
      </c>
      <c r="BH719" s="343">
        <f t="shared" si="1804"/>
        <v>-6.4532043722679571E-18</v>
      </c>
      <c r="BI719" s="343">
        <f t="shared" si="1805"/>
        <v>4.6084381317983372E-18</v>
      </c>
      <c r="BJ719" s="343">
        <f t="shared" si="1806"/>
        <v>-6.7153732684316974E-19</v>
      </c>
      <c r="BK719" s="343">
        <f t="shared" si="1807"/>
        <v>-3.5702273848522564E-18</v>
      </c>
      <c r="BL719" s="343">
        <f t="shared" si="1808"/>
        <v>6.1911835055886383E-18</v>
      </c>
      <c r="BM719" s="343">
        <f t="shared" si="1809"/>
        <v>-6.0014717521615508E-18</v>
      </c>
      <c r="BN719" s="343">
        <f t="shared" si="1810"/>
        <v>3.0872172943754995E-18</v>
      </c>
      <c r="BO719" s="343">
        <f t="shared" si="1811"/>
        <v>1.228569271452569E-18</v>
      </c>
      <c r="BP719" s="343">
        <f t="shared" si="1812"/>
        <v>-4.9866110734016577E-18</v>
      </c>
      <c r="BQ719" s="343">
        <f t="shared" si="1813"/>
        <v>6.4808357017351657E-18</v>
      </c>
      <c r="BR719" s="343">
        <f t="shared" si="1814"/>
        <v>-5.032896414533784E-18</v>
      </c>
    </row>
    <row r="720" spans="2:70">
      <c r="B720" s="340">
        <v>26</v>
      </c>
      <c r="C720" s="340">
        <f t="shared" si="1815"/>
        <v>8.125000000000002E-3</v>
      </c>
      <c r="D720" s="341">
        <f t="shared" si="1751"/>
        <v>279.99997251179951</v>
      </c>
      <c r="E720" s="342" t="str">
        <f>AF694</f>
        <v>-0,0000274882005084618</v>
      </c>
      <c r="F720" s="291">
        <v>26</v>
      </c>
      <c r="G720" s="343">
        <f t="shared" si="1816"/>
        <v>3.8152926988359292E-17</v>
      </c>
      <c r="H720" s="343">
        <f t="shared" si="1752"/>
        <v>-3.7118350801515825E-17</v>
      </c>
      <c r="I720" s="343">
        <f t="shared" si="1753"/>
        <v>2.3572634512133183E-17</v>
      </c>
      <c r="J720" s="343">
        <f t="shared" si="1754"/>
        <v>-2.0815077559901318E-18</v>
      </c>
      <c r="K720" s="343">
        <f t="shared" si="1755"/>
        <v>-2.0111213618377475E-17</v>
      </c>
      <c r="L720" s="343">
        <f t="shared" si="1756"/>
        <v>3.5525233736402111E-17</v>
      </c>
      <c r="M720" s="343">
        <f t="shared" si="1757"/>
        <v>-3.8965091025149661E-17</v>
      </c>
      <c r="N720" s="343">
        <f t="shared" si="1758"/>
        <v>2.9271344519627026E-17</v>
      </c>
      <c r="O720" s="343">
        <f t="shared" si="1759"/>
        <v>-9.7113759334673218E-18</v>
      </c>
      <c r="P720" s="343">
        <f t="shared" si="1760"/>
        <v>-1.3121916554978232E-17</v>
      </c>
      <c r="Q720" s="343">
        <f t="shared" si="1761"/>
        <v>3.1532325674735552E-17</v>
      </c>
      <c r="R720" s="343">
        <f t="shared" si="1762"/>
        <v>-3.931442465256176E-17</v>
      </c>
      <c r="S720" s="343">
        <f t="shared" si="1763"/>
        <v>3.3845173172790689E-17</v>
      </c>
      <c r="T720" s="343">
        <f t="shared" si="1764"/>
        <v>-1.6968041380023983E-17</v>
      </c>
      <c r="U720" s="343">
        <f t="shared" si="1765"/>
        <v>-5.6283515972266889E-18</v>
      </c>
      <c r="V720" s="343">
        <f t="shared" si="1766"/>
        <v>2.6327648020920942E-17</v>
      </c>
      <c r="W720" s="343">
        <f t="shared" si="1767"/>
        <v>-3.8152926988359285E-17</v>
      </c>
      <c r="X720" s="343">
        <f t="shared" si="1768"/>
        <v>3.71183508015158E-17</v>
      </c>
      <c r="Y720" s="343">
        <f t="shared" si="1769"/>
        <v>-2.3572634512133297E-17</v>
      </c>
      <c r="Z720" s="343">
        <f t="shared" si="1770"/>
        <v>2.0815077559902058E-18</v>
      </c>
      <c r="AA720" s="343">
        <f t="shared" si="1771"/>
        <v>2.0111213618377469E-17</v>
      </c>
      <c r="AB720" s="343">
        <f t="shared" si="1772"/>
        <v>-3.5525233736402013E-17</v>
      </c>
      <c r="AC720" s="343">
        <f t="shared" si="1773"/>
        <v>3.8965091025149674E-17</v>
      </c>
      <c r="AD720" s="343">
        <f t="shared" si="1774"/>
        <v>-2.9271344519627081E-17</v>
      </c>
      <c r="AE720" s="343">
        <f t="shared" si="1775"/>
        <v>9.7113759334673926E-18</v>
      </c>
      <c r="AF720" s="343">
        <f t="shared" si="1776"/>
        <v>1.3121916554978289E-17</v>
      </c>
      <c r="AG720" s="343">
        <f t="shared" si="1777"/>
        <v>-3.1532325674735669E-17</v>
      </c>
      <c r="AH720" s="343">
        <f t="shared" si="1778"/>
        <v>3.9314424652561741E-17</v>
      </c>
      <c r="AI720" s="343">
        <f t="shared" si="1779"/>
        <v>-3.3845173172790874E-17</v>
      </c>
      <c r="AJ720" s="343">
        <f t="shared" si="1780"/>
        <v>1.6968041380024051E-17</v>
      </c>
      <c r="AK720" s="343">
        <f t="shared" si="1781"/>
        <v>5.6283515972266118E-18</v>
      </c>
      <c r="AL720" s="343">
        <f t="shared" si="1782"/>
        <v>-2.6327648020920887E-17</v>
      </c>
      <c r="AM720" s="343">
        <f t="shared" si="1783"/>
        <v>3.8152926988359267E-17</v>
      </c>
      <c r="AN720" s="343">
        <f t="shared" si="1784"/>
        <v>-3.7118350801515825E-17</v>
      </c>
      <c r="AO720" s="343">
        <f t="shared" si="1785"/>
        <v>2.357263451213314E-17</v>
      </c>
      <c r="AP720" s="343">
        <f t="shared" si="1786"/>
        <v>-2.0815077559900024E-18</v>
      </c>
      <c r="AQ720" s="343">
        <f t="shared" si="1787"/>
        <v>-2.0111213618377164E-17</v>
      </c>
      <c r="AR720" s="343">
        <f t="shared" si="1788"/>
        <v>3.5525233736401976E-17</v>
      </c>
      <c r="AS720" s="343">
        <f t="shared" si="1789"/>
        <v>-3.8965091025149686E-17</v>
      </c>
      <c r="AT720" s="343">
        <f t="shared" si="1790"/>
        <v>2.927134451962713E-17</v>
      </c>
      <c r="AU720" s="343">
        <f t="shared" si="1791"/>
        <v>-9.7113759334674666E-18</v>
      </c>
      <c r="AV720" s="343">
        <f t="shared" si="1792"/>
        <v>-1.3121916554978219E-17</v>
      </c>
      <c r="AW720" s="343">
        <f t="shared" si="1793"/>
        <v>3.1532325674735626E-17</v>
      </c>
      <c r="AX720" s="343">
        <f t="shared" si="1794"/>
        <v>-3.9314424652561741E-17</v>
      </c>
      <c r="AY720" s="343">
        <f t="shared" si="1795"/>
        <v>3.3845173172790911E-17</v>
      </c>
      <c r="AZ720" s="343">
        <f t="shared" si="1796"/>
        <v>-1.6968041380024125E-17</v>
      </c>
      <c r="BA720" s="343">
        <f t="shared" si="1797"/>
        <v>-5.6283515972265317E-18</v>
      </c>
      <c r="BB720" s="343">
        <f t="shared" si="1798"/>
        <v>2.6327648020920828E-17</v>
      </c>
      <c r="BC720" s="343">
        <f t="shared" si="1799"/>
        <v>-3.8152926988359242E-17</v>
      </c>
      <c r="BD720" s="343">
        <f t="shared" si="1800"/>
        <v>3.7118350801515856E-17</v>
      </c>
      <c r="BE720" s="343">
        <f t="shared" si="1801"/>
        <v>-2.3572634512133651E-17</v>
      </c>
      <c r="BF720" s="343">
        <f t="shared" si="1802"/>
        <v>2.0815077559900825E-18</v>
      </c>
      <c r="BG720" s="343">
        <f t="shared" si="1803"/>
        <v>2.0111213618377096E-17</v>
      </c>
      <c r="BH720" s="343">
        <f t="shared" si="1804"/>
        <v>-3.5525233736402185E-17</v>
      </c>
      <c r="BI720" s="343">
        <f t="shared" si="1805"/>
        <v>3.8965091025149686E-17</v>
      </c>
      <c r="BJ720" s="343">
        <f t="shared" si="1806"/>
        <v>-2.9271344519627556E-17</v>
      </c>
      <c r="BK720" s="343">
        <f t="shared" si="1807"/>
        <v>9.7113759334675436E-18</v>
      </c>
      <c r="BL720" s="343">
        <f t="shared" si="1808"/>
        <v>1.3121916554977618E-17</v>
      </c>
      <c r="BM720" s="343">
        <f t="shared" si="1809"/>
        <v>-3.1532325674735577E-17</v>
      </c>
      <c r="BN720" s="343">
        <f t="shared" si="1810"/>
        <v>3.9314424652561729E-17</v>
      </c>
      <c r="BO720" s="343">
        <f t="shared" si="1811"/>
        <v>-3.3845173172790664E-17</v>
      </c>
      <c r="BP720" s="343">
        <f t="shared" si="1812"/>
        <v>1.6968041380024196E-17</v>
      </c>
      <c r="BQ720" s="343">
        <f t="shared" si="1813"/>
        <v>5.6283515972270124E-18</v>
      </c>
      <c r="BR720" s="343">
        <f t="shared" si="1814"/>
        <v>-2.6327648020920773E-17</v>
      </c>
    </row>
    <row r="721" spans="2:70">
      <c r="B721" s="340">
        <v>27</v>
      </c>
      <c r="C721" s="340">
        <f t="shared" si="1815"/>
        <v>8.4375000000000023E-3</v>
      </c>
      <c r="D721" s="341">
        <f t="shared" si="1751"/>
        <v>279.99997083540069</v>
      </c>
      <c r="E721" s="342" t="str">
        <f>AG694</f>
        <v>-0,0000291645993061718</v>
      </c>
      <c r="F721" s="291">
        <v>27</v>
      </c>
      <c r="G721" s="343">
        <f t="shared" si="1816"/>
        <v>-2.4539936669271568E-17</v>
      </c>
      <c r="H721" s="343">
        <f t="shared" si="1752"/>
        <v>2.1869668626529675E-17</v>
      </c>
      <c r="I721" s="343">
        <f t="shared" si="1753"/>
        <v>-1.4034714942705641E-17</v>
      </c>
      <c r="J721" s="343">
        <f t="shared" si="1754"/>
        <v>2.8853584675497378E-18</v>
      </c>
      <c r="K721" s="343">
        <f t="shared" si="1755"/>
        <v>8.945396967106246E-18</v>
      </c>
      <c r="L721" s="343">
        <f t="shared" si="1756"/>
        <v>-1.86636300742063E-17</v>
      </c>
      <c r="M721" s="343">
        <f t="shared" si="1757"/>
        <v>2.3974307497641767E-17</v>
      </c>
      <c r="N721" s="343">
        <f t="shared" si="1758"/>
        <v>-2.3623273086186624E-17</v>
      </c>
      <c r="O721" s="343">
        <f t="shared" si="1759"/>
        <v>1.7693426238790619E-17</v>
      </c>
      <c r="P721" s="343">
        <f t="shared" si="1760"/>
        <v>-7.5851445921504835E-18</v>
      </c>
      <c r="Q721" s="343">
        <f t="shared" si="1761"/>
        <v>-4.3144256208417469E-18</v>
      </c>
      <c r="R721" s="343">
        <f t="shared" si="1762"/>
        <v>1.5195111989089789E-17</v>
      </c>
      <c r="S721" s="343">
        <f t="shared" si="1763"/>
        <v>-2.2487359133824104E-17</v>
      </c>
      <c r="T721" s="343">
        <f t="shared" si="1764"/>
        <v>2.4469048409225597E-17</v>
      </c>
      <c r="U721" s="343">
        <f t="shared" si="1765"/>
        <v>-2.0672189087106552E-17</v>
      </c>
      <c r="V721" s="343">
        <f t="shared" si="1766"/>
        <v>1.1993437863872986E-17</v>
      </c>
      <c r="W721" s="343">
        <f t="shared" si="1767"/>
        <v>-4.8234668247406352E-19</v>
      </c>
      <c r="X721" s="343">
        <f t="shared" si="1768"/>
        <v>-1.1142654271749466E-17</v>
      </c>
      <c r="Y721" s="343">
        <f t="shared" si="1769"/>
        <v>2.0136234169549952E-17</v>
      </c>
      <c r="Z721" s="343">
        <f t="shared" si="1770"/>
        <v>-2.4374491924298495E-17</v>
      </c>
      <c r="AA721" s="343">
        <f t="shared" si="1771"/>
        <v>2.2856531301902283E-17</v>
      </c>
      <c r="AB721" s="343">
        <f t="shared" si="1772"/>
        <v>-1.5940830044484235E-17</v>
      </c>
      <c r="AC721" s="343">
        <f t="shared" si="1773"/>
        <v>5.2605826732853623E-18</v>
      </c>
      <c r="AD721" s="343">
        <f t="shared" si="1774"/>
        <v>6.6619905996184718E-18</v>
      </c>
      <c r="AE721" s="343">
        <f t="shared" si="1775"/>
        <v>-1.7011285018670259E-17</v>
      </c>
      <c r="AF721" s="343">
        <f t="shared" si="1776"/>
        <v>2.3343237384093136E-17</v>
      </c>
      <c r="AG721" s="343">
        <f t="shared" si="1777"/>
        <v>-2.4162509836856285E-17</v>
      </c>
      <c r="AH721" s="343">
        <f t="shared" si="1778"/>
        <v>1.9275625066206459E-17</v>
      </c>
      <c r="AI721" s="343">
        <f t="shared" si="1779"/>
        <v>-9.8366574221312236E-18</v>
      </c>
      <c r="AJ721" s="343">
        <f t="shared" si="1780"/>
        <v>-1.9253103648315269E-18</v>
      </c>
      <c r="AK721" s="343">
        <f t="shared" si="1781"/>
        <v>1.3232601724561345E-17</v>
      </c>
      <c r="AL721" s="343">
        <f t="shared" si="1782"/>
        <v>-2.1414915322255484E-17</v>
      </c>
      <c r="AM721" s="343">
        <f t="shared" si="1783"/>
        <v>2.4539936669271574E-17</v>
      </c>
      <c r="AN721" s="343">
        <f t="shared" si="1784"/>
        <v>-2.1869668626529641E-17</v>
      </c>
      <c r="AO721" s="343">
        <f t="shared" si="1785"/>
        <v>1.4034714942705469E-17</v>
      </c>
      <c r="AP721" s="343">
        <f t="shared" si="1786"/>
        <v>-2.885358467549744E-18</v>
      </c>
      <c r="AQ721" s="343">
        <f t="shared" si="1787"/>
        <v>-8.9453969671063647E-18</v>
      </c>
      <c r="AR721" s="343">
        <f t="shared" si="1788"/>
        <v>1.8663630074206467E-17</v>
      </c>
      <c r="AS721" s="343">
        <f t="shared" si="1789"/>
        <v>-2.3974307497641761E-17</v>
      </c>
      <c r="AT721" s="343">
        <f t="shared" si="1790"/>
        <v>2.3623273086186578E-17</v>
      </c>
      <c r="AU721" s="343">
        <f t="shared" si="1791"/>
        <v>-1.7693426238790382E-17</v>
      </c>
      <c r="AV721" s="343">
        <f t="shared" si="1792"/>
        <v>7.5851445921504096E-18</v>
      </c>
      <c r="AW721" s="343">
        <f t="shared" si="1793"/>
        <v>4.3144256208419118E-18</v>
      </c>
      <c r="AX721" s="343">
        <f t="shared" si="1794"/>
        <v>-1.5195111989090057E-17</v>
      </c>
      <c r="AY721" s="343">
        <f t="shared" si="1795"/>
        <v>2.2487359133824172E-17</v>
      </c>
      <c r="AZ721" s="343">
        <f t="shared" si="1796"/>
        <v>-2.4469048409225585E-17</v>
      </c>
      <c r="BA721" s="343">
        <f t="shared" si="1797"/>
        <v>2.0672189087106555E-17</v>
      </c>
      <c r="BB721" s="343">
        <f t="shared" si="1798"/>
        <v>-1.199343786387284E-17</v>
      </c>
      <c r="BC721" s="343">
        <f t="shared" si="1799"/>
        <v>4.8234668247372147E-19</v>
      </c>
      <c r="BD721" s="343">
        <f t="shared" si="1800"/>
        <v>1.1142654271749926E-17</v>
      </c>
      <c r="BE721" s="343">
        <f t="shared" si="1801"/>
        <v>-2.0136234169549851E-17</v>
      </c>
      <c r="BF721" s="343">
        <f t="shared" si="1802"/>
        <v>2.4374491924298495E-17</v>
      </c>
      <c r="BG721" s="343">
        <f t="shared" si="1803"/>
        <v>-2.2856531301902221E-17</v>
      </c>
      <c r="BH721" s="343">
        <f t="shared" si="1804"/>
        <v>1.5940830044484105E-17</v>
      </c>
      <c r="BI721" s="343">
        <f t="shared" si="1805"/>
        <v>-5.2605826732850272E-18</v>
      </c>
      <c r="BJ721" s="343">
        <f t="shared" si="1806"/>
        <v>-6.661990599618971E-18</v>
      </c>
      <c r="BK721" s="343">
        <f t="shared" si="1807"/>
        <v>1.7011285018670126E-17</v>
      </c>
      <c r="BL721" s="343">
        <f t="shared" si="1808"/>
        <v>-2.3343237384093188E-17</v>
      </c>
      <c r="BM721" s="343">
        <f t="shared" si="1809"/>
        <v>2.4162509836856254E-17</v>
      </c>
      <c r="BN721" s="343">
        <f t="shared" si="1810"/>
        <v>-1.9275625066206354E-17</v>
      </c>
      <c r="BO721" s="343">
        <f t="shared" si="1811"/>
        <v>9.836657422130749E-18</v>
      </c>
      <c r="BP721" s="343">
        <f t="shared" si="1812"/>
        <v>1.9253103648313482E-18</v>
      </c>
      <c r="BQ721" s="343">
        <f t="shared" si="1813"/>
        <v>-1.323260172456149E-17</v>
      </c>
      <c r="BR721" s="343">
        <f t="shared" si="1814"/>
        <v>2.1414915322255564E-17</v>
      </c>
    </row>
    <row r="722" spans="2:70">
      <c r="B722" s="340">
        <v>28</v>
      </c>
      <c r="C722" s="340">
        <f t="shared" si="1815"/>
        <v>8.7500000000000026E-3</v>
      </c>
      <c r="D722" s="341">
        <f t="shared" si="1751"/>
        <v>279.99996943987293</v>
      </c>
      <c r="E722" s="342" t="str">
        <f>AH694</f>
        <v>-0,0000305601270686284</v>
      </c>
      <c r="F722" s="291">
        <v>28</v>
      </c>
      <c r="G722" s="343">
        <f t="shared" si="1816"/>
        <v>-1.0533575670550556E-17</v>
      </c>
      <c r="H722" s="343">
        <f t="shared" si="1752"/>
        <v>1.3786889015727103E-17</v>
      </c>
      <c r="I722" s="343">
        <f t="shared" si="1753"/>
        <v>-1.4941273486719344E-17</v>
      </c>
      <c r="J722" s="343">
        <f t="shared" si="1754"/>
        <v>1.3820984512339997E-17</v>
      </c>
      <c r="K722" s="343">
        <f t="shared" si="1755"/>
        <v>-1.0596575933493473E-17</v>
      </c>
      <c r="L722" s="343">
        <f t="shared" si="1756"/>
        <v>5.7589347269726254E-18</v>
      </c>
      <c r="M722" s="343">
        <f t="shared" si="1757"/>
        <v>-4.4547913143448114E-20</v>
      </c>
      <c r="N722" s="343">
        <f t="shared" si="1758"/>
        <v>-5.6766209166339315E-18</v>
      </c>
      <c r="O722" s="343">
        <f t="shared" si="1759"/>
        <v>1.0533575670550552E-17</v>
      </c>
      <c r="P722" s="343">
        <f t="shared" si="1760"/>
        <v>-1.3786889015727113E-17</v>
      </c>
      <c r="Q722" s="343">
        <f t="shared" si="1761"/>
        <v>1.4941273486719344E-17</v>
      </c>
      <c r="R722" s="343">
        <f t="shared" si="1762"/>
        <v>-1.3820984512340003E-17</v>
      </c>
      <c r="S722" s="343">
        <f t="shared" si="1763"/>
        <v>1.0596575933493464E-17</v>
      </c>
      <c r="T722" s="343">
        <f t="shared" si="1764"/>
        <v>-5.7589347269725645E-18</v>
      </c>
      <c r="U722" s="343">
        <f t="shared" si="1765"/>
        <v>4.4547913143488944E-20</v>
      </c>
      <c r="V722" s="343">
        <f t="shared" si="1766"/>
        <v>5.6766209166339438E-18</v>
      </c>
      <c r="W722" s="343">
        <f t="shared" si="1767"/>
        <v>-1.0533575670550599E-17</v>
      </c>
      <c r="X722" s="343">
        <f t="shared" si="1768"/>
        <v>1.3786889015727097E-17</v>
      </c>
      <c r="Y722" s="343">
        <f t="shared" si="1769"/>
        <v>-1.4941273486719344E-17</v>
      </c>
      <c r="Z722" s="343">
        <f t="shared" si="1770"/>
        <v>1.3820984512339978E-17</v>
      </c>
      <c r="AA722" s="343">
        <f t="shared" si="1771"/>
        <v>-1.0596575933493492E-17</v>
      </c>
      <c r="AB722" s="343">
        <f t="shared" si="1772"/>
        <v>5.7589347269726015E-18</v>
      </c>
      <c r="AC722" s="343">
        <f t="shared" si="1773"/>
        <v>-4.4547913143422692E-20</v>
      </c>
      <c r="AD722" s="343">
        <f t="shared" si="1774"/>
        <v>-5.676620916633906E-18</v>
      </c>
      <c r="AE722" s="343">
        <f t="shared" si="1775"/>
        <v>1.0533575670550646E-17</v>
      </c>
      <c r="AF722" s="343">
        <f t="shared" si="1776"/>
        <v>-1.3786889015727123E-17</v>
      </c>
      <c r="AG722" s="343">
        <f t="shared" si="1777"/>
        <v>1.4941273486719344E-17</v>
      </c>
      <c r="AH722" s="343">
        <f t="shared" si="1778"/>
        <v>-1.3820984512339952E-17</v>
      </c>
      <c r="AI722" s="343">
        <f t="shared" si="1779"/>
        <v>1.0596575933493446E-17</v>
      </c>
      <c r="AJ722" s="343">
        <f t="shared" si="1780"/>
        <v>-5.7589347269726385E-18</v>
      </c>
      <c r="AK722" s="343">
        <f t="shared" si="1781"/>
        <v>4.454791314335721E-20</v>
      </c>
      <c r="AL722" s="343">
        <f t="shared" si="1782"/>
        <v>5.6766209166339677E-18</v>
      </c>
      <c r="AM722" s="343">
        <f t="shared" si="1783"/>
        <v>-1.0533575670550541E-17</v>
      </c>
      <c r="AN722" s="343">
        <f t="shared" si="1784"/>
        <v>1.3786889015727149E-17</v>
      </c>
      <c r="AO722" s="343">
        <f t="shared" si="1785"/>
        <v>-1.4941273486719344E-17</v>
      </c>
      <c r="AP722" s="343">
        <f t="shared" si="1786"/>
        <v>1.3820984512340008E-17</v>
      </c>
      <c r="AQ722" s="343">
        <f t="shared" si="1787"/>
        <v>-1.0596575933493399E-17</v>
      </c>
      <c r="AR722" s="343">
        <f t="shared" si="1788"/>
        <v>5.7589347269725776E-18</v>
      </c>
      <c r="AS722" s="343">
        <f t="shared" si="1789"/>
        <v>-4.454791314350281E-20</v>
      </c>
      <c r="AT722" s="343">
        <f t="shared" si="1790"/>
        <v>-5.6766209166340285E-18</v>
      </c>
      <c r="AU722" s="343">
        <f t="shared" si="1791"/>
        <v>1.0533575670550589E-17</v>
      </c>
      <c r="AV722" s="343">
        <f t="shared" si="1792"/>
        <v>-1.3786889015727092E-17</v>
      </c>
      <c r="AW722" s="343">
        <f t="shared" si="1793"/>
        <v>1.4941273486719344E-17</v>
      </c>
      <c r="AX722" s="343">
        <f t="shared" si="1794"/>
        <v>-1.3820984512339983E-17</v>
      </c>
      <c r="AY722" s="343">
        <f t="shared" si="1795"/>
        <v>1.0596575933493501E-17</v>
      </c>
      <c r="AZ722" s="343">
        <f t="shared" si="1796"/>
        <v>-5.7589347269725168E-18</v>
      </c>
      <c r="BA722" s="343">
        <f t="shared" si="1797"/>
        <v>4.4547913143437329E-20</v>
      </c>
      <c r="BB722" s="343">
        <f t="shared" si="1798"/>
        <v>5.6766209166338929E-18</v>
      </c>
      <c r="BC722" s="343">
        <f t="shared" si="1799"/>
        <v>-1.0533575670550485E-17</v>
      </c>
      <c r="BD722" s="343">
        <f t="shared" si="1800"/>
        <v>1.3786889015727199E-17</v>
      </c>
      <c r="BE722" s="343">
        <f t="shared" si="1801"/>
        <v>-1.4941273486719344E-17</v>
      </c>
      <c r="BF722" s="343">
        <f t="shared" si="1802"/>
        <v>1.3820984512339958E-17</v>
      </c>
      <c r="BG722" s="343">
        <f t="shared" si="1803"/>
        <v>-1.0596575933493455E-17</v>
      </c>
      <c r="BH722" s="343">
        <f t="shared" si="1804"/>
        <v>5.7589347269726531E-18</v>
      </c>
      <c r="BI722" s="343">
        <f t="shared" si="1805"/>
        <v>-4.454791314358447E-20</v>
      </c>
      <c r="BJ722" s="343">
        <f t="shared" si="1806"/>
        <v>-5.6766209166341503E-18</v>
      </c>
      <c r="BK722" s="343">
        <f t="shared" si="1807"/>
        <v>1.0533575670550681E-17</v>
      </c>
      <c r="BL722" s="343">
        <f t="shared" si="1808"/>
        <v>-1.3786889015727143E-17</v>
      </c>
      <c r="BM722" s="343">
        <f t="shared" si="1809"/>
        <v>1.4941273486719344E-17</v>
      </c>
      <c r="BN722" s="343">
        <f t="shared" si="1810"/>
        <v>-1.3820984512340014E-17</v>
      </c>
      <c r="BO722" s="343">
        <f t="shared" si="1811"/>
        <v>1.059657593349356E-17</v>
      </c>
      <c r="BP722" s="343">
        <f t="shared" si="1812"/>
        <v>-5.7589347269723966E-18</v>
      </c>
      <c r="BQ722" s="343">
        <f t="shared" si="1813"/>
        <v>4.4547913143305595E-20</v>
      </c>
      <c r="BR722" s="343">
        <f t="shared" si="1814"/>
        <v>5.6766209166340147E-18</v>
      </c>
    </row>
    <row r="723" spans="2:70">
      <c r="B723" s="340">
        <v>29</v>
      </c>
      <c r="C723" s="340">
        <f t="shared" si="1815"/>
        <v>9.0625000000000028E-3</v>
      </c>
      <c r="D723" s="341">
        <f t="shared" si="1751"/>
        <v>279.99996833865589</v>
      </c>
      <c r="E723" s="342" t="str">
        <f>AI694</f>
        <v>-0,0000316613441023337</v>
      </c>
      <c r="F723" s="291">
        <v>29</v>
      </c>
      <c r="G723" s="343">
        <f t="shared" si="1816"/>
        <v>1.3274780080456916E-17</v>
      </c>
      <c r="H723" s="343">
        <f t="shared" si="1752"/>
        <v>-6.6804891270852992E-18</v>
      </c>
      <c r="I723" s="343">
        <f t="shared" si="1753"/>
        <v>-4.891210642001834E-19</v>
      </c>
      <c r="J723" s="343">
        <f t="shared" si="1754"/>
        <v>7.6166084778640928E-18</v>
      </c>
      <c r="K723" s="343">
        <f t="shared" si="1755"/>
        <v>-1.408815868369593E-17</v>
      </c>
      <c r="L723" s="343">
        <f t="shared" si="1756"/>
        <v>1.9346446123385201E-17</v>
      </c>
      <c r="M723" s="343">
        <f t="shared" si="1757"/>
        <v>-2.2938630613378658E-17</v>
      </c>
      <c r="N723" s="343">
        <f t="shared" si="1758"/>
        <v>2.4555355637422208E-17</v>
      </c>
      <c r="O723" s="343">
        <f t="shared" si="1759"/>
        <v>-2.405738992201854E-17</v>
      </c>
      <c r="P723" s="343">
        <f t="shared" si="1760"/>
        <v>2.1487617940211967E-17</v>
      </c>
      <c r="Q723" s="343">
        <f t="shared" si="1761"/>
        <v>-1.7067346729565156E-17</v>
      </c>
      <c r="R723" s="343">
        <f t="shared" si="1762"/>
        <v>1.11772470786842E-17</v>
      </c>
      <c r="S723" s="343">
        <f t="shared" si="1763"/>
        <v>-4.3245704145107329E-18</v>
      </c>
      <c r="T723" s="343">
        <f t="shared" si="1764"/>
        <v>-2.9005353499652422E-18</v>
      </c>
      <c r="U723" s="343">
        <f t="shared" si="1765"/>
        <v>9.8758489577084922E-18</v>
      </c>
      <c r="V723" s="343">
        <f t="shared" si="1766"/>
        <v>-1.6000661084495062E-17</v>
      </c>
      <c r="W723" s="343">
        <f t="shared" si="1767"/>
        <v>2.0747507022559502E-17</v>
      </c>
      <c r="X723" s="343">
        <f t="shared" si="1768"/>
        <v>-2.3707591587053854E-17</v>
      </c>
      <c r="Y723" s="343">
        <f t="shared" si="1769"/>
        <v>2.4625994282875319E-17</v>
      </c>
      <c r="Z723" s="343">
        <f t="shared" si="1770"/>
        <v>-2.3423622886534486E-17</v>
      </c>
      <c r="AA723" s="343">
        <f t="shared" si="1771"/>
        <v>2.0204024815334518E-17</v>
      </c>
      <c r="AB723" s="343">
        <f t="shared" si="1772"/>
        <v>-1.5244469693321767E-17</v>
      </c>
      <c r="AC723" s="343">
        <f t="shared" si="1773"/>
        <v>8.9720710774392801E-18</v>
      </c>
      <c r="AD723" s="343">
        <f t="shared" si="1774"/>
        <v>-1.92700372479372E-18</v>
      </c>
      <c r="AE723" s="343">
        <f t="shared" si="1775"/>
        <v>-5.2840158947163098E-18</v>
      </c>
      <c r="AF723" s="343">
        <f t="shared" si="1776"/>
        <v>1.2039979613402034E-17</v>
      </c>
      <c r="AG723" s="343">
        <f t="shared" si="1777"/>
        <v>-1.7759068372199477E-17</v>
      </c>
      <c r="AH723" s="343">
        <f t="shared" si="1778"/>
        <v>2.1948758087365615E-17</v>
      </c>
      <c r="AI723" s="343">
        <f t="shared" si="1779"/>
        <v>-2.4248235493857911E-17</v>
      </c>
      <c r="AJ723" s="343">
        <f t="shared" si="1780"/>
        <v>2.44594711414465E-17</v>
      </c>
      <c r="AK723" s="343">
        <f t="shared" si="1781"/>
        <v>-2.2564273557998279E-17</v>
      </c>
      <c r="AL723" s="343">
        <f t="shared" si="1782"/>
        <v>1.872585588684206E-17</v>
      </c>
      <c r="AM723" s="343">
        <f t="shared" si="1783"/>
        <v>-1.3274780080456936E-17</v>
      </c>
      <c r="AN723" s="343">
        <f t="shared" si="1784"/>
        <v>6.6804891270853408E-18</v>
      </c>
      <c r="AO723" s="343">
        <f t="shared" si="1785"/>
        <v>4.8912106420009403E-19</v>
      </c>
      <c r="AP723" s="343">
        <f t="shared" si="1786"/>
        <v>-7.6166084778640096E-18</v>
      </c>
      <c r="AQ723" s="343">
        <f t="shared" si="1787"/>
        <v>1.4088158683695859E-17</v>
      </c>
      <c r="AR723" s="343">
        <f t="shared" si="1788"/>
        <v>-1.9346446123385096E-17</v>
      </c>
      <c r="AS723" s="343">
        <f t="shared" si="1789"/>
        <v>2.2938630613378596E-17</v>
      </c>
      <c r="AT723" s="343">
        <f t="shared" si="1790"/>
        <v>-2.4555355637422193E-17</v>
      </c>
      <c r="AU723" s="343">
        <f t="shared" si="1791"/>
        <v>2.4057389922018503E-17</v>
      </c>
      <c r="AV723" s="343">
        <f t="shared" si="1792"/>
        <v>-2.1487617940211884E-17</v>
      </c>
      <c r="AW723" s="343">
        <f t="shared" si="1793"/>
        <v>1.7067346729565094E-17</v>
      </c>
      <c r="AX723" s="343">
        <f t="shared" si="1794"/>
        <v>-1.11772470786842E-17</v>
      </c>
      <c r="AY723" s="343">
        <f t="shared" si="1795"/>
        <v>4.3245704145107329E-18</v>
      </c>
      <c r="AZ723" s="343">
        <f t="shared" si="1796"/>
        <v>2.900535349964894E-18</v>
      </c>
      <c r="BA723" s="343">
        <f t="shared" si="1797"/>
        <v>-9.8758489577084922E-18</v>
      </c>
      <c r="BB723" s="343">
        <f t="shared" si="1798"/>
        <v>1.6000661084495327E-17</v>
      </c>
      <c r="BC723" s="343">
        <f t="shared" si="1799"/>
        <v>-2.0747507022559502E-17</v>
      </c>
      <c r="BD723" s="343">
        <f t="shared" si="1800"/>
        <v>2.3707591587053949E-17</v>
      </c>
      <c r="BE723" s="343">
        <f t="shared" si="1801"/>
        <v>-2.4625994282875319E-17</v>
      </c>
      <c r="BF723" s="343">
        <f t="shared" si="1802"/>
        <v>2.3423622886534375E-17</v>
      </c>
      <c r="BG723" s="343">
        <f t="shared" si="1803"/>
        <v>-2.0204024815334617E-17</v>
      </c>
      <c r="BH723" s="343">
        <f t="shared" si="1804"/>
        <v>1.5244469693321629E-17</v>
      </c>
      <c r="BI723" s="343">
        <f t="shared" si="1805"/>
        <v>-8.9720710774392801E-18</v>
      </c>
      <c r="BJ723" s="343">
        <f t="shared" si="1806"/>
        <v>1.92700372479372E-18</v>
      </c>
      <c r="BK723" s="343">
        <f t="shared" si="1807"/>
        <v>5.2840158947159709E-18</v>
      </c>
      <c r="BL723" s="343">
        <f t="shared" si="1808"/>
        <v>-1.2039979613402034E-17</v>
      </c>
      <c r="BM723" s="343">
        <f t="shared" si="1809"/>
        <v>1.7759068372199234E-17</v>
      </c>
      <c r="BN723" s="343">
        <f t="shared" si="1810"/>
        <v>-2.1948758087365615E-17</v>
      </c>
      <c r="BO723" s="343">
        <f t="shared" si="1811"/>
        <v>2.4248235493857849E-17</v>
      </c>
      <c r="BP723" s="343">
        <f t="shared" si="1812"/>
        <v>-2.44594711414465E-17</v>
      </c>
      <c r="BQ723" s="343">
        <f t="shared" si="1813"/>
        <v>2.2564273557998418E-17</v>
      </c>
      <c r="BR723" s="343">
        <f t="shared" si="1814"/>
        <v>-1.872585588684206E-17</v>
      </c>
    </row>
    <row r="724" spans="2:70">
      <c r="B724" s="340">
        <v>30</v>
      </c>
      <c r="C724" s="340">
        <f t="shared" si="1815"/>
        <v>9.3750000000000031E-3</v>
      </c>
      <c r="D724" s="341">
        <f t="shared" si="1751"/>
        <v>279.99996754235491</v>
      </c>
      <c r="E724" s="342" t="str">
        <f>AJ694</f>
        <v>-0,0000324576450833597</v>
      </c>
      <c r="F724" s="291">
        <v>30</v>
      </c>
      <c r="G724" s="343">
        <f t="shared" si="1816"/>
        <v>-1.087767278129099E-17</v>
      </c>
      <c r="H724" s="343">
        <f t="shared" si="1752"/>
        <v>9.1770165825564001E-18</v>
      </c>
      <c r="I724" s="343">
        <f t="shared" si="1753"/>
        <v>-7.1236927830843473E-18</v>
      </c>
      <c r="J724" s="343">
        <f t="shared" si="1754"/>
        <v>4.7966094649713198E-18</v>
      </c>
      <c r="K724" s="343">
        <f t="shared" si="1755"/>
        <v>-2.2851951350890243E-18</v>
      </c>
      <c r="L724" s="343">
        <f t="shared" si="1756"/>
        <v>-3.1403796228259178E-19</v>
      </c>
      <c r="M724" s="343">
        <f t="shared" si="1757"/>
        <v>2.9012027568781605E-18</v>
      </c>
      <c r="N724" s="343">
        <f t="shared" si="1758"/>
        <v>-5.3768759565401532E-18</v>
      </c>
      <c r="O724" s="343">
        <f t="shared" si="1759"/>
        <v>7.6459188285790834E-18</v>
      </c>
      <c r="P724" s="343">
        <f t="shared" si="1760"/>
        <v>-9.6211333279164001E-18</v>
      </c>
      <c r="Q724" s="343">
        <f t="shared" si="1761"/>
        <v>1.1226613069055649E-17</v>
      </c>
      <c r="R724" s="343">
        <f t="shared" si="1762"/>
        <v>-1.2400660365908219E-17</v>
      </c>
      <c r="S724" s="343">
        <f t="shared" si="1763"/>
        <v>1.3098157239269358E-17</v>
      </c>
      <c r="T724" s="343">
        <f t="shared" si="1764"/>
        <v>-1.3292299275456602E-17</v>
      </c>
      <c r="U724" s="343">
        <f t="shared" si="1765"/>
        <v>1.2975625704895363E-17</v>
      </c>
      <c r="V724" s="343">
        <f t="shared" si="1766"/>
        <v>-1.2160306115309711E-17</v>
      </c>
      <c r="W724" s="343">
        <f t="shared" si="1767"/>
        <v>1.0877672781290927E-17</v>
      </c>
      <c r="X724" s="343">
        <f t="shared" si="1768"/>
        <v>-9.1770165825563647E-18</v>
      </c>
      <c r="Y724" s="343">
        <f t="shared" si="1769"/>
        <v>7.1236927830842857E-18</v>
      </c>
      <c r="Z724" s="343">
        <f t="shared" si="1770"/>
        <v>-4.7966094649712974E-18</v>
      </c>
      <c r="AA724" s="343">
        <f t="shared" si="1771"/>
        <v>2.2851951350889542E-18</v>
      </c>
      <c r="AB724" s="343">
        <f t="shared" si="1772"/>
        <v>3.140379622826642E-19</v>
      </c>
      <c r="AC724" s="343">
        <f t="shared" si="1773"/>
        <v>-2.9012027568782772E-18</v>
      </c>
      <c r="AD724" s="343">
        <f t="shared" si="1774"/>
        <v>5.376875956540305E-18</v>
      </c>
      <c r="AE724" s="343">
        <f t="shared" si="1775"/>
        <v>-7.6459188285791034E-18</v>
      </c>
      <c r="AF724" s="343">
        <f t="shared" si="1776"/>
        <v>9.6211333279164494E-18</v>
      </c>
      <c r="AG724" s="343">
        <f t="shared" si="1777"/>
        <v>-1.1226613069055688E-17</v>
      </c>
      <c r="AH724" s="343">
        <f t="shared" si="1778"/>
        <v>1.2400660365908245E-17</v>
      </c>
      <c r="AI724" s="343">
        <f t="shared" si="1779"/>
        <v>-1.3098157239269387E-17</v>
      </c>
      <c r="AJ724" s="343">
        <f t="shared" si="1780"/>
        <v>1.3292299275456602E-17</v>
      </c>
      <c r="AK724" s="343">
        <f t="shared" si="1781"/>
        <v>-1.2975625704895348E-17</v>
      </c>
      <c r="AL724" s="343">
        <f t="shared" si="1782"/>
        <v>1.2160306115309681E-17</v>
      </c>
      <c r="AM724" s="343">
        <f t="shared" si="1783"/>
        <v>-1.0877672781290887E-17</v>
      </c>
      <c r="AN724" s="343">
        <f t="shared" si="1784"/>
        <v>9.177016582556243E-18</v>
      </c>
      <c r="AO724" s="343">
        <f t="shared" si="1785"/>
        <v>-7.1236927830843042E-18</v>
      </c>
      <c r="AP724" s="343">
        <f t="shared" si="1786"/>
        <v>4.7966094649712312E-18</v>
      </c>
      <c r="AQ724" s="343">
        <f t="shared" si="1787"/>
        <v>-2.2851951350888841E-18</v>
      </c>
      <c r="AR724" s="343">
        <f t="shared" si="1788"/>
        <v>-3.1403796228273584E-19</v>
      </c>
      <c r="AS724" s="343">
        <f t="shared" si="1789"/>
        <v>2.9012027568783473E-18</v>
      </c>
      <c r="AT724" s="343">
        <f t="shared" si="1790"/>
        <v>-5.3768759565401979E-18</v>
      </c>
      <c r="AU724" s="343">
        <f t="shared" si="1791"/>
        <v>7.645918828579162E-18</v>
      </c>
      <c r="AV724" s="343">
        <f t="shared" si="1792"/>
        <v>-9.6211333279165003E-18</v>
      </c>
      <c r="AW724" s="343">
        <f t="shared" si="1793"/>
        <v>1.1226613069055728E-17</v>
      </c>
      <c r="AX724" s="343">
        <f t="shared" si="1794"/>
        <v>-1.2400660365908273E-17</v>
      </c>
      <c r="AY724" s="343">
        <f t="shared" si="1795"/>
        <v>1.3098157239269399E-17</v>
      </c>
      <c r="AZ724" s="343">
        <f t="shared" si="1796"/>
        <v>-1.3292299275456594E-17</v>
      </c>
      <c r="BA724" s="343">
        <f t="shared" si="1797"/>
        <v>1.2975625704895291E-17</v>
      </c>
      <c r="BB724" s="343">
        <f t="shared" si="1798"/>
        <v>-1.2160306115309577E-17</v>
      </c>
      <c r="BC724" s="343">
        <f t="shared" si="1799"/>
        <v>1.0877672781290953E-17</v>
      </c>
      <c r="BD724" s="343">
        <f t="shared" si="1800"/>
        <v>-9.1770165825563293E-18</v>
      </c>
      <c r="BE724" s="343">
        <f t="shared" si="1801"/>
        <v>7.1236927830842457E-18</v>
      </c>
      <c r="BF724" s="343">
        <f t="shared" si="1802"/>
        <v>-4.7966094649711642E-18</v>
      </c>
      <c r="BG724" s="343">
        <f t="shared" si="1803"/>
        <v>2.2851951350888125E-18</v>
      </c>
      <c r="BH724" s="343">
        <f t="shared" si="1804"/>
        <v>3.1403796228280672E-19</v>
      </c>
      <c r="BI724" s="343">
        <f t="shared" si="1805"/>
        <v>-2.9012027568784166E-18</v>
      </c>
      <c r="BJ724" s="343">
        <f t="shared" si="1806"/>
        <v>5.376875956540436E-18</v>
      </c>
      <c r="BK724" s="343">
        <f t="shared" si="1807"/>
        <v>-7.6459188285793761E-18</v>
      </c>
      <c r="BL724" s="343">
        <f t="shared" si="1808"/>
        <v>9.6211333279166805E-18</v>
      </c>
      <c r="BM724" s="343">
        <f t="shared" si="1809"/>
        <v>-1.1226613069055663E-17</v>
      </c>
      <c r="BN724" s="343">
        <f t="shared" si="1810"/>
        <v>1.2400660365908228E-17</v>
      </c>
      <c r="BO724" s="343">
        <f t="shared" si="1811"/>
        <v>-1.3098157239269379E-17</v>
      </c>
      <c r="BP724" s="343">
        <f t="shared" si="1812"/>
        <v>1.3292299275456597E-17</v>
      </c>
      <c r="BQ724" s="343">
        <f t="shared" si="1813"/>
        <v>-1.2975625704895317E-17</v>
      </c>
      <c r="BR724" s="343">
        <f t="shared" si="1814"/>
        <v>1.2160306115309624E-17</v>
      </c>
    </row>
    <row r="725" spans="2:70">
      <c r="B725" s="340">
        <v>31</v>
      </c>
      <c r="C725" s="340">
        <f t="shared" si="1815"/>
        <v>9.6875000000000034E-3</v>
      </c>
      <c r="D725" s="341">
        <f t="shared" si="1751"/>
        <v>279.99996705863879</v>
      </c>
      <c r="E725" s="342" t="str">
        <f>AK694</f>
        <v>-0,0000329413612001228</v>
      </c>
      <c r="F725" s="291">
        <v>31</v>
      </c>
      <c r="G725" s="343">
        <f t="shared" si="1816"/>
        <v>1.6950128520670627E-17</v>
      </c>
      <c r="H725" s="343">
        <f t="shared" si="1752"/>
        <v>-1.5692424061791495E-17</v>
      </c>
      <c r="I725" s="343">
        <f t="shared" si="1753"/>
        <v>1.4283592980845713E-17</v>
      </c>
      <c r="J725" s="343">
        <f t="shared" si="1754"/>
        <v>-1.2737203091288223E-17</v>
      </c>
      <c r="K725" s="343">
        <f t="shared" si="1755"/>
        <v>1.106814697309815E-17</v>
      </c>
      <c r="L725" s="343">
        <f t="shared" si="1756"/>
        <v>-9.2924985490925155E-18</v>
      </c>
      <c r="M725" s="343">
        <f t="shared" si="1757"/>
        <v>7.4273582842627222E-18</v>
      </c>
      <c r="N725" s="343">
        <f t="shared" si="1758"/>
        <v>-5.4906884989484344E-18</v>
      </c>
      <c r="O725" s="343">
        <f t="shared" si="1759"/>
        <v>3.5011403818736246E-18</v>
      </c>
      <c r="P725" s="343">
        <f t="shared" si="1760"/>
        <v>-1.4778743690033525E-18</v>
      </c>
      <c r="Q725" s="343">
        <f t="shared" si="1761"/>
        <v>-5.5962438192880408E-19</v>
      </c>
      <c r="R725" s="343">
        <f t="shared" si="1762"/>
        <v>2.591733644141108E-18</v>
      </c>
      <c r="S725" s="343">
        <f t="shared" si="1763"/>
        <v>-4.5988830945746065E-18</v>
      </c>
      <c r="T725" s="343">
        <f t="shared" si="1764"/>
        <v>6.5617427868021245E-18</v>
      </c>
      <c r="U725" s="343">
        <f t="shared" si="1765"/>
        <v>-8.4614093089792588E-18</v>
      </c>
      <c r="V725" s="343">
        <f t="shared" si="1766"/>
        <v>1.0279587834034086E-17</v>
      </c>
      <c r="W725" s="343">
        <f t="shared" si="1767"/>
        <v>-1.1998768308852846E-17</v>
      </c>
      <c r="X725" s="343">
        <f t="shared" si="1768"/>
        <v>1.3602394085663391E-17</v>
      </c>
      <c r="Y725" s="343">
        <f t="shared" si="1769"/>
        <v>-1.5075021371604014E-17</v>
      </c>
      <c r="Z725" s="343">
        <f t="shared" si="1770"/>
        <v>1.6402467960891144E-17</v>
      </c>
      <c r="AA725" s="343">
        <f t="shared" si="1771"/>
        <v>-1.7571949817213824E-17</v>
      </c>
      <c r="AB725" s="343">
        <f t="shared" si="1772"/>
        <v>1.8572204190991923E-17</v>
      </c>
      <c r="AC725" s="343">
        <f t="shared" si="1773"/>
        <v>-1.9393598085811096E-17</v>
      </c>
      <c r="AD725" s="343">
        <f t="shared" si="1774"/>
        <v>2.0028221029444902E-17</v>
      </c>
      <c r="AE725" s="343">
        <f t="shared" si="1775"/>
        <v>-2.0469961256025761E-17</v>
      </c>
      <c r="AF725" s="343">
        <f t="shared" si="1776"/>
        <v>2.0714564565692064E-17</v>
      </c>
      <c r="AG725" s="343">
        <f t="shared" si="1777"/>
        <v>-2.0759675294857884E-17</v>
      </c>
      <c r="AH725" s="343">
        <f t="shared" si="1778"/>
        <v>2.0604859002541331E-17</v>
      </c>
      <c r="AI725" s="343">
        <f t="shared" si="1779"/>
        <v>-2.0251606654268654E-17</v>
      </c>
      <c r="AJ725" s="343">
        <f t="shared" si="1780"/>
        <v>1.9703320263260992E-17</v>
      </c>
      <c r="AK725" s="343">
        <f t="shared" si="1781"/>
        <v>-1.8965280127187741E-17</v>
      </c>
      <c r="AL725" s="343">
        <f t="shared" si="1782"/>
        <v>1.8044593976012842E-17</v>
      </c>
      <c r="AM725" s="343">
        <f t="shared" si="1783"/>
        <v>-1.695012852067046E-17</v>
      </c>
      <c r="AN725" s="343">
        <f t="shared" si="1784"/>
        <v>1.5692424061791409E-17</v>
      </c>
      <c r="AO725" s="343">
        <f t="shared" si="1785"/>
        <v>-1.4283592980845525E-17</v>
      </c>
      <c r="AP725" s="343">
        <f t="shared" si="1786"/>
        <v>1.2737203091288134E-17</v>
      </c>
      <c r="AQ725" s="343">
        <f t="shared" si="1787"/>
        <v>-1.1068146973097927E-17</v>
      </c>
      <c r="AR725" s="343">
        <f t="shared" si="1788"/>
        <v>9.2924985490924446E-18</v>
      </c>
      <c r="AS725" s="343">
        <f t="shared" si="1789"/>
        <v>-7.4273582842625112E-18</v>
      </c>
      <c r="AT725" s="343">
        <f t="shared" si="1790"/>
        <v>5.4906884989483604E-18</v>
      </c>
      <c r="AU725" s="343">
        <f t="shared" si="1791"/>
        <v>-3.5011403818734012E-18</v>
      </c>
      <c r="AV725" s="343">
        <f t="shared" si="1792"/>
        <v>1.4778743690032724E-18</v>
      </c>
      <c r="AW725" s="343">
        <f t="shared" si="1793"/>
        <v>5.5962438192866233E-19</v>
      </c>
      <c r="AX725" s="343">
        <f t="shared" si="1794"/>
        <v>-2.5917336441414054E-18</v>
      </c>
      <c r="AY725" s="343">
        <f t="shared" si="1795"/>
        <v>4.598883094574756E-18</v>
      </c>
      <c r="AZ725" s="343">
        <f t="shared" si="1796"/>
        <v>-6.5617427868021291E-18</v>
      </c>
      <c r="BA725" s="343">
        <f t="shared" si="1797"/>
        <v>8.4614093089791263E-18</v>
      </c>
      <c r="BB725" s="343">
        <f t="shared" si="1798"/>
        <v>-1.0279587834034346E-17</v>
      </c>
      <c r="BC725" s="343">
        <f t="shared" si="1799"/>
        <v>1.1998768308852971E-17</v>
      </c>
      <c r="BD725" s="343">
        <f t="shared" si="1800"/>
        <v>-1.3602394085663396E-17</v>
      </c>
      <c r="BE725" s="343">
        <f t="shared" si="1801"/>
        <v>1.5075021371604319E-17</v>
      </c>
      <c r="BF725" s="343">
        <f t="shared" si="1802"/>
        <v>-1.6402467960891329E-17</v>
      </c>
      <c r="BG725" s="343">
        <f t="shared" si="1803"/>
        <v>1.7571949817213904E-17</v>
      </c>
      <c r="BH725" s="343">
        <f t="shared" si="1804"/>
        <v>-1.8572204190991861E-17</v>
      </c>
      <c r="BI725" s="343">
        <f t="shared" si="1805"/>
        <v>1.9393598085811256E-17</v>
      </c>
      <c r="BJ725" s="343">
        <f t="shared" si="1806"/>
        <v>-2.0028221029444939E-17</v>
      </c>
      <c r="BK725" s="343">
        <f t="shared" si="1807"/>
        <v>2.0469961256025788E-17</v>
      </c>
      <c r="BL725" s="343">
        <f t="shared" si="1808"/>
        <v>-2.0714564565692055E-17</v>
      </c>
      <c r="BM725" s="343">
        <f t="shared" si="1809"/>
        <v>2.0759675294857872E-17</v>
      </c>
      <c r="BN725" s="343">
        <f t="shared" si="1810"/>
        <v>-2.0604859002541313E-17</v>
      </c>
      <c r="BO725" s="343">
        <f t="shared" si="1811"/>
        <v>2.0251606654268623E-17</v>
      </c>
      <c r="BP725" s="343">
        <f t="shared" si="1812"/>
        <v>-1.9703320263261039E-17</v>
      </c>
      <c r="BQ725" s="343">
        <f t="shared" si="1813"/>
        <v>1.8965280127187556E-17</v>
      </c>
      <c r="BR725" s="343">
        <f t="shared" si="1814"/>
        <v>-1.8044593976012768E-17</v>
      </c>
    </row>
    <row r="726" spans="2:70">
      <c r="B726" s="340">
        <v>32</v>
      </c>
      <c r="C726" s="340">
        <f t="shared" si="1815"/>
        <v>1.0000000000000004E-2</v>
      </c>
      <c r="D726" s="341">
        <f t="shared" si="1751"/>
        <v>279.99996689216601</v>
      </c>
      <c r="E726" s="342" t="str">
        <f>AL694</f>
        <v>-0,0000331078340008485</v>
      </c>
      <c r="F726" s="291">
        <v>32</v>
      </c>
      <c r="G726" s="343">
        <f t="shared" si="1816"/>
        <v>-9.6529393852796999E-18</v>
      </c>
      <c r="H726" s="343">
        <f t="shared" si="1752"/>
        <v>9.6529393852796999E-18</v>
      </c>
      <c r="I726" s="343">
        <f t="shared" si="1753"/>
        <v>-9.6529393852796999E-18</v>
      </c>
      <c r="J726" s="343">
        <f t="shared" si="1754"/>
        <v>9.6529393852796999E-18</v>
      </c>
      <c r="K726" s="343">
        <f t="shared" si="1755"/>
        <v>-9.6529393852796999E-18</v>
      </c>
      <c r="L726" s="343">
        <f t="shared" si="1756"/>
        <v>9.6529393852796999E-18</v>
      </c>
      <c r="M726" s="343">
        <f t="shared" si="1757"/>
        <v>-9.6529393852796999E-18</v>
      </c>
      <c r="N726" s="343">
        <f t="shared" si="1758"/>
        <v>9.6529393852796999E-18</v>
      </c>
      <c r="O726" s="343">
        <f t="shared" si="1759"/>
        <v>-9.6529393852796999E-18</v>
      </c>
      <c r="P726" s="343">
        <f t="shared" si="1760"/>
        <v>9.6529393852796999E-18</v>
      </c>
      <c r="Q726" s="343">
        <f t="shared" si="1761"/>
        <v>-9.6529393852796968E-18</v>
      </c>
      <c r="R726" s="343">
        <f t="shared" si="1762"/>
        <v>9.6529393852796999E-18</v>
      </c>
      <c r="S726" s="343">
        <f t="shared" si="1763"/>
        <v>-9.6529393852797015E-18</v>
      </c>
      <c r="T726" s="343">
        <f t="shared" si="1764"/>
        <v>9.6529393852796984E-18</v>
      </c>
      <c r="U726" s="343">
        <f t="shared" si="1765"/>
        <v>-9.6529393852796968E-18</v>
      </c>
      <c r="V726" s="343">
        <f t="shared" si="1766"/>
        <v>9.6529393852796984E-18</v>
      </c>
      <c r="W726" s="343">
        <f t="shared" si="1767"/>
        <v>-9.6529393852796999E-18</v>
      </c>
      <c r="X726" s="343">
        <f t="shared" si="1768"/>
        <v>9.6529393852796984E-18</v>
      </c>
      <c r="Y726" s="343">
        <f t="shared" si="1769"/>
        <v>-9.6529393852796968E-18</v>
      </c>
      <c r="Z726" s="343">
        <f t="shared" si="1770"/>
        <v>9.6529393852796984E-18</v>
      </c>
      <c r="AA726" s="343">
        <f t="shared" si="1771"/>
        <v>-9.6529393852796999E-18</v>
      </c>
      <c r="AB726" s="343">
        <f t="shared" si="1772"/>
        <v>9.6529393852796953E-18</v>
      </c>
      <c r="AC726" s="343">
        <f t="shared" si="1773"/>
        <v>-9.6529393852796968E-18</v>
      </c>
      <c r="AD726" s="343">
        <f t="shared" si="1774"/>
        <v>9.6529393852796984E-18</v>
      </c>
      <c r="AE726" s="343">
        <f t="shared" si="1775"/>
        <v>-9.6529393852796999E-18</v>
      </c>
      <c r="AF726" s="343">
        <f t="shared" si="1776"/>
        <v>9.6529393852797015E-18</v>
      </c>
      <c r="AG726" s="343">
        <f t="shared" si="1777"/>
        <v>-9.6529393852796968E-18</v>
      </c>
      <c r="AH726" s="343">
        <f t="shared" si="1778"/>
        <v>9.6529393852796984E-18</v>
      </c>
      <c r="AI726" s="343">
        <f t="shared" si="1779"/>
        <v>-9.6529393852796999E-18</v>
      </c>
      <c r="AJ726" s="343">
        <f t="shared" si="1780"/>
        <v>9.6529393852796938E-18</v>
      </c>
      <c r="AK726" s="343">
        <f t="shared" si="1781"/>
        <v>-9.6529393852796968E-18</v>
      </c>
      <c r="AL726" s="343">
        <f t="shared" si="1782"/>
        <v>9.6529393852796984E-18</v>
      </c>
      <c r="AM726" s="343">
        <f t="shared" si="1783"/>
        <v>-9.6529393852796999E-18</v>
      </c>
      <c r="AN726" s="343">
        <f t="shared" si="1784"/>
        <v>9.6529393852797015E-18</v>
      </c>
      <c r="AO726" s="343">
        <f t="shared" si="1785"/>
        <v>-9.6529393852796953E-18</v>
      </c>
      <c r="AP726" s="343">
        <f t="shared" si="1786"/>
        <v>9.6529393852796984E-18</v>
      </c>
      <c r="AQ726" s="343">
        <f t="shared" si="1787"/>
        <v>-9.6529393852796999E-18</v>
      </c>
      <c r="AR726" s="343">
        <f t="shared" si="1788"/>
        <v>9.6529393852796938E-18</v>
      </c>
      <c r="AS726" s="343">
        <f t="shared" si="1789"/>
        <v>-9.6529393852796953E-18</v>
      </c>
      <c r="AT726" s="343">
        <f t="shared" si="1790"/>
        <v>9.6529393852796968E-18</v>
      </c>
      <c r="AU726" s="343">
        <f t="shared" si="1791"/>
        <v>-9.6529393852796922E-18</v>
      </c>
      <c r="AV726" s="343">
        <f t="shared" si="1792"/>
        <v>9.6529393852797015E-18</v>
      </c>
      <c r="AW726" s="343">
        <f t="shared" si="1793"/>
        <v>-9.6529393852796953E-18</v>
      </c>
      <c r="AX726" s="343">
        <f t="shared" si="1794"/>
        <v>9.6529393852796907E-18</v>
      </c>
      <c r="AY726" s="343">
        <f t="shared" si="1795"/>
        <v>-9.6529393852796984E-18</v>
      </c>
      <c r="AZ726" s="343">
        <f t="shared" si="1796"/>
        <v>9.6529393852796938E-18</v>
      </c>
      <c r="BA726" s="343">
        <f t="shared" si="1797"/>
        <v>-9.652939385279703E-18</v>
      </c>
      <c r="BB726" s="343">
        <f t="shared" si="1798"/>
        <v>9.6529393852796968E-18</v>
      </c>
      <c r="BC726" s="343">
        <f t="shared" si="1799"/>
        <v>-9.6529393852796922E-18</v>
      </c>
      <c r="BD726" s="343">
        <f t="shared" si="1800"/>
        <v>9.6529393852796999E-18</v>
      </c>
      <c r="BE726" s="343">
        <f t="shared" si="1801"/>
        <v>-9.6529393852796953E-18</v>
      </c>
      <c r="BF726" s="343">
        <f t="shared" si="1802"/>
        <v>9.6529393852797045E-18</v>
      </c>
      <c r="BG726" s="343">
        <f t="shared" si="1803"/>
        <v>-9.6529393852796984E-18</v>
      </c>
      <c r="BH726" s="343">
        <f t="shared" si="1804"/>
        <v>9.6529393852796938E-18</v>
      </c>
      <c r="BI726" s="343">
        <f t="shared" si="1805"/>
        <v>-9.6529393852797015E-18</v>
      </c>
      <c r="BJ726" s="343">
        <f t="shared" si="1806"/>
        <v>9.6529393852796968E-18</v>
      </c>
      <c r="BK726" s="343">
        <f t="shared" si="1807"/>
        <v>-9.6529393852796907E-18</v>
      </c>
      <c r="BL726" s="343">
        <f t="shared" si="1808"/>
        <v>9.6529393852796999E-18</v>
      </c>
      <c r="BM726" s="343">
        <f t="shared" si="1809"/>
        <v>-9.6529393852796938E-18</v>
      </c>
      <c r="BN726" s="343">
        <f t="shared" si="1810"/>
        <v>9.6529393852796891E-18</v>
      </c>
      <c r="BO726" s="343">
        <f t="shared" si="1811"/>
        <v>-9.6529393852796984E-18</v>
      </c>
      <c r="BP726" s="343">
        <f t="shared" si="1812"/>
        <v>9.6529393852796922E-18</v>
      </c>
      <c r="BQ726" s="343">
        <f t="shared" si="1813"/>
        <v>-9.6529393852797015E-18</v>
      </c>
      <c r="BR726" s="343">
        <f t="shared" si="1814"/>
        <v>9.6529393852796953E-18</v>
      </c>
    </row>
    <row r="727" spans="2:70">
      <c r="B727" s="340">
        <v>33</v>
      </c>
      <c r="C727" s="340">
        <f t="shared" si="1815"/>
        <v>1.0312500000000004E-2</v>
      </c>
      <c r="D727" s="341">
        <f t="shared" ref="D727:D758" si="1817">Vo_set2+E727</f>
        <v>279.99996704453974</v>
      </c>
      <c r="E727" s="342" t="str">
        <f>AM694</f>
        <v>-0,0000329554602609077</v>
      </c>
      <c r="F727" s="291">
        <v>33</v>
      </c>
      <c r="G727" s="343">
        <f t="shared" ref="G727:G744" si="1818">2*IMREAL(K658)*COS(2*PI()*B658*1/Nt_input)-2*IMAGINARY(K658)*SIN(2*PI()*B658*1/Nt_input)</f>
        <v>3.8528783064664871E-18</v>
      </c>
      <c r="H727" s="343">
        <f t="shared" ref="H727:H744" si="1819">2*IMREAL(K658)*COS(2*PI()*B658*2/Nt_input)-2*IMAGINARY(K658)*SIN(2*PI()*B658*2/Nt_input)</f>
        <v>7.4786676154146458E-18</v>
      </c>
      <c r="I727" s="343">
        <f t="shared" ref="I727:I744" si="1820">2*IMREAL(K658)*COS(2*PI()*B658*3/Nt_input)-2*IMAGINARY(K658)*SIN(2*PI()*B658*3/Nt_input)</f>
        <v>-1.8738189879903803E-17</v>
      </c>
      <c r="J727" s="343">
        <f t="shared" ref="J727:J744" si="1821">2*IMREAL(K658)*COS(2*PI()*B658*4/Nt_input)-2*IMAGINARY(K658)*SIN(2*PI()*B658*4/Nt_input)</f>
        <v>2.9817253132512839E-17</v>
      </c>
      <c r="K727" s="343">
        <f t="shared" ref="K727:K744" si="1822">2*IMREAL(K658)*COS(2*PI()*B658*5/Nt_input)-2*IMAGINARY(K658)*SIN(2*PI()*B658*5/Nt_input)</f>
        <v>-4.0609159937687383E-17</v>
      </c>
      <c r="L727" s="343">
        <f t="shared" ref="L727:L744" si="1823">2*IMREAL(K658)*COS(2*PI()*B658*6/Nt_input)-2*IMAGINARY(K658)*SIN(2*PI()*B658*6/Nt_input)</f>
        <v>5.1009978333436853E-17</v>
      </c>
      <c r="M727" s="343">
        <f t="shared" ref="M727:M744" si="1824">2*IMREAL(K658)*COS(2*PI()*B658*7/Nt_input)-2*IMAGINARY(K658)*SIN(2*PI()*B658*7/Nt_input)</f>
        <v>-6.091954275294472E-17</v>
      </c>
      <c r="N727" s="343">
        <f t="shared" ref="N727:N744" si="1825">2*IMREAL(K658)*COS(2*PI()*B658*8/Nt_input)-2*IMAGINARY(K658)*SIN(2*PI()*B658*8/Nt_input)</f>
        <v>7.0242418673732155E-17</v>
      </c>
      <c r="O727" s="343">
        <f t="shared" ref="O727:O744" si="1826">2*IMREAL(K658)*COS(2*PI()*B658*9/Nt_input)-2*IMAGINARY(K658)*SIN(2*PI()*B658*9/Nt_input)</f>
        <v>-7.8888821704279568E-17</v>
      </c>
      <c r="P727" s="343">
        <f t="shared" ref="P727:P744" si="1827">2*IMREAL(K658)*COS(2*PI()*B658*10/Nt_input)-2*IMAGINARY(K658)*SIN(2*PI()*B658*10/Nt_input)</f>
        <v>8.6775482256798425E-17</v>
      </c>
      <c r="Q727" s="343">
        <f t="shared" ref="Q727:Q744" si="1828">2*IMREAL(K658)*COS(2*PI()*B658*11/Nt_input)-2*IMAGINARY(K658)*SIN(2*PI()*B658*11/Nt_input)</f>
        <v>-9.3826447478880159E-17</v>
      </c>
      <c r="R727" s="343">
        <f t="shared" ref="R727:R744" si="1829">2*IMREAL(K658)*COS(2*PI()*B658*12/Nt_input)-2*IMAGINARY(K658)*SIN(2*PI()*B658*12/Nt_input)</f>
        <v>9.997381272098674E-17</v>
      </c>
      <c r="S727" s="343">
        <f t="shared" ref="S727:S744" si="1830">2*IMREAL(K658)*COS(2*PI()*B658*13/Nt_input)-2*IMAGINARY(K658)*SIN(2*PI()*B658*13/Nt_input)</f>
        <v>-1.0515837549534503E-16</v>
      </c>
      <c r="T727" s="343">
        <f t="shared" ref="T727:T744" si="1831">2*IMREAL(K658)*COS(2*PI()*B658*14/Nt_input)-2*IMAGINARY(K658)*SIN(2*PI()*B658*14/Nt_input)</f>
        <v>1.0933020562826767E-16</v>
      </c>
      <c r="U727" s="343">
        <f t="shared" ref="U727:U744" si="1832">2*IMREAL(K658)*COS(2*PI()*B658*15/Nt_input)-2*IMAGINARY(K658)*SIN(2*PI()*B658*15/Nt_input)</f>
        <v>-1.1244912611502022E-16</v>
      </c>
      <c r="V727" s="343">
        <f t="shared" ref="V727:V744" si="1833">2*IMREAL(K658)*COS(2*PI()*B658*16/Nt_input)-2*IMAGINARY(K658)*SIN(2*PI()*B658*16/Nt_input)</f>
        <v>1.1448510004633999E-16</v>
      </c>
      <c r="W727" s="343">
        <f t="shared" ref="W727:W744" si="1834">2*IMREAL(K658)*COS(2*PI()*B658*17/Nt_input)-2*IMAGINARY(K658)*SIN(2*PI()*B658*17/Nt_input)</f>
        <v>-1.1541851988029169E-16</v>
      </c>
      <c r="X727" s="343">
        <f t="shared" ref="X727:X744" si="1835">2*IMREAL(K658)*COS(2*PI()*B658*18/Nt_input)-2*IMAGINARY(K658)*SIN(2*PI()*B658*18/Nt_input)</f>
        <v>1.1524039627361529E-16</v>
      </c>
      <c r="Y727" s="343">
        <f t="shared" ref="Y727:Y744" si="1836">2*IMREAL(K658)*COS(2*PI()*B658*19/Nt_input)-2*IMAGINARY(K658)*SIN(2*PI()*B658*19/Nt_input)</f>
        <v>-1.1395244465401528E-16</v>
      </c>
      <c r="Z727" s="343">
        <f t="shared" ref="Z727:Z744" si="1837">2*IMREAL(K658)*COS(2*PI()*B658*20/Nt_input)-2*IMAGINARY(K658)*SIN(2*PI()*B658*20/Nt_input)</f>
        <v>1.1156706869965417E-16</v>
      </c>
      <c r="AA727" s="343">
        <f t="shared" ref="AA727:AA744" si="1838">2*IMREAL(K658)*COS(2*PI()*B658*21/Nt_input)-2*IMAGINARY(K658)*SIN(2*PI()*B658*21/Nt_input)</f>
        <v>-1.0810724088495197E-16</v>
      </c>
      <c r="AB727" s="343">
        <f t="shared" ref="AB727:AB744" si="1839">2*IMREAL(K658)*COS(2*PI()*B658*22/Nt_input)-2*IMAGINARY(K658)*SIN(2*PI()*B658*22/Nt_input)</f>
        <v>1.0360628124309838E-16</v>
      </c>
      <c r="AC727" s="343">
        <f t="shared" ref="AC727:AC744" si="1840">2*IMREAL(K658)*COS(2*PI()*B658*23/Nt_input)-2*IMAGINARY(K658)*SIN(2*PI()*B658*23/Nt_input)</f>
        <v>-9.8107536475919304E-17</v>
      </c>
      <c r="AD727" s="343">
        <f t="shared" ref="AD727:AD744" si="1841">2*IMREAL(K658)*COS(2*PI()*B658*24/Nt_input)-2*IMAGINARY(K658)*SIN(2*PI()*B658*24/Nt_input)</f>
        <v>9.166396250144228E-17</v>
      </c>
      <c r="AE727" s="343">
        <f t="shared" ref="AE727:AE744" si="1842">2*IMREAL(K658)*COS(2*PI()*B658*25/Nt_input)-2*IMAGINARY(K658)*SIN(2*PI()*B658*25/Nt_input)</f>
        <v>-8.43376144594574E-17</v>
      </c>
      <c r="AF727" s="343">
        <f t="shared" ref="AF727:AF744" si="1843">2*IMREAL(K658)*COS(2*PI()*B658*26/Nt_input)-2*IMAGINARY(K658)*SIN(2*PI()*B658*26/Nt_input)</f>
        <v>7.6199049086598181E-17</v>
      </c>
      <c r="AG727" s="343">
        <f t="shared" ref="AG727:AG744" si="1844">2*IMREAL(K658)*COS(2*PI()*B658*27/Nt_input)-2*IMAGINARY(K658)*SIN(2*PI()*B658*27/Nt_input)</f>
        <v>-6.7326645216397663E-17</v>
      </c>
      <c r="AH727" s="343">
        <f t="shared" ref="AH727:AH744" si="1845">2*IMREAL(K658)*COS(2*PI()*B658*28/Nt_input)-2*IMAGINARY(K658)*SIN(2*PI()*B658*28/Nt_input)</f>
        <v>5.7805848948275189E-17</v>
      </c>
      <c r="AI727" s="343">
        <f t="shared" ref="AI727:AI744" si="1846">2*IMREAL(K658)*COS(2*PI()*B658*29/Nt_input)-2*IMAGINARY(K658)*SIN(2*PI()*B658*29/Nt_input)</f>
        <v>-4.7728350754889426E-17</v>
      </c>
      <c r="AJ727" s="343">
        <f t="shared" ref="AJ727:AJ744" si="1847">2*IMREAL(K658)*COS(2*PI()*B658*30/Nt_input)-2*IMAGINARY(K658)*SIN(2*PI()*B658*30/Nt_input)</f>
        <v>3.7191202452763569E-17</v>
      </c>
      <c r="AK727" s="343">
        <f t="shared" ref="AK727:AK744" si="1848">2*IMREAL(K658)*COS(2*PI()*B658*31/Nt_input)-2*IMAGINARY(K658)*SIN(2*PI()*B658*31/Nt_input)</f>
        <v>-2.6295882540238271E-17</v>
      </c>
      <c r="AL727" s="343">
        <f t="shared" ref="AL727:AL744" si="1849">2*IMREAL(K658)*COS(2*PI()*B658*32/Nt_input)-2*IMAGINARY(K658)*SIN(2*PI()*B658*32/Nt_input)</f>
        <v>1.5147318904058876E-17</v>
      </c>
      <c r="AM727" s="343">
        <f t="shared" ref="AM727:AM744" si="1850">2*IMREAL(K658)*COS(2*PI()*B658*33/Nt_input)-2*IMAGINARY(K658)*SIN(2*PI()*B658*33/Nt_input)</f>
        <v>-3.8528783064665934E-18</v>
      </c>
      <c r="AN727" s="343">
        <f t="shared" ref="AN727:AN744" si="1851">2*IMREAL(K658)*COS(2*PI()*B658*34/Nt_input)-2*IMAGINARY(K658)*SIN(2*PI()*B658*34/Nt_input)</f>
        <v>-7.4786676154144825E-18</v>
      </c>
      <c r="AO727" s="343">
        <f t="shared" ref="AO727:AO744" si="1852">2*IMREAL(K658)*COS(2*PI()*B658*35/Nt_input)-2*IMAGINARY(K658)*SIN(2*PI()*B658*35/Nt_input)</f>
        <v>1.8738189879903541E-17</v>
      </c>
      <c r="AP727" s="343">
        <f t="shared" ref="AP727:AP744" si="1853">2*IMREAL(K658)*COS(2*PI()*B658*36/Nt_input)-2*IMAGINARY(K658)*SIN(2*PI()*B658*36/Nt_input)</f>
        <v>-2.9817253132512592E-17</v>
      </c>
      <c r="AQ727" s="343">
        <f t="shared" ref="AQ727:AQ744" si="1854">2*IMREAL(K658)*COS(2*PI()*B658*37/Nt_input)-2*IMAGINARY(K658)*SIN(2*PI()*B658*37/Nt_input)</f>
        <v>4.0609159937686952E-17</v>
      </c>
      <c r="AR727" s="343">
        <f t="shared" ref="AR727:AR744" si="1855">2*IMREAL(K658)*COS(2*PI()*B658*38/Nt_input)-2*IMAGINARY(K658)*SIN(2*PI()*B658*38/Nt_input)</f>
        <v>-5.1009978333436446E-17</v>
      </c>
      <c r="AS727" s="343">
        <f t="shared" ref="AS727:AS744" si="1856">2*IMREAL(K658)*COS(2*PI()*B658*39/Nt_input)-2*IMAGINARY(K658)*SIN(2*PI()*B658*39/Nt_input)</f>
        <v>6.0919542752944325E-17</v>
      </c>
      <c r="AT727" s="343">
        <f t="shared" ref="AT727:AT744" si="1857">2*IMREAL(K658)*COS(2*PI()*B658*40/Nt_input)-2*IMAGINARY(K658)*SIN(2*PI()*B658*40/Nt_input)</f>
        <v>-7.0242418673733092E-17</v>
      </c>
      <c r="AU727" s="343">
        <f t="shared" ref="AU727:AU744" si="1858">2*IMREAL(K658)*COS(2*PI()*B658*41/Nt_input)-2*IMAGINARY(K658)*SIN(2*PI()*B658*41/Nt_input)</f>
        <v>7.8888821704280431E-17</v>
      </c>
      <c r="AV727" s="343">
        <f t="shared" ref="AV727:AV744" si="1859">2*IMREAL(K658)*COS(2*PI()*B658*42/Nt_input)-2*IMAGINARY(K658)*SIN(2*PI()*B658*42/Nt_input)</f>
        <v>-8.6775482256798918E-17</v>
      </c>
      <c r="AW727" s="343">
        <f t="shared" ref="AW727:AW744" si="1860">2*IMREAL(K658)*COS(2*PI()*B658*43/Nt_input)-2*IMAGINARY(K658)*SIN(2*PI()*B658*43/Nt_input)</f>
        <v>9.3826447478880591E-17</v>
      </c>
      <c r="AX727" s="343">
        <f t="shared" ref="AX727:AX744" si="1861">2*IMREAL(K658)*COS(2*PI()*B658*44/Nt_input)-2*IMAGINARY(K658)*SIN(2*PI()*B658*44/Nt_input)</f>
        <v>-9.997381272098711E-17</v>
      </c>
      <c r="AY727" s="343">
        <f t="shared" ref="AY727:AY744" si="1862">2*IMREAL(K658)*COS(2*PI()*B658*45/Nt_input)-2*IMAGINARY(K658)*SIN(2*PI()*B658*45/Nt_input)</f>
        <v>1.0515837549534536E-16</v>
      </c>
      <c r="AZ727" s="343">
        <f t="shared" ref="AZ727:AZ744" si="1863">2*IMREAL(K658)*COS(2*PI()*B658*46/Nt_input)-2*IMAGINARY(K658)*SIN(2*PI()*B658*46/Nt_input)</f>
        <v>-1.0933020562826791E-16</v>
      </c>
      <c r="BA727" s="343">
        <f t="shared" ref="BA727:BA744" si="1864">2*IMREAL(K658)*COS(2*PI()*B658*47/Nt_input)-2*IMAGINARY(K658)*SIN(2*PI()*B658*47/Nt_input)</f>
        <v>1.1244912611502044E-16</v>
      </c>
      <c r="BB727" s="343">
        <f t="shared" ref="BB727:BB744" si="1865">2*IMREAL(K658)*COS(2*PI()*B658*48/Nt_input)-2*IMAGINARY(K658)*SIN(2*PI()*B658*48/Nt_input)</f>
        <v>-1.1448510004634009E-16</v>
      </c>
      <c r="BC727" s="343">
        <f t="shared" ref="BC727:BC744" si="1866">2*IMREAL(K658)*COS(2*PI()*B658*49/Nt_input)-2*IMAGINARY(K658)*SIN(2*PI()*B658*49/Nt_input)</f>
        <v>1.1541851988029172E-16</v>
      </c>
      <c r="BD727" s="343">
        <f t="shared" ref="BD727:BD744" si="1867">2*IMREAL(K658)*COS(2*PI()*B658*50/Nt_input)-2*IMAGINARY(K658)*SIN(2*PI()*B658*50/Nt_input)</f>
        <v>-1.1524039627361524E-16</v>
      </c>
      <c r="BE727" s="343">
        <f t="shared" ref="BE727:BE744" si="1868">2*IMREAL(K658)*COS(2*PI()*B658*51/Nt_input)-2*IMAGINARY(K658)*SIN(2*PI()*B658*51/Nt_input)</f>
        <v>1.1395244465401516E-16</v>
      </c>
      <c r="BF727" s="343">
        <f t="shared" ref="BF727:BF744" si="1869">2*IMREAL(K658)*COS(2*PI()*B658*52/Nt_input)-2*IMAGINARY(K658)*SIN(2*PI()*B658*52/Nt_input)</f>
        <v>-1.115670686996542E-16</v>
      </c>
      <c r="BG727" s="343">
        <f t="shared" ref="BG727:BG744" si="1870">2*IMREAL(K658)*COS(2*PI()*B658*53/Nt_input)-2*IMAGINARY(K658)*SIN(2*PI()*B658*53/Nt_input)</f>
        <v>1.08107240884952E-16</v>
      </c>
      <c r="BH727" s="343">
        <f t="shared" ref="BH727:BH744" si="1871">2*IMREAL(K658)*COS(2*PI()*B658*54/Nt_input)-2*IMAGINARY(K658)*SIN(2*PI()*B658*54/Nt_input)</f>
        <v>-1.036062812430984E-16</v>
      </c>
      <c r="BI727" s="343">
        <f t="shared" ref="BI727:BI744" si="1872">2*IMREAL(K658)*COS(2*PI()*B658*55/Nt_input)-2*IMAGINARY(K658)*SIN(2*PI()*B658*55/Nt_input)</f>
        <v>9.8107536475919329E-17</v>
      </c>
      <c r="BJ727" s="343">
        <f t="shared" ref="BJ727:BJ744" si="1873">2*IMREAL(K658)*COS(2*PI()*B658*56/Nt_input)-2*IMAGINARY(K658)*SIN(2*PI()*B658*56/Nt_input)</f>
        <v>-9.1663962501442305E-17</v>
      </c>
      <c r="BK727" s="343">
        <f t="shared" ref="BK727:BK744" si="1874">2*IMREAL(K658)*COS(2*PI()*B658*57/Nt_input)-2*IMAGINARY(K658)*SIN(2*PI()*B658*57/Nt_input)</f>
        <v>8.4337614459457437E-17</v>
      </c>
      <c r="BL727" s="343">
        <f t="shared" ref="BL727:BL744" si="1875">2*IMREAL(K658)*COS(2*PI()*B658*58/Nt_input)-2*IMAGINARY(K658)*SIN(2*PI()*B658*58/Nt_input)</f>
        <v>-7.6199049086598231E-17</v>
      </c>
      <c r="BM727" s="343">
        <f t="shared" ref="BM727:BM744" si="1876">2*IMREAL(K658)*COS(2*PI()*B658*59/Nt_input)-2*IMAGINARY(K658)*SIN(2*PI()*B658*59/Nt_input)</f>
        <v>6.7326645216397712E-17</v>
      </c>
      <c r="BN727" s="343">
        <f t="shared" ref="BN727:BN744" si="1877">2*IMREAL(K658)*COS(2*PI()*B658*60/Nt_input)-2*IMAGINARY(K658)*SIN(2*PI()*B658*60/Nt_input)</f>
        <v>-5.7805848948275238E-17</v>
      </c>
      <c r="BO727" s="343">
        <f t="shared" ref="BO727:BO744" si="1878">2*IMREAL(K658)*COS(2*PI()*B658*61/Nt_input)-2*IMAGINARY(K658)*SIN(2*PI()*B658*61/Nt_input)</f>
        <v>4.7728350754889482E-17</v>
      </c>
      <c r="BP727" s="343">
        <f t="shared" ref="BP727:BP744" si="1879">2*IMREAL(K658)*COS(2*PI()*B658*62/Nt_input)-2*IMAGINARY(K658)*SIN(2*PI()*B658*62/Nt_input)</f>
        <v>-3.7191202452763625E-17</v>
      </c>
      <c r="BQ727" s="343">
        <f t="shared" ref="BQ727:BQ744" si="1880">2*IMREAL(K658)*COS(2*PI()*B658*63/Nt_input)-2*IMAGINARY(K658)*SIN(2*PI()*B658*63/Nt_input)</f>
        <v>2.6295882540238327E-17</v>
      </c>
      <c r="BR727" s="343">
        <f t="shared" ref="BR727:BR744" si="1881">2*IMREAL(K658)*COS(2*PI()*B658*64/Nt_input)-2*IMAGINARY(K658)*SIN(2*PI()*B658*64/Nt_input)</f>
        <v>-1.5147318904058932E-17</v>
      </c>
    </row>
    <row r="728" spans="2:70">
      <c r="B728" s="340">
        <v>34</v>
      </c>
      <c r="C728" s="340">
        <f t="shared" ref="C728:C758" si="1882">C727+Div_Nt_input</f>
        <v>1.0625000000000004E-2</v>
      </c>
      <c r="D728" s="341">
        <f t="shared" si="1817"/>
        <v>279.99996751429256</v>
      </c>
      <c r="E728" s="342" t="str">
        <f>AN694</f>
        <v>-0,000032485707423787</v>
      </c>
      <c r="F728" s="291">
        <v>34</v>
      </c>
      <c r="G728" s="343">
        <f t="shared" si="1818"/>
        <v>3.3079272474492732E-17</v>
      </c>
      <c r="H728" s="343">
        <f t="shared" si="1819"/>
        <v>-3.7076076012871032E-17</v>
      </c>
      <c r="I728" s="343">
        <f t="shared" si="1820"/>
        <v>3.9648066742577671E-17</v>
      </c>
      <c r="J728" s="343">
        <f t="shared" si="1821"/>
        <v>-4.0696404502259024E-17</v>
      </c>
      <c r="K728" s="343">
        <f t="shared" si="1822"/>
        <v>4.0180802259725169E-17</v>
      </c>
      <c r="L728" s="343">
        <f t="shared" si="1823"/>
        <v>-3.8121074320003534E-17</v>
      </c>
      <c r="M728" s="343">
        <f t="shared" si="1824"/>
        <v>3.4596374872708976E-17</v>
      </c>
      <c r="N728" s="343">
        <f t="shared" si="1825"/>
        <v>-2.9742156140926782E-17</v>
      </c>
      <c r="O728" s="343">
        <f t="shared" si="1826"/>
        <v>2.3744963028242101E-17</v>
      </c>
      <c r="P728" s="343">
        <f t="shared" si="1827"/>
        <v>-1.6835264302710764E-17</v>
      </c>
      <c r="Q728" s="343">
        <f t="shared" si="1828"/>
        <v>9.278595811351108E-18</v>
      </c>
      <c r="R728" s="343">
        <f t="shared" si="1829"/>
        <v>-1.3653560864577011E-18</v>
      </c>
      <c r="S728" s="343">
        <f t="shared" si="1830"/>
        <v>-6.600353507137482E-18</v>
      </c>
      <c r="T728" s="343">
        <f t="shared" si="1831"/>
        <v>1.4312415216974539E-17</v>
      </c>
      <c r="U728" s="343">
        <f t="shared" si="1832"/>
        <v>-2.147445883651793E-17</v>
      </c>
      <c r="V728" s="343">
        <f t="shared" si="1833"/>
        <v>2.7811251045989445E-17</v>
      </c>
      <c r="W728" s="343">
        <f t="shared" si="1834"/>
        <v>-3.3079272474492831E-17</v>
      </c>
      <c r="X728" s="343">
        <f t="shared" si="1835"/>
        <v>3.707607601287102E-17</v>
      </c>
      <c r="Y728" s="343">
        <f t="shared" si="1836"/>
        <v>-3.9648066742577683E-17</v>
      </c>
      <c r="Z728" s="343">
        <f t="shared" si="1837"/>
        <v>4.0696404502259024E-17</v>
      </c>
      <c r="AA728" s="343">
        <f t="shared" si="1838"/>
        <v>-4.0180802259725107E-17</v>
      </c>
      <c r="AB728" s="343">
        <f t="shared" si="1839"/>
        <v>3.8121074320003509E-17</v>
      </c>
      <c r="AC728" s="343">
        <f t="shared" si="1840"/>
        <v>-3.4596374872709019E-17</v>
      </c>
      <c r="AD728" s="343">
        <f t="shared" si="1841"/>
        <v>2.9742156140926542E-17</v>
      </c>
      <c r="AE728" s="343">
        <f t="shared" si="1842"/>
        <v>-2.3744963028241931E-17</v>
      </c>
      <c r="AF728" s="343">
        <f t="shared" si="1843"/>
        <v>1.6835264302710708E-17</v>
      </c>
      <c r="AG728" s="343">
        <f t="shared" si="1844"/>
        <v>-9.2785958113513329E-18</v>
      </c>
      <c r="AH728" s="343">
        <f t="shared" si="1845"/>
        <v>1.3653560864576395E-18</v>
      </c>
      <c r="AI728" s="343">
        <f t="shared" si="1846"/>
        <v>6.6003535071375406E-18</v>
      </c>
      <c r="AJ728" s="343">
        <f t="shared" si="1847"/>
        <v>-1.4312415216974323E-17</v>
      </c>
      <c r="AK728" s="343">
        <f t="shared" si="1848"/>
        <v>2.1474458836518226E-17</v>
      </c>
      <c r="AL728" s="343">
        <f t="shared" si="1849"/>
        <v>-2.7811251045989488E-17</v>
      </c>
      <c r="AM728" s="343">
        <f t="shared" si="1850"/>
        <v>3.3079272474492695E-17</v>
      </c>
      <c r="AN728" s="343">
        <f t="shared" si="1851"/>
        <v>-3.7076076012871167E-17</v>
      </c>
      <c r="AO728" s="343">
        <f t="shared" si="1852"/>
        <v>3.9648066742577695E-17</v>
      </c>
      <c r="AP728" s="343">
        <f t="shared" si="1853"/>
        <v>-4.0696404502259024E-17</v>
      </c>
      <c r="AQ728" s="343">
        <f t="shared" si="1854"/>
        <v>4.0180802259725095E-17</v>
      </c>
      <c r="AR728" s="343">
        <f t="shared" si="1855"/>
        <v>-3.8121074320003491E-17</v>
      </c>
      <c r="AS728" s="343">
        <f t="shared" si="1856"/>
        <v>3.4596374872708687E-17</v>
      </c>
      <c r="AT728" s="343">
        <f t="shared" si="1857"/>
        <v>-2.9742156140926893E-17</v>
      </c>
      <c r="AU728" s="343">
        <f t="shared" si="1858"/>
        <v>2.3744963028241888E-17</v>
      </c>
      <c r="AV728" s="343">
        <f t="shared" si="1859"/>
        <v>-1.6835264302710126E-17</v>
      </c>
      <c r="AW728" s="343">
        <f t="shared" si="1860"/>
        <v>9.2785958113512744E-18</v>
      </c>
      <c r="AX728" s="343">
        <f t="shared" si="1861"/>
        <v>-1.3653560864575809E-18</v>
      </c>
      <c r="AY728" s="343">
        <f t="shared" si="1862"/>
        <v>-6.6003535071381661E-18</v>
      </c>
      <c r="AZ728" s="343">
        <f t="shared" si="1863"/>
        <v>1.4312415216974378E-17</v>
      </c>
      <c r="BA728" s="343">
        <f t="shared" si="1864"/>
        <v>-2.1474458836518279E-17</v>
      </c>
      <c r="BB728" s="343">
        <f t="shared" si="1865"/>
        <v>2.7811251045989956E-17</v>
      </c>
      <c r="BC728" s="343">
        <f t="shared" si="1866"/>
        <v>-3.3079272474492726E-17</v>
      </c>
      <c r="BD728" s="343">
        <f t="shared" si="1867"/>
        <v>3.7076076012871192E-17</v>
      </c>
      <c r="BE728" s="343">
        <f t="shared" si="1868"/>
        <v>-3.9648066742577584E-17</v>
      </c>
      <c r="BF728" s="343">
        <f t="shared" si="1869"/>
        <v>4.069640450225903E-17</v>
      </c>
      <c r="BG728" s="343">
        <f t="shared" si="1870"/>
        <v>-4.0180802259725082E-17</v>
      </c>
      <c r="BH728" s="343">
        <f t="shared" si="1871"/>
        <v>3.812107432000367E-17</v>
      </c>
      <c r="BI728" s="343">
        <f t="shared" si="1872"/>
        <v>-3.4596374872708958E-17</v>
      </c>
      <c r="BJ728" s="343">
        <f t="shared" si="1873"/>
        <v>2.9742156140926462E-17</v>
      </c>
      <c r="BK728" s="343">
        <f t="shared" si="1874"/>
        <v>-2.3744963028242307E-17</v>
      </c>
      <c r="BL728" s="343">
        <f t="shared" si="1875"/>
        <v>1.68352643027106E-17</v>
      </c>
      <c r="BM728" s="343">
        <f t="shared" si="1876"/>
        <v>-9.2785958113506519E-18</v>
      </c>
      <c r="BN728" s="343">
        <f t="shared" si="1877"/>
        <v>1.3653560864580955E-18</v>
      </c>
      <c r="BO728" s="343">
        <f t="shared" si="1878"/>
        <v>6.6003535071376577E-18</v>
      </c>
      <c r="BP728" s="343">
        <f t="shared" si="1879"/>
        <v>-1.4312415216974976E-17</v>
      </c>
      <c r="BQ728" s="343">
        <f t="shared" si="1880"/>
        <v>2.1474458836517835E-17</v>
      </c>
      <c r="BR728" s="343">
        <f t="shared" si="1881"/>
        <v>-2.7811251045989574E-17</v>
      </c>
    </row>
    <row r="729" spans="2:70">
      <c r="B729" s="340">
        <v>35</v>
      </c>
      <c r="C729" s="340">
        <f t="shared" si="1882"/>
        <v>1.0937500000000005E-2</v>
      </c>
      <c r="D729" s="341">
        <f t="shared" si="1817"/>
        <v>279.99996829690053</v>
      </c>
      <c r="E729" s="342" t="str">
        <f>AO694</f>
        <v>-0,0000317030994657217</v>
      </c>
      <c r="F729" s="291">
        <v>35</v>
      </c>
      <c r="G729" s="343">
        <f t="shared" si="1818"/>
        <v>2.9826577907739974E-18</v>
      </c>
      <c r="H729" s="343">
        <f t="shared" si="1819"/>
        <v>-2.7510315960282559E-18</v>
      </c>
      <c r="I729" s="343">
        <f t="shared" si="1820"/>
        <v>2.282488407452388E-18</v>
      </c>
      <c r="J729" s="343">
        <f t="shared" si="1821"/>
        <v>-1.6173788498364739E-18</v>
      </c>
      <c r="K729" s="343">
        <f t="shared" si="1822"/>
        <v>8.1298171168499124E-19</v>
      </c>
      <c r="L729" s="343">
        <f t="shared" si="1823"/>
        <v>6.1428865588521431E-20</v>
      </c>
      <c r="M729" s="343">
        <f t="shared" si="1824"/>
        <v>-9.3054923020483771E-19</v>
      </c>
      <c r="N729" s="343">
        <f t="shared" si="1825"/>
        <v>1.719531319946611E-18</v>
      </c>
      <c r="O729" s="343">
        <f t="shared" si="1826"/>
        <v>-2.3604285270186799E-18</v>
      </c>
      <c r="P729" s="343">
        <f t="shared" si="1827"/>
        <v>2.7980472142876683E-18</v>
      </c>
      <c r="Q729" s="343">
        <f t="shared" si="1828"/>
        <v>-2.994699954251348E-18</v>
      </c>
      <c r="R729" s="343">
        <f t="shared" si="1829"/>
        <v>2.9334511449893598E-18</v>
      </c>
      <c r="S729" s="343">
        <f t="shared" si="1830"/>
        <v>-2.6195754928289535E-18</v>
      </c>
      <c r="T729" s="343">
        <f t="shared" si="1831"/>
        <v>2.0801037581778524E-18</v>
      </c>
      <c r="U729" s="343">
        <f t="shared" si="1832"/>
        <v>-1.3614948845881344E-18</v>
      </c>
      <c r="V729" s="343">
        <f t="shared" si="1833"/>
        <v>5.2563498573305752E-19</v>
      </c>
      <c r="W729" s="343">
        <f t="shared" si="1834"/>
        <v>3.5549224514816039E-19</v>
      </c>
      <c r="X729" s="343">
        <f t="shared" si="1835"/>
        <v>-1.2060047225776122E-18</v>
      </c>
      <c r="Y729" s="343">
        <f t="shared" si="1836"/>
        <v>1.952656883087956E-18</v>
      </c>
      <c r="Z729" s="343">
        <f t="shared" si="1837"/>
        <v>-2.5311475439663524E-18</v>
      </c>
      <c r="AA729" s="343">
        <f t="shared" si="1838"/>
        <v>2.891657477933902E-18</v>
      </c>
      <c r="AB729" s="343">
        <f t="shared" si="1839"/>
        <v>-3.0031398115468794E-18</v>
      </c>
      <c r="AC729" s="343">
        <f t="shared" si="1840"/>
        <v>2.8559937610909657E-18</v>
      </c>
      <c r="AD729" s="343">
        <f t="shared" si="1841"/>
        <v>-2.4628914456280761E-18</v>
      </c>
      <c r="AE729" s="343">
        <f t="shared" si="1842"/>
        <v>1.8576865726116917E-18</v>
      </c>
      <c r="AF729" s="343">
        <f t="shared" si="1843"/>
        <v>-1.0924989793323904E-18</v>
      </c>
      <c r="AG729" s="343">
        <f t="shared" si="1844"/>
        <v>2.3322610752721358E-19</v>
      </c>
      <c r="AH729" s="343">
        <f t="shared" si="1845"/>
        <v>6.4613204005521495E-19</v>
      </c>
      <c r="AI729" s="343">
        <f t="shared" si="1846"/>
        <v>-1.4698457302027233E-18</v>
      </c>
      <c r="AJ729" s="343">
        <f t="shared" si="1847"/>
        <v>2.1669772930143165E-18</v>
      </c>
      <c r="AK729" s="343">
        <f t="shared" si="1848"/>
        <v>-2.6774902263996363E-18</v>
      </c>
      <c r="AL729" s="343">
        <f t="shared" si="1849"/>
        <v>2.9574194993268558E-18</v>
      </c>
      <c r="AM729" s="343">
        <f t="shared" si="1850"/>
        <v>-2.9826577907739982E-18</v>
      </c>
      <c r="AN729" s="343">
        <f t="shared" si="1851"/>
        <v>2.7510315960282674E-18</v>
      </c>
      <c r="AO729" s="343">
        <f t="shared" si="1852"/>
        <v>-2.2824884074523969E-18</v>
      </c>
      <c r="AP729" s="343">
        <f t="shared" si="1853"/>
        <v>1.6173788498365028E-18</v>
      </c>
      <c r="AQ729" s="343">
        <f t="shared" si="1854"/>
        <v>-8.1298171168500376E-19</v>
      </c>
      <c r="AR729" s="343">
        <f t="shared" si="1855"/>
        <v>-6.142886558851912E-20</v>
      </c>
      <c r="AS729" s="343">
        <f t="shared" si="1856"/>
        <v>9.3054923020481537E-19</v>
      </c>
      <c r="AT729" s="343">
        <f t="shared" si="1857"/>
        <v>-1.7195313199465746E-18</v>
      </c>
      <c r="AU729" s="343">
        <f t="shared" si="1858"/>
        <v>2.3604285270186918E-18</v>
      </c>
      <c r="AV729" s="343">
        <f t="shared" si="1859"/>
        <v>-2.7980472142876676E-18</v>
      </c>
      <c r="AW729" s="343">
        <f t="shared" si="1860"/>
        <v>2.994699954251346E-18</v>
      </c>
      <c r="AX729" s="343">
        <f t="shared" si="1861"/>
        <v>-2.933451144989374E-18</v>
      </c>
      <c r="AY729" s="343">
        <f t="shared" si="1862"/>
        <v>2.6195754928289546E-18</v>
      </c>
      <c r="AZ729" s="343">
        <f t="shared" si="1863"/>
        <v>-2.0801037581778694E-18</v>
      </c>
      <c r="BA729" s="343">
        <f t="shared" si="1864"/>
        <v>1.3614948845881745E-18</v>
      </c>
      <c r="BB729" s="343">
        <f t="shared" si="1865"/>
        <v>-5.2563498573303874E-19</v>
      </c>
      <c r="BC729" s="343">
        <f t="shared" si="1866"/>
        <v>-3.5549224514815817E-19</v>
      </c>
      <c r="BD729" s="343">
        <f t="shared" si="1867"/>
        <v>1.2060047225775906E-18</v>
      </c>
      <c r="BE729" s="343">
        <f t="shared" si="1868"/>
        <v>-1.9526568830879055E-18</v>
      </c>
      <c r="BF729" s="343">
        <f t="shared" si="1869"/>
        <v>2.5311475439663628E-18</v>
      </c>
      <c r="BG729" s="343">
        <f t="shared" si="1870"/>
        <v>-2.8916574779338958E-18</v>
      </c>
      <c r="BH729" s="343">
        <f t="shared" si="1871"/>
        <v>3.0031398115468801E-18</v>
      </c>
      <c r="BI729" s="343">
        <f t="shared" si="1872"/>
        <v>-2.8559937610909865E-18</v>
      </c>
      <c r="BJ729" s="343">
        <f t="shared" si="1873"/>
        <v>2.4628914456280892E-18</v>
      </c>
      <c r="BK729" s="343">
        <f t="shared" si="1874"/>
        <v>-1.8576865726117098E-18</v>
      </c>
      <c r="BL729" s="343">
        <f t="shared" si="1875"/>
        <v>1.0924989793324522E-18</v>
      </c>
      <c r="BM729" s="343">
        <f t="shared" si="1876"/>
        <v>-2.3322610752719442E-19</v>
      </c>
      <c r="BN729" s="343">
        <f t="shared" si="1877"/>
        <v>-6.4613204005519203E-19</v>
      </c>
      <c r="BO729" s="343">
        <f t="shared" si="1878"/>
        <v>1.4698457302027025E-18</v>
      </c>
      <c r="BP729" s="343">
        <f t="shared" si="1879"/>
        <v>-2.1669772930142706E-18</v>
      </c>
      <c r="BQ729" s="343">
        <f t="shared" si="1880"/>
        <v>2.6774902263996452E-18</v>
      </c>
      <c r="BR729" s="343">
        <f t="shared" si="1881"/>
        <v>-2.9574194993268519E-18</v>
      </c>
    </row>
    <row r="730" spans="2:70">
      <c r="B730" s="340">
        <v>36</v>
      </c>
      <c r="C730" s="340">
        <f t="shared" si="1882"/>
        <v>1.1250000000000005E-2</v>
      </c>
      <c r="D730" s="341">
        <f t="shared" si="1817"/>
        <v>279.99996938482667</v>
      </c>
      <c r="E730" s="342" t="str">
        <f>AP694</f>
        <v>-0,0000306151733292102</v>
      </c>
      <c r="F730" s="291">
        <v>36</v>
      </c>
      <c r="G730" s="343">
        <f t="shared" si="1818"/>
        <v>-6.5899599474874053E-18</v>
      </c>
      <c r="H730" s="343">
        <f t="shared" si="1819"/>
        <v>-7.1246585802919437E-18</v>
      </c>
      <c r="I730" s="343">
        <f t="shared" si="1820"/>
        <v>1.9754612424412691E-17</v>
      </c>
      <c r="J730" s="343">
        <f t="shared" si="1821"/>
        <v>-2.9377105602924189E-17</v>
      </c>
      <c r="K730" s="343">
        <f t="shared" si="1822"/>
        <v>3.4527200757515908E-17</v>
      </c>
      <c r="L730" s="343">
        <f t="shared" si="1823"/>
        <v>-3.44208425866301E-17</v>
      </c>
      <c r="M730" s="343">
        <f t="shared" si="1824"/>
        <v>2.9074223157644877E-17</v>
      </c>
      <c r="N730" s="343">
        <f t="shared" si="1825"/>
        <v>-1.9301316811397514E-17</v>
      </c>
      <c r="O730" s="343">
        <f t="shared" si="1826"/>
        <v>6.5899599474874885E-18</v>
      </c>
      <c r="P730" s="343">
        <f t="shared" si="1827"/>
        <v>7.1246585802919344E-18</v>
      </c>
      <c r="Q730" s="343">
        <f t="shared" si="1828"/>
        <v>-1.9754612424412768E-17</v>
      </c>
      <c r="R730" s="343">
        <f t="shared" si="1829"/>
        <v>2.9377105602924134E-17</v>
      </c>
      <c r="S730" s="343">
        <f t="shared" si="1830"/>
        <v>-3.4527200757515901E-17</v>
      </c>
      <c r="T730" s="343">
        <f t="shared" si="1831"/>
        <v>3.4420842586630088E-17</v>
      </c>
      <c r="U730" s="343">
        <f t="shared" si="1832"/>
        <v>-2.9074223157644976E-17</v>
      </c>
      <c r="V730" s="343">
        <f t="shared" si="1833"/>
        <v>1.9301316811397545E-17</v>
      </c>
      <c r="W730" s="343">
        <f t="shared" si="1834"/>
        <v>-6.5899599474874053E-18</v>
      </c>
      <c r="X730" s="343">
        <f t="shared" si="1835"/>
        <v>-7.1246585802917788E-18</v>
      </c>
      <c r="Y730" s="343">
        <f t="shared" si="1836"/>
        <v>1.9754612424412629E-17</v>
      </c>
      <c r="Z730" s="343">
        <f t="shared" si="1837"/>
        <v>-2.9377105602924183E-17</v>
      </c>
      <c r="AA730" s="343">
        <f t="shared" si="1838"/>
        <v>3.452720075751592E-17</v>
      </c>
      <c r="AB730" s="343">
        <f t="shared" si="1839"/>
        <v>-3.4420842586630069E-17</v>
      </c>
      <c r="AC730" s="343">
        <f t="shared" si="1840"/>
        <v>2.9074223157645062E-17</v>
      </c>
      <c r="AD730" s="343">
        <f t="shared" si="1841"/>
        <v>-1.930131681139768E-17</v>
      </c>
      <c r="AE730" s="343">
        <f t="shared" si="1842"/>
        <v>6.589959947487567E-18</v>
      </c>
      <c r="AF730" s="343">
        <f t="shared" si="1843"/>
        <v>7.1246585802918574E-18</v>
      </c>
      <c r="AG730" s="343">
        <f t="shared" si="1844"/>
        <v>-1.97546124244127E-17</v>
      </c>
      <c r="AH730" s="343">
        <f t="shared" si="1845"/>
        <v>2.9377105602924233E-17</v>
      </c>
      <c r="AI730" s="343">
        <f t="shared" si="1846"/>
        <v>-3.452720075751584E-17</v>
      </c>
      <c r="AJ730" s="343">
        <f t="shared" si="1847"/>
        <v>3.4420842586630156E-17</v>
      </c>
      <c r="AK730" s="343">
        <f t="shared" si="1848"/>
        <v>-2.9074223157645019E-17</v>
      </c>
      <c r="AL730" s="343">
        <f t="shared" si="1849"/>
        <v>1.930131681139761E-17</v>
      </c>
      <c r="AM730" s="343">
        <f t="shared" si="1850"/>
        <v>-6.5899599474874823E-18</v>
      </c>
      <c r="AN730" s="343">
        <f t="shared" si="1851"/>
        <v>-7.1246585802919437E-18</v>
      </c>
      <c r="AO730" s="343">
        <f t="shared" si="1852"/>
        <v>1.9754612424412768E-17</v>
      </c>
      <c r="AP730" s="343">
        <f t="shared" si="1853"/>
        <v>-2.9377105602924005E-17</v>
      </c>
      <c r="AQ730" s="343">
        <f t="shared" si="1854"/>
        <v>3.4527200757515858E-17</v>
      </c>
      <c r="AR730" s="343">
        <f t="shared" si="1855"/>
        <v>-3.4420842586630137E-17</v>
      </c>
      <c r="AS730" s="343">
        <f t="shared" si="1856"/>
        <v>2.9074223157644963E-17</v>
      </c>
      <c r="AT730" s="343">
        <f t="shared" si="1857"/>
        <v>-1.9301316811397539E-17</v>
      </c>
      <c r="AU730" s="343">
        <f t="shared" si="1858"/>
        <v>6.589959947487396E-18</v>
      </c>
      <c r="AV730" s="343">
        <f t="shared" si="1859"/>
        <v>7.1246585802920284E-18</v>
      </c>
      <c r="AW730" s="343">
        <f t="shared" si="1860"/>
        <v>-1.9754612424412842E-17</v>
      </c>
      <c r="AX730" s="343">
        <f t="shared" si="1861"/>
        <v>2.9377105602924325E-17</v>
      </c>
      <c r="AY730" s="343">
        <f t="shared" si="1862"/>
        <v>-3.4527200757515778E-17</v>
      </c>
      <c r="AZ730" s="343">
        <f t="shared" si="1863"/>
        <v>3.4420842586630217E-17</v>
      </c>
      <c r="BA730" s="343">
        <f t="shared" si="1864"/>
        <v>-2.9074223157645198E-17</v>
      </c>
      <c r="BB730" s="343">
        <f t="shared" si="1865"/>
        <v>1.9301316811397884E-17</v>
      </c>
      <c r="BC730" s="343">
        <f t="shared" si="1866"/>
        <v>-6.5899599474878028E-18</v>
      </c>
      <c r="BD730" s="343">
        <f t="shared" si="1867"/>
        <v>-7.1246585802916263E-18</v>
      </c>
      <c r="BE730" s="343">
        <f t="shared" si="1868"/>
        <v>1.9754612424412499E-17</v>
      </c>
      <c r="BF730" s="343">
        <f t="shared" si="1869"/>
        <v>-2.9377105602924097E-17</v>
      </c>
      <c r="BG730" s="343">
        <f t="shared" si="1870"/>
        <v>3.4527200757515889E-17</v>
      </c>
      <c r="BH730" s="343">
        <f t="shared" si="1871"/>
        <v>-3.44208425866301E-17</v>
      </c>
      <c r="BI730" s="343">
        <f t="shared" si="1872"/>
        <v>2.9074223157644871E-17</v>
      </c>
      <c r="BJ730" s="343">
        <f t="shared" si="1873"/>
        <v>-1.9301316811397394E-17</v>
      </c>
      <c r="BK730" s="343">
        <f t="shared" si="1874"/>
        <v>6.5899599474872281E-18</v>
      </c>
      <c r="BL730" s="343">
        <f t="shared" si="1875"/>
        <v>7.1246585802912226E-18</v>
      </c>
      <c r="BM730" s="343">
        <f t="shared" si="1876"/>
        <v>-1.9754612424412157E-17</v>
      </c>
      <c r="BN730" s="343">
        <f t="shared" si="1877"/>
        <v>2.9377105602923869E-17</v>
      </c>
      <c r="BO730" s="343">
        <f t="shared" si="1878"/>
        <v>-3.4527200757515815E-17</v>
      </c>
      <c r="BP730" s="343">
        <f t="shared" si="1879"/>
        <v>3.4420842586630187E-17</v>
      </c>
      <c r="BQ730" s="343">
        <f t="shared" si="1880"/>
        <v>-2.9074223157645099E-17</v>
      </c>
      <c r="BR730" s="343">
        <f t="shared" si="1881"/>
        <v>1.9301316811397739E-17</v>
      </c>
    </row>
    <row r="731" spans="2:70">
      <c r="B731" s="340">
        <v>37</v>
      </c>
      <c r="C731" s="340">
        <f t="shared" si="1882"/>
        <v>1.1562500000000005E-2</v>
      </c>
      <c r="D731" s="341">
        <f t="shared" si="1817"/>
        <v>279.99997076759365</v>
      </c>
      <c r="E731" s="342" t="str">
        <f>AQ694</f>
        <v>-0,0000292324063372329</v>
      </c>
      <c r="F731" s="291">
        <v>37</v>
      </c>
      <c r="G731" s="343">
        <f t="shared" si="1818"/>
        <v>-3.555946728311994E-17</v>
      </c>
      <c r="H731" s="343">
        <f t="shared" si="1819"/>
        <v>5.1900430117414106E-17</v>
      </c>
      <c r="I731" s="343">
        <f t="shared" si="1820"/>
        <v>-5.5984718615626642E-17</v>
      </c>
      <c r="J731" s="343">
        <f t="shared" si="1821"/>
        <v>4.6847797533946578E-17</v>
      </c>
      <c r="K731" s="343">
        <f t="shared" si="1822"/>
        <v>-2.6647419050521272E-17</v>
      </c>
      <c r="L731" s="343">
        <f t="shared" si="1823"/>
        <v>1.5405346736559028E-19</v>
      </c>
      <c r="M731" s="343">
        <f t="shared" si="1824"/>
        <v>2.637569299308865E-17</v>
      </c>
      <c r="N731" s="343">
        <f t="shared" si="1825"/>
        <v>-4.6676622492423015E-17</v>
      </c>
      <c r="O731" s="343">
        <f t="shared" si="1826"/>
        <v>5.5954518854968583E-17</v>
      </c>
      <c r="P731" s="343">
        <f t="shared" si="1827"/>
        <v>-5.2018337536732596E-17</v>
      </c>
      <c r="Q731" s="343">
        <f t="shared" si="1828"/>
        <v>3.5797637164420615E-17</v>
      </c>
      <c r="R731" s="343">
        <f t="shared" si="1829"/>
        <v>-1.1123057320726604E-17</v>
      </c>
      <c r="S731" s="343">
        <f t="shared" si="1830"/>
        <v>-1.6178315612991734E-17</v>
      </c>
      <c r="T731" s="343">
        <f t="shared" si="1831"/>
        <v>3.9659058441599719E-17</v>
      </c>
      <c r="U731" s="343">
        <f t="shared" si="1832"/>
        <v>-5.3774018314369802E-17</v>
      </c>
      <c r="V731" s="343">
        <f t="shared" si="1833"/>
        <v>5.5189842000201606E-17</v>
      </c>
      <c r="W731" s="343">
        <f t="shared" si="1834"/>
        <v>-4.3572172157637789E-17</v>
      </c>
      <c r="X731" s="343">
        <f t="shared" si="1835"/>
        <v>2.1664608319134687E-17</v>
      </c>
      <c r="Y731" s="343">
        <f t="shared" si="1836"/>
        <v>5.3592146367914436E-18</v>
      </c>
      <c r="Z731" s="343">
        <f t="shared" si="1837"/>
        <v>-3.1117419015921335E-17</v>
      </c>
      <c r="AA731" s="343">
        <f t="shared" si="1838"/>
        <v>4.9527012406766769E-17</v>
      </c>
      <c r="AB731" s="343">
        <f t="shared" si="1839"/>
        <v>-5.62404317864229E-17</v>
      </c>
      <c r="AC731" s="343">
        <f t="shared" si="1840"/>
        <v>4.9672253010392349E-17</v>
      </c>
      <c r="AD731" s="343">
        <f t="shared" si="1841"/>
        <v>-3.137360056949037E-17</v>
      </c>
      <c r="AE731" s="343">
        <f t="shared" si="1842"/>
        <v>5.6658379524181545E-18</v>
      </c>
      <c r="AF731" s="343">
        <f t="shared" si="1843"/>
        <v>2.1379954628311332E-17</v>
      </c>
      <c r="AG731" s="343">
        <f t="shared" si="1844"/>
        <v>-4.3376711187439789E-17</v>
      </c>
      <c r="AH731" s="343">
        <f t="shared" si="1845"/>
        <v>5.5129733319089569E-17</v>
      </c>
      <c r="AI731" s="343">
        <f t="shared" si="1846"/>
        <v>-5.3863457036478011E-17</v>
      </c>
      <c r="AJ731" s="343">
        <f t="shared" si="1847"/>
        <v>3.98769229444785E-17</v>
      </c>
      <c r="AK731" s="343">
        <f t="shared" si="1848"/>
        <v>-1.6473155566554865E-17</v>
      </c>
      <c r="AL731" s="343">
        <f t="shared" si="1849"/>
        <v>-1.0820870574352047E-17</v>
      </c>
      <c r="AM731" s="343">
        <f t="shared" si="1850"/>
        <v>3.5559467283119817E-17</v>
      </c>
      <c r="AN731" s="343">
        <f t="shared" si="1851"/>
        <v>-5.1900430117414007E-17</v>
      </c>
      <c r="AO731" s="343">
        <f t="shared" si="1852"/>
        <v>5.5984718615626679E-17</v>
      </c>
      <c r="AP731" s="343">
        <f t="shared" si="1853"/>
        <v>-4.6847797533946825E-17</v>
      </c>
      <c r="AQ731" s="343">
        <f t="shared" si="1854"/>
        <v>2.6647419050520967E-17</v>
      </c>
      <c r="AR731" s="343">
        <f t="shared" si="1855"/>
        <v>-1.540534673662451E-19</v>
      </c>
      <c r="AS731" s="343">
        <f t="shared" si="1856"/>
        <v>-2.6375692993088604E-17</v>
      </c>
      <c r="AT731" s="343">
        <f t="shared" si="1857"/>
        <v>4.667662249242254E-17</v>
      </c>
      <c r="AU731" s="343">
        <f t="shared" si="1858"/>
        <v>-5.595451885496857E-17</v>
      </c>
      <c r="AV731" s="343">
        <f t="shared" si="1859"/>
        <v>5.2018337536732312E-17</v>
      </c>
      <c r="AW731" s="343">
        <f t="shared" si="1860"/>
        <v>-3.5797637164420966E-17</v>
      </c>
      <c r="AX731" s="343">
        <f t="shared" si="1861"/>
        <v>1.1123057320726263E-17</v>
      </c>
      <c r="AY731" s="343">
        <f t="shared" si="1862"/>
        <v>1.61783156129913E-17</v>
      </c>
      <c r="AZ731" s="343">
        <f t="shared" si="1863"/>
        <v>-3.9659058441599676E-17</v>
      </c>
      <c r="BA731" s="343">
        <f t="shared" si="1864"/>
        <v>5.3774018314369555E-17</v>
      </c>
      <c r="BB731" s="343">
        <f t="shared" si="1865"/>
        <v>-5.5189842000201619E-17</v>
      </c>
      <c r="BC731" s="343">
        <f t="shared" si="1866"/>
        <v>4.3572172157637315E-17</v>
      </c>
      <c r="BD731" s="343">
        <f t="shared" si="1867"/>
        <v>-2.1664608319134739E-17</v>
      </c>
      <c r="BE731" s="343">
        <f t="shared" si="1868"/>
        <v>-5.3592146367921855E-18</v>
      </c>
      <c r="BF731" s="343">
        <f t="shared" si="1869"/>
        <v>3.1117419015921292E-17</v>
      </c>
      <c r="BG731" s="343">
        <f t="shared" si="1870"/>
        <v>-4.9527012406766745E-17</v>
      </c>
      <c r="BH731" s="343">
        <f t="shared" si="1871"/>
        <v>5.6240431786422912E-17</v>
      </c>
      <c r="BI731" s="343">
        <f t="shared" si="1872"/>
        <v>-4.9672253010392374E-17</v>
      </c>
      <c r="BJ731" s="343">
        <f t="shared" si="1873"/>
        <v>3.137360056948976E-17</v>
      </c>
      <c r="BK731" s="343">
        <f t="shared" si="1874"/>
        <v>-5.6658379524182115E-18</v>
      </c>
      <c r="BL731" s="343">
        <f t="shared" si="1875"/>
        <v>-2.1379954628312023E-17</v>
      </c>
      <c r="BM731" s="343">
        <f t="shared" si="1876"/>
        <v>4.3376711187439746E-17</v>
      </c>
      <c r="BN731" s="343">
        <f t="shared" si="1877"/>
        <v>-5.5129733319089556E-17</v>
      </c>
      <c r="BO731" s="343">
        <f t="shared" si="1878"/>
        <v>5.3863457036478251E-17</v>
      </c>
      <c r="BP731" s="343">
        <f t="shared" si="1879"/>
        <v>-3.9876922944478537E-17</v>
      </c>
      <c r="BQ731" s="343">
        <f t="shared" si="1880"/>
        <v>1.6473155566555682E-17</v>
      </c>
      <c r="BR731" s="343">
        <f t="shared" si="1881"/>
        <v>1.0820870574351993E-17</v>
      </c>
    </row>
    <row r="732" spans="2:70">
      <c r="B732" s="340">
        <v>38</v>
      </c>
      <c r="C732" s="340">
        <f t="shared" si="1882"/>
        <v>1.1875000000000005E-2</v>
      </c>
      <c r="D732" s="341">
        <f t="shared" si="1817"/>
        <v>279.99997243188471</v>
      </c>
      <c r="E732" s="342" t="str">
        <f>AR694</f>
        <v>-0,0000275681152924704</v>
      </c>
      <c r="F732" s="291">
        <v>38</v>
      </c>
      <c r="G732" s="343">
        <f t="shared" si="1818"/>
        <v>-3.1876803804149852E-18</v>
      </c>
      <c r="H732" s="343">
        <f t="shared" si="1819"/>
        <v>1.3593611704104837E-17</v>
      </c>
      <c r="I732" s="343">
        <f t="shared" si="1820"/>
        <v>-1.9417669726391798E-17</v>
      </c>
      <c r="J732" s="343">
        <f t="shared" si="1821"/>
        <v>1.8696792934338888E-17</v>
      </c>
      <c r="K732" s="343">
        <f t="shared" si="1822"/>
        <v>-1.1673960618439627E-17</v>
      </c>
      <c r="L732" s="343">
        <f t="shared" si="1823"/>
        <v>7.1629408455951925E-19</v>
      </c>
      <c r="M732" s="343">
        <f t="shared" si="1824"/>
        <v>1.0482807088873004E-17</v>
      </c>
      <c r="N732" s="343">
        <f t="shared" si="1825"/>
        <v>-1.8148565176614795E-17</v>
      </c>
      <c r="O732" s="343">
        <f t="shared" si="1826"/>
        <v>1.9697153813621721E-17</v>
      </c>
      <c r="P732" s="343">
        <f t="shared" si="1827"/>
        <v>-1.4606604513136478E-17</v>
      </c>
      <c r="Q732" s="343">
        <f t="shared" si="1828"/>
        <v>4.5927417695667852E-18</v>
      </c>
      <c r="R732" s="343">
        <f t="shared" si="1829"/>
        <v>6.9691540760417809E-18</v>
      </c>
      <c r="S732" s="343">
        <f t="shared" si="1830"/>
        <v>-1.6182021444933099E-17</v>
      </c>
      <c r="T732" s="343">
        <f t="shared" si="1831"/>
        <v>1.9940564118138184E-17</v>
      </c>
      <c r="U732" s="343">
        <f t="shared" si="1832"/>
        <v>-1.6977924787871751E-17</v>
      </c>
      <c r="V732" s="343">
        <f t="shared" si="1833"/>
        <v>8.292692964008786E-18</v>
      </c>
      <c r="W732" s="343">
        <f t="shared" si="1834"/>
        <v>3.1876803804149036E-18</v>
      </c>
      <c r="X732" s="343">
        <f t="shared" si="1835"/>
        <v>-1.3593611704104803E-17</v>
      </c>
      <c r="Y732" s="343">
        <f t="shared" si="1836"/>
        <v>1.9417669726391764E-17</v>
      </c>
      <c r="Z732" s="343">
        <f t="shared" si="1837"/>
        <v>-1.8696792934338881E-17</v>
      </c>
      <c r="AA732" s="343">
        <f t="shared" si="1838"/>
        <v>1.1673960618439722E-17</v>
      </c>
      <c r="AB732" s="343">
        <f t="shared" si="1839"/>
        <v>-7.1629408455970722E-19</v>
      </c>
      <c r="AC732" s="343">
        <f t="shared" si="1840"/>
        <v>-1.0482807088873024E-17</v>
      </c>
      <c r="AD732" s="343">
        <f t="shared" si="1841"/>
        <v>1.8148565176614745E-17</v>
      </c>
      <c r="AE732" s="343">
        <f t="shared" si="1842"/>
        <v>-1.9697153813621764E-17</v>
      </c>
      <c r="AF732" s="343">
        <f t="shared" si="1843"/>
        <v>1.4606604513136558E-17</v>
      </c>
      <c r="AG732" s="343">
        <f t="shared" si="1844"/>
        <v>-4.5927417695669008E-18</v>
      </c>
      <c r="AH732" s="343">
        <f t="shared" si="1845"/>
        <v>-6.9691540760415374E-18</v>
      </c>
      <c r="AI732" s="343">
        <f t="shared" si="1846"/>
        <v>1.6182021444933032E-17</v>
      </c>
      <c r="AJ732" s="343">
        <f t="shared" si="1847"/>
        <v>-1.9940564118138178E-17</v>
      </c>
      <c r="AK732" s="343">
        <f t="shared" si="1848"/>
        <v>1.6977924787871739E-17</v>
      </c>
      <c r="AL732" s="343">
        <f t="shared" si="1849"/>
        <v>-8.2926929640088939E-18</v>
      </c>
      <c r="AM732" s="343">
        <f t="shared" si="1850"/>
        <v>-3.1876803804146501E-18</v>
      </c>
      <c r="AN732" s="343">
        <f t="shared" si="1851"/>
        <v>1.3593611704104715E-17</v>
      </c>
      <c r="AO732" s="343">
        <f t="shared" si="1852"/>
        <v>-1.9417669726391804E-17</v>
      </c>
      <c r="AP732" s="343">
        <f t="shared" si="1853"/>
        <v>1.8696792934338925E-17</v>
      </c>
      <c r="AQ732" s="343">
        <f t="shared" si="1854"/>
        <v>-1.1673960618439816E-17</v>
      </c>
      <c r="AR732" s="343">
        <f t="shared" si="1855"/>
        <v>7.1629408455982586E-19</v>
      </c>
      <c r="AS732" s="343">
        <f t="shared" si="1856"/>
        <v>1.0482807088872687E-17</v>
      </c>
      <c r="AT732" s="343">
        <f t="shared" si="1857"/>
        <v>-1.8148565176614816E-17</v>
      </c>
      <c r="AU732" s="343">
        <f t="shared" si="1858"/>
        <v>1.9697153813621736E-17</v>
      </c>
      <c r="AV732" s="343">
        <f t="shared" si="1859"/>
        <v>-1.4606604513136638E-17</v>
      </c>
      <c r="AW732" s="343">
        <f t="shared" si="1860"/>
        <v>4.5927417695670148E-18</v>
      </c>
      <c r="AX732" s="343">
        <f t="shared" si="1861"/>
        <v>6.969154076041428E-18</v>
      </c>
      <c r="AY732" s="343">
        <f t="shared" si="1862"/>
        <v>-1.6182021444932797E-17</v>
      </c>
      <c r="AZ732" s="343">
        <f t="shared" si="1863"/>
        <v>1.9940564118138187E-17</v>
      </c>
      <c r="BA732" s="343">
        <f t="shared" si="1864"/>
        <v>-1.69779247878718E-17</v>
      </c>
      <c r="BB732" s="343">
        <f t="shared" si="1865"/>
        <v>8.2926929640090002E-18</v>
      </c>
      <c r="BC732" s="343">
        <f t="shared" si="1866"/>
        <v>3.187680380414533E-18</v>
      </c>
      <c r="BD732" s="343">
        <f t="shared" si="1867"/>
        <v>-1.3593611704104422E-17</v>
      </c>
      <c r="BE732" s="343">
        <f t="shared" si="1868"/>
        <v>1.9417669726391774E-17</v>
      </c>
      <c r="BF732" s="343">
        <f t="shared" si="1869"/>
        <v>-1.8696792934338962E-17</v>
      </c>
      <c r="BG732" s="343">
        <f t="shared" si="1870"/>
        <v>1.1673960618439912E-17</v>
      </c>
      <c r="BH732" s="343">
        <f t="shared" si="1871"/>
        <v>-7.1629408455994296E-19</v>
      </c>
      <c r="BI732" s="343">
        <f t="shared" si="1872"/>
        <v>-1.0482807088872583E-17</v>
      </c>
      <c r="BJ732" s="343">
        <f t="shared" si="1873"/>
        <v>1.814856517661453E-17</v>
      </c>
      <c r="BK732" s="343">
        <f t="shared" si="1874"/>
        <v>-1.9697153813621755E-17</v>
      </c>
      <c r="BL732" s="343">
        <f t="shared" si="1875"/>
        <v>1.4606604513136718E-17</v>
      </c>
      <c r="BM732" s="343">
        <f t="shared" si="1876"/>
        <v>-4.5927417695671265E-18</v>
      </c>
      <c r="BN732" s="343">
        <f t="shared" si="1877"/>
        <v>-6.9691540760413186E-18</v>
      </c>
      <c r="BO732" s="343">
        <f t="shared" si="1878"/>
        <v>1.6182021444932727E-17</v>
      </c>
      <c r="BP732" s="343">
        <f t="shared" si="1879"/>
        <v>-1.9940564118138181E-17</v>
      </c>
      <c r="BQ732" s="343">
        <f t="shared" si="1880"/>
        <v>1.6977924787871862E-17</v>
      </c>
      <c r="BR732" s="343">
        <f t="shared" si="1881"/>
        <v>-8.2926929640091065E-18</v>
      </c>
    </row>
    <row r="733" spans="2:70">
      <c r="B733" s="340">
        <v>39</v>
      </c>
      <c r="C733" s="340">
        <f t="shared" si="1882"/>
        <v>1.2187500000000006E-2</v>
      </c>
      <c r="D733" s="341">
        <f t="shared" si="1817"/>
        <v>279.99997436167178</v>
      </c>
      <c r="E733" s="342" t="str">
        <f>AS694</f>
        <v>-0,0000256383282268758</v>
      </c>
      <c r="F733" s="291">
        <v>39</v>
      </c>
      <c r="G733" s="343">
        <f t="shared" si="1818"/>
        <v>-2.5426607471498078E-17</v>
      </c>
      <c r="H733" s="343">
        <f t="shared" si="1819"/>
        <v>1.5841544671118978E-17</v>
      </c>
      <c r="I733" s="343">
        <f t="shared" si="1820"/>
        <v>9.3524821512262222E-19</v>
      </c>
      <c r="J733" s="343">
        <f t="shared" si="1821"/>
        <v>-1.7287457964676219E-17</v>
      </c>
      <c r="K733" s="343">
        <f t="shared" si="1822"/>
        <v>2.5791523222404636E-17</v>
      </c>
      <c r="L733" s="343">
        <f t="shared" si="1823"/>
        <v>-2.2586776153456912E-17</v>
      </c>
      <c r="M733" s="343">
        <f t="shared" si="1824"/>
        <v>9.1281049263681906E-18</v>
      </c>
      <c r="N733" s="343">
        <f t="shared" si="1825"/>
        <v>8.4745350985079552E-18</v>
      </c>
      <c r="O733" s="343">
        <f t="shared" si="1826"/>
        <v>-2.2229913363440308E-17</v>
      </c>
      <c r="P733" s="343">
        <f t="shared" si="1827"/>
        <v>2.5893375716066734E-17</v>
      </c>
      <c r="Q733" s="343">
        <f t="shared" si="1828"/>
        <v>-1.7801786839296639E-17</v>
      </c>
      <c r="R733" s="343">
        <f t="shared" si="1829"/>
        <v>1.6285589145561326E-18</v>
      </c>
      <c r="S733" s="343">
        <f t="shared" si="1830"/>
        <v>1.5284000709558573E-17</v>
      </c>
      <c r="T733" s="343">
        <f t="shared" si="1831"/>
        <v>-2.5257943549940708E-17</v>
      </c>
      <c r="U733" s="343">
        <f t="shared" si="1832"/>
        <v>2.3765308079541603E-17</v>
      </c>
      <c r="V733" s="343">
        <f t="shared" si="1833"/>
        <v>-1.1483719595802457E-17</v>
      </c>
      <c r="W733" s="343">
        <f t="shared" si="1834"/>
        <v>-6.0112374974579591E-18</v>
      </c>
      <c r="X733" s="343">
        <f t="shared" si="1835"/>
        <v>2.0777218442164714E-17</v>
      </c>
      <c r="Y733" s="343">
        <f t="shared" si="1836"/>
        <v>-2.611077659773066E-17</v>
      </c>
      <c r="Z733" s="343">
        <f t="shared" si="1837"/>
        <v>1.95905880687652E-17</v>
      </c>
      <c r="AA733" s="343">
        <f t="shared" si="1838"/>
        <v>-4.1766821316268491E-18</v>
      </c>
      <c r="AB733" s="343">
        <f t="shared" si="1839"/>
        <v>-1.3133350172523074E-17</v>
      </c>
      <c r="AC733" s="343">
        <f t="shared" si="1840"/>
        <v>2.4481116073694424E-17</v>
      </c>
      <c r="AD733" s="343">
        <f t="shared" si="1841"/>
        <v>-2.471496709738141E-17</v>
      </c>
      <c r="AE733" s="343">
        <f t="shared" si="1842"/>
        <v>1.3728739767889604E-17</v>
      </c>
      <c r="AF733" s="343">
        <f t="shared" si="1843"/>
        <v>3.4900483932308498E-18</v>
      </c>
      <c r="AG733" s="343">
        <f t="shared" si="1844"/>
        <v>-1.9124427549308122E-17</v>
      </c>
      <c r="AH733" s="343">
        <f t="shared" si="1845"/>
        <v>2.6076716427155997E-17</v>
      </c>
      <c r="AI733" s="343">
        <f t="shared" si="1846"/>
        <v>-2.1190721225826749E-17</v>
      </c>
      <c r="AJ733" s="343">
        <f t="shared" si="1847"/>
        <v>6.6845816165632957E-18</v>
      </c>
      <c r="AK733" s="343">
        <f t="shared" si="1848"/>
        <v>1.0856218293906832E-17</v>
      </c>
      <c r="AL733" s="343">
        <f t="shared" si="1849"/>
        <v>-2.3468522066919104E-17</v>
      </c>
      <c r="AM733" s="343">
        <f t="shared" si="1850"/>
        <v>2.54266074714981E-17</v>
      </c>
      <c r="AN733" s="343">
        <f t="shared" si="1851"/>
        <v>-1.5841544671119243E-17</v>
      </c>
      <c r="AO733" s="343">
        <f t="shared" si="1852"/>
        <v>-9.3524821512240343E-19</v>
      </c>
      <c r="AP733" s="343">
        <f t="shared" si="1853"/>
        <v>1.728745796467616E-17</v>
      </c>
      <c r="AQ733" s="343">
        <f t="shared" si="1854"/>
        <v>-2.5791523222404646E-17</v>
      </c>
      <c r="AR733" s="343">
        <f t="shared" si="1855"/>
        <v>2.2586776153457211E-17</v>
      </c>
      <c r="AS733" s="343">
        <f t="shared" si="1856"/>
        <v>-9.1281049263685681E-18</v>
      </c>
      <c r="AT733" s="343">
        <f t="shared" si="1857"/>
        <v>-8.4745350985076656E-18</v>
      </c>
      <c r="AU733" s="343">
        <f t="shared" si="1858"/>
        <v>2.2229913363440191E-17</v>
      </c>
      <c r="AV733" s="343">
        <f t="shared" si="1859"/>
        <v>-2.589337571606674E-17</v>
      </c>
      <c r="AW733" s="343">
        <f t="shared" si="1860"/>
        <v>1.7801786839296525E-17</v>
      </c>
      <c r="AX733" s="343">
        <f t="shared" si="1861"/>
        <v>-1.6285589145567196E-18</v>
      </c>
      <c r="AY733" s="343">
        <f t="shared" si="1862"/>
        <v>-1.5284000709558247E-17</v>
      </c>
      <c r="AZ733" s="343">
        <f t="shared" si="1863"/>
        <v>2.5257943549940656E-17</v>
      </c>
      <c r="BA733" s="343">
        <f t="shared" si="1864"/>
        <v>-2.3765308079541693E-17</v>
      </c>
      <c r="BB733" s="343">
        <f t="shared" si="1865"/>
        <v>1.1483719595802486E-17</v>
      </c>
      <c r="BC733" s="343">
        <f t="shared" si="1866"/>
        <v>6.0112374974581101E-18</v>
      </c>
      <c r="BD733" s="343">
        <f t="shared" si="1867"/>
        <v>-2.0777218442164356E-17</v>
      </c>
      <c r="BE733" s="343">
        <f t="shared" si="1868"/>
        <v>2.6110776597730663E-17</v>
      </c>
      <c r="BF733" s="343">
        <f t="shared" si="1869"/>
        <v>-1.9590588068765342E-17</v>
      </c>
      <c r="BG733" s="343">
        <f t="shared" si="1870"/>
        <v>4.1766821316270633E-18</v>
      </c>
      <c r="BH733" s="343">
        <f t="shared" si="1871"/>
        <v>1.3133350172523211E-17</v>
      </c>
      <c r="BI733" s="343">
        <f t="shared" si="1872"/>
        <v>-2.4481116073694476E-17</v>
      </c>
      <c r="BJ733" s="343">
        <f t="shared" si="1873"/>
        <v>2.4714967097381594E-17</v>
      </c>
      <c r="BK733" s="343">
        <f t="shared" si="1874"/>
        <v>-1.3728739767889788E-17</v>
      </c>
      <c r="BL733" s="343">
        <f t="shared" si="1875"/>
        <v>-3.4900483932306341E-18</v>
      </c>
      <c r="BM733" s="343">
        <f t="shared" si="1876"/>
        <v>1.9124427549307977E-17</v>
      </c>
      <c r="BN733" s="343">
        <f t="shared" si="1877"/>
        <v>-2.6076716427156003E-17</v>
      </c>
      <c r="BO733" s="343">
        <f t="shared" si="1878"/>
        <v>2.1190721225826656E-17</v>
      </c>
      <c r="BP733" s="343">
        <f t="shared" si="1879"/>
        <v>-6.6845816165638658E-18</v>
      </c>
      <c r="BQ733" s="343">
        <f t="shared" si="1880"/>
        <v>-1.0856218293906631E-17</v>
      </c>
      <c r="BR733" s="343">
        <f t="shared" si="1881"/>
        <v>2.3468522066919009E-17</v>
      </c>
    </row>
    <row r="734" spans="2:70">
      <c r="B734" s="340">
        <v>40</v>
      </c>
      <c r="C734" s="340">
        <f t="shared" si="1882"/>
        <v>1.2500000000000006E-2</v>
      </c>
      <c r="D734" s="341">
        <f t="shared" si="1817"/>
        <v>279.99997653836994</v>
      </c>
      <c r="E734" s="342" t="str">
        <f>AT694</f>
        <v>-0,0000234616300455432</v>
      </c>
      <c r="F734" s="291">
        <v>40</v>
      </c>
      <c r="G734" s="343">
        <f t="shared" si="1818"/>
        <v>1.595955525940631E-17</v>
      </c>
      <c r="H734" s="343">
        <f t="shared" si="1819"/>
        <v>-1.7770238203627301E-17</v>
      </c>
      <c r="I734" s="343">
        <f t="shared" si="1820"/>
        <v>9.1713566147639475E-18</v>
      </c>
      <c r="J734" s="343">
        <f t="shared" si="1821"/>
        <v>4.7999812936679495E-18</v>
      </c>
      <c r="K734" s="343">
        <f t="shared" si="1822"/>
        <v>-1.595955525940631E-17</v>
      </c>
      <c r="L734" s="343">
        <f t="shared" si="1823"/>
        <v>1.7770238203627314E-17</v>
      </c>
      <c r="M734" s="343">
        <f t="shared" si="1824"/>
        <v>-9.1713566147639568E-18</v>
      </c>
      <c r="N734" s="343">
        <f t="shared" si="1825"/>
        <v>-4.7999812936679387E-18</v>
      </c>
      <c r="O734" s="343">
        <f t="shared" si="1826"/>
        <v>1.5959555259406304E-17</v>
      </c>
      <c r="P734" s="343">
        <f t="shared" si="1827"/>
        <v>-1.7770238203627301E-17</v>
      </c>
      <c r="Q734" s="343">
        <f t="shared" si="1828"/>
        <v>9.171356614763909E-18</v>
      </c>
      <c r="R734" s="343">
        <f t="shared" si="1829"/>
        <v>4.7999812936678647E-18</v>
      </c>
      <c r="S734" s="343">
        <f t="shared" si="1830"/>
        <v>-1.5959555259406267E-17</v>
      </c>
      <c r="T734" s="343">
        <f t="shared" si="1831"/>
        <v>1.777023820362732E-17</v>
      </c>
      <c r="U734" s="343">
        <f t="shared" si="1832"/>
        <v>-9.1713566147639768E-18</v>
      </c>
      <c r="V734" s="343">
        <f t="shared" si="1833"/>
        <v>-4.7999812936679164E-18</v>
      </c>
      <c r="W734" s="343">
        <f t="shared" si="1834"/>
        <v>1.5959555259406294E-17</v>
      </c>
      <c r="X734" s="343">
        <f t="shared" si="1835"/>
        <v>-1.7770238203627308E-17</v>
      </c>
      <c r="Y734" s="343">
        <f t="shared" si="1836"/>
        <v>9.1713566147639306E-18</v>
      </c>
      <c r="Z734" s="343">
        <f t="shared" si="1837"/>
        <v>4.7999812936679687E-18</v>
      </c>
      <c r="AA734" s="343">
        <f t="shared" si="1838"/>
        <v>-1.5959555259406319E-17</v>
      </c>
      <c r="AB734" s="343">
        <f t="shared" si="1839"/>
        <v>1.7770238203627292E-17</v>
      </c>
      <c r="AC734" s="343">
        <f t="shared" si="1840"/>
        <v>-9.1713566147638813E-18</v>
      </c>
      <c r="AD734" s="343">
        <f t="shared" si="1841"/>
        <v>-4.7999812936677684E-18</v>
      </c>
      <c r="AE734" s="343">
        <f t="shared" si="1842"/>
        <v>1.5959555259406217E-17</v>
      </c>
      <c r="AF734" s="343">
        <f t="shared" si="1843"/>
        <v>-1.7770238203627348E-17</v>
      </c>
      <c r="AG734" s="343">
        <f t="shared" si="1844"/>
        <v>9.1713566147640631E-18</v>
      </c>
      <c r="AH734" s="343">
        <f t="shared" si="1845"/>
        <v>4.7999812936678208E-18</v>
      </c>
      <c r="AI734" s="343">
        <f t="shared" si="1846"/>
        <v>-1.5959555259406245E-17</v>
      </c>
      <c r="AJ734" s="343">
        <f t="shared" si="1847"/>
        <v>1.7770238203627332E-17</v>
      </c>
      <c r="AK734" s="343">
        <f t="shared" si="1848"/>
        <v>-9.1713566147640153E-18</v>
      </c>
      <c r="AL734" s="343">
        <f t="shared" si="1849"/>
        <v>-4.7999812936678732E-18</v>
      </c>
      <c r="AM734" s="343">
        <f t="shared" si="1850"/>
        <v>1.5959555259406143E-17</v>
      </c>
      <c r="AN734" s="343">
        <f t="shared" si="1851"/>
        <v>-1.7770238203627317E-17</v>
      </c>
      <c r="AO734" s="343">
        <f t="shared" si="1852"/>
        <v>9.171356614764194E-18</v>
      </c>
      <c r="AP734" s="343">
        <f t="shared" si="1853"/>
        <v>4.7999812936679256E-18</v>
      </c>
      <c r="AQ734" s="343">
        <f t="shared" si="1854"/>
        <v>-1.5959555259406168E-17</v>
      </c>
      <c r="AR734" s="343">
        <f t="shared" si="1855"/>
        <v>1.7770238203627305E-17</v>
      </c>
      <c r="AS734" s="343">
        <f t="shared" si="1856"/>
        <v>-9.1713566147641494E-18</v>
      </c>
      <c r="AT734" s="343">
        <f t="shared" si="1857"/>
        <v>-4.799981293667978E-18</v>
      </c>
      <c r="AU734" s="343">
        <f t="shared" si="1858"/>
        <v>1.5959555259406196E-17</v>
      </c>
      <c r="AV734" s="343">
        <f t="shared" si="1859"/>
        <v>-1.7770238203627289E-17</v>
      </c>
      <c r="AW734" s="343">
        <f t="shared" si="1860"/>
        <v>9.1713566147641016E-18</v>
      </c>
      <c r="AX734" s="343">
        <f t="shared" si="1861"/>
        <v>4.7999812936680296E-18</v>
      </c>
      <c r="AY734" s="343">
        <f t="shared" si="1862"/>
        <v>-1.595955525940622E-17</v>
      </c>
      <c r="AZ734" s="343">
        <f t="shared" si="1863"/>
        <v>1.7770238203627277E-17</v>
      </c>
      <c r="BA734" s="343">
        <f t="shared" si="1864"/>
        <v>-9.1713566147640554E-18</v>
      </c>
      <c r="BB734" s="343">
        <f t="shared" si="1865"/>
        <v>-4.7999812936675774E-18</v>
      </c>
      <c r="BC734" s="343">
        <f t="shared" si="1866"/>
        <v>1.5959555259406248E-17</v>
      </c>
      <c r="BD734" s="343">
        <f t="shared" si="1867"/>
        <v>-1.7770238203627397E-17</v>
      </c>
      <c r="BE734" s="343">
        <f t="shared" si="1868"/>
        <v>9.1713566147640061E-18</v>
      </c>
      <c r="BF734" s="343">
        <f t="shared" si="1869"/>
        <v>4.799981293667629E-18</v>
      </c>
      <c r="BG734" s="343">
        <f t="shared" si="1870"/>
        <v>-1.5959555259406276E-17</v>
      </c>
      <c r="BH734" s="343">
        <f t="shared" si="1871"/>
        <v>1.7770238203627385E-17</v>
      </c>
      <c r="BI734" s="343">
        <f t="shared" si="1872"/>
        <v>-9.1713566147639614E-18</v>
      </c>
      <c r="BJ734" s="343">
        <f t="shared" si="1873"/>
        <v>-4.7999812936676814E-18</v>
      </c>
      <c r="BK734" s="343">
        <f t="shared" si="1874"/>
        <v>1.5959555259406304E-17</v>
      </c>
      <c r="BL734" s="343">
        <f t="shared" si="1875"/>
        <v>-1.7770238203627369E-17</v>
      </c>
      <c r="BM734" s="343">
        <f t="shared" si="1876"/>
        <v>9.1713566147639136E-18</v>
      </c>
      <c r="BN734" s="343">
        <f t="shared" si="1877"/>
        <v>4.7999812936677338E-18</v>
      </c>
      <c r="BO734" s="343">
        <f t="shared" si="1878"/>
        <v>-1.5959555259406331E-17</v>
      </c>
      <c r="BP734" s="343">
        <f t="shared" si="1879"/>
        <v>1.7770238203627357E-17</v>
      </c>
      <c r="BQ734" s="343">
        <f t="shared" si="1880"/>
        <v>-9.1713566147638674E-18</v>
      </c>
      <c r="BR734" s="343">
        <f t="shared" si="1881"/>
        <v>-4.7999812936677862E-18</v>
      </c>
    </row>
    <row r="735" spans="2:70">
      <c r="B735" s="340">
        <v>41</v>
      </c>
      <c r="C735" s="340">
        <f t="shared" si="1882"/>
        <v>1.2812500000000006E-2</v>
      </c>
      <c r="D735" s="341">
        <f t="shared" si="1817"/>
        <v>279.99997894101648</v>
      </c>
      <c r="E735" s="342" t="str">
        <f>AU694</f>
        <v>-0,0000210589835411247</v>
      </c>
      <c r="F735" s="291">
        <v>41</v>
      </c>
      <c r="G735" s="343">
        <f t="shared" si="1818"/>
        <v>2.0227521727258577E-18</v>
      </c>
      <c r="H735" s="343">
        <f t="shared" si="1819"/>
        <v>-1.4066149017484814E-17</v>
      </c>
      <c r="I735" s="343">
        <f t="shared" si="1820"/>
        <v>1.582418876874901E-17</v>
      </c>
      <c r="J735" s="343">
        <f t="shared" si="1821"/>
        <v>-6.0113691469795099E-18</v>
      </c>
      <c r="K735" s="343">
        <f t="shared" si="1822"/>
        <v>-8.1970443378043286E-18</v>
      </c>
      <c r="L735" s="343">
        <f t="shared" si="1823"/>
        <v>1.6411668902768898E-17</v>
      </c>
      <c r="M735" s="343">
        <f t="shared" si="1824"/>
        <v>-1.2625860729863581E-17</v>
      </c>
      <c r="N735" s="343">
        <f t="shared" si="1825"/>
        <v>-3.921463951469882E-19</v>
      </c>
      <c r="O735" s="343">
        <f t="shared" si="1826"/>
        <v>1.312341080884401E-17</v>
      </c>
      <c r="P735" s="343">
        <f t="shared" si="1827"/>
        <v>-1.625866096975552E-17</v>
      </c>
      <c r="Q735" s="343">
        <f t="shared" si="1828"/>
        <v>7.5053598485689691E-18</v>
      </c>
      <c r="R735" s="343">
        <f t="shared" si="1829"/>
        <v>6.7359612034282255E-18</v>
      </c>
      <c r="S735" s="343">
        <f t="shared" si="1830"/>
        <v>-1.6051856948252501E-17</v>
      </c>
      <c r="T735" s="343">
        <f t="shared" si="1831"/>
        <v>1.3630419289225615E-17</v>
      </c>
      <c r="U735" s="343">
        <f t="shared" si="1832"/>
        <v>-1.2422359665861296E-18</v>
      </c>
      <c r="V735" s="343">
        <f t="shared" si="1833"/>
        <v>-1.2054286980127989E-17</v>
      </c>
      <c r="W735" s="343">
        <f t="shared" si="1834"/>
        <v>1.6536553377735125E-17</v>
      </c>
      <c r="X735" s="343">
        <f t="shared" si="1835"/>
        <v>-8.9270698319697122E-18</v>
      </c>
      <c r="Y735" s="343">
        <f t="shared" si="1836"/>
        <v>-5.2100070804123689E-18</v>
      </c>
      <c r="Z735" s="343">
        <f t="shared" si="1837"/>
        <v>1.5537456836486835E-17</v>
      </c>
      <c r="AA735" s="343">
        <f t="shared" si="1838"/>
        <v>-1.450370945968725E-17</v>
      </c>
      <c r="AB735" s="343">
        <f t="shared" si="1839"/>
        <v>2.8646549168858849E-18</v>
      </c>
      <c r="AC735" s="343">
        <f t="shared" si="1840"/>
        <v>1.086907377824969E-17</v>
      </c>
      <c r="AD735" s="343">
        <f t="shared" si="1841"/>
        <v>-1.6655189736887505E-17</v>
      </c>
      <c r="AE735" s="343">
        <f t="shared" si="1842"/>
        <v>1.0262807252855618E-17</v>
      </c>
      <c r="AF735" s="343">
        <f t="shared" si="1843"/>
        <v>3.6338777411323353E-18</v>
      </c>
      <c r="AG735" s="343">
        <f t="shared" si="1844"/>
        <v>-1.4873422521747862E-17</v>
      </c>
      <c r="AH735" s="343">
        <f t="shared" si="1845"/>
        <v>1.5237320979518048E-17</v>
      </c>
      <c r="AI735" s="343">
        <f t="shared" si="1846"/>
        <v>-4.459485674356354E-18</v>
      </c>
      <c r="AJ735" s="343">
        <f t="shared" si="1847"/>
        <v>-9.579185454246908E-18</v>
      </c>
      <c r="AK735" s="343">
        <f t="shared" si="1848"/>
        <v>1.6613427514220807E-17</v>
      </c>
      <c r="AL735" s="343">
        <f t="shared" si="1849"/>
        <v>-1.1499708229675589E-17</v>
      </c>
      <c r="AM735" s="343">
        <f t="shared" si="1850"/>
        <v>-2.0227521727255557E-18</v>
      </c>
      <c r="AN735" s="343">
        <f t="shared" si="1851"/>
        <v>1.4066149017484626E-17</v>
      </c>
      <c r="AO735" s="343">
        <f t="shared" si="1852"/>
        <v>-1.582418876874913E-17</v>
      </c>
      <c r="AP735" s="343">
        <f t="shared" si="1853"/>
        <v>6.0113691469799182E-18</v>
      </c>
      <c r="AQ735" s="343">
        <f t="shared" si="1854"/>
        <v>8.1970443378038942E-18</v>
      </c>
      <c r="AR735" s="343">
        <f t="shared" si="1855"/>
        <v>-1.6411668902768895E-17</v>
      </c>
      <c r="AS735" s="343">
        <f t="shared" si="1856"/>
        <v>1.2625860729863635E-17</v>
      </c>
      <c r="AT735" s="343">
        <f t="shared" si="1857"/>
        <v>3.9214639514684491E-19</v>
      </c>
      <c r="AU735" s="343">
        <f t="shared" si="1858"/>
        <v>-1.312341080884392E-17</v>
      </c>
      <c r="AV735" s="343">
        <f t="shared" si="1859"/>
        <v>1.6258660969755575E-17</v>
      </c>
      <c r="AW735" s="343">
        <f t="shared" si="1860"/>
        <v>-7.5053598485692018E-18</v>
      </c>
      <c r="AX735" s="343">
        <f t="shared" si="1861"/>
        <v>-6.7359612034279874E-18</v>
      </c>
      <c r="AY735" s="343">
        <f t="shared" si="1862"/>
        <v>1.6051856948252399E-17</v>
      </c>
      <c r="AZ735" s="343">
        <f t="shared" si="1863"/>
        <v>-1.3630419289225834E-17</v>
      </c>
      <c r="BA735" s="343">
        <f t="shared" si="1864"/>
        <v>1.2422359665866273E-18</v>
      </c>
      <c r="BB735" s="343">
        <f t="shared" si="1865"/>
        <v>1.2054286980127646E-17</v>
      </c>
      <c r="BC735" s="343">
        <f t="shared" si="1866"/>
        <v>-1.6536553377735128E-17</v>
      </c>
      <c r="BD735" s="343">
        <f t="shared" si="1867"/>
        <v>8.9270698319697337E-18</v>
      </c>
      <c r="BE735" s="343">
        <f t="shared" si="1868"/>
        <v>5.2100070804121208E-18</v>
      </c>
      <c r="BF735" s="343">
        <f t="shared" si="1869"/>
        <v>-1.5537456836486742E-17</v>
      </c>
      <c r="BG735" s="343">
        <f t="shared" si="1870"/>
        <v>1.4503709459687376E-17</v>
      </c>
      <c r="BH735" s="343">
        <f t="shared" si="1871"/>
        <v>-2.8646549168861415E-18</v>
      </c>
      <c r="BI735" s="343">
        <f t="shared" si="1872"/>
        <v>-1.0869073778249493E-17</v>
      </c>
      <c r="BJ735" s="343">
        <f t="shared" si="1873"/>
        <v>1.6655189736887511E-17</v>
      </c>
      <c r="BK735" s="343">
        <f t="shared" si="1874"/>
        <v>-1.0262807252856011E-17</v>
      </c>
      <c r="BL735" s="343">
        <f t="shared" si="1875"/>
        <v>-3.6338777411318515E-18</v>
      </c>
      <c r="BM735" s="343">
        <f t="shared" si="1876"/>
        <v>1.4873422521747849E-17</v>
      </c>
      <c r="BN735" s="343">
        <f t="shared" si="1877"/>
        <v>-1.5237320979518057E-17</v>
      </c>
      <c r="BO735" s="343">
        <f t="shared" si="1878"/>
        <v>4.4594856743563778E-18</v>
      </c>
      <c r="BP735" s="343">
        <f t="shared" si="1879"/>
        <v>9.5791854542466938E-18</v>
      </c>
      <c r="BQ735" s="343">
        <f t="shared" si="1880"/>
        <v>-1.6613427514220789E-17</v>
      </c>
      <c r="BR735" s="343">
        <f t="shared" si="1881"/>
        <v>1.1499708229675777E-17</v>
      </c>
    </row>
    <row r="736" spans="2:70">
      <c r="B736" s="340">
        <v>42</v>
      </c>
      <c r="C736" s="340">
        <f t="shared" si="1882"/>
        <v>1.3125000000000006E-2</v>
      </c>
      <c r="D736" s="341">
        <f t="shared" si="1817"/>
        <v>279.9999815464725</v>
      </c>
      <c r="E736" s="342" t="str">
        <f>AV694</f>
        <v>-0,000018453527513393</v>
      </c>
      <c r="F736" s="291">
        <v>42</v>
      </c>
      <c r="G736" s="343">
        <f t="shared" si="1818"/>
        <v>-2.8435328540435904E-17</v>
      </c>
      <c r="H736" s="343">
        <f t="shared" si="1819"/>
        <v>1.6900493664723823E-17</v>
      </c>
      <c r="I736" s="343">
        <f t="shared" si="1820"/>
        <v>9.6565061335220587E-18</v>
      </c>
      <c r="J736" s="343">
        <f t="shared" si="1821"/>
        <v>-2.763022839023596E-17</v>
      </c>
      <c r="K736" s="343">
        <f t="shared" si="1822"/>
        <v>2.1044558716774378E-17</v>
      </c>
      <c r="L736" s="343">
        <f t="shared" si="1823"/>
        <v>4.2467676100898743E-18</v>
      </c>
      <c r="M736" s="343">
        <f t="shared" si="1824"/>
        <v>-2.5763314058209841E-17</v>
      </c>
      <c r="N736" s="343">
        <f t="shared" si="1825"/>
        <v>2.4379893179263793E-17</v>
      </c>
      <c r="O736" s="343">
        <f t="shared" si="1826"/>
        <v>-1.3261718109833478E-18</v>
      </c>
      <c r="P736" s="343">
        <f t="shared" si="1827"/>
        <v>-2.2906330015159698E-17</v>
      </c>
      <c r="Q736" s="343">
        <f t="shared" si="1828"/>
        <v>2.6778322019275709E-17</v>
      </c>
      <c r="R736" s="343">
        <f t="shared" si="1829"/>
        <v>-6.8481471930862035E-18</v>
      </c>
      <c r="S736" s="343">
        <f t="shared" si="1830"/>
        <v>-1.9169068555644838E-17</v>
      </c>
      <c r="T736" s="343">
        <f t="shared" si="1831"/>
        <v>2.8147674961542863E-17</v>
      </c>
      <c r="U736" s="343">
        <f t="shared" si="1832"/>
        <v>-1.2106952119043946E-17</v>
      </c>
      <c r="V736" s="343">
        <f t="shared" si="1833"/>
        <v>-1.4695150541674045E-17</v>
      </c>
      <c r="W736" s="343">
        <f t="shared" si="1834"/>
        <v>2.8435328540435917E-17</v>
      </c>
      <c r="X736" s="343">
        <f t="shared" si="1835"/>
        <v>-1.6900493664723799E-17</v>
      </c>
      <c r="Y736" s="343">
        <f t="shared" si="1836"/>
        <v>-9.6565061335218954E-18</v>
      </c>
      <c r="Z736" s="343">
        <f t="shared" si="1837"/>
        <v>2.7630228390235966E-17</v>
      </c>
      <c r="AA736" s="343">
        <f t="shared" si="1838"/>
        <v>-2.1044558716774221E-17</v>
      </c>
      <c r="AB736" s="343">
        <f t="shared" si="1839"/>
        <v>-4.2467676100899036E-18</v>
      </c>
      <c r="AC736" s="343">
        <f t="shared" si="1840"/>
        <v>2.5763314058209767E-17</v>
      </c>
      <c r="AD736" s="343">
        <f t="shared" si="1841"/>
        <v>-2.4379893179263778E-17</v>
      </c>
      <c r="AE736" s="343">
        <f t="shared" si="1842"/>
        <v>1.3261718109831213E-18</v>
      </c>
      <c r="AF736" s="343">
        <f t="shared" si="1843"/>
        <v>2.2906330015159713E-17</v>
      </c>
      <c r="AG736" s="343">
        <f t="shared" si="1844"/>
        <v>-2.677832201927577E-17</v>
      </c>
      <c r="AH736" s="343">
        <f t="shared" si="1845"/>
        <v>6.8481471930861773E-18</v>
      </c>
      <c r="AI736" s="343">
        <f t="shared" si="1846"/>
        <v>1.9169068555645011E-17</v>
      </c>
      <c r="AJ736" s="343">
        <f t="shared" si="1847"/>
        <v>-2.8147674961542857E-17</v>
      </c>
      <c r="AK736" s="343">
        <f t="shared" si="1848"/>
        <v>1.2106952119044103E-17</v>
      </c>
      <c r="AL736" s="343">
        <f t="shared" si="1849"/>
        <v>1.4695150541674069E-17</v>
      </c>
      <c r="AM736" s="343">
        <f t="shared" si="1850"/>
        <v>-2.8435328540435923E-17</v>
      </c>
      <c r="AN736" s="343">
        <f t="shared" si="1851"/>
        <v>1.6900493664723454E-17</v>
      </c>
      <c r="AO736" s="343">
        <f t="shared" si="1852"/>
        <v>9.65650613352192E-18</v>
      </c>
      <c r="AP736" s="343">
        <f t="shared" si="1853"/>
        <v>-2.7630228390235973E-17</v>
      </c>
      <c r="AQ736" s="343">
        <f t="shared" si="1854"/>
        <v>2.1044558716774206E-17</v>
      </c>
      <c r="AR736" s="343">
        <f t="shared" si="1855"/>
        <v>4.2467676100895276E-18</v>
      </c>
      <c r="AS736" s="343">
        <f t="shared" si="1856"/>
        <v>-2.576331405820978E-17</v>
      </c>
      <c r="AT736" s="343">
        <f t="shared" si="1857"/>
        <v>2.4379893179263762E-17</v>
      </c>
      <c r="AU736" s="343">
        <f t="shared" si="1858"/>
        <v>-1.3261718109830905E-18</v>
      </c>
      <c r="AV736" s="343">
        <f t="shared" si="1859"/>
        <v>-2.2906330015159972E-17</v>
      </c>
      <c r="AW736" s="343">
        <f t="shared" si="1860"/>
        <v>2.6778322019275758E-17</v>
      </c>
      <c r="AX736" s="343">
        <f t="shared" si="1861"/>
        <v>-6.848147193086148E-18</v>
      </c>
      <c r="AY736" s="343">
        <f t="shared" si="1862"/>
        <v>-1.9169068555645029E-17</v>
      </c>
      <c r="AZ736" s="343">
        <f t="shared" si="1863"/>
        <v>2.8147674961542918E-17</v>
      </c>
      <c r="BA736" s="343">
        <f t="shared" si="1864"/>
        <v>-1.2106952119044079E-17</v>
      </c>
      <c r="BB736" s="343">
        <f t="shared" si="1865"/>
        <v>-1.4695150541674091E-17</v>
      </c>
      <c r="BC736" s="343">
        <f t="shared" si="1866"/>
        <v>2.8435328540435923E-17</v>
      </c>
      <c r="BD736" s="343">
        <f t="shared" si="1867"/>
        <v>-1.6900493664723432E-17</v>
      </c>
      <c r="BE736" s="343">
        <f t="shared" si="1868"/>
        <v>-9.6565061335219477E-18</v>
      </c>
      <c r="BF736" s="343">
        <f t="shared" si="1869"/>
        <v>2.7630228390235979E-17</v>
      </c>
      <c r="BG736" s="343">
        <f t="shared" si="1870"/>
        <v>-2.1044558716774184E-17</v>
      </c>
      <c r="BH736" s="343">
        <f t="shared" si="1871"/>
        <v>-4.2467676100895584E-18</v>
      </c>
      <c r="BI736" s="343">
        <f t="shared" si="1872"/>
        <v>2.5763314058209789E-17</v>
      </c>
      <c r="BJ736" s="343">
        <f t="shared" si="1873"/>
        <v>-2.437989317926375E-17</v>
      </c>
      <c r="BK736" s="343">
        <f t="shared" si="1874"/>
        <v>1.3261718109830628E-18</v>
      </c>
      <c r="BL736" s="343">
        <f t="shared" si="1875"/>
        <v>2.2906330015159987E-17</v>
      </c>
      <c r="BM736" s="343">
        <f t="shared" si="1876"/>
        <v>-2.6778322019275752E-17</v>
      </c>
      <c r="BN736" s="343">
        <f t="shared" si="1877"/>
        <v>6.8481471930861218E-18</v>
      </c>
      <c r="BO736" s="343">
        <f t="shared" si="1878"/>
        <v>1.9169068555645051E-17</v>
      </c>
      <c r="BP736" s="343">
        <f t="shared" si="1879"/>
        <v>-2.8147674961542912E-17</v>
      </c>
      <c r="BQ736" s="343">
        <f t="shared" si="1880"/>
        <v>1.2106952119043319E-17</v>
      </c>
      <c r="BR736" s="343">
        <f t="shared" si="1881"/>
        <v>1.4695150541674115E-17</v>
      </c>
    </row>
    <row r="737" spans="2:70">
      <c r="B737" s="340">
        <v>43</v>
      </c>
      <c r="C737" s="340">
        <f t="shared" si="1882"/>
        <v>1.3437500000000007E-2</v>
      </c>
      <c r="D737" s="341">
        <f t="shared" si="1817"/>
        <v>279.99998432964605</v>
      </c>
      <c r="E737" s="342" t="str">
        <f>AW694</f>
        <v>-0,0000156703539275353</v>
      </c>
      <c r="F737" s="291">
        <v>43</v>
      </c>
      <c r="G737" s="343">
        <f t="shared" si="1818"/>
        <v>1.9920579912256233E-17</v>
      </c>
      <c r="H737" s="343">
        <f t="shared" si="1819"/>
        <v>-5.4860647002040647E-18</v>
      </c>
      <c r="I737" s="343">
        <f t="shared" si="1820"/>
        <v>-1.4748353916871248E-17</v>
      </c>
      <c r="J737" s="343">
        <f t="shared" si="1821"/>
        <v>1.9390716520140123E-17</v>
      </c>
      <c r="K737" s="343">
        <f t="shared" si="1822"/>
        <v>-3.5330870677528013E-18</v>
      </c>
      <c r="L737" s="343">
        <f t="shared" si="1823"/>
        <v>-1.605974509081852E-17</v>
      </c>
      <c r="M737" s="343">
        <f t="shared" si="1824"/>
        <v>1.867410992789118E-17</v>
      </c>
      <c r="N737" s="343">
        <f t="shared" si="1825"/>
        <v>-1.5460838754572256E-18</v>
      </c>
      <c r="O737" s="343">
        <f t="shared" si="1826"/>
        <v>-1.7216472140391562E-17</v>
      </c>
      <c r="P737" s="343">
        <f t="shared" si="1827"/>
        <v>1.7777661448729757E-17</v>
      </c>
      <c r="Q737" s="343">
        <f t="shared" si="1828"/>
        <v>4.5580894973434756E-19</v>
      </c>
      <c r="R737" s="343">
        <f t="shared" si="1829"/>
        <v>-1.8207395151771543E-17</v>
      </c>
      <c r="S737" s="343">
        <f t="shared" si="1830"/>
        <v>1.671000437155874E-17</v>
      </c>
      <c r="T737" s="343">
        <f t="shared" si="1831"/>
        <v>2.4533120855696076E-18</v>
      </c>
      <c r="U737" s="343">
        <f t="shared" si="1832"/>
        <v>-1.9022970994665342E-17</v>
      </c>
      <c r="V737" s="343">
        <f t="shared" si="1833"/>
        <v>1.5481420817672119E-17</v>
      </c>
      <c r="W737" s="343">
        <f t="shared" si="1834"/>
        <v>4.4271884849040211E-18</v>
      </c>
      <c r="X737" s="343">
        <f t="shared" si="1835"/>
        <v>-1.9655345227866868E-17</v>
      </c>
      <c r="Y737" s="343">
        <f t="shared" si="1836"/>
        <v>1.4103742718305849E-17</v>
      </c>
      <c r="Z737" s="343">
        <f t="shared" si="1837"/>
        <v>6.3584286389812662E-18</v>
      </c>
      <c r="AA737" s="343">
        <f t="shared" si="1838"/>
        <v>-2.0098427741819291E-17</v>
      </c>
      <c r="AB737" s="343">
        <f t="shared" si="1839"/>
        <v>1.2590237866672282E-17</v>
      </c>
      <c r="AC737" s="343">
        <f t="shared" si="1840"/>
        <v>8.2284336493944658E-18</v>
      </c>
      <c r="AD737" s="343">
        <f t="shared" si="1841"/>
        <v>-2.0347951409699805E-17</v>
      </c>
      <c r="AE737" s="343">
        <f t="shared" si="1842"/>
        <v>1.0955482141858311E-17</v>
      </c>
      <c r="AF737" s="343">
        <f t="shared" si="1843"/>
        <v>1.0019194345644872E-17</v>
      </c>
      <c r="AG737" s="343">
        <f t="shared" si="1844"/>
        <v>-2.0401513182183219E-17</v>
      </c>
      <c r="AH737" s="343">
        <f t="shared" si="1845"/>
        <v>9.2152191351427539E-18</v>
      </c>
      <c r="AI737" s="343">
        <f t="shared" si="1846"/>
        <v>1.1713464723297701E-17</v>
      </c>
      <c r="AJ737" s="343">
        <f t="shared" si="1847"/>
        <v>-2.0258597230120665E-17</v>
      </c>
      <c r="AK737" s="343">
        <f t="shared" si="1848"/>
        <v>7.3862085306043038E-18</v>
      </c>
      <c r="AL737" s="343">
        <f t="shared" si="1849"/>
        <v>1.3294928032434023E-17</v>
      </c>
      <c r="AM737" s="343">
        <f t="shared" si="1850"/>
        <v>-1.992057991225632E-17</v>
      </c>
      <c r="AN737" s="343">
        <f t="shared" si="1851"/>
        <v>5.486064700204097E-18</v>
      </c>
      <c r="AO737" s="343">
        <f t="shared" si="1852"/>
        <v>1.4748353916871072E-17</v>
      </c>
      <c r="AP737" s="343">
        <f t="shared" si="1853"/>
        <v>-1.9390716520140092E-17</v>
      </c>
      <c r="AQ737" s="343">
        <f t="shared" si="1854"/>
        <v>3.5330870677529076E-18</v>
      </c>
      <c r="AR737" s="343">
        <f t="shared" si="1855"/>
        <v>1.6059745090818319E-17</v>
      </c>
      <c r="AS737" s="343">
        <f t="shared" si="1856"/>
        <v>-1.8674109927891161E-17</v>
      </c>
      <c r="AT737" s="343">
        <f t="shared" si="1857"/>
        <v>1.5460838754574058E-18</v>
      </c>
      <c r="AU737" s="343">
        <f t="shared" si="1858"/>
        <v>1.7216472140391309E-17</v>
      </c>
      <c r="AV737" s="343">
        <f t="shared" si="1859"/>
        <v>-1.7777661448729776E-17</v>
      </c>
      <c r="AW737" s="343">
        <f t="shared" si="1860"/>
        <v>-4.5580894973416884E-19</v>
      </c>
      <c r="AX737" s="343">
        <f t="shared" si="1861"/>
        <v>1.820739515177133E-17</v>
      </c>
      <c r="AY737" s="343">
        <f t="shared" si="1862"/>
        <v>-1.6710004371558838E-17</v>
      </c>
      <c r="AZ737" s="343">
        <f t="shared" si="1863"/>
        <v>-2.4533120855692825E-18</v>
      </c>
      <c r="BA737" s="343">
        <f t="shared" si="1864"/>
        <v>1.9022970994665385E-17</v>
      </c>
      <c r="BB737" s="343">
        <f t="shared" si="1865"/>
        <v>-1.5481420817672236E-17</v>
      </c>
      <c r="BC737" s="343">
        <f t="shared" si="1866"/>
        <v>-4.427188484903562E-18</v>
      </c>
      <c r="BD737" s="343">
        <f t="shared" si="1867"/>
        <v>1.9655345227866819E-17</v>
      </c>
      <c r="BE737" s="343">
        <f t="shared" si="1868"/>
        <v>-1.4103742718305979E-17</v>
      </c>
      <c r="BF737" s="343">
        <f t="shared" si="1869"/>
        <v>-6.3584286389813733E-18</v>
      </c>
      <c r="BG737" s="343">
        <f t="shared" si="1870"/>
        <v>2.0098427741819261E-17</v>
      </c>
      <c r="BH737" s="343">
        <f t="shared" si="1871"/>
        <v>-1.2590237866672424E-17</v>
      </c>
      <c r="BI737" s="343">
        <f t="shared" si="1872"/>
        <v>-8.2284336493945675E-18</v>
      </c>
      <c r="BJ737" s="343">
        <f t="shared" si="1873"/>
        <v>2.0347951409699793E-17</v>
      </c>
      <c r="BK737" s="343">
        <f t="shared" si="1874"/>
        <v>-1.0955482141858708E-17</v>
      </c>
      <c r="BL737" s="343">
        <f t="shared" si="1875"/>
        <v>-1.0019194345644715E-17</v>
      </c>
      <c r="BM737" s="343">
        <f t="shared" si="1876"/>
        <v>2.0401513182183222E-17</v>
      </c>
      <c r="BN737" s="343">
        <f t="shared" si="1877"/>
        <v>-9.2152191351431714E-18</v>
      </c>
      <c r="BO737" s="343">
        <f t="shared" si="1878"/>
        <v>-1.1713464723297077E-17</v>
      </c>
      <c r="BP737" s="343">
        <f t="shared" si="1879"/>
        <v>2.0258597230120615E-17</v>
      </c>
      <c r="BQ737" s="343">
        <f t="shared" si="1880"/>
        <v>-7.3862085306044702E-18</v>
      </c>
      <c r="BR737" s="343">
        <f t="shared" si="1881"/>
        <v>-1.3294928032433887E-17</v>
      </c>
    </row>
    <row r="738" spans="2:70">
      <c r="B738" s="340">
        <v>44</v>
      </c>
      <c r="C738" s="340">
        <f t="shared" si="1882"/>
        <v>1.3750000000000007E-2</v>
      </c>
      <c r="D738" s="341">
        <f t="shared" si="1817"/>
        <v>279.99998726373371</v>
      </c>
      <c r="E738" s="342" t="str">
        <f>AX694</f>
        <v>-0,000012736266267694</v>
      </c>
      <c r="F738" s="291">
        <v>44</v>
      </c>
      <c r="G738" s="343">
        <f t="shared" si="1818"/>
        <v>8.7828111427494206E-18</v>
      </c>
      <c r="H738" s="343">
        <f t="shared" si="1819"/>
        <v>1.8794573661021182E-17</v>
      </c>
      <c r="I738" s="343">
        <f t="shared" si="1820"/>
        <v>-2.3167555059625634E-17</v>
      </c>
      <c r="J738" s="343">
        <f t="shared" si="1821"/>
        <v>-1.0628946815716735E-18</v>
      </c>
      <c r="K738" s="343">
        <f t="shared" si="1822"/>
        <v>2.3981059429598531E-17</v>
      </c>
      <c r="L738" s="343">
        <f t="shared" si="1823"/>
        <v>-1.7291413586968287E-17</v>
      </c>
      <c r="M738" s="343">
        <f t="shared" si="1824"/>
        <v>-1.0746784425787764E-17</v>
      </c>
      <c r="N738" s="343">
        <f t="shared" si="1825"/>
        <v>2.5516646288864606E-17</v>
      </c>
      <c r="O738" s="343">
        <f t="shared" si="1826"/>
        <v>-8.7828111427495408E-18</v>
      </c>
      <c r="P738" s="343">
        <f t="shared" si="1827"/>
        <v>-1.8794573661021095E-17</v>
      </c>
      <c r="Q738" s="343">
        <f t="shared" si="1828"/>
        <v>2.3167555059625687E-17</v>
      </c>
      <c r="R738" s="343">
        <f t="shared" si="1829"/>
        <v>1.0628946815715485E-18</v>
      </c>
      <c r="S738" s="343">
        <f t="shared" si="1830"/>
        <v>-2.3981059429598491E-17</v>
      </c>
      <c r="T738" s="343">
        <f t="shared" si="1831"/>
        <v>1.7291413586968383E-17</v>
      </c>
      <c r="U738" s="343">
        <f t="shared" si="1832"/>
        <v>1.0746784425787653E-17</v>
      </c>
      <c r="V738" s="343">
        <f t="shared" si="1833"/>
        <v>-2.551664628886461E-17</v>
      </c>
      <c r="W738" s="343">
        <f t="shared" si="1834"/>
        <v>8.7828111427496563E-18</v>
      </c>
      <c r="X738" s="343">
        <f t="shared" si="1835"/>
        <v>1.8794573661021009E-17</v>
      </c>
      <c r="Y738" s="343">
        <f t="shared" si="1836"/>
        <v>-2.3167555059625739E-17</v>
      </c>
      <c r="Z738" s="343">
        <f t="shared" si="1837"/>
        <v>-1.0628946815714235E-18</v>
      </c>
      <c r="AA738" s="343">
        <f t="shared" si="1838"/>
        <v>2.3981059429598447E-17</v>
      </c>
      <c r="AB738" s="343">
        <f t="shared" si="1839"/>
        <v>-1.7291413586968472E-17</v>
      </c>
      <c r="AC738" s="343">
        <f t="shared" si="1840"/>
        <v>-1.0746784425787537E-17</v>
      </c>
      <c r="AD738" s="343">
        <f t="shared" si="1841"/>
        <v>2.5516646288864616E-17</v>
      </c>
      <c r="AE738" s="343">
        <f t="shared" si="1842"/>
        <v>-8.7828111427497749E-18</v>
      </c>
      <c r="AF738" s="343">
        <f t="shared" si="1843"/>
        <v>-1.8794573661020926E-17</v>
      </c>
      <c r="AG738" s="343">
        <f t="shared" si="1844"/>
        <v>2.3167555059625795E-17</v>
      </c>
      <c r="AH738" s="343">
        <f t="shared" si="1845"/>
        <v>1.0628946815712985E-18</v>
      </c>
      <c r="AI738" s="343">
        <f t="shared" si="1846"/>
        <v>-2.3981059429598401E-17</v>
      </c>
      <c r="AJ738" s="343">
        <f t="shared" si="1847"/>
        <v>1.7291413586968567E-17</v>
      </c>
      <c r="AK738" s="343">
        <f t="shared" si="1848"/>
        <v>1.0746784425787425E-17</v>
      </c>
      <c r="AL738" s="343">
        <f t="shared" si="1849"/>
        <v>-2.5516646288864622E-17</v>
      </c>
      <c r="AM738" s="343">
        <f t="shared" si="1850"/>
        <v>8.7828111427498905E-18</v>
      </c>
      <c r="AN738" s="343">
        <f t="shared" si="1851"/>
        <v>1.8794573661020843E-17</v>
      </c>
      <c r="AO738" s="343">
        <f t="shared" si="1852"/>
        <v>-2.3167555059625844E-17</v>
      </c>
      <c r="AP738" s="343">
        <f t="shared" si="1853"/>
        <v>-1.0628946815711733E-18</v>
      </c>
      <c r="AQ738" s="343">
        <f t="shared" si="1854"/>
        <v>2.3981059429598361E-17</v>
      </c>
      <c r="AR738" s="343">
        <f t="shared" si="1855"/>
        <v>-1.7291413586968657E-17</v>
      </c>
      <c r="AS738" s="343">
        <f t="shared" si="1856"/>
        <v>-1.0746784425787309E-17</v>
      </c>
      <c r="AT738" s="343">
        <f t="shared" si="1857"/>
        <v>2.5516646288864625E-17</v>
      </c>
      <c r="AU738" s="343">
        <f t="shared" si="1858"/>
        <v>-8.7828111427500091E-18</v>
      </c>
      <c r="AV738" s="343">
        <f t="shared" si="1859"/>
        <v>-1.879457366102076E-17</v>
      </c>
      <c r="AW738" s="343">
        <f t="shared" si="1860"/>
        <v>2.3167555059625899E-17</v>
      </c>
      <c r="AX738" s="343">
        <f t="shared" si="1861"/>
        <v>1.0628946815710483E-18</v>
      </c>
      <c r="AY738" s="343">
        <f t="shared" si="1862"/>
        <v>-2.3981059429598315E-17</v>
      </c>
      <c r="AZ738" s="343">
        <f t="shared" si="1863"/>
        <v>1.7291413586968749E-17</v>
      </c>
      <c r="BA738" s="343">
        <f t="shared" si="1864"/>
        <v>1.0746784425787198E-17</v>
      </c>
      <c r="BB738" s="343">
        <f t="shared" si="1865"/>
        <v>-2.5516646288864631E-17</v>
      </c>
      <c r="BC738" s="343">
        <f t="shared" si="1866"/>
        <v>8.7828111427501262E-18</v>
      </c>
      <c r="BD738" s="343">
        <f t="shared" si="1867"/>
        <v>1.879457366102067E-17</v>
      </c>
      <c r="BE738" s="343">
        <f t="shared" si="1868"/>
        <v>-2.3167555059625955E-17</v>
      </c>
      <c r="BF738" s="343">
        <f t="shared" si="1869"/>
        <v>-1.0628946815709233E-18</v>
      </c>
      <c r="BG738" s="343">
        <f t="shared" si="1870"/>
        <v>2.3981059429598272E-17</v>
      </c>
      <c r="BH738" s="343">
        <f t="shared" si="1871"/>
        <v>-1.7291413586968839E-17</v>
      </c>
      <c r="BI738" s="343">
        <f t="shared" si="1872"/>
        <v>-1.0746784425787083E-17</v>
      </c>
      <c r="BJ738" s="343">
        <f t="shared" si="1873"/>
        <v>2.5516646288864637E-17</v>
      </c>
      <c r="BK738" s="343">
        <f t="shared" si="1874"/>
        <v>-8.7828111427502433E-18</v>
      </c>
      <c r="BL738" s="343">
        <f t="shared" si="1875"/>
        <v>-1.8794573661020587E-17</v>
      </c>
      <c r="BM738" s="343">
        <f t="shared" si="1876"/>
        <v>2.3167555059626004E-17</v>
      </c>
      <c r="BN738" s="343">
        <f t="shared" si="1877"/>
        <v>1.0628946815707983E-18</v>
      </c>
      <c r="BO738" s="343">
        <f t="shared" si="1878"/>
        <v>-2.3981059429598229E-17</v>
      </c>
      <c r="BP738" s="343">
        <f t="shared" si="1879"/>
        <v>1.7291413586968934E-17</v>
      </c>
      <c r="BQ738" s="343">
        <f t="shared" si="1880"/>
        <v>1.074678442578697E-17</v>
      </c>
      <c r="BR738" s="343">
        <f t="shared" si="1881"/>
        <v>-2.5516646288864643E-17</v>
      </c>
    </row>
    <row r="739" spans="2:70">
      <c r="B739" s="340">
        <v>45</v>
      </c>
      <c r="C739" s="340">
        <f t="shared" si="1882"/>
        <v>1.4062500000000007E-2</v>
      </c>
      <c r="D739" s="341">
        <f t="shared" si="1817"/>
        <v>279.99999032047862</v>
      </c>
      <c r="E739" s="342" t="str">
        <f>AY694</f>
        <v>-9,67952140098229E-06</v>
      </c>
      <c r="F739" s="291">
        <v>45</v>
      </c>
      <c r="G739" s="343">
        <f t="shared" si="1818"/>
        <v>-7.5247830798593968E-17</v>
      </c>
      <c r="H739" s="343">
        <f t="shared" si="1819"/>
        <v>-9.7069353413500964E-20</v>
      </c>
      <c r="I739" s="343">
        <f t="shared" si="1820"/>
        <v>7.5304186290447878E-17</v>
      </c>
      <c r="J739" s="343">
        <f t="shared" si="1821"/>
        <v>-4.362223347305163E-17</v>
      </c>
      <c r="K739" s="343">
        <f t="shared" si="1822"/>
        <v>-4.9978454360760594E-17</v>
      </c>
      <c r="L739" s="343">
        <f t="shared" si="1823"/>
        <v>7.2638192460632156E-17</v>
      </c>
      <c r="M739" s="343">
        <f t="shared" si="1824"/>
        <v>7.806945851196422E-18</v>
      </c>
      <c r="N739" s="343">
        <f t="shared" si="1825"/>
        <v>-7.7170665974147404E-17</v>
      </c>
      <c r="O739" s="343">
        <f t="shared" si="1826"/>
        <v>3.6995977880438076E-17</v>
      </c>
      <c r="P739" s="343">
        <f t="shared" si="1827"/>
        <v>5.5691934976674808E-17</v>
      </c>
      <c r="Q739" s="343">
        <f t="shared" si="1828"/>
        <v>-6.932900862119938E-17</v>
      </c>
      <c r="R739" s="343">
        <f t="shared" si="1829"/>
        <v>-1.5441637192721747E-17</v>
      </c>
      <c r="S739" s="343">
        <f t="shared" si="1830"/>
        <v>7.8293949958738719E-17</v>
      </c>
      <c r="T739" s="343">
        <f t="shared" si="1831"/>
        <v>-3.0013430796777406E-17</v>
      </c>
      <c r="U739" s="343">
        <f t="shared" si="1832"/>
        <v>-6.0869071814455528E-17</v>
      </c>
      <c r="V739" s="343">
        <f t="shared" si="1833"/>
        <v>6.5352148529653239E-17</v>
      </c>
      <c r="W739" s="343">
        <f t="shared" si="1834"/>
        <v>2.2927617126822808E-17</v>
      </c>
      <c r="X739" s="343">
        <f t="shared" si="1835"/>
        <v>-7.8663220405400727E-17</v>
      </c>
      <c r="Y739" s="343">
        <f t="shared" si="1836"/>
        <v>2.2741837967533579E-17</v>
      </c>
      <c r="Z739" s="343">
        <f t="shared" si="1837"/>
        <v>6.5460006216242997E-17</v>
      </c>
      <c r="AA739" s="343">
        <f t="shared" si="1838"/>
        <v>-6.0745911522647829E-17</v>
      </c>
      <c r="AB739" s="343">
        <f t="shared" si="1839"/>
        <v>-3.0192791574483192E-17</v>
      </c>
      <c r="AC739" s="343">
        <f t="shared" si="1840"/>
        <v>7.8274921037868303E-17</v>
      </c>
      <c r="AD739" s="343">
        <f t="shared" si="1841"/>
        <v>-1.5251228806708642E-17</v>
      </c>
      <c r="AE739" s="343">
        <f t="shared" si="1842"/>
        <v>-6.9420524974089303E-17</v>
      </c>
      <c r="AF739" s="343">
        <f t="shared" si="1843"/>
        <v>5.5554658180586958E-17</v>
      </c>
      <c r="AG739" s="343">
        <f t="shared" si="1844"/>
        <v>3.7167192934221504E-17</v>
      </c>
      <c r="AH739" s="343">
        <f t="shared" si="1845"/>
        <v>-7.7132791391316689E-17</v>
      </c>
      <c r="AI739" s="343">
        <f t="shared" si="1846"/>
        <v>7.613741975306462E-18</v>
      </c>
      <c r="AJ739" s="343">
        <f t="shared" si="1847"/>
        <v>7.2712486127315882E-17</v>
      </c>
      <c r="AK739" s="343">
        <f t="shared" si="1848"/>
        <v>-4.9828383110981777E-17</v>
      </c>
      <c r="AL739" s="343">
        <f t="shared" si="1849"/>
        <v>-4.3783653908349869E-17</v>
      </c>
      <c r="AM739" s="343">
        <f t="shared" si="1850"/>
        <v>7.5247830798593808E-17</v>
      </c>
      <c r="AN739" s="343">
        <f t="shared" si="1851"/>
        <v>9.706935341264431E-20</v>
      </c>
      <c r="AO739" s="343">
        <f t="shared" si="1852"/>
        <v>-7.5304186290447829E-17</v>
      </c>
      <c r="AP739" s="343">
        <f t="shared" si="1853"/>
        <v>4.3622233473051076E-17</v>
      </c>
      <c r="AQ739" s="343">
        <f t="shared" si="1854"/>
        <v>4.9978454360760039E-17</v>
      </c>
      <c r="AR739" s="343">
        <f t="shared" si="1855"/>
        <v>-7.2638192460632218E-17</v>
      </c>
      <c r="AS739" s="343">
        <f t="shared" si="1856"/>
        <v>-7.8069458511971061E-18</v>
      </c>
      <c r="AT739" s="343">
        <f t="shared" si="1857"/>
        <v>7.7170665974147256E-17</v>
      </c>
      <c r="AU739" s="343">
        <f t="shared" si="1858"/>
        <v>-3.6995977880438199E-17</v>
      </c>
      <c r="AV739" s="343">
        <f t="shared" si="1859"/>
        <v>-5.5691934976675486E-17</v>
      </c>
      <c r="AW739" s="343">
        <f t="shared" si="1860"/>
        <v>6.9329008621199725E-17</v>
      </c>
      <c r="AX739" s="343">
        <f t="shared" si="1861"/>
        <v>1.544163719272159E-17</v>
      </c>
      <c r="AY739" s="343">
        <f t="shared" si="1862"/>
        <v>-7.8293949958738818E-17</v>
      </c>
      <c r="AZ739" s="343">
        <f t="shared" si="1863"/>
        <v>3.0013430796778066E-17</v>
      </c>
      <c r="BA739" s="343">
        <f t="shared" si="1864"/>
        <v>6.0869071814455429E-17</v>
      </c>
      <c r="BB739" s="343">
        <f t="shared" si="1865"/>
        <v>-6.5352148529652709E-17</v>
      </c>
      <c r="BC739" s="343">
        <f t="shared" si="1866"/>
        <v>-2.292761712682266E-17</v>
      </c>
      <c r="BD739" s="343">
        <f t="shared" si="1867"/>
        <v>7.8663220405400715E-17</v>
      </c>
      <c r="BE739" s="343">
        <f t="shared" si="1868"/>
        <v>-2.2741837967534793E-17</v>
      </c>
      <c r="BF739" s="343">
        <f t="shared" si="1869"/>
        <v>-6.5460006216242923E-17</v>
      </c>
      <c r="BG739" s="343">
        <f t="shared" si="1870"/>
        <v>6.074591152264794E-17</v>
      </c>
      <c r="BH739" s="343">
        <f t="shared" si="1871"/>
        <v>3.0192791574482021E-17</v>
      </c>
      <c r="BI739" s="343">
        <f t="shared" si="1872"/>
        <v>-7.8274921037868316E-17</v>
      </c>
      <c r="BJ739" s="343">
        <f t="shared" si="1873"/>
        <v>1.5251228806708784E-17</v>
      </c>
      <c r="BK739" s="343">
        <f t="shared" si="1874"/>
        <v>6.9420524974088711E-17</v>
      </c>
      <c r="BL739" s="343">
        <f t="shared" si="1875"/>
        <v>-5.5554658180587069E-17</v>
      </c>
      <c r="BM739" s="343">
        <f t="shared" si="1876"/>
        <v>-3.7167192934222355E-17</v>
      </c>
      <c r="BN739" s="343">
        <f t="shared" si="1877"/>
        <v>7.7132791391316516E-17</v>
      </c>
      <c r="BO739" s="343">
        <f t="shared" si="1878"/>
        <v>-7.6137419753043851E-18</v>
      </c>
      <c r="BP739" s="343">
        <f t="shared" si="1879"/>
        <v>-7.271248612731497E-17</v>
      </c>
      <c r="BQ739" s="343">
        <f t="shared" si="1880"/>
        <v>4.9828383110981876E-17</v>
      </c>
      <c r="BR739" s="343">
        <f t="shared" si="1881"/>
        <v>4.3783653908349739E-17</v>
      </c>
    </row>
    <row r="740" spans="2:70">
      <c r="B740" s="340">
        <v>46</v>
      </c>
      <c r="C740" s="340">
        <f t="shared" si="1882"/>
        <v>1.4375000000000008E-2</v>
      </c>
      <c r="D740" s="341">
        <f t="shared" si="1817"/>
        <v>279.99999347044258</v>
      </c>
      <c r="E740" s="342" t="str">
        <f>AZ694</f>
        <v>-6,52955745209181E-06</v>
      </c>
      <c r="F740" s="291">
        <v>46</v>
      </c>
      <c r="G740" s="343">
        <f t="shared" si="1818"/>
        <v>6.0456588329125682E-18</v>
      </c>
      <c r="H740" s="343">
        <f t="shared" si="1819"/>
        <v>3.6982436901099868E-17</v>
      </c>
      <c r="I740" s="343">
        <f t="shared" si="1820"/>
        <v>-2.0475489880866002E-17</v>
      </c>
      <c r="J740" s="343">
        <f t="shared" si="1821"/>
        <v>-2.8993297072507587E-17</v>
      </c>
      <c r="K740" s="343">
        <f t="shared" si="1822"/>
        <v>3.1788113205235624E-17</v>
      </c>
      <c r="L740" s="343">
        <f t="shared" si="1823"/>
        <v>1.6590190589518523E-17</v>
      </c>
      <c r="M740" s="343">
        <f t="shared" si="1824"/>
        <v>-3.8261284454071807E-17</v>
      </c>
      <c r="N740" s="343">
        <f t="shared" si="1825"/>
        <v>-1.6613779797273246E-18</v>
      </c>
      <c r="O740" s="343">
        <f t="shared" si="1826"/>
        <v>3.8909521984182824E-17</v>
      </c>
      <c r="P740" s="343">
        <f t="shared" si="1827"/>
        <v>-1.3520364367048474E-17</v>
      </c>
      <c r="Q740" s="343">
        <f t="shared" si="1828"/>
        <v>-3.3634137507897044E-17</v>
      </c>
      <c r="R740" s="343">
        <f t="shared" si="1829"/>
        <v>2.6643753801349097E-17</v>
      </c>
      <c r="S740" s="343">
        <f t="shared" si="1830"/>
        <v>2.3238260490249854E-17</v>
      </c>
      <c r="T740" s="343">
        <f t="shared" si="1831"/>
        <v>-3.571087324562418E-17</v>
      </c>
      <c r="U740" s="343">
        <f t="shared" si="1832"/>
        <v>-9.3045689683175652E-18</v>
      </c>
      <c r="V740" s="343">
        <f t="shared" si="1833"/>
        <v>3.934133595812501E-17</v>
      </c>
      <c r="W740" s="343">
        <f t="shared" si="1834"/>
        <v>-6.0456588329125743E-18</v>
      </c>
      <c r="X740" s="343">
        <f t="shared" si="1835"/>
        <v>-3.6982436901099757E-17</v>
      </c>
      <c r="Y740" s="343">
        <f t="shared" si="1836"/>
        <v>2.0475489880866097E-17</v>
      </c>
      <c r="Z740" s="343">
        <f t="shared" si="1837"/>
        <v>2.8993297072507322E-17</v>
      </c>
      <c r="AA740" s="343">
        <f t="shared" si="1838"/>
        <v>-3.1788113205235698E-17</v>
      </c>
      <c r="AB740" s="343">
        <f t="shared" si="1839"/>
        <v>-1.6590190589518039E-17</v>
      </c>
      <c r="AC740" s="343">
        <f t="shared" si="1840"/>
        <v>3.8261284454071868E-17</v>
      </c>
      <c r="AD740" s="343">
        <f t="shared" si="1841"/>
        <v>1.6613779797273535E-18</v>
      </c>
      <c r="AE740" s="343">
        <f t="shared" si="1842"/>
        <v>-3.8909521984182787E-17</v>
      </c>
      <c r="AF740" s="343">
        <f t="shared" si="1843"/>
        <v>1.3520364367048445E-17</v>
      </c>
      <c r="AG740" s="343">
        <f t="shared" si="1844"/>
        <v>3.3634137507896915E-17</v>
      </c>
      <c r="AH740" s="343">
        <f t="shared" si="1845"/>
        <v>-2.6643753801349285E-17</v>
      </c>
      <c r="AI740" s="343">
        <f t="shared" si="1846"/>
        <v>-2.3238260490249426E-17</v>
      </c>
      <c r="AJ740" s="343">
        <f t="shared" si="1847"/>
        <v>3.5710873245624519E-17</v>
      </c>
      <c r="AK740" s="343">
        <f t="shared" si="1848"/>
        <v>9.3045689683178657E-18</v>
      </c>
      <c r="AL740" s="343">
        <f t="shared" si="1849"/>
        <v>-3.9341335958125016E-17</v>
      </c>
      <c r="AM740" s="343">
        <f t="shared" si="1850"/>
        <v>6.0456588329133747E-18</v>
      </c>
      <c r="AN740" s="343">
        <f t="shared" si="1851"/>
        <v>3.6982436901099861E-17</v>
      </c>
      <c r="AO740" s="343">
        <f t="shared" si="1852"/>
        <v>-2.0475489880866313E-17</v>
      </c>
      <c r="AP740" s="343">
        <f t="shared" si="1853"/>
        <v>-2.8993297072507162E-17</v>
      </c>
      <c r="AQ740" s="343">
        <f t="shared" si="1854"/>
        <v>3.1788113205236172E-17</v>
      </c>
      <c r="AR740" s="343">
        <f t="shared" si="1855"/>
        <v>1.6590190589518323E-17</v>
      </c>
      <c r="AS740" s="343">
        <f t="shared" si="1856"/>
        <v>-3.8261284454071918E-17</v>
      </c>
      <c r="AT740" s="343">
        <f t="shared" si="1857"/>
        <v>-1.6613779797265438E-18</v>
      </c>
      <c r="AU740" s="343">
        <f t="shared" si="1858"/>
        <v>3.890952198418283E-17</v>
      </c>
      <c r="AV740" s="343">
        <f t="shared" si="1859"/>
        <v>-1.3520364367048681E-17</v>
      </c>
      <c r="AW740" s="343">
        <f t="shared" si="1860"/>
        <v>-3.3634137507896786E-17</v>
      </c>
      <c r="AX740" s="343">
        <f t="shared" si="1861"/>
        <v>2.6643753801349874E-17</v>
      </c>
      <c r="AY740" s="343">
        <f t="shared" si="1862"/>
        <v>2.3238260490249669E-17</v>
      </c>
      <c r="AZ740" s="343">
        <f t="shared" si="1863"/>
        <v>-3.571087324562439E-17</v>
      </c>
      <c r="BA740" s="343">
        <f t="shared" si="1864"/>
        <v>-9.3045689683170783E-18</v>
      </c>
      <c r="BB740" s="343">
        <f t="shared" si="1865"/>
        <v>3.9341335958125004E-17</v>
      </c>
      <c r="BC740" s="343">
        <f t="shared" si="1866"/>
        <v>-6.0456588329130697E-18</v>
      </c>
      <c r="BD740" s="343">
        <f t="shared" si="1867"/>
        <v>-3.6982436901099584E-17</v>
      </c>
      <c r="BE740" s="343">
        <f t="shared" si="1868"/>
        <v>2.0475489880867006E-17</v>
      </c>
      <c r="BF740" s="343">
        <f t="shared" si="1869"/>
        <v>2.8993297072507365E-17</v>
      </c>
      <c r="BG740" s="343">
        <f t="shared" si="1870"/>
        <v>-3.1788113205235987E-17</v>
      </c>
      <c r="BH740" s="343">
        <f t="shared" si="1871"/>
        <v>-1.6590190589517586E-17</v>
      </c>
      <c r="BI740" s="343">
        <f t="shared" si="1872"/>
        <v>3.8261284454072115E-17</v>
      </c>
      <c r="BJ740" s="343">
        <f t="shared" si="1873"/>
        <v>1.6613779797268523E-18</v>
      </c>
      <c r="BK740" s="343">
        <f t="shared" si="1874"/>
        <v>-3.8909521984182879E-17</v>
      </c>
      <c r="BL740" s="343">
        <f t="shared" si="1875"/>
        <v>1.3520364367049443E-17</v>
      </c>
      <c r="BM740" s="343">
        <f t="shared" si="1876"/>
        <v>3.363413750789694E-17</v>
      </c>
      <c r="BN740" s="343">
        <f t="shared" si="1877"/>
        <v>-2.6643753801350471E-17</v>
      </c>
      <c r="BO740" s="343">
        <f t="shared" si="1878"/>
        <v>-2.3238260490249013E-17</v>
      </c>
      <c r="BP740" s="343">
        <f t="shared" si="1879"/>
        <v>3.5710873245624261E-17</v>
      </c>
      <c r="BQ740" s="343">
        <f t="shared" si="1880"/>
        <v>9.3045689683162895E-18</v>
      </c>
      <c r="BR740" s="343">
        <f t="shared" si="1881"/>
        <v>-3.9341335958125041E-17</v>
      </c>
    </row>
    <row r="741" spans="2:70">
      <c r="B741" s="340">
        <v>47</v>
      </c>
      <c r="C741" s="340">
        <f t="shared" si="1882"/>
        <v>1.4687500000000008E-2</v>
      </c>
      <c r="D741" s="341">
        <f t="shared" si="1817"/>
        <v>279.99999668328968</v>
      </c>
      <c r="E741" s="342" t="str">
        <f>BA694</f>
        <v>-3,31671029480866E-06</v>
      </c>
      <c r="F741" s="291">
        <v>47</v>
      </c>
      <c r="G741" s="343">
        <f t="shared" si="1818"/>
        <v>-7.6378654867053756E-18</v>
      </c>
      <c r="H741" s="343">
        <f t="shared" si="1819"/>
        <v>-2.4109909497826388E-17</v>
      </c>
      <c r="I741" s="343">
        <f t="shared" si="1820"/>
        <v>1.2364234251868277E-17</v>
      </c>
      <c r="J741" s="343">
        <f t="shared" si="1821"/>
        <v>2.1686095730360526E-17</v>
      </c>
      <c r="K741" s="343">
        <f t="shared" si="1822"/>
        <v>-1.6615452428674302E-17</v>
      </c>
      <c r="L741" s="343">
        <f t="shared" si="1823"/>
        <v>-1.8428897465679509E-17</v>
      </c>
      <c r="M741" s="343">
        <f t="shared" si="1824"/>
        <v>2.0228148086699544E-17</v>
      </c>
      <c r="N741" s="343">
        <f t="shared" si="1825"/>
        <v>1.4463487006437193E-17</v>
      </c>
      <c r="O741" s="343">
        <f t="shared" si="1826"/>
        <v>-2.3063487357828951E-17</v>
      </c>
      <c r="P741" s="343">
        <f t="shared" si="1827"/>
        <v>-9.942252852754548E-18</v>
      </c>
      <c r="Q741" s="343">
        <f t="shared" si="1828"/>
        <v>2.5012509743949798E-17</v>
      </c>
      <c r="R741" s="343">
        <f t="shared" si="1829"/>
        <v>5.0389434976200141E-18</v>
      </c>
      <c r="S741" s="343">
        <f t="shared" si="1830"/>
        <v>-2.6000315407787679E-17</v>
      </c>
      <c r="T741" s="343">
        <f t="shared" si="1831"/>
        <v>5.8009630255993127E-20</v>
      </c>
      <c r="U741" s="343">
        <f t="shared" si="1832"/>
        <v>2.5988943531649157E-17</v>
      </c>
      <c r="V741" s="343">
        <f t="shared" si="1833"/>
        <v>-5.1527334805732573E-18</v>
      </c>
      <c r="W741" s="343">
        <f t="shared" si="1834"/>
        <v>-2.497883113035683E-17</v>
      </c>
      <c r="X741" s="343">
        <f t="shared" si="1835"/>
        <v>1.0049440672918327E-17</v>
      </c>
      <c r="Y741" s="343">
        <f t="shared" si="1836"/>
        <v>2.3008796257014808E-17</v>
      </c>
      <c r="Z741" s="343">
        <f t="shared" si="1837"/>
        <v>-1.4559953495994417E-17</v>
      </c>
      <c r="AA741" s="343">
        <f t="shared" si="1838"/>
        <v>-2.0154546246997108E-17</v>
      </c>
      <c r="AB741" s="343">
        <f t="shared" si="1839"/>
        <v>1.8510935471535716E-17</v>
      </c>
      <c r="AC741" s="343">
        <f t="shared" si="1840"/>
        <v>1.6525768327507264E-17</v>
      </c>
      <c r="AD741" s="343">
        <f t="shared" si="1841"/>
        <v>-2.1750552577957831E-17</v>
      </c>
      <c r="AE741" s="343">
        <f t="shared" si="1842"/>
        <v>-1.2261914398948991E-17</v>
      </c>
      <c r="AF741" s="343">
        <f t="shared" si="1843"/>
        <v>2.4154308146659467E-17</v>
      </c>
      <c r="AG741" s="343">
        <f t="shared" si="1844"/>
        <v>7.5268419765999421E-18</v>
      </c>
      <c r="AH741" s="343">
        <f t="shared" si="1845"/>
        <v>-2.5629827199177157E-17</v>
      </c>
      <c r="AI741" s="343">
        <f t="shared" si="1846"/>
        <v>-2.5025172381914133E-18</v>
      </c>
      <c r="AJ741" s="343">
        <f t="shared" si="1847"/>
        <v>2.612040636580305E-17</v>
      </c>
      <c r="AK741" s="343">
        <f t="shared" si="1848"/>
        <v>-2.6179778342526172E-18</v>
      </c>
      <c r="AL741" s="343">
        <f t="shared" si="1849"/>
        <v>-2.5607192964283826E-17</v>
      </c>
      <c r="AM741" s="343">
        <f t="shared" si="1850"/>
        <v>7.6378654867052092E-18</v>
      </c>
      <c r="AN741" s="343">
        <f t="shared" si="1851"/>
        <v>2.4109909497826475E-17</v>
      </c>
      <c r="AO741" s="343">
        <f t="shared" si="1852"/>
        <v>-1.2364234251868043E-17</v>
      </c>
      <c r="AP741" s="343">
        <f t="shared" si="1853"/>
        <v>-2.1686095730360701E-17</v>
      </c>
      <c r="AQ741" s="343">
        <f t="shared" si="1854"/>
        <v>1.6615452428674058E-17</v>
      </c>
      <c r="AR741" s="343">
        <f t="shared" si="1855"/>
        <v>1.8428897465679795E-17</v>
      </c>
      <c r="AS741" s="343">
        <f t="shared" si="1856"/>
        <v>-2.022814808669923E-17</v>
      </c>
      <c r="AT741" s="343">
        <f t="shared" si="1857"/>
        <v>-1.4463487006437612E-17</v>
      </c>
      <c r="AU741" s="343">
        <f t="shared" si="1858"/>
        <v>2.3063487357829065E-17</v>
      </c>
      <c r="AV741" s="343">
        <f t="shared" si="1859"/>
        <v>9.9422528527543246E-18</v>
      </c>
      <c r="AW741" s="343">
        <f t="shared" si="1860"/>
        <v>-2.5012509743949817E-17</v>
      </c>
      <c r="AX741" s="343">
        <f t="shared" si="1861"/>
        <v>-5.0389434976199594E-18</v>
      </c>
      <c r="AY741" s="343">
        <f t="shared" si="1862"/>
        <v>2.6000315407787679E-17</v>
      </c>
      <c r="AZ741" s="343">
        <f t="shared" si="1863"/>
        <v>-5.8009630255864474E-20</v>
      </c>
      <c r="BA741" s="343">
        <f t="shared" si="1864"/>
        <v>-2.5988943531649175E-17</v>
      </c>
      <c r="BB741" s="343">
        <f t="shared" si="1865"/>
        <v>5.1527334805731317E-18</v>
      </c>
      <c r="BC741" s="343">
        <f t="shared" si="1866"/>
        <v>2.497883113035687E-17</v>
      </c>
      <c r="BD741" s="343">
        <f t="shared" si="1867"/>
        <v>-1.0049440672918208E-17</v>
      </c>
      <c r="BE741" s="343">
        <f t="shared" si="1868"/>
        <v>-2.300879625701487E-17</v>
      </c>
      <c r="BF741" s="343">
        <f t="shared" si="1869"/>
        <v>1.4559953495994309E-17</v>
      </c>
      <c r="BG741" s="343">
        <f t="shared" si="1870"/>
        <v>2.0154546246997425E-17</v>
      </c>
      <c r="BH741" s="343">
        <f t="shared" si="1871"/>
        <v>-1.8510935471535365E-17</v>
      </c>
      <c r="BI741" s="343">
        <f t="shared" si="1872"/>
        <v>-1.6525768327507652E-17</v>
      </c>
      <c r="BJ741" s="343">
        <f t="shared" si="1873"/>
        <v>2.175055257795796E-17</v>
      </c>
      <c r="BK741" s="343">
        <f t="shared" si="1874"/>
        <v>1.226191439894943E-17</v>
      </c>
      <c r="BL741" s="343">
        <f t="shared" si="1875"/>
        <v>-2.4154308146659559E-17</v>
      </c>
      <c r="BM741" s="343">
        <f t="shared" si="1876"/>
        <v>-7.5268419766004228E-18</v>
      </c>
      <c r="BN741" s="343">
        <f t="shared" si="1877"/>
        <v>2.5629827199177129E-17</v>
      </c>
      <c r="BO741" s="343">
        <f t="shared" si="1878"/>
        <v>2.5025172381922799E-18</v>
      </c>
      <c r="BP741" s="343">
        <f t="shared" si="1879"/>
        <v>-2.6120406365803056E-17</v>
      </c>
      <c r="BQ741" s="343">
        <f t="shared" si="1880"/>
        <v>2.6179778342517521E-18</v>
      </c>
      <c r="BR741" s="343">
        <f t="shared" si="1881"/>
        <v>2.560719296428385E-17</v>
      </c>
    </row>
    <row r="742" spans="2:70">
      <c r="B742" s="340">
        <v>48</v>
      </c>
      <c r="C742" s="340">
        <f t="shared" si="1882"/>
        <v>1.5000000000000008E-2</v>
      </c>
      <c r="D742" s="341">
        <f t="shared" si="1817"/>
        <v>279.99999992807858</v>
      </c>
      <c r="E742" s="342" t="str">
        <f>BB694</f>
        <v>-7,19214051546298E-08</v>
      </c>
      <c r="F742" s="291">
        <v>48</v>
      </c>
      <c r="G742" s="343">
        <f t="shared" si="1818"/>
        <v>-4.1684987294458792E-17</v>
      </c>
      <c r="H742" s="343">
        <f t="shared" si="1819"/>
        <v>2.799567680398281E-17</v>
      </c>
      <c r="I742" s="343">
        <f t="shared" si="1820"/>
        <v>4.168498729445878E-17</v>
      </c>
      <c r="J742" s="343">
        <f t="shared" si="1821"/>
        <v>-2.7995676803982829E-17</v>
      </c>
      <c r="K742" s="343">
        <f t="shared" si="1822"/>
        <v>-4.1684987294458725E-17</v>
      </c>
      <c r="L742" s="343">
        <f t="shared" si="1823"/>
        <v>2.7995676803982841E-17</v>
      </c>
      <c r="M742" s="343">
        <f t="shared" si="1824"/>
        <v>4.1684987294458811E-17</v>
      </c>
      <c r="N742" s="343">
        <f t="shared" si="1825"/>
        <v>-2.7995676803982859E-17</v>
      </c>
      <c r="O742" s="343">
        <f t="shared" si="1826"/>
        <v>-4.16849872944587E-17</v>
      </c>
      <c r="P742" s="343">
        <f t="shared" si="1827"/>
        <v>2.799567680398302E-17</v>
      </c>
      <c r="Q742" s="343">
        <f t="shared" si="1828"/>
        <v>4.1684987294458792E-17</v>
      </c>
      <c r="R742" s="343">
        <f t="shared" si="1829"/>
        <v>-2.799567680398289E-17</v>
      </c>
      <c r="S742" s="343">
        <f t="shared" si="1830"/>
        <v>-4.1684987294458682E-17</v>
      </c>
      <c r="T742" s="343">
        <f t="shared" si="1831"/>
        <v>2.7995676803982755E-17</v>
      </c>
      <c r="U742" s="343">
        <f t="shared" si="1832"/>
        <v>4.1684987294458774E-17</v>
      </c>
      <c r="V742" s="343">
        <f t="shared" si="1833"/>
        <v>-2.7995676803982921E-17</v>
      </c>
      <c r="W742" s="343">
        <f t="shared" si="1834"/>
        <v>-4.1684987294458663E-17</v>
      </c>
      <c r="X742" s="343">
        <f t="shared" si="1835"/>
        <v>2.7995676803983081E-17</v>
      </c>
      <c r="Y742" s="343">
        <f t="shared" si="1836"/>
        <v>4.1684987294458552E-17</v>
      </c>
      <c r="Z742" s="343">
        <f t="shared" si="1837"/>
        <v>-2.7995676803983248E-17</v>
      </c>
      <c r="AA742" s="343">
        <f t="shared" si="1838"/>
        <v>-4.1684987294458842E-17</v>
      </c>
      <c r="AB742" s="343">
        <f t="shared" si="1839"/>
        <v>2.7995676803982816E-17</v>
      </c>
      <c r="AC742" s="343">
        <f t="shared" si="1840"/>
        <v>4.1684987294458731E-17</v>
      </c>
      <c r="AD742" s="343">
        <f t="shared" si="1841"/>
        <v>-2.7995676803982983E-17</v>
      </c>
      <c r="AE742" s="343">
        <f t="shared" si="1842"/>
        <v>-4.168498729445862E-17</v>
      </c>
      <c r="AF742" s="343">
        <f t="shared" si="1843"/>
        <v>2.7995676803983143E-17</v>
      </c>
      <c r="AG742" s="343">
        <f t="shared" si="1844"/>
        <v>4.1684987294458509E-17</v>
      </c>
      <c r="AH742" s="343">
        <f t="shared" si="1845"/>
        <v>-2.7995676803982718E-17</v>
      </c>
      <c r="AI742" s="343">
        <f t="shared" si="1846"/>
        <v>-4.1684987294458398E-17</v>
      </c>
      <c r="AJ742" s="343">
        <f t="shared" si="1847"/>
        <v>2.7995676803982878E-17</v>
      </c>
      <c r="AK742" s="343">
        <f t="shared" si="1848"/>
        <v>4.1684987294458293E-17</v>
      </c>
      <c r="AL742" s="343">
        <f t="shared" si="1849"/>
        <v>-2.7995676803983044E-17</v>
      </c>
      <c r="AM742" s="343">
        <f t="shared" si="1850"/>
        <v>-4.1684987294458977E-17</v>
      </c>
      <c r="AN742" s="343">
        <f t="shared" si="1851"/>
        <v>2.7995676803983204E-17</v>
      </c>
      <c r="AO742" s="343">
        <f t="shared" si="1852"/>
        <v>4.1684987294458866E-17</v>
      </c>
      <c r="AP742" s="343">
        <f t="shared" si="1853"/>
        <v>-2.7995676803983371E-17</v>
      </c>
      <c r="AQ742" s="343">
        <f t="shared" si="1854"/>
        <v>-4.1684987294458756E-17</v>
      </c>
      <c r="AR742" s="343">
        <f t="shared" si="1855"/>
        <v>2.7995676803983531E-17</v>
      </c>
      <c r="AS742" s="343">
        <f t="shared" si="1856"/>
        <v>4.1684987294458651E-17</v>
      </c>
      <c r="AT742" s="343">
        <f t="shared" si="1857"/>
        <v>-2.7995676803983698E-17</v>
      </c>
      <c r="AU742" s="343">
        <f t="shared" si="1858"/>
        <v>-4.168498729445854E-17</v>
      </c>
      <c r="AV742" s="343">
        <f t="shared" si="1859"/>
        <v>2.7995676803982674E-17</v>
      </c>
      <c r="AW742" s="343">
        <f t="shared" si="1860"/>
        <v>4.1684987294458429E-17</v>
      </c>
      <c r="AX742" s="343">
        <f t="shared" si="1861"/>
        <v>-2.7995676803982841E-17</v>
      </c>
      <c r="AY742" s="343">
        <f t="shared" si="1862"/>
        <v>-4.1684987294458318E-17</v>
      </c>
      <c r="AZ742" s="343">
        <f t="shared" si="1863"/>
        <v>2.7995676803983001E-17</v>
      </c>
      <c r="BA742" s="343">
        <f t="shared" si="1864"/>
        <v>4.1684987294458207E-17</v>
      </c>
      <c r="BB742" s="343">
        <f t="shared" si="1865"/>
        <v>-2.7995676803983168E-17</v>
      </c>
      <c r="BC742" s="343">
        <f t="shared" si="1866"/>
        <v>-4.1684987294458897E-17</v>
      </c>
      <c r="BD742" s="343">
        <f t="shared" si="1867"/>
        <v>2.7995676803983328E-17</v>
      </c>
      <c r="BE742" s="343">
        <f t="shared" si="1868"/>
        <v>4.1684987294458786E-17</v>
      </c>
      <c r="BF742" s="343">
        <f t="shared" si="1869"/>
        <v>-2.7995676803983494E-17</v>
      </c>
      <c r="BG742" s="343">
        <f t="shared" si="1870"/>
        <v>-4.1684987294458675E-17</v>
      </c>
      <c r="BH742" s="343">
        <f t="shared" si="1871"/>
        <v>2.7995676803983654E-17</v>
      </c>
      <c r="BI742" s="343">
        <f t="shared" si="1872"/>
        <v>4.1684987294457769E-17</v>
      </c>
      <c r="BJ742" s="343">
        <f t="shared" si="1873"/>
        <v>-2.7995676803982631E-17</v>
      </c>
      <c r="BK742" s="343">
        <f t="shared" si="1874"/>
        <v>-4.1684987294458454E-17</v>
      </c>
      <c r="BL742" s="343">
        <f t="shared" si="1875"/>
        <v>2.7995676803983981E-17</v>
      </c>
      <c r="BM742" s="343">
        <f t="shared" si="1876"/>
        <v>4.1684987294459144E-17</v>
      </c>
      <c r="BN742" s="343">
        <f t="shared" si="1877"/>
        <v>-2.7995676803982964E-17</v>
      </c>
      <c r="BO742" s="343">
        <f t="shared" si="1878"/>
        <v>-4.1684987294458238E-17</v>
      </c>
      <c r="BP742" s="343">
        <f t="shared" si="1879"/>
        <v>2.7995676803984308E-17</v>
      </c>
      <c r="BQ742" s="343">
        <f t="shared" si="1880"/>
        <v>4.1684987294458922E-17</v>
      </c>
      <c r="BR742" s="343">
        <f t="shared" si="1881"/>
        <v>-2.7995676803983291E-17</v>
      </c>
    </row>
    <row r="743" spans="2:70">
      <c r="B743" s="340">
        <v>49</v>
      </c>
      <c r="C743" s="340">
        <f t="shared" si="1882"/>
        <v>1.5312500000000008E-2</v>
      </c>
      <c r="D743" s="341">
        <f t="shared" si="1817"/>
        <v>280.00000317356012</v>
      </c>
      <c r="E743" s="342" t="str">
        <f>BC694</f>
        <v>3,17356012731776E-06</v>
      </c>
      <c r="F743" s="291">
        <v>49</v>
      </c>
      <c r="G743" s="343">
        <f t="shared" si="1818"/>
        <v>4.5249471665090922E-17</v>
      </c>
      <c r="H743" s="343">
        <f t="shared" si="1819"/>
        <v>-2.0552629121876664E-17</v>
      </c>
      <c r="I743" s="343">
        <f t="shared" si="1820"/>
        <v>-4.9278491530651698E-17</v>
      </c>
      <c r="J743" s="343">
        <f t="shared" si="1821"/>
        <v>1.0892355482698809E-17</v>
      </c>
      <c r="K743" s="343">
        <f t="shared" si="1822"/>
        <v>5.1413766602385997E-17</v>
      </c>
      <c r="L743" s="343">
        <f t="shared" si="1823"/>
        <v>-8.134947308241798E-19</v>
      </c>
      <c r="M743" s="343">
        <f t="shared" si="1824"/>
        <v>-5.1573239456763092E-17</v>
      </c>
      <c r="N743" s="343">
        <f t="shared" si="1825"/>
        <v>-9.2966281673429271E-18</v>
      </c>
      <c r="O743" s="343">
        <f t="shared" si="1826"/>
        <v>4.9750781641422676E-17</v>
      </c>
      <c r="P743" s="343">
        <f t="shared" si="1827"/>
        <v>1.9049486858648361E-17</v>
      </c>
      <c r="Q743" s="343">
        <f t="shared" si="1828"/>
        <v>-4.6016429188162284E-17</v>
      </c>
      <c r="R743" s="343">
        <f t="shared" si="1829"/>
        <v>-2.8070284453050912E-17</v>
      </c>
      <c r="S743" s="343">
        <f t="shared" si="1830"/>
        <v>4.0513691167511458E-17</v>
      </c>
      <c r="T743" s="343">
        <f t="shared" si="1831"/>
        <v>3.6012356757919655E-17</v>
      </c>
      <c r="U743" s="343">
        <f t="shared" si="1832"/>
        <v>-3.3454034715632901E-17</v>
      </c>
      <c r="V743" s="343">
        <f t="shared" si="1833"/>
        <v>-4.2570494388544154E-17</v>
      </c>
      <c r="W743" s="343">
        <f t="shared" si="1834"/>
        <v>2.5108758470871988E-17</v>
      </c>
      <c r="X743" s="343">
        <f t="shared" si="1835"/>
        <v>4.749267179362516E-17</v>
      </c>
      <c r="Y743" s="343">
        <f t="shared" si="1836"/>
        <v>-1.5798566719228849E-17</v>
      </c>
      <c r="Z743" s="343">
        <f t="shared" si="1837"/>
        <v>-5.05897324558743E-17</v>
      </c>
      <c r="AA743" s="343">
        <f t="shared" si="1838"/>
        <v>5.8812449085040237E-18</v>
      </c>
      <c r="AB743" s="343">
        <f t="shared" si="1839"/>
        <v>5.1742658070892936E-17</v>
      </c>
      <c r="AC743" s="343">
        <f t="shared" si="1840"/>
        <v>4.2620898458144738E-18</v>
      </c>
      <c r="AD743" s="343">
        <f t="shared" si="1841"/>
        <v>-5.0907142353864202E-17</v>
      </c>
      <c r="AE743" s="343">
        <f t="shared" si="1842"/>
        <v>-1.4241634877565129E-17</v>
      </c>
      <c r="AF743" s="343">
        <f t="shared" si="1843"/>
        <v>4.8115293705230766E-17</v>
      </c>
      <c r="AG743" s="343">
        <f t="shared" si="1844"/>
        <v>2.3673881867772535E-17</v>
      </c>
      <c r="AH743" s="343">
        <f t="shared" si="1845"/>
        <v>-4.3474401302873245E-17</v>
      </c>
      <c r="AI743" s="343">
        <f t="shared" si="1846"/>
        <v>-3.219635485426675E-17</v>
      </c>
      <c r="AJ743" s="343">
        <f t="shared" si="1847"/>
        <v>3.7162812039170609E-17</v>
      </c>
      <c r="AK743" s="343">
        <f t="shared" si="1848"/>
        <v>3.9481539979636403E-17</v>
      </c>
      <c r="AL743" s="343">
        <f t="shared" si="1849"/>
        <v>-2.9423076749948709E-17</v>
      </c>
      <c r="AM743" s="343">
        <f t="shared" si="1850"/>
        <v>-4.5249471665090367E-17</v>
      </c>
      <c r="AN743" s="343">
        <f t="shared" si="1851"/>
        <v>2.0552629121877958E-17</v>
      </c>
      <c r="AO743" s="343">
        <f t="shared" si="1852"/>
        <v>4.9278491530651636E-17</v>
      </c>
      <c r="AP743" s="343">
        <f t="shared" si="1853"/>
        <v>-1.0892355482699293E-17</v>
      </c>
      <c r="AQ743" s="343">
        <f t="shared" si="1854"/>
        <v>-5.1413766602385892E-17</v>
      </c>
      <c r="AR743" s="343">
        <f t="shared" si="1855"/>
        <v>8.1349473082522135E-19</v>
      </c>
      <c r="AS743" s="343">
        <f t="shared" si="1856"/>
        <v>5.1573239456763191E-17</v>
      </c>
      <c r="AT743" s="343">
        <f t="shared" si="1857"/>
        <v>9.2966281673428007E-18</v>
      </c>
      <c r="AU743" s="343">
        <f t="shared" si="1858"/>
        <v>-4.9750781641422812E-17</v>
      </c>
      <c r="AV743" s="343">
        <f t="shared" si="1859"/>
        <v>-1.9049486858647551E-17</v>
      </c>
      <c r="AW743" s="343">
        <f t="shared" si="1860"/>
        <v>4.6016429188162678E-17</v>
      </c>
      <c r="AX743" s="343">
        <f t="shared" si="1861"/>
        <v>2.8070284453049877E-17</v>
      </c>
      <c r="AY743" s="343">
        <f t="shared" si="1862"/>
        <v>-4.0513691167512456E-17</v>
      </c>
      <c r="AZ743" s="343">
        <f t="shared" si="1863"/>
        <v>-3.6012356757919569E-17</v>
      </c>
      <c r="BA743" s="343">
        <f t="shared" si="1864"/>
        <v>3.3454034715633554E-17</v>
      </c>
      <c r="BB743" s="343">
        <f t="shared" si="1865"/>
        <v>4.2570494388543667E-17</v>
      </c>
      <c r="BC743" s="343">
        <f t="shared" si="1866"/>
        <v>-2.510875847087274E-17</v>
      </c>
      <c r="BD743" s="343">
        <f t="shared" si="1867"/>
        <v>-4.7492671793624525E-17</v>
      </c>
      <c r="BE743" s="343">
        <f t="shared" si="1868"/>
        <v>1.5798566719228972E-17</v>
      </c>
      <c r="BF743" s="343">
        <f t="shared" si="1869"/>
        <v>5.0589732455874109E-17</v>
      </c>
      <c r="BG743" s="343">
        <f t="shared" si="1870"/>
        <v>-5.8812449085048804E-18</v>
      </c>
      <c r="BH743" s="343">
        <f t="shared" si="1871"/>
        <v>-5.1742658070892911E-17</v>
      </c>
      <c r="BI743" s="343">
        <f t="shared" si="1872"/>
        <v>-4.2620898458128806E-18</v>
      </c>
      <c r="BJ743" s="343">
        <f t="shared" si="1873"/>
        <v>5.0907142353864486E-17</v>
      </c>
      <c r="BK743" s="343">
        <f t="shared" si="1874"/>
        <v>1.4241634877563595E-17</v>
      </c>
      <c r="BL743" s="343">
        <f t="shared" si="1875"/>
        <v>-4.8115293705231629E-17</v>
      </c>
      <c r="BM743" s="343">
        <f t="shared" si="1876"/>
        <v>-2.3673881867773081E-17</v>
      </c>
      <c r="BN743" s="343">
        <f t="shared" si="1877"/>
        <v>4.3474401302872912E-17</v>
      </c>
      <c r="BO743" s="343">
        <f t="shared" si="1878"/>
        <v>3.2196354854267224E-17</v>
      </c>
      <c r="BP743" s="343">
        <f t="shared" si="1879"/>
        <v>-3.7162812039171207E-17</v>
      </c>
      <c r="BQ743" s="343">
        <f t="shared" si="1880"/>
        <v>-3.9481539979635848E-17</v>
      </c>
      <c r="BR743" s="343">
        <f t="shared" si="1881"/>
        <v>2.9423076749949418E-17</v>
      </c>
    </row>
    <row r="744" spans="2:70">
      <c r="B744" s="340">
        <v>50</v>
      </c>
      <c r="C744" s="340">
        <f t="shared" si="1882"/>
        <v>1.5625000000000007E-2</v>
      </c>
      <c r="D744" s="341">
        <f t="shared" si="1817"/>
        <v>280.00000638847854</v>
      </c>
      <c r="E744" s="342" t="str">
        <f>BD694</f>
        <v>6,38847854095237E-06</v>
      </c>
      <c r="F744" s="291">
        <v>50</v>
      </c>
      <c r="G744" s="343">
        <f t="shared" si="1818"/>
        <v>2.3065327672708727E-17</v>
      </c>
      <c r="H744" s="343">
        <f t="shared" si="1819"/>
        <v>3.8700405135775725E-17</v>
      </c>
      <c r="I744" s="343">
        <f t="shared" si="1820"/>
        <v>-7.965178672522546E-18</v>
      </c>
      <c r="J744" s="343">
        <f t="shared" si="1821"/>
        <v>-4.1808263680052548E-17</v>
      </c>
      <c r="K744" s="343">
        <f t="shared" si="1822"/>
        <v>-8.3475965760308327E-18</v>
      </c>
      <c r="L744" s="343">
        <f t="shared" si="1823"/>
        <v>3.8551193071895418E-17</v>
      </c>
      <c r="M744" s="343">
        <f t="shared" si="1824"/>
        <v>2.3389525917034904E-17</v>
      </c>
      <c r="N744" s="343">
        <f t="shared" si="1825"/>
        <v>-2.9425052785977592E-17</v>
      </c>
      <c r="O744" s="343">
        <f t="shared" si="1826"/>
        <v>-3.4870611963750637E-17</v>
      </c>
      <c r="P744" s="343">
        <f t="shared" si="1827"/>
        <v>1.5819214952162366E-17</v>
      </c>
      <c r="Q744" s="343">
        <f t="shared" si="1828"/>
        <v>4.1042963441870129E-17</v>
      </c>
      <c r="R744" s="343">
        <f t="shared" si="1829"/>
        <v>1.9495495657867193E-19</v>
      </c>
      <c r="S744" s="343">
        <f t="shared" si="1830"/>
        <v>-4.0966895791354921E-17</v>
      </c>
      <c r="T744" s="343">
        <f t="shared" si="1831"/>
        <v>-1.6179444740452233E-17</v>
      </c>
      <c r="U744" s="343">
        <f t="shared" si="1832"/>
        <v>3.4653989622441158E-17</v>
      </c>
      <c r="V744" s="343">
        <f t="shared" si="1833"/>
        <v>2.9700760729623213E-17</v>
      </c>
      <c r="W744" s="343">
        <f t="shared" si="1834"/>
        <v>-2.3065327672708558E-17</v>
      </c>
      <c r="X744" s="343">
        <f t="shared" si="1835"/>
        <v>-3.8700405135775651E-17</v>
      </c>
      <c r="Y744" s="343">
        <f t="shared" si="1836"/>
        <v>7.9651786725225213E-18</v>
      </c>
      <c r="Z744" s="343">
        <f t="shared" si="1837"/>
        <v>4.1808263680052548E-17</v>
      </c>
      <c r="AA744" s="343">
        <f t="shared" si="1838"/>
        <v>8.3475965760305646E-18</v>
      </c>
      <c r="AB744" s="343">
        <f t="shared" si="1839"/>
        <v>-3.8551193071895412E-17</v>
      </c>
      <c r="AC744" s="343">
        <f t="shared" si="1840"/>
        <v>-2.3389525917034922E-17</v>
      </c>
      <c r="AD744" s="343">
        <f t="shared" si="1841"/>
        <v>2.9425052785977789E-17</v>
      </c>
      <c r="AE744" s="343">
        <f t="shared" si="1842"/>
        <v>3.4870611963750649E-17</v>
      </c>
      <c r="AF744" s="343">
        <f t="shared" si="1843"/>
        <v>-1.5819214952162344E-17</v>
      </c>
      <c r="AG744" s="343">
        <f t="shared" si="1844"/>
        <v>-4.1042963441870185E-17</v>
      </c>
      <c r="AH744" s="343">
        <f t="shared" si="1845"/>
        <v>-1.9495495657928515E-19</v>
      </c>
      <c r="AI744" s="343">
        <f t="shared" si="1846"/>
        <v>4.0966895791355044E-17</v>
      </c>
      <c r="AJ744" s="343">
        <f t="shared" si="1847"/>
        <v>1.6179444740451709E-17</v>
      </c>
      <c r="AK744" s="343">
        <f t="shared" si="1848"/>
        <v>-3.4653989622441146E-17</v>
      </c>
      <c r="AL744" s="343">
        <f t="shared" si="1849"/>
        <v>-2.9700760729623232E-17</v>
      </c>
      <c r="AM744" s="343">
        <f t="shared" si="1850"/>
        <v>2.3065327672708542E-17</v>
      </c>
      <c r="AN744" s="343">
        <f t="shared" si="1851"/>
        <v>3.8700405135775879E-17</v>
      </c>
      <c r="AO744" s="343">
        <f t="shared" si="1852"/>
        <v>-7.9651786725219204E-18</v>
      </c>
      <c r="AP744" s="343">
        <f t="shared" si="1853"/>
        <v>-4.1808263680052548E-17</v>
      </c>
      <c r="AQ744" s="343">
        <f t="shared" si="1854"/>
        <v>-8.3475965760305862E-18</v>
      </c>
      <c r="AR744" s="343">
        <f t="shared" si="1855"/>
        <v>3.85511930718954E-17</v>
      </c>
      <c r="AS744" s="343">
        <f t="shared" si="1856"/>
        <v>2.3389525917034938E-17</v>
      </c>
      <c r="AT744" s="343">
        <f t="shared" si="1857"/>
        <v>-2.9425052785977352E-17</v>
      </c>
      <c r="AU744" s="343">
        <f t="shared" si="1858"/>
        <v>-3.4870611963750988E-17</v>
      </c>
      <c r="AV744" s="343">
        <f t="shared" si="1859"/>
        <v>1.581921495216288E-17</v>
      </c>
      <c r="AW744" s="343">
        <f t="shared" si="1860"/>
        <v>4.1042963441870074E-17</v>
      </c>
      <c r="AX744" s="343">
        <f t="shared" si="1861"/>
        <v>1.9495495657871199E-19</v>
      </c>
      <c r="AY744" s="343">
        <f t="shared" si="1862"/>
        <v>-4.0966895791354909E-17</v>
      </c>
      <c r="AZ744" s="343">
        <f t="shared" si="1863"/>
        <v>-1.617944474045227E-17</v>
      </c>
      <c r="BA744" s="343">
        <f t="shared" si="1864"/>
        <v>3.4653989622440801E-17</v>
      </c>
      <c r="BB744" s="343">
        <f t="shared" si="1865"/>
        <v>2.9700760729622825E-17</v>
      </c>
      <c r="BC744" s="343">
        <f t="shared" si="1866"/>
        <v>-2.3065327672709017E-17</v>
      </c>
      <c r="BD744" s="343">
        <f t="shared" si="1867"/>
        <v>-3.8700405135775664E-17</v>
      </c>
      <c r="BE744" s="343">
        <f t="shared" si="1868"/>
        <v>7.9651786725224843E-18</v>
      </c>
      <c r="BF744" s="343">
        <f t="shared" si="1869"/>
        <v>4.1808263680052548E-17</v>
      </c>
      <c r="BG744" s="343">
        <f t="shared" si="1870"/>
        <v>8.3475965760311871E-18</v>
      </c>
      <c r="BH744" s="343">
        <f t="shared" si="1871"/>
        <v>-3.8551193071895166E-17</v>
      </c>
      <c r="BI744" s="343">
        <f t="shared" si="1872"/>
        <v>-2.3389525917035446E-17</v>
      </c>
      <c r="BJ744" s="343">
        <f t="shared" si="1873"/>
        <v>2.9425052785976914E-17</v>
      </c>
      <c r="BK744" s="343">
        <f t="shared" si="1874"/>
        <v>3.4870611963751327E-17</v>
      </c>
      <c r="BL744" s="343">
        <f t="shared" si="1875"/>
        <v>-1.5819214952163407E-17</v>
      </c>
      <c r="BM744" s="343">
        <f t="shared" si="1876"/>
        <v>-4.1042963441869975E-17</v>
      </c>
      <c r="BN744" s="343">
        <f t="shared" si="1877"/>
        <v>-1.9495495657813883E-19</v>
      </c>
      <c r="BO744" s="343">
        <f t="shared" si="1878"/>
        <v>4.0966895791355032E-17</v>
      </c>
      <c r="BP744" s="343">
        <f t="shared" si="1879"/>
        <v>1.6179444740451746E-17</v>
      </c>
      <c r="BQ744" s="343">
        <f t="shared" si="1880"/>
        <v>-3.4653989622441121E-17</v>
      </c>
      <c r="BR744" s="343">
        <f t="shared" si="1881"/>
        <v>-2.9700760729623256E-17</v>
      </c>
    </row>
    <row r="745" spans="2:70" s="336" customFormat="1">
      <c r="B745" s="340">
        <v>51</v>
      </c>
      <c r="C745" s="340">
        <f t="shared" si="1882"/>
        <v>1.5937500000000007E-2</v>
      </c>
      <c r="D745" s="341">
        <f t="shared" si="1817"/>
        <v>280.00000954187243</v>
      </c>
      <c r="E745" s="342" t="str">
        <f>BE694</f>
        <v>0,0000095418724139558</v>
      </c>
      <c r="F745" s="337">
        <v>51</v>
      </c>
    </row>
    <row r="746" spans="2:70">
      <c r="B746" s="340">
        <v>52</v>
      </c>
      <c r="C746" s="340">
        <f t="shared" si="1882"/>
        <v>1.6250000000000007E-2</v>
      </c>
      <c r="D746" s="341">
        <f t="shared" si="1817"/>
        <v>280.00001260337285</v>
      </c>
      <c r="E746" s="342" t="str">
        <f>BF694</f>
        <v>0,0000126033728393861</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280.00001554349592</v>
      </c>
      <c r="E747" s="342" t="str">
        <f>BG694</f>
        <v>0,0000155434958948729</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280.00001833392656</v>
      </c>
      <c r="E748" s="342" t="str">
        <f>BH694</f>
        <v>0,0000183339265874884</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280.00002094779154</v>
      </c>
      <c r="E749" s="342" t="str">
        <f>BI694</f>
        <v>0,0000209477915452251</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280.0000233599178</v>
      </c>
      <c r="E750" s="342" t="str">
        <f>BJ694</f>
        <v>0,0000233599178190555</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280.00002554707532</v>
      </c>
      <c r="E751" s="342" t="str">
        <f>BK694</f>
        <v>0,0000255470753143235</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280.00002748820049</v>
      </c>
      <c r="E752" s="342" t="str">
        <f>BL694</f>
        <v>0,000027488200508672</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280.00002916459931</v>
      </c>
      <c r="E753" s="342" t="str">
        <f>BM694</f>
        <v>0,000029164599306081</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280.00003056012707</v>
      </c>
      <c r="E754" s="342" t="str">
        <f>BN694</f>
        <v>0,0000305601270686846</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280.00003166134411</v>
      </c>
      <c r="E755" s="342" t="str">
        <f>BO694</f>
        <v>0,0000316613441021383</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280.00003245764509</v>
      </c>
      <c r="E756" s="342" t="str">
        <f>BP694</f>
        <v>0,0000324576450835792</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280.00003294136121</v>
      </c>
      <c r="E757" s="342" t="str">
        <f>BQ694</f>
        <v>0,0000329413612002152</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280.00003310783399</v>
      </c>
      <c r="E758" s="342" t="str">
        <f>BR694</f>
        <v>0,0000331078340005409</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9" sqref="A9"/>
    </sheetView>
  </sheetViews>
  <sheetFormatPr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T15" sqref="T15"/>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opLeftCell="A175" zoomScaleNormal="100" workbookViewId="0">
      <selection activeCell="E187" sqref="E187"/>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365" t="s">
        <v>324</v>
      </c>
      <c r="B1" s="366"/>
      <c r="C1" s="366"/>
      <c r="D1" s="367"/>
    </row>
    <row r="2" spans="1:4" ht="15.75" thickBot="1">
      <c r="A2" s="90" t="s">
        <v>326</v>
      </c>
      <c r="B2" s="368" t="s">
        <v>325</v>
      </c>
      <c r="C2" s="368"/>
      <c r="D2" s="369"/>
    </row>
    <row r="3" spans="1:4" ht="16.5" thickBot="1">
      <c r="A3" s="370" t="s">
        <v>405</v>
      </c>
      <c r="B3" s="371"/>
      <c r="C3" s="371"/>
      <c r="D3" s="372"/>
    </row>
    <row r="4" spans="1:4" ht="15.75">
      <c r="A4" s="1" t="s">
        <v>0</v>
      </c>
      <c r="B4" s="2" t="s">
        <v>1</v>
      </c>
      <c r="C4" s="373" t="s">
        <v>2</v>
      </c>
      <c r="D4" s="374"/>
    </row>
    <row r="5" spans="1:4" ht="15.75">
      <c r="A5" s="375" t="s">
        <v>124</v>
      </c>
      <c r="B5" s="376"/>
      <c r="C5" s="376"/>
      <c r="D5" s="377"/>
    </row>
    <row r="6" spans="1:4" ht="18.75">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5.7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5.7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5.75" thickBot="1">
      <c r="A20" s="400"/>
      <c r="B20" s="401"/>
      <c r="C20" s="401"/>
      <c r="D20" s="402"/>
    </row>
    <row r="21" spans="1:5">
      <c r="A21" s="3"/>
      <c r="B21" s="3"/>
      <c r="C21" s="3"/>
      <c r="D21" s="3"/>
    </row>
    <row r="22" spans="1:5" ht="15.75">
      <c r="A22" s="107" t="s">
        <v>317</v>
      </c>
      <c r="B22" s="108"/>
      <c r="C22" s="114" t="s">
        <v>520</v>
      </c>
      <c r="D22" s="108"/>
      <c r="E22" s="108" t="s">
        <v>331</v>
      </c>
    </row>
    <row r="23" spans="1:5" ht="15.75" thickBot="1">
      <c r="A23" s="381"/>
      <c r="B23" s="381"/>
      <c r="C23" s="381"/>
      <c r="D23" s="381"/>
    </row>
    <row r="24" spans="1:5" ht="15.75">
      <c r="A24" s="382" t="s">
        <v>211</v>
      </c>
      <c r="B24" s="383"/>
      <c r="C24" s="383"/>
      <c r="D24" s="384"/>
      <c r="E24" s="141"/>
    </row>
    <row r="25" spans="1:5" ht="18">
      <c r="A25" s="22" t="s">
        <v>207</v>
      </c>
      <c r="B25" s="28" t="s">
        <v>14</v>
      </c>
      <c r="C25" s="31">
        <v>280</v>
      </c>
      <c r="D25" s="27" t="s">
        <v>7</v>
      </c>
      <c r="E25" s="27" t="s">
        <v>111</v>
      </c>
    </row>
    <row r="26" spans="1:5" ht="18">
      <c r="A26" s="22" t="s">
        <v>208</v>
      </c>
      <c r="B26" s="28" t="s">
        <v>18</v>
      </c>
      <c r="C26" s="31">
        <v>140</v>
      </c>
      <c r="D26" s="27" t="s">
        <v>8</v>
      </c>
      <c r="E26" s="27" t="s">
        <v>112</v>
      </c>
    </row>
    <row r="27" spans="1:5" ht="18">
      <c r="A27" s="22" t="s">
        <v>209</v>
      </c>
      <c r="B27" s="28" t="s">
        <v>15</v>
      </c>
      <c r="C27" s="28">
        <f>Pout/Vout</f>
        <v>0.5</v>
      </c>
      <c r="D27" s="27" t="s">
        <v>10</v>
      </c>
      <c r="E27" s="27"/>
    </row>
    <row r="28" spans="1:5" ht="18">
      <c r="A28" s="22" t="s">
        <v>210</v>
      </c>
      <c r="B28" s="28" t="s">
        <v>16</v>
      </c>
      <c r="C28" s="31">
        <v>1000</v>
      </c>
      <c r="D28" s="27" t="s">
        <v>17</v>
      </c>
      <c r="E28" s="27" t="s">
        <v>113</v>
      </c>
    </row>
    <row r="29" spans="1:5" ht="15.75" thickBot="1">
      <c r="A29" s="29" t="s">
        <v>318</v>
      </c>
      <c r="B29" s="32" t="s">
        <v>9</v>
      </c>
      <c r="C29" s="100">
        <v>0.92</v>
      </c>
      <c r="D29" s="30"/>
      <c r="E29" s="145" t="s">
        <v>127</v>
      </c>
    </row>
    <row r="30" spans="1:5" ht="15.75" thickBot="1">
      <c r="A30" s="363"/>
      <c r="B30" s="364"/>
      <c r="C30" s="364"/>
      <c r="D30" s="364"/>
      <c r="E30" s="12"/>
    </row>
    <row r="31" spans="1:5" ht="15.75" customHeight="1">
      <c r="A31" s="418" t="s">
        <v>212</v>
      </c>
      <c r="B31" s="419"/>
      <c r="C31" s="419"/>
      <c r="D31" s="420"/>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365</v>
      </c>
      <c r="D34" s="27" t="s">
        <v>7</v>
      </c>
      <c r="E34" s="145" t="s">
        <v>200</v>
      </c>
    </row>
    <row r="35" spans="1:5" ht="15.75" thickBot="1">
      <c r="E35" s="12"/>
    </row>
    <row r="36" spans="1:5" ht="16.5" thickBot="1">
      <c r="A36" s="430" t="s">
        <v>216</v>
      </c>
      <c r="B36" s="431"/>
      <c r="C36" s="431"/>
      <c r="D36" s="432"/>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0.6964285714285714</v>
      </c>
      <c r="D39" s="105"/>
      <c r="E39" s="27"/>
    </row>
    <row r="40" spans="1:5" ht="18" customHeight="1">
      <c r="A40" s="22" t="s">
        <v>309</v>
      </c>
      <c r="B40" s="28" t="s">
        <v>20</v>
      </c>
      <c r="C40" s="115">
        <v>0.73799999999999999</v>
      </c>
      <c r="D40" s="41"/>
      <c r="E40" s="27" t="s">
        <v>310</v>
      </c>
    </row>
    <row r="41" spans="1:5" ht="18" customHeight="1">
      <c r="A41" s="104" t="s">
        <v>311</v>
      </c>
      <c r="B41" s="28" t="s">
        <v>315</v>
      </c>
      <c r="C41" s="93">
        <f>Vblk/2/15</f>
        <v>13</v>
      </c>
      <c r="D41" s="41"/>
      <c r="E41" s="27"/>
    </row>
    <row r="42" spans="1:5" ht="18" customHeight="1">
      <c r="A42" s="22" t="s">
        <v>312</v>
      </c>
      <c r="B42" s="28" t="s">
        <v>314</v>
      </c>
      <c r="C42" s="115">
        <v>11.95</v>
      </c>
      <c r="D42" s="41"/>
      <c r="E42" s="27" t="s">
        <v>313</v>
      </c>
    </row>
    <row r="43" spans="1:5" ht="18" customHeight="1">
      <c r="A43" s="22" t="s">
        <v>218</v>
      </c>
      <c r="B43" s="28" t="s">
        <v>21</v>
      </c>
      <c r="C43" s="86">
        <f>(8*Nps^2*Vout)/(PI()^2*Iout*1.1)</f>
        <v>224.74927895614951</v>
      </c>
      <c r="D43" s="13" t="s">
        <v>22</v>
      </c>
      <c r="E43" s="27"/>
    </row>
    <row r="44" spans="1:5" ht="18.75" thickBot="1">
      <c r="A44" s="29" t="s">
        <v>219</v>
      </c>
      <c r="B44" s="43" t="s">
        <v>81</v>
      </c>
      <c r="C44" s="103">
        <f>(8*Nps^2*Vout)/(PI()^2*Iout)</f>
        <v>247.22420685176445</v>
      </c>
      <c r="D44" s="14" t="s">
        <v>22</v>
      </c>
      <c r="E44" s="145"/>
    </row>
    <row r="45" spans="1:5" ht="15.75" thickBot="1">
      <c r="A45" s="421" t="s">
        <v>220</v>
      </c>
      <c r="B45" s="422"/>
      <c r="C45" s="422"/>
      <c r="D45" s="423"/>
      <c r="E45" s="142"/>
    </row>
    <row r="46" spans="1:5" ht="18">
      <c r="A46" s="33" t="s">
        <v>221</v>
      </c>
      <c r="B46" s="34" t="s">
        <v>23</v>
      </c>
      <c r="C46" s="132">
        <f>Nps*(Vout+0.5)/(Vblk_max/2)</f>
        <v>1.0098</v>
      </c>
      <c r="D46" s="35"/>
      <c r="E46" s="104"/>
    </row>
    <row r="47" spans="1:5" ht="18" customHeight="1">
      <c r="A47" s="22" t="s">
        <v>222</v>
      </c>
      <c r="B47" s="28" t="s">
        <v>129</v>
      </c>
      <c r="C47" s="40">
        <f>1*Nps*(Vout+0.5+Vloss)/(Vblk_hu/2)</f>
        <v>1.1383397260273971</v>
      </c>
      <c r="D47" s="27"/>
      <c r="E47" s="104"/>
    </row>
    <row r="48" spans="1:5" ht="18.75" thickBot="1">
      <c r="A48" s="45" t="s">
        <v>223</v>
      </c>
      <c r="B48" s="46" t="s">
        <v>24</v>
      </c>
      <c r="C48" s="94">
        <v>1</v>
      </c>
      <c r="D48" s="47" t="s">
        <v>7</v>
      </c>
      <c r="E48" s="104" t="s">
        <v>201</v>
      </c>
    </row>
    <row r="49" spans="1:5" ht="18.75"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6.03</v>
      </c>
      <c r="D55" s="27"/>
      <c r="E55" s="145"/>
    </row>
    <row r="56" spans="1:5" ht="18">
      <c r="A56" s="22" t="s">
        <v>225</v>
      </c>
      <c r="B56" s="28" t="s">
        <v>80</v>
      </c>
      <c r="C56" s="154">
        <v>0.21</v>
      </c>
      <c r="D56" s="27"/>
      <c r="E56" s="150"/>
    </row>
    <row r="57" spans="1:5" ht="18">
      <c r="A57" s="22" t="s">
        <v>226</v>
      </c>
      <c r="B57" s="28" t="s">
        <v>35</v>
      </c>
      <c r="C57" s="48">
        <f>Ln_selected/(Ln_selected+1)</f>
        <v>0.85775248933143666</v>
      </c>
      <c r="D57" s="27"/>
      <c r="E57" s="151"/>
    </row>
    <row r="58" spans="1:5" ht="18.75" thickBot="1">
      <c r="A58" s="45" t="s">
        <v>227</v>
      </c>
      <c r="B58" s="46" t="s">
        <v>46</v>
      </c>
      <c r="C58" s="49">
        <f>350/fllc</f>
        <v>3.5</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47</v>
      </c>
      <c r="B89" s="361"/>
      <c r="C89" s="361"/>
      <c r="D89" s="362"/>
      <c r="E89" s="142"/>
    </row>
    <row r="90" spans="1:5" ht="18">
      <c r="A90" s="302" t="s">
        <v>591</v>
      </c>
      <c r="B90" s="303"/>
      <c r="C90" s="314" t="s">
        <v>592</v>
      </c>
      <c r="D90" s="27"/>
      <c r="E90" s="27"/>
    </row>
    <row r="91" spans="1:5" ht="30">
      <c r="A91" s="302" t="str">
        <f>IF(C90="Integrated leakage","Transformer Coupling Coefficient","")</f>
        <v>Transformer Coupling Coefficient</v>
      </c>
      <c r="B91" s="303" t="str">
        <f>IF(C90="Integrated leakage","k","")</f>
        <v>k</v>
      </c>
      <c r="C91" s="315">
        <v>0.91200000000000003</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Enter the coupling coefficient between primary and secondary. Note most common transformer packages have coefficients between 0.85 to 0.9. It is advised to discuss the details of the transformer design with your magnetics vendor</v>
      </c>
    </row>
    <row r="92" spans="1:5">
      <c r="A92" s="22" t="s">
        <v>228</v>
      </c>
      <c r="B92" s="28" t="s">
        <v>610</v>
      </c>
      <c r="C92" s="52">
        <f>(1/(2*PI()*fllc*1000*Re_fl*Qe_selected))/10^-6</f>
        <v>3.0655601692127294E-2</v>
      </c>
      <c r="D92" s="27" t="s">
        <v>198</v>
      </c>
      <c r="E92" s="27"/>
    </row>
    <row r="93" spans="1:5">
      <c r="A93" s="22" t="s">
        <v>229</v>
      </c>
      <c r="B93" s="28" t="s">
        <v>611</v>
      </c>
      <c r="C93" s="31">
        <v>0.03</v>
      </c>
      <c r="D93" s="27" t="s">
        <v>198</v>
      </c>
      <c r="E93" s="27" t="s">
        <v>319</v>
      </c>
    </row>
    <row r="94" spans="1:5">
      <c r="A94" s="22" t="str">
        <f>IF(C90="Integrated Leakage","Recommended Leakage Inductance Value","Recommended Resonant Inductor Value")</f>
        <v>Recommended Leakage Inductance Value</v>
      </c>
      <c r="B94" s="28" t="str">
        <f>IF(C90="Integrated Leakage",'tables and calculations'!P75,'tables and calculations'!P73)</f>
        <v>LLK(recommended)</v>
      </c>
      <c r="C94" s="52">
        <f>IF($D93="uF",1/((2*PI()*fllc*kHz)^2*Cr*uF),1/((2*PI()*fllc*kHz)^2*Cr*picoF))*10^6</f>
        <v>84.434319701948141</v>
      </c>
      <c r="D94" s="27" t="s">
        <v>73</v>
      </c>
      <c r="E94" s="27"/>
    </row>
    <row r="95" spans="1:5">
      <c r="A95" s="22" t="str">
        <f>IF(C90="Integrated leakage","Actual Leakage Inductance Value Used","Actual Resonant Inductor Value Used")</f>
        <v>Actual Leakage Inductance Value Used</v>
      </c>
      <c r="B95" s="28" t="str">
        <f>IF(C90="Integrated Leakage",'tables and calculations'!P76,'tables and calculations'!P74)</f>
        <v>LLK</v>
      </c>
      <c r="C95" s="31">
        <v>84.3</v>
      </c>
      <c r="D95" s="27" t="s">
        <v>73</v>
      </c>
      <c r="E95" s="27" t="str">
        <f>IF(C90="Integrated Leakage","Enter the actual value of the leakage inductance value used","Enter the actual value of the Resonant Inductor Value used")</f>
        <v>Enter the actual value of the leakage inductance value used</v>
      </c>
    </row>
    <row r="96" spans="1:5">
      <c r="A96" s="22" t="str">
        <f>IF(C90="Integrated Leakage","Primary Inductance based on Coupling Coefficient","Recommended Transformer Magnetizing Inductance")</f>
        <v>Primary Inductance based on Coupling Coefficient</v>
      </c>
      <c r="B96" s="28" t="str">
        <f>IF(C90="Integrated Leakage",'tables and calculations'!P79,'tables and calculations'!P77)</f>
        <v>LP</v>
      </c>
      <c r="C96" s="316">
        <f>IF(C90="Integrated Leakage",'Integrated Leakage'!G16,Ln_selected*Lr)</f>
        <v>501.02225180677073</v>
      </c>
      <c r="D96" s="27" t="s">
        <v>73</v>
      </c>
      <c r="E96" s="27"/>
    </row>
    <row r="97" spans="1:8">
      <c r="A97" s="22" t="s">
        <v>230</v>
      </c>
      <c r="B97" s="28" t="str">
        <f>IF(C90="Integrated Leakage","",'tables and calculations'!P78)</f>
        <v/>
      </c>
      <c r="C97" s="31">
        <v>508</v>
      </c>
      <c r="D97" s="27" t="s">
        <v>73</v>
      </c>
      <c r="E97" s="27" t="str">
        <f>IF(C90="Integrated leakage","Copy the number in cell C96 to C97 for compensation calculator and magnetizing current calculation","Enter the actual value of the magnetizing inductance value used")</f>
        <v>Copy the number in cell C96 to C97 for compensation calculator and magnetizing current calculation</v>
      </c>
    </row>
    <row r="98" spans="1:8" ht="18">
      <c r="A98" s="22" t="s">
        <v>231</v>
      </c>
      <c r="B98" s="28" t="s">
        <v>25</v>
      </c>
      <c r="C98" s="87">
        <f>IF($D92="uF",1/(2*PI()*SQRT(Lr*uH*Cr*uF)),1/(2*PI()*SQRT(Lr*uH*Cr*picoF)))/kHz</f>
        <v>100.07963596668989</v>
      </c>
      <c r="D98" s="27" t="s">
        <v>11</v>
      </c>
      <c r="E98" s="27"/>
    </row>
    <row r="99" spans="1:8" ht="18">
      <c r="A99" s="22" t="s">
        <v>232</v>
      </c>
      <c r="B99" s="28" t="s">
        <v>26</v>
      </c>
      <c r="C99" s="87">
        <f>IF(C90="Integrated Leakage",(1/(2*PI()*SQRT(((Lr*uH)+(Lm_rec*uH))*(Cr*uF))))/kHz,(1/(2*PI()*SQRT(((Lr*uH)+(Lm*uH))*(Cr*uF))))/kHz)</f>
        <v>37.980614489895679</v>
      </c>
      <c r="D99" s="27" t="s">
        <v>11</v>
      </c>
      <c r="E99" s="27"/>
    </row>
    <row r="100" spans="1:8" ht="18" customHeight="1">
      <c r="A100" s="22" t="s">
        <v>233</v>
      </c>
      <c r="B100" s="28" t="s">
        <v>32</v>
      </c>
      <c r="C100" s="101">
        <f>Lm/Lr</f>
        <v>6.0260972716488732</v>
      </c>
      <c r="D100" s="27"/>
      <c r="E100" s="27" t="str">
        <f>IF(C90="Integrated leakage","Ignore this row","Re-enter this value in the LN(selected) cell above to see the actual normalized frequency at MG(max) and MG(min)")</f>
        <v>Ignore this row</v>
      </c>
      <c r="F100" s="15"/>
      <c r="G100" s="15"/>
      <c r="H100" s="15"/>
    </row>
    <row r="101" spans="1:8" ht="18">
      <c r="A101" s="22" t="s">
        <v>234</v>
      </c>
      <c r="B101" s="28" t="s">
        <v>34</v>
      </c>
      <c r="C101" s="102">
        <f>IF(C90="Integrated Leakage",'Integrated Leakage'!G20,IF(D$92="uF",SQRT((Lr*uH)/(Cr*uF))/(Re_fl),SQRT((Lr*uH)/(Cr*picoF))/Re_fl))</f>
        <v>0.21441845763339318</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0.95</v>
      </c>
      <c r="D103" s="27"/>
      <c r="E103" s="27" t="s">
        <v>400</v>
      </c>
    </row>
    <row r="104" spans="1:8" ht="18">
      <c r="A104" s="22" t="s">
        <v>236</v>
      </c>
      <c r="B104" s="28" t="s">
        <v>85</v>
      </c>
      <c r="C104" s="31">
        <v>1.3</v>
      </c>
      <c r="D104" s="27"/>
      <c r="E104" s="27" t="s">
        <v>401</v>
      </c>
    </row>
    <row r="105" spans="1:8" ht="18">
      <c r="A105" s="22" t="s">
        <v>237</v>
      </c>
      <c r="B105" s="28" t="s">
        <v>86</v>
      </c>
      <c r="C105" s="86">
        <f>fn_Mgmin*f0</f>
        <v>130.10352675669685</v>
      </c>
      <c r="D105" s="27" t="s">
        <v>11</v>
      </c>
      <c r="E105" s="27"/>
    </row>
    <row r="106" spans="1:8" ht="18.75" thickBot="1">
      <c r="A106" s="22" t="s">
        <v>238</v>
      </c>
      <c r="B106" s="28" t="s">
        <v>87</v>
      </c>
      <c r="C106" s="86">
        <f>fn_Mgmax*f0</f>
        <v>95.075654168355399</v>
      </c>
      <c r="D106" s="27" t="s">
        <v>11</v>
      </c>
      <c r="E106" s="27"/>
    </row>
    <row r="107" spans="1:8">
      <c r="A107" s="433" t="s">
        <v>83</v>
      </c>
      <c r="B107" s="434"/>
      <c r="C107" s="434"/>
      <c r="D107" s="435"/>
      <c r="E107" s="142"/>
    </row>
    <row r="108" spans="1:8" ht="18">
      <c r="A108" s="22" t="s">
        <v>239</v>
      </c>
      <c r="B108" s="28" t="s">
        <v>82</v>
      </c>
      <c r="C108" s="42">
        <f>PI()*Iout*1.1/(2*SQRT(2)*Nps)</f>
        <v>0.82777290514468216</v>
      </c>
      <c r="D108" s="27" t="s">
        <v>10</v>
      </c>
      <c r="E108" s="27"/>
    </row>
    <row r="109" spans="1:8" ht="18">
      <c r="A109" s="22" t="s">
        <v>240</v>
      </c>
      <c r="B109" s="28" t="s">
        <v>88</v>
      </c>
      <c r="C109" s="42">
        <f>(2*SQRT(2)*Nps*Vout)/(PI()*2*PI()*fsw_min*kHz*Lm*uH)</f>
        <v>0.61305100830551451</v>
      </c>
      <c r="D109" s="27" t="s">
        <v>10</v>
      </c>
      <c r="E109" s="27"/>
    </row>
    <row r="110" spans="1:8" ht="18.75" thickBot="1">
      <c r="A110" s="22" t="s">
        <v>241</v>
      </c>
      <c r="B110" s="28" t="s">
        <v>89</v>
      </c>
      <c r="C110" s="42">
        <f>SQRT(Im^2 +Ioe^2)</f>
        <v>1.0300677265481502</v>
      </c>
      <c r="D110" s="27" t="s">
        <v>10</v>
      </c>
      <c r="E110" s="145"/>
    </row>
    <row r="111" spans="1:8">
      <c r="A111" s="433" t="s">
        <v>90</v>
      </c>
      <c r="B111" s="434"/>
      <c r="C111" s="434"/>
      <c r="D111" s="435"/>
      <c r="E111" s="142"/>
    </row>
    <row r="112" spans="1:8" ht="18">
      <c r="A112" s="22" t="s">
        <v>242</v>
      </c>
      <c r="B112" s="28" t="s">
        <v>91</v>
      </c>
      <c r="C112" s="42">
        <f>Nps*Ioe</f>
        <v>0.61089640399677547</v>
      </c>
      <c r="D112" s="27" t="s">
        <v>10</v>
      </c>
      <c r="E112" s="27"/>
    </row>
    <row r="113" spans="1:5" ht="18.75" thickBot="1">
      <c r="A113" s="29" t="s">
        <v>243</v>
      </c>
      <c r="B113" s="43" t="s">
        <v>92</v>
      </c>
      <c r="C113" s="44">
        <f>SQRT(2)*$C112/2</f>
        <v>0.43196898986859666</v>
      </c>
      <c r="D113" s="30" t="s">
        <v>10</v>
      </c>
      <c r="E113" s="145"/>
    </row>
    <row r="114" spans="1:5" ht="15.75" thickBot="1">
      <c r="A114" s="363"/>
      <c r="B114" s="364"/>
      <c r="C114" s="364"/>
      <c r="D114" s="364"/>
      <c r="E114" s="143"/>
    </row>
    <row r="115" spans="1:5">
      <c r="A115" s="360" t="s">
        <v>94</v>
      </c>
      <c r="B115" s="361"/>
      <c r="C115" s="361"/>
      <c r="D115" s="362"/>
      <c r="E115" s="142"/>
    </row>
    <row r="116" spans="1:5" ht="18">
      <c r="A116" s="22" t="s">
        <v>244</v>
      </c>
      <c r="B116" s="28" t="s">
        <v>133</v>
      </c>
      <c r="C116" s="81">
        <f>2*PI()*fsw_min*kHz*Lr*uH*Ir</f>
        <v>51.873140949282771</v>
      </c>
      <c r="D116" s="27" t="s">
        <v>7</v>
      </c>
      <c r="E116" s="27"/>
    </row>
    <row r="117" spans="1:5" ht="18">
      <c r="A117" s="22" t="s">
        <v>245</v>
      </c>
      <c r="B117" s="28" t="s">
        <v>74</v>
      </c>
      <c r="C117" s="81">
        <f>Lr</f>
        <v>84.3</v>
      </c>
      <c r="D117" s="27" t="str">
        <f>D95</f>
        <v>uH</v>
      </c>
      <c r="E117" s="27"/>
    </row>
    <row r="118" spans="1:5" ht="18.75" thickBot="1">
      <c r="A118" s="29" t="s">
        <v>246</v>
      </c>
      <c r="B118" s="43" t="s">
        <v>89</v>
      </c>
      <c r="C118" s="82">
        <f>Ir</f>
        <v>1.0300677265481502</v>
      </c>
      <c r="D118" s="30" t="str">
        <f>D113</f>
        <v>A</v>
      </c>
      <c r="E118" s="145"/>
    </row>
    <row r="119" spans="1:5" ht="15.75" thickBot="1">
      <c r="A119" s="50"/>
    </row>
    <row r="120" spans="1:5" s="51" customFormat="1">
      <c r="A120" s="360" t="s">
        <v>95</v>
      </c>
      <c r="B120" s="361"/>
      <c r="C120" s="361"/>
      <c r="D120" s="362"/>
      <c r="E120" s="142"/>
    </row>
    <row r="121" spans="1:5" ht="18">
      <c r="A121" s="22" t="s">
        <v>247</v>
      </c>
      <c r="B121" s="28" t="s">
        <v>134</v>
      </c>
      <c r="C121" s="85">
        <f>IF($D92="uF",Ir/(2*PI()*fsw_min*kHz*Cr*uF),Ir/(2*PI()*fsw_min*kHz*Cr*picoF))</f>
        <v>57.477164486739923</v>
      </c>
      <c r="D121" s="27" t="s">
        <v>7</v>
      </c>
      <c r="E121" s="27"/>
    </row>
    <row r="122" spans="1:5" ht="18">
      <c r="A122" s="22" t="s">
        <v>248</v>
      </c>
      <c r="B122" s="28" t="s">
        <v>135</v>
      </c>
      <c r="C122" s="85">
        <f>SQRT((Vblk_max/2)^2+Vcr^2)</f>
        <v>212.90520058804518</v>
      </c>
      <c r="D122" s="27" t="s">
        <v>7</v>
      </c>
      <c r="E122" s="27"/>
    </row>
    <row r="123" spans="1:5" ht="18">
      <c r="A123" s="22" t="s">
        <v>249</v>
      </c>
      <c r="B123" s="28" t="s">
        <v>136</v>
      </c>
      <c r="C123" s="85">
        <f>(Vblk_max/2)+(SQRT(2)*Vcr)</f>
        <v>286.28498554389682</v>
      </c>
      <c r="D123" s="27" t="s">
        <v>7</v>
      </c>
      <c r="E123" s="27"/>
    </row>
    <row r="124" spans="1:5" ht="18">
      <c r="A124" s="58" t="s">
        <v>250</v>
      </c>
      <c r="B124" s="58" t="s">
        <v>165</v>
      </c>
      <c r="C124" s="83">
        <f>Vblk_max/2-(Vcr*SQRT(2))</f>
        <v>123.71501445610318</v>
      </c>
      <c r="D124" s="27" t="s">
        <v>7</v>
      </c>
      <c r="E124" s="27"/>
    </row>
    <row r="125" spans="1:5" ht="18.75" thickBot="1">
      <c r="A125" s="22" t="s">
        <v>251</v>
      </c>
      <c r="B125" s="28" t="s">
        <v>89</v>
      </c>
      <c r="C125" s="81">
        <f>Ir</f>
        <v>1.0300677265481502</v>
      </c>
      <c r="D125" s="27" t="s">
        <v>10</v>
      </c>
      <c r="E125" s="145"/>
    </row>
    <row r="126" spans="1:5">
      <c r="A126" s="406" t="s">
        <v>96</v>
      </c>
      <c r="B126" s="407"/>
      <c r="C126" s="407"/>
      <c r="D126" s="408"/>
      <c r="E126" s="142"/>
    </row>
    <row r="127" spans="1:5" ht="18.75" thickBot="1">
      <c r="A127" s="29" t="s">
        <v>320</v>
      </c>
      <c r="B127" s="43" t="s">
        <v>137</v>
      </c>
      <c r="C127" s="82">
        <f>Cr/2</f>
        <v>1.4999999999999999E-2</v>
      </c>
      <c r="D127" s="30" t="str">
        <f>IF(D93="uF", "uF","pF")</f>
        <v>uF</v>
      </c>
      <c r="E127" s="29"/>
    </row>
    <row r="128" spans="1:5" ht="15.75" thickBot="1">
      <c r="A128" s="50"/>
      <c r="D128" s="144"/>
    </row>
    <row r="129" spans="1:5">
      <c r="A129" s="360" t="s">
        <v>97</v>
      </c>
      <c r="B129" s="361"/>
      <c r="C129" s="361"/>
      <c r="D129" s="362"/>
      <c r="E129" s="142"/>
    </row>
    <row r="130" spans="1:5" ht="18">
      <c r="A130" s="22" t="s">
        <v>252</v>
      </c>
      <c r="B130" s="28" t="s">
        <v>98</v>
      </c>
      <c r="C130" s="85">
        <f>Vblk_max*1.5</f>
        <v>615</v>
      </c>
      <c r="D130" s="27" t="s">
        <v>7</v>
      </c>
      <c r="E130" s="27"/>
    </row>
    <row r="131" spans="1:5" ht="18.75" thickBot="1">
      <c r="A131" s="29" t="s">
        <v>253</v>
      </c>
      <c r="B131" s="43" t="s">
        <v>99</v>
      </c>
      <c r="C131" s="82">
        <f>1.1*Ir</f>
        <v>1.1330744992029653</v>
      </c>
      <c r="D131" s="30" t="s">
        <v>10</v>
      </c>
      <c r="E131" s="145"/>
    </row>
    <row r="132" spans="1:5" ht="15.75" thickBot="1">
      <c r="A132" s="24"/>
      <c r="B132" s="23"/>
      <c r="C132" s="23"/>
      <c r="D132" s="23"/>
    </row>
    <row r="133" spans="1:5">
      <c r="A133" s="360" t="s">
        <v>321</v>
      </c>
      <c r="B133" s="361"/>
      <c r="C133" s="361"/>
      <c r="D133" s="362"/>
      <c r="E133" s="142"/>
    </row>
    <row r="134" spans="1:5" ht="18">
      <c r="A134" s="22" t="s">
        <v>254</v>
      </c>
      <c r="B134" s="28" t="s">
        <v>100</v>
      </c>
      <c r="C134" s="81">
        <f>(Vblk_max/Nps)*1.2</f>
        <v>666.66666666666663</v>
      </c>
      <c r="D134" s="27" t="s">
        <v>7</v>
      </c>
      <c r="E134" s="27"/>
    </row>
    <row r="135" spans="1:5" ht="18.75" thickBot="1">
      <c r="A135" s="29" t="s">
        <v>255</v>
      </c>
      <c r="B135" s="43" t="s">
        <v>101</v>
      </c>
      <c r="C135" s="82">
        <f>SQRT(2)*C112/PI()</f>
        <v>0.27500000000000008</v>
      </c>
      <c r="D135" s="30" t="s">
        <v>10</v>
      </c>
      <c r="E135" s="145"/>
    </row>
    <row r="136" spans="1:5" ht="15.75" thickBot="1">
      <c r="A136" s="50"/>
      <c r="D136" s="144"/>
    </row>
    <row r="137" spans="1:5" ht="18">
      <c r="A137" s="360" t="s">
        <v>107</v>
      </c>
      <c r="B137" s="361"/>
      <c r="C137" s="361"/>
      <c r="D137" s="362"/>
      <c r="E137" s="142"/>
    </row>
    <row r="138" spans="1:5" ht="18">
      <c r="A138" s="22" t="s">
        <v>323</v>
      </c>
      <c r="B138" s="28" t="s">
        <v>104</v>
      </c>
      <c r="C138" s="81">
        <f>PI()*Iout/(2*SQRT(2))</f>
        <v>0.55536036726979576</v>
      </c>
      <c r="D138" s="27" t="s">
        <v>10</v>
      </c>
      <c r="E138" s="27"/>
    </row>
    <row r="139" spans="1:5" ht="18">
      <c r="A139" s="22" t="s">
        <v>256</v>
      </c>
      <c r="B139" s="28" t="s">
        <v>102</v>
      </c>
      <c r="C139" s="80">
        <f>MROUND(Vout*1.25,10)</f>
        <v>350</v>
      </c>
      <c r="D139" s="27" t="s">
        <v>7</v>
      </c>
      <c r="E139" s="27"/>
    </row>
    <row r="140" spans="1:5" ht="18">
      <c r="A140" s="22" t="s">
        <v>322</v>
      </c>
      <c r="B140" s="28" t="s">
        <v>103</v>
      </c>
      <c r="C140" s="81">
        <f>SQRT((PI()*Iout/(2*SQRT(2)))^2-Iout^2)</f>
        <v>0.24171292380433951</v>
      </c>
      <c r="D140" s="27" t="s">
        <v>10</v>
      </c>
      <c r="E140" s="27" t="s">
        <v>123</v>
      </c>
    </row>
    <row r="141" spans="1:5" ht="18.75" thickBot="1">
      <c r="A141" s="29" t="s">
        <v>257</v>
      </c>
      <c r="B141" s="43" t="s">
        <v>105</v>
      </c>
      <c r="C141" s="82">
        <f>Vout_pp*mV/((2*PI()*Iout)/4)/mOhm</f>
        <v>1273.2395447351628</v>
      </c>
      <c r="D141" s="30" t="s">
        <v>106</v>
      </c>
      <c r="E141" s="145"/>
    </row>
    <row r="142" spans="1:5" ht="15.75" thickBot="1">
      <c r="A142" s="50"/>
      <c r="C142" s="53"/>
    </row>
    <row r="143" spans="1:5">
      <c r="A143" s="360" t="s">
        <v>138</v>
      </c>
      <c r="B143" s="361"/>
      <c r="C143" s="361"/>
      <c r="D143" s="362"/>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365</v>
      </c>
      <c r="D146" s="63" t="s">
        <v>7</v>
      </c>
      <c r="E146" s="27"/>
    </row>
    <row r="147" spans="1:5" ht="18">
      <c r="A147" s="62" t="s">
        <v>262</v>
      </c>
      <c r="B147" s="54" t="s">
        <v>142</v>
      </c>
      <c r="C147" s="54">
        <f>Vblk</f>
        <v>390</v>
      </c>
      <c r="D147" s="63" t="s">
        <v>7</v>
      </c>
      <c r="E147" s="27"/>
    </row>
    <row r="148" spans="1:5" ht="18">
      <c r="A148" s="62" t="s">
        <v>263</v>
      </c>
      <c r="B148" s="54" t="s">
        <v>144</v>
      </c>
      <c r="C148" s="61">
        <f>C146/C144</f>
        <v>121.66666666666667</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125.01369863013697</v>
      </c>
      <c r="D151" s="64" t="s">
        <v>148</v>
      </c>
      <c r="E151" s="27"/>
    </row>
    <row r="152" spans="1:5" ht="18">
      <c r="A152" s="62" t="s">
        <v>268</v>
      </c>
      <c r="B152" s="54" t="s">
        <v>191</v>
      </c>
      <c r="C152" s="99">
        <v>132</v>
      </c>
      <c r="D152" s="64" t="s">
        <v>148</v>
      </c>
      <c r="E152" s="27" t="s">
        <v>181</v>
      </c>
    </row>
    <row r="153" spans="1:5" ht="18">
      <c r="A153" s="62" t="s">
        <v>266</v>
      </c>
      <c r="B153" s="54" t="s">
        <v>190</v>
      </c>
      <c r="C153" s="84">
        <f>C150-C151/1000</f>
        <v>15.084986301369863</v>
      </c>
      <c r="D153" s="64" t="s">
        <v>147</v>
      </c>
      <c r="E153" s="27"/>
    </row>
    <row r="154" spans="1:5" ht="18">
      <c r="A154" s="62" t="s">
        <v>267</v>
      </c>
      <c r="B154" s="54" t="s">
        <v>190</v>
      </c>
      <c r="C154" s="99">
        <v>15</v>
      </c>
      <c r="D154" s="64" t="s">
        <v>147</v>
      </c>
      <c r="E154" s="27" t="s">
        <v>202</v>
      </c>
    </row>
    <row r="155" spans="1:5" ht="18">
      <c r="A155" s="62" t="s">
        <v>261</v>
      </c>
      <c r="B155" s="55" t="s">
        <v>141</v>
      </c>
      <c r="C155" s="61">
        <f>$C144*($C154*1000+$C152)/$C152</f>
        <v>343.90909090909093</v>
      </c>
      <c r="D155" s="63" t="s">
        <v>7</v>
      </c>
      <c r="E155" s="27"/>
    </row>
    <row r="156" spans="1:5" ht="18">
      <c r="A156" s="62" t="s">
        <v>328</v>
      </c>
      <c r="B156" s="54" t="s">
        <v>143</v>
      </c>
      <c r="C156" s="61">
        <f>$C145*($C154*1000+$C152)/$C152</f>
        <v>252.20000000000002</v>
      </c>
      <c r="D156" s="63" t="s">
        <v>7</v>
      </c>
      <c r="E156" s="27"/>
    </row>
    <row r="157" spans="1:5" ht="18">
      <c r="A157" s="171" t="s">
        <v>522</v>
      </c>
      <c r="B157" s="54" t="s">
        <v>524</v>
      </c>
      <c r="C157" s="172">
        <f>IF($C$22="UCC256402A",'tables and calculations'!B340,"Not Applicable")</f>
        <v>458.54545454545456</v>
      </c>
      <c r="D157" s="173" t="s">
        <v>7</v>
      </c>
      <c r="E157" s="174" t="s">
        <v>533</v>
      </c>
    </row>
    <row r="158" spans="1:5" ht="18">
      <c r="A158" s="171" t="s">
        <v>523</v>
      </c>
      <c r="B158" s="54" t="s">
        <v>525</v>
      </c>
      <c r="C158" s="172">
        <f>IF($C$22="UCC256402A",'tables and calculations'!B341,"Not Applicable")</f>
        <v>435.61818181818182</v>
      </c>
      <c r="D158" s="173" t="s">
        <v>7</v>
      </c>
      <c r="E158" s="174" t="s">
        <v>533</v>
      </c>
    </row>
    <row r="159" spans="1:5" ht="18.75" thickBot="1">
      <c r="A159" s="29" t="s">
        <v>329</v>
      </c>
      <c r="B159" s="129" t="s">
        <v>145</v>
      </c>
      <c r="C159" s="82">
        <f>1000*(C147^2)/(C152*1000+C154*1000000)</f>
        <v>10.051546391752577</v>
      </c>
      <c r="D159" s="30" t="s">
        <v>330</v>
      </c>
      <c r="E159" s="145"/>
    </row>
    <row r="160" spans="1:5" ht="15.75" thickBot="1"/>
    <row r="161" spans="1:5">
      <c r="A161" s="357" t="s">
        <v>149</v>
      </c>
      <c r="B161" s="358"/>
      <c r="C161" s="358"/>
      <c r="D161" s="359"/>
      <c r="E161" s="142"/>
    </row>
    <row r="162" spans="1:5" ht="18">
      <c r="A162" s="67" t="s">
        <v>269</v>
      </c>
      <c r="B162" s="58" t="s">
        <v>158</v>
      </c>
      <c r="C162" s="77">
        <f>Ir/0.707</f>
        <v>1.4569557659804104</v>
      </c>
      <c r="D162" s="68" t="s">
        <v>10</v>
      </c>
      <c r="E162" s="27"/>
    </row>
    <row r="163" spans="1:5" ht="18">
      <c r="A163" s="67" t="s">
        <v>270</v>
      </c>
      <c r="B163" s="58" t="s">
        <v>505</v>
      </c>
      <c r="C163" s="65">
        <f>C123-C124</f>
        <v>162.56997108779365</v>
      </c>
      <c r="D163" s="68" t="s">
        <v>7</v>
      </c>
      <c r="E163" s="27"/>
    </row>
    <row r="164" spans="1:5" ht="18">
      <c r="A164" s="67" t="s">
        <v>271</v>
      </c>
      <c r="B164" s="58" t="s">
        <v>160</v>
      </c>
      <c r="C164" s="110">
        <v>3.02</v>
      </c>
      <c r="D164" s="68" t="s">
        <v>7</v>
      </c>
      <c r="E164" s="27"/>
    </row>
    <row r="165" spans="1:5" ht="18">
      <c r="A165" s="67" t="s">
        <v>366</v>
      </c>
      <c r="B165" s="58" t="s">
        <v>159</v>
      </c>
      <c r="C165" s="95">
        <v>4</v>
      </c>
      <c r="D165" s="68" t="s">
        <v>7</v>
      </c>
      <c r="E165" s="27" t="s">
        <v>387</v>
      </c>
    </row>
    <row r="166" spans="1:5" ht="18">
      <c r="A166" s="67" t="s">
        <v>369</v>
      </c>
      <c r="B166" s="58" t="s">
        <v>367</v>
      </c>
      <c r="C166" s="95">
        <v>1</v>
      </c>
      <c r="D166" s="68" t="s">
        <v>7</v>
      </c>
      <c r="E166" s="27" t="s">
        <v>378</v>
      </c>
    </row>
    <row r="167" spans="1:5" ht="18">
      <c r="A167" s="67" t="s">
        <v>274</v>
      </c>
      <c r="B167" s="58" t="s">
        <v>163</v>
      </c>
      <c r="C167" s="111">
        <v>2</v>
      </c>
      <c r="D167" s="68" t="s">
        <v>153</v>
      </c>
      <c r="E167" s="27"/>
    </row>
    <row r="168" spans="1:5" ht="18">
      <c r="A168" s="67" t="s">
        <v>368</v>
      </c>
      <c r="B168" s="58" t="s">
        <v>164</v>
      </c>
      <c r="C168" s="110">
        <f>C163/(C165-C166)</f>
        <v>54.189990362597882</v>
      </c>
      <c r="D168" s="68"/>
      <c r="E168" s="27"/>
    </row>
    <row r="169" spans="1:5" ht="18">
      <c r="A169" s="67" t="s">
        <v>277</v>
      </c>
      <c r="B169" s="58" t="s">
        <v>189</v>
      </c>
      <c r="C169" s="127">
        <f>(1/C166)*(C167/1000)/(2*fsw_min*kHz)*1000000000000</f>
        <v>10517.939726496628</v>
      </c>
      <c r="D169" s="68" t="s">
        <v>70</v>
      </c>
      <c r="E169" s="27"/>
    </row>
    <row r="170" spans="1:5" ht="18">
      <c r="A170" s="67" t="s">
        <v>278</v>
      </c>
      <c r="B170" s="58" t="s">
        <v>189</v>
      </c>
      <c r="C170" s="98">
        <v>14400</v>
      </c>
      <c r="D170" s="68" t="s">
        <v>70</v>
      </c>
      <c r="E170" s="27" t="s">
        <v>373</v>
      </c>
    </row>
    <row r="171" spans="1:5" ht="18">
      <c r="A171" s="67" t="s">
        <v>275</v>
      </c>
      <c r="B171" s="58" t="s">
        <v>188</v>
      </c>
      <c r="C171" s="127">
        <f>C170/(C168-1)</f>
        <v>270.72762942491124</v>
      </c>
      <c r="D171" s="68" t="s">
        <v>70</v>
      </c>
      <c r="E171" s="27"/>
    </row>
    <row r="172" spans="1:5" ht="18">
      <c r="A172" s="67" t="s">
        <v>276</v>
      </c>
      <c r="B172" s="58" t="s">
        <v>188</v>
      </c>
      <c r="C172" s="98">
        <v>100</v>
      </c>
      <c r="D172" s="68" t="s">
        <v>70</v>
      </c>
      <c r="E172" s="27" t="s">
        <v>374</v>
      </c>
    </row>
    <row r="173" spans="1:5" ht="18">
      <c r="A173" s="67" t="s">
        <v>371</v>
      </c>
      <c r="B173" s="58" t="s">
        <v>164</v>
      </c>
      <c r="C173" s="112">
        <f>C170/C172+1</f>
        <v>145</v>
      </c>
      <c r="D173" s="68"/>
      <c r="E173" s="27"/>
    </row>
    <row r="174" spans="1:5" ht="18">
      <c r="A174" s="67" t="s">
        <v>370</v>
      </c>
      <c r="B174" s="58" t="s">
        <v>159</v>
      </c>
      <c r="C174" s="110">
        <f>(1/C170)*(C167/1000)/(2*fsw_min*kHz)*1000000000000+C163/C173</f>
        <v>1.8515846954052873</v>
      </c>
      <c r="D174" s="68" t="s">
        <v>7</v>
      </c>
      <c r="E174" s="27"/>
    </row>
    <row r="175" spans="1:5" ht="18">
      <c r="A175" s="67" t="s">
        <v>272</v>
      </c>
      <c r="B175" s="58" t="s">
        <v>161</v>
      </c>
      <c r="C175" s="77">
        <f>C164+C174/2</f>
        <v>3.9457923477026435</v>
      </c>
      <c r="D175" s="68" t="s">
        <v>7</v>
      </c>
      <c r="E175" s="27"/>
    </row>
    <row r="176" spans="1:5" ht="18.75" thickBot="1">
      <c r="A176" s="69" t="s">
        <v>273</v>
      </c>
      <c r="B176" s="70" t="s">
        <v>162</v>
      </c>
      <c r="C176" s="78">
        <f>C164-C174/2</f>
        <v>2.0942076522973565</v>
      </c>
      <c r="D176" s="71" t="s">
        <v>7</v>
      </c>
      <c r="E176" s="145"/>
    </row>
    <row r="177" spans="1:5" ht="15.75" thickBot="1">
      <c r="A177" s="137"/>
      <c r="B177" s="56"/>
      <c r="C177" s="138"/>
      <c r="D177" s="56"/>
    </row>
    <row r="178" spans="1:5">
      <c r="A178" s="357" t="s">
        <v>151</v>
      </c>
      <c r="B178" s="358"/>
      <c r="C178" s="358"/>
      <c r="D178" s="359"/>
      <c r="E178" s="142"/>
    </row>
    <row r="179" spans="1:5" ht="18">
      <c r="A179" s="67" t="s">
        <v>284</v>
      </c>
      <c r="B179" s="58" t="s">
        <v>169</v>
      </c>
      <c r="C179" s="95">
        <v>140</v>
      </c>
      <c r="D179" s="68" t="s">
        <v>157</v>
      </c>
      <c r="E179" s="27" t="s">
        <v>203</v>
      </c>
    </row>
    <row r="180" spans="1:5" ht="31.5">
      <c r="A180" s="136" t="s">
        <v>389</v>
      </c>
      <c r="B180" s="58" t="s">
        <v>388</v>
      </c>
      <c r="C180" s="95">
        <v>2</v>
      </c>
      <c r="D180" s="68" t="s">
        <v>7</v>
      </c>
      <c r="E180" s="27" t="s">
        <v>390</v>
      </c>
    </row>
    <row r="181" spans="1:5" ht="18">
      <c r="A181" s="67" t="s">
        <v>285</v>
      </c>
      <c r="B181" s="58" t="s">
        <v>170</v>
      </c>
      <c r="C181" s="113">
        <v>-4</v>
      </c>
      <c r="D181" s="68" t="s">
        <v>7</v>
      </c>
      <c r="E181" s="27"/>
    </row>
    <row r="182" spans="1:5" ht="18">
      <c r="A182" s="67" t="s">
        <v>286</v>
      </c>
      <c r="B182" s="58" t="s">
        <v>171</v>
      </c>
      <c r="C182" s="77">
        <f>C181/C179*100</f>
        <v>-2.8571428571428572</v>
      </c>
      <c r="D182" s="68" t="s">
        <v>7</v>
      </c>
      <c r="E182" s="27"/>
    </row>
    <row r="183" spans="1:5" ht="18">
      <c r="A183" s="67" t="s">
        <v>287</v>
      </c>
      <c r="B183" s="58" t="s">
        <v>172</v>
      </c>
      <c r="C183" s="66">
        <f>(Vout+C180)*Nps/C42</f>
        <v>17.415564853556486</v>
      </c>
      <c r="D183" s="68" t="s">
        <v>7</v>
      </c>
      <c r="E183" s="27"/>
    </row>
    <row r="184" spans="1:5" ht="18">
      <c r="A184" s="67" t="s">
        <v>288</v>
      </c>
      <c r="B184" s="58" t="s">
        <v>204</v>
      </c>
      <c r="C184" s="65">
        <f>-C183*C179/(100*C181)</f>
        <v>6.0954476987447697</v>
      </c>
      <c r="D184" s="68"/>
      <c r="E184" s="27"/>
    </row>
    <row r="185" spans="1:5" ht="33">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5.4920003186041857</v>
      </c>
      <c r="D188" s="68" t="s">
        <v>179</v>
      </c>
      <c r="E188" s="27"/>
    </row>
    <row r="189" spans="1:5" ht="18">
      <c r="A189" s="67" t="s">
        <v>289</v>
      </c>
      <c r="B189" s="58" t="s">
        <v>173</v>
      </c>
      <c r="C189" s="135">
        <v>5.6</v>
      </c>
      <c r="D189" s="68" t="s">
        <v>179</v>
      </c>
      <c r="E189" s="27" t="s">
        <v>183</v>
      </c>
    </row>
    <row r="190" spans="1:5" ht="18">
      <c r="A190" s="67" t="s">
        <v>290</v>
      </c>
      <c r="B190" s="58" t="s">
        <v>174</v>
      </c>
      <c r="C190" s="122">
        <f>C189*(C184-1)</f>
        <v>28.534507112970708</v>
      </c>
      <c r="D190" s="68" t="s">
        <v>179</v>
      </c>
      <c r="E190" s="27"/>
    </row>
    <row r="191" spans="1:5" ht="18">
      <c r="A191" s="11" t="s">
        <v>291</v>
      </c>
      <c r="B191" s="58" t="s">
        <v>174</v>
      </c>
      <c r="C191" s="133">
        <v>22</v>
      </c>
      <c r="D191" s="68" t="s">
        <v>179</v>
      </c>
      <c r="E191" s="27" t="s">
        <v>372</v>
      </c>
    </row>
    <row r="192" spans="1:5" ht="18">
      <c r="A192" s="121" t="s">
        <v>345</v>
      </c>
      <c r="B192" s="58" t="s">
        <v>343</v>
      </c>
      <c r="C192" s="134">
        <f>1/((1/C189)+(1/C191))</f>
        <v>4.4637681159420293</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113.19923229627433</v>
      </c>
      <c r="D195" s="68" t="s">
        <v>157</v>
      </c>
      <c r="E195" s="27"/>
    </row>
    <row r="196" spans="1:6">
      <c r="A196" s="67" t="s">
        <v>292</v>
      </c>
      <c r="B196" s="58"/>
      <c r="C196" s="79">
        <f>1/(50*f0*10^3)/2/3.14/(C189*C191/(C189+C191))*10^9</f>
        <v>7.1289079852743624</v>
      </c>
      <c r="D196" s="68" t="s">
        <v>70</v>
      </c>
      <c r="E196" s="27"/>
    </row>
    <row r="197" spans="1:6" ht="15.75" thickBot="1">
      <c r="A197" s="74" t="s">
        <v>293</v>
      </c>
      <c r="B197" s="75"/>
      <c r="C197" s="96">
        <v>10</v>
      </c>
      <c r="D197" s="76" t="s">
        <v>70</v>
      </c>
      <c r="E197" s="145" t="s">
        <v>185</v>
      </c>
    </row>
    <row r="198" spans="1:6" ht="15.75" thickBot="1">
      <c r="A198" s="50"/>
      <c r="C198" s="53"/>
    </row>
    <row r="199" spans="1:6">
      <c r="A199" s="357" t="s">
        <v>332</v>
      </c>
      <c r="B199" s="358"/>
      <c r="C199" s="358"/>
      <c r="D199" s="359"/>
      <c r="E199" s="142"/>
    </row>
    <row r="200" spans="1:6" ht="18">
      <c r="A200" s="67" t="s">
        <v>279</v>
      </c>
      <c r="B200" s="58" t="s">
        <v>166</v>
      </c>
      <c r="C200" s="112">
        <v>37.5</v>
      </c>
      <c r="D200" s="68" t="s">
        <v>152</v>
      </c>
      <c r="E200" s="27"/>
    </row>
    <row r="201" spans="1:6" ht="18">
      <c r="A201" s="72" t="s">
        <v>280</v>
      </c>
      <c r="B201" s="59" t="s">
        <v>167</v>
      </c>
      <c r="C201" s="97">
        <v>100</v>
      </c>
      <c r="D201" s="73" t="s">
        <v>154</v>
      </c>
      <c r="E201" s="27" t="s">
        <v>182</v>
      </c>
    </row>
    <row r="202" spans="1:6" ht="18">
      <c r="A202" s="72" t="s">
        <v>282</v>
      </c>
      <c r="B202" s="59" t="s">
        <v>168</v>
      </c>
      <c r="C202" s="160">
        <f>1000000000*(C200/1000000)*((C201/1000)-(0.00078)-(0.000265))/(C174-C206)</f>
        <v>2071.2459251950413</v>
      </c>
      <c r="D202" s="73" t="s">
        <v>156</v>
      </c>
      <c r="E202" s="27"/>
    </row>
    <row r="203" spans="1:6" ht="16.5" customHeight="1">
      <c r="A203" s="72" t="s">
        <v>283</v>
      </c>
      <c r="B203" s="59" t="s">
        <v>168</v>
      </c>
      <c r="C203" s="157">
        <v>1000</v>
      </c>
      <c r="D203" s="73" t="s">
        <v>156</v>
      </c>
      <c r="E203" s="27" t="s">
        <v>509</v>
      </c>
      <c r="F203"/>
    </row>
    <row r="204" spans="1:6" ht="18">
      <c r="A204" s="72" t="s">
        <v>391</v>
      </c>
      <c r="B204" s="59" t="s">
        <v>380</v>
      </c>
      <c r="C204" s="161">
        <v>1.1499999999999999</v>
      </c>
      <c r="D204" s="73" t="s">
        <v>7</v>
      </c>
      <c r="E204" s="27" t="s">
        <v>508</v>
      </c>
    </row>
    <row r="205" spans="1:6" ht="34.5" customHeight="1">
      <c r="A205" s="72" t="s">
        <v>507</v>
      </c>
      <c r="B205" s="59" t="s">
        <v>510</v>
      </c>
      <c r="C205" s="170">
        <f>'tables and calculations'!B259</f>
        <v>3.1730612244897961E-2</v>
      </c>
      <c r="D205" s="73" t="s">
        <v>7</v>
      </c>
      <c r="E205" s="27"/>
    </row>
    <row r="206" spans="1:6" ht="33">
      <c r="A206" s="72" t="s">
        <v>348</v>
      </c>
      <c r="B206" s="59" t="s">
        <v>349</v>
      </c>
      <c r="C206" s="156">
        <v>0.06</v>
      </c>
      <c r="D206" s="73" t="s">
        <v>7</v>
      </c>
      <c r="E206" s="148" t="s">
        <v>511</v>
      </c>
    </row>
    <row r="207" spans="1:6" ht="18">
      <c r="A207" s="72" t="s">
        <v>350</v>
      </c>
      <c r="B207" s="59" t="s">
        <v>351</v>
      </c>
      <c r="C207" s="125">
        <f>'tables and calculations'!B263/1000</f>
        <v>428.13333333333327</v>
      </c>
      <c r="D207" s="64" t="s">
        <v>148</v>
      </c>
      <c r="E207" s="355"/>
      <c r="F207"/>
    </row>
    <row r="208" spans="1:6" ht="18">
      <c r="A208" s="72" t="s">
        <v>353</v>
      </c>
      <c r="B208" s="59" t="s">
        <v>352</v>
      </c>
      <c r="C208" s="125">
        <f>'tables and calculations'!B264/1000</f>
        <v>334.77909327172955</v>
      </c>
      <c r="D208" s="64" t="s">
        <v>148</v>
      </c>
      <c r="E208" s="356"/>
    </row>
    <row r="209" spans="1:7" ht="18">
      <c r="A209" s="72" t="s">
        <v>354</v>
      </c>
      <c r="B209" s="59" t="s">
        <v>351</v>
      </c>
      <c r="C209" s="130">
        <v>390</v>
      </c>
      <c r="D209" s="64" t="s">
        <v>148</v>
      </c>
      <c r="E209" s="27" t="s">
        <v>375</v>
      </c>
    </row>
    <row r="210" spans="1:7" ht="18">
      <c r="A210" s="72" t="s">
        <v>355</v>
      </c>
      <c r="B210" s="59" t="s">
        <v>352</v>
      </c>
      <c r="C210" s="130">
        <v>330</v>
      </c>
      <c r="D210" s="64" t="s">
        <v>148</v>
      </c>
      <c r="E210" s="27" t="s">
        <v>376</v>
      </c>
    </row>
    <row r="211" spans="1:7" ht="18">
      <c r="A211" s="72" t="s">
        <v>364</v>
      </c>
      <c r="B211" s="59" t="s">
        <v>349</v>
      </c>
      <c r="C211" s="126">
        <f>IF(C193="Option 5",0,IF(AND('tables and calculations'!B271&lt;0,'tables and calculations'!B274=0),0,'tables and calculations'!B271))</f>
        <v>6.5810600881648668E-2</v>
      </c>
      <c r="D211" s="73" t="s">
        <v>7</v>
      </c>
      <c r="E211" s="27"/>
    </row>
    <row r="212" spans="1:7" ht="18">
      <c r="A212" s="72" t="s">
        <v>512</v>
      </c>
      <c r="B212" s="59" t="s">
        <v>513</v>
      </c>
      <c r="C212" s="126">
        <f>'tables and calculations'!$B$273</f>
        <v>12.661458333333332</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1.3752913752913751</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0.8251748251748251</v>
      </c>
      <c r="D214" s="68" t="s">
        <v>7</v>
      </c>
      <c r="E214" s="27"/>
    </row>
    <row r="215" spans="1:7" ht="18">
      <c r="A215" s="72" t="s">
        <v>534</v>
      </c>
      <c r="B215" s="59" t="s">
        <v>535</v>
      </c>
      <c r="C215" s="175">
        <f>IF($C$22="UCC256403",40,IF($C$22="UCC256404",40,IF($C$22="UCC256404B",40,16)))</f>
        <v>16</v>
      </c>
      <c r="D215" s="73"/>
      <c r="E215" s="174" t="s">
        <v>536</v>
      </c>
    </row>
    <row r="216" spans="1:7" ht="18.75" thickBot="1">
      <c r="A216" s="69" t="s">
        <v>281</v>
      </c>
      <c r="B216" s="70" t="s">
        <v>167</v>
      </c>
      <c r="C216" s="128">
        <f>C203*0.000001*(C174-C211)/(C200*0.000001)</f>
        <v>47.620642520630369</v>
      </c>
      <c r="D216" s="71" t="s">
        <v>154</v>
      </c>
      <c r="E216" s="145"/>
    </row>
    <row r="217" spans="1:7" ht="15.7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0.84771428571428564</v>
      </c>
      <c r="D225" s="68"/>
      <c r="E225" s="27"/>
    </row>
    <row r="226" spans="1:5" ht="18">
      <c r="A226" s="67" t="s">
        <v>301</v>
      </c>
      <c r="B226" s="58" t="s">
        <v>175</v>
      </c>
      <c r="C226" s="95">
        <v>150</v>
      </c>
      <c r="D226" s="68" t="s">
        <v>70</v>
      </c>
      <c r="E226" s="149" t="s">
        <v>402</v>
      </c>
    </row>
    <row r="227" spans="1:5" ht="18">
      <c r="A227" s="67" t="s">
        <v>302</v>
      </c>
      <c r="B227" s="58" t="s">
        <v>176</v>
      </c>
      <c r="C227" s="109">
        <f>Cr*10^-6/(C226*10^-12)*C225</f>
        <v>169.54285714285712</v>
      </c>
      <c r="D227" s="68" t="s">
        <v>155</v>
      </c>
      <c r="E227" s="27"/>
    </row>
    <row r="228" spans="1:5" ht="18">
      <c r="A228" s="67" t="s">
        <v>303</v>
      </c>
      <c r="B228" s="58" t="s">
        <v>176</v>
      </c>
      <c r="C228" s="95">
        <v>135</v>
      </c>
      <c r="D228" s="68" t="s">
        <v>155</v>
      </c>
      <c r="E228" s="27" t="s">
        <v>184</v>
      </c>
    </row>
    <row r="229" spans="1:5" ht="18">
      <c r="A229" s="67" t="s">
        <v>304</v>
      </c>
      <c r="B229" s="58"/>
      <c r="C229" s="77">
        <f>C162*C228*C226*10^-12/(Cr*10^-6)</f>
        <v>0.98344514203677713</v>
      </c>
      <c r="D229" s="68" t="s">
        <v>7</v>
      </c>
      <c r="E229" s="27"/>
    </row>
    <row r="230" spans="1:5">
      <c r="A230" s="67" t="s">
        <v>305</v>
      </c>
      <c r="B230" s="58"/>
      <c r="C230" s="77">
        <f>C221*Cr*10^-6/(C228*C226*10^-12)</f>
        <v>5.9259259259259256</v>
      </c>
      <c r="D230" s="68" t="s">
        <v>10</v>
      </c>
      <c r="E230" s="27"/>
    </row>
    <row r="231" spans="1:5" ht="15.75" thickBot="1">
      <c r="A231" s="69" t="s">
        <v>306</v>
      </c>
      <c r="B231" s="70"/>
      <c r="C231" s="78">
        <f>C230*Nps</f>
        <v>4.3733333333333331</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1.0615846153846153</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0.21</v>
      </c>
      <c r="B66" s="20">
        <f t="shared" ref="B66:B141" si="1">Ln_selected</f>
        <v>6.03</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1.1383397260273971</v>
      </c>
      <c r="V66" s="20">
        <f t="shared" ref="V66:V141" si="5">Mg_min</f>
        <v>1.0098</v>
      </c>
      <c r="X66" s="20">
        <v>1E-3</v>
      </c>
      <c r="Y66" s="20">
        <f t="shared" ref="Y66:Y141" si="6">Ln_selected</f>
        <v>6.03</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1.0615846153846153</v>
      </c>
    </row>
    <row r="67" spans="1:44" s="20" customFormat="1">
      <c r="A67" s="20">
        <f t="shared" si="0"/>
        <v>0.21</v>
      </c>
      <c r="B67" s="20">
        <f t="shared" si="1"/>
        <v>6.03</v>
      </c>
      <c r="C67" s="20">
        <f>C66+0.05</f>
        <v>0.05</v>
      </c>
      <c r="D67" s="20">
        <f t="shared" ref="D67:D134" si="7">C67^2</f>
        <v>2.5000000000000005E-3</v>
      </c>
      <c r="E67" s="20">
        <f t="shared" ref="E67:E134" si="8">B67*D67</f>
        <v>1.5075000000000003E-2</v>
      </c>
      <c r="F67" s="20">
        <f t="shared" ref="F67:F134" si="9">C67^2-1</f>
        <v>-0.99750000000000005</v>
      </c>
      <c r="G67" s="20">
        <f>1</f>
        <v>1</v>
      </c>
      <c r="H67" s="20">
        <f t="shared" ref="H67:H134" si="10">C67*B67*A67</f>
        <v>6.331500000000001E-2</v>
      </c>
      <c r="I67" s="20" t="str">
        <f t="shared" ref="I67:I134" si="11">COMPLEX(G67,H67,"j")</f>
        <v>1+0,063315j</v>
      </c>
      <c r="K67" s="20" t="str">
        <f t="shared" ref="K67:K134" si="12">IMPRODUCT(I67,F67)</f>
        <v>-0,9975-0,0631567125j</v>
      </c>
      <c r="M67" s="20" t="str">
        <f t="shared" si="2"/>
        <v>-0,982425-0,0631567125j</v>
      </c>
      <c r="O67" s="20" t="str">
        <f t="shared" si="3"/>
        <v>-0,0152815279078972+0,000982396686403327j</v>
      </c>
      <c r="S67" s="20">
        <f t="shared" ref="S67:S134" si="13">IMABS(O67)</f>
        <v>1.5313072795794356E-2</v>
      </c>
      <c r="U67" s="20">
        <f t="shared" si="4"/>
        <v>1.1383397260273971</v>
      </c>
      <c r="V67" s="20">
        <f t="shared" si="5"/>
        <v>1.0098</v>
      </c>
      <c r="X67" s="20">
        <f>X66</f>
        <v>1E-3</v>
      </c>
      <c r="Y67" s="20">
        <f t="shared" si="6"/>
        <v>6.03</v>
      </c>
      <c r="Z67" s="20">
        <f>Z66+0.05</f>
        <v>0.05</v>
      </c>
      <c r="AA67" s="20">
        <f t="shared" ref="AA67:AA134" si="14">Z67^2</f>
        <v>2.5000000000000005E-3</v>
      </c>
      <c r="AB67" s="20">
        <f t="shared" ref="AB67:AB134" si="15">Y67*AA67</f>
        <v>1.5075000000000003E-2</v>
      </c>
      <c r="AC67" s="20">
        <f t="shared" ref="AC67:AC134" si="16">Z67^2-1</f>
        <v>-0.99750000000000005</v>
      </c>
      <c r="AD67" s="20">
        <v>1</v>
      </c>
      <c r="AE67" s="20">
        <f t="shared" ref="AE67:AE134" si="17">Z67*Y67*X67</f>
        <v>3.0150000000000006E-4</v>
      </c>
      <c r="AF67" s="20" t="str">
        <f t="shared" ref="AF67:AF134" si="18">COMPLEX(AD67,AE67,"j")</f>
        <v>1+0,0003015j</v>
      </c>
      <c r="AH67" s="20" t="str">
        <f t="shared" ref="AH67:AH134" si="19">IMPRODUCT(AF67,AC67)</f>
        <v>-0,9975-0,00030074625j</v>
      </c>
      <c r="AI67" s="20" t="str">
        <f t="shared" ref="AI67:AI134" si="20">IMSUM(AH67,AB67)</f>
        <v>-0,982425-0,00030074625j</v>
      </c>
      <c r="AK67" s="20" t="str">
        <f t="shared" ref="AK67:AK134" si="21">IMDIV(AB67,AI67)</f>
        <v>-0,0153446813622117+4,69741240006114E-06j</v>
      </c>
      <c r="AO67" s="20">
        <f t="shared" ref="AO67:AO134" si="22">IMABS(AK67)</f>
        <v>1.534468208121271E-2</v>
      </c>
      <c r="AP67" s="20">
        <v>1</v>
      </c>
      <c r="AR67" s="20">
        <f>Compensation!$C$16</f>
        <v>1.0615846153846153</v>
      </c>
    </row>
    <row r="68" spans="1:44" s="20" customFormat="1">
      <c r="A68" s="20">
        <f t="shared" si="0"/>
        <v>0.21</v>
      </c>
      <c r="B68" s="20">
        <f t="shared" si="1"/>
        <v>6.03</v>
      </c>
      <c r="C68" s="20">
        <f t="shared" ref="C68:C135" si="23">C67+0.05</f>
        <v>0.1</v>
      </c>
      <c r="D68" s="20">
        <f t="shared" si="7"/>
        <v>1.0000000000000002E-2</v>
      </c>
      <c r="E68" s="20">
        <f t="shared" si="8"/>
        <v>6.0300000000000013E-2</v>
      </c>
      <c r="F68" s="20">
        <f t="shared" si="9"/>
        <v>-0.99</v>
      </c>
      <c r="G68" s="20">
        <f>1</f>
        <v>1</v>
      </c>
      <c r="H68" s="20">
        <f t="shared" si="10"/>
        <v>0.12663000000000002</v>
      </c>
      <c r="I68" s="20" t="str">
        <f t="shared" si="11"/>
        <v>1+0,12663j</v>
      </c>
      <c r="K68" s="20" t="str">
        <f t="shared" si="12"/>
        <v>-0,99-0,1253637j</v>
      </c>
      <c r="M68" s="20" t="str">
        <f t="shared" si="2"/>
        <v>-0,9297-0,1253637j</v>
      </c>
      <c r="O68" s="20" t="str">
        <f t="shared" si="3"/>
        <v>-0,063701370384917+0,00858969504842812j</v>
      </c>
      <c r="S68" s="20">
        <f t="shared" si="13"/>
        <v>6.4277892388762803E-2</v>
      </c>
      <c r="U68" s="20">
        <f t="shared" si="4"/>
        <v>1.1383397260273971</v>
      </c>
      <c r="V68" s="20">
        <f t="shared" si="5"/>
        <v>1.0098</v>
      </c>
      <c r="X68" s="20">
        <f t="shared" ref="X68:X135" si="24">X67</f>
        <v>1E-3</v>
      </c>
      <c r="Y68" s="20">
        <f t="shared" si="6"/>
        <v>6.03</v>
      </c>
      <c r="Z68" s="20">
        <f t="shared" ref="Z68:Z135" si="25">Z67+0.05</f>
        <v>0.1</v>
      </c>
      <c r="AA68" s="20">
        <f t="shared" si="14"/>
        <v>1.0000000000000002E-2</v>
      </c>
      <c r="AB68" s="20">
        <f t="shared" si="15"/>
        <v>6.0300000000000013E-2</v>
      </c>
      <c r="AC68" s="20">
        <f t="shared" si="16"/>
        <v>-0.99</v>
      </c>
      <c r="AD68" s="20">
        <v>1</v>
      </c>
      <c r="AE68" s="20">
        <f t="shared" si="17"/>
        <v>6.0300000000000013E-4</v>
      </c>
      <c r="AF68" s="20" t="str">
        <f t="shared" si="18"/>
        <v>1+0,000603j</v>
      </c>
      <c r="AH68" s="20" t="str">
        <f t="shared" si="19"/>
        <v>-0,99-0,00059697j</v>
      </c>
      <c r="AI68" s="20" t="str">
        <f t="shared" si="20"/>
        <v>-0,9297-0,00059697j</v>
      </c>
      <c r="AK68" s="20" t="str">
        <f t="shared" si="21"/>
        <v>-0,064859605397414+0,0000416470244531508j</v>
      </c>
      <c r="AO68" s="20">
        <f t="shared" si="22"/>
        <v>6.4859618768405528E-2</v>
      </c>
      <c r="AP68" s="20">
        <v>2</v>
      </c>
      <c r="AR68" s="20">
        <f>Compensation!$C$16</f>
        <v>1.0615846153846153</v>
      </c>
    </row>
    <row r="69" spans="1:44" s="20" customFormat="1">
      <c r="A69" s="20">
        <f t="shared" si="0"/>
        <v>0.21</v>
      </c>
      <c r="B69" s="20">
        <f t="shared" si="1"/>
        <v>6.03</v>
      </c>
      <c r="C69" s="20">
        <f t="shared" si="23"/>
        <v>0.15000000000000002</v>
      </c>
      <c r="D69" s="20">
        <f t="shared" si="7"/>
        <v>2.2500000000000006E-2</v>
      </c>
      <c r="E69" s="20">
        <f t="shared" si="8"/>
        <v>0.13567500000000005</v>
      </c>
      <c r="F69" s="20">
        <f t="shared" si="9"/>
        <v>-0.97750000000000004</v>
      </c>
      <c r="G69" s="20">
        <f>1</f>
        <v>1</v>
      </c>
      <c r="H69" s="20">
        <f t="shared" si="10"/>
        <v>0.18994500000000003</v>
      </c>
      <c r="I69" s="20" t="str">
        <f t="shared" si="11"/>
        <v>1+0,189945j</v>
      </c>
      <c r="K69" s="20" t="str">
        <f t="shared" si="12"/>
        <v>-0,9775-0,1856712375j</v>
      </c>
      <c r="M69" s="20" t="str">
        <f t="shared" si="2"/>
        <v>-0,841825-0,1856712375j</v>
      </c>
      <c r="O69" s="20" t="str">
        <f t="shared" si="3"/>
        <v>-0,153691261981512+0,0338978372049345j</v>
      </c>
      <c r="S69" s="20">
        <f t="shared" si="13"/>
        <v>0.15738509261248984</v>
      </c>
      <c r="U69" s="20">
        <f t="shared" si="4"/>
        <v>1.1383397260273971</v>
      </c>
      <c r="V69" s="20">
        <f t="shared" si="5"/>
        <v>1.0098</v>
      </c>
      <c r="X69" s="20">
        <f t="shared" si="24"/>
        <v>1E-3</v>
      </c>
      <c r="Y69" s="20">
        <f t="shared" si="6"/>
        <v>6.03</v>
      </c>
      <c r="Z69" s="20">
        <f t="shared" si="25"/>
        <v>0.15000000000000002</v>
      </c>
      <c r="AA69" s="20">
        <f t="shared" si="14"/>
        <v>2.2500000000000006E-2</v>
      </c>
      <c r="AB69" s="20">
        <f t="shared" si="15"/>
        <v>0.13567500000000005</v>
      </c>
      <c r="AC69" s="20">
        <f t="shared" si="16"/>
        <v>-0.97750000000000004</v>
      </c>
      <c r="AD69" s="20">
        <v>1</v>
      </c>
      <c r="AE69" s="20">
        <f t="shared" si="17"/>
        <v>9.0450000000000025E-4</v>
      </c>
      <c r="AF69" s="20" t="str">
        <f t="shared" si="18"/>
        <v>1+0,0009045j</v>
      </c>
      <c r="AH69" s="20" t="str">
        <f t="shared" si="19"/>
        <v>-0,9775-0,00088414875j</v>
      </c>
      <c r="AI69" s="20" t="str">
        <f t="shared" si="20"/>
        <v>-0,841825-0,00088414875j</v>
      </c>
      <c r="AK69" s="20" t="str">
        <f t="shared" si="21"/>
        <v>-0,161167523344849+0,000169270411672193j</v>
      </c>
      <c r="AO69" s="20">
        <f t="shared" si="22"/>
        <v>0.16116761223516565</v>
      </c>
      <c r="AP69" s="20">
        <v>3</v>
      </c>
      <c r="AR69" s="20">
        <f>Compensation!$C$16</f>
        <v>1.0615846153846153</v>
      </c>
    </row>
    <row r="70" spans="1:44" s="20" customFormat="1">
      <c r="A70" s="20">
        <f t="shared" si="0"/>
        <v>0.21</v>
      </c>
      <c r="B70" s="20">
        <f t="shared" si="1"/>
        <v>6.03</v>
      </c>
      <c r="C70" s="20">
        <f t="shared" si="23"/>
        <v>0.2</v>
      </c>
      <c r="D70" s="20">
        <f t="shared" si="7"/>
        <v>4.0000000000000008E-2</v>
      </c>
      <c r="E70" s="20">
        <f t="shared" si="8"/>
        <v>0.24120000000000005</v>
      </c>
      <c r="F70" s="20">
        <f t="shared" si="9"/>
        <v>-0.96</v>
      </c>
      <c r="G70" s="20">
        <f>1</f>
        <v>1</v>
      </c>
      <c r="H70" s="20">
        <f t="shared" si="10"/>
        <v>0.25326000000000004</v>
      </c>
      <c r="I70" s="20" t="str">
        <f t="shared" si="11"/>
        <v>1+0,25326j</v>
      </c>
      <c r="K70" s="20" t="str">
        <f t="shared" si="12"/>
        <v>-0,96-0,2431296j</v>
      </c>
      <c r="M70" s="20" t="str">
        <f t="shared" si="2"/>
        <v>-0,7188-0,2431296j</v>
      </c>
      <c r="O70" s="20" t="str">
        <f t="shared" si="3"/>
        <v>-0,301109662096515+0,101848458126963j</v>
      </c>
      <c r="P70" s="303" t="s">
        <v>595</v>
      </c>
      <c r="S70" s="20">
        <f t="shared" si="13"/>
        <v>0.31786811263591258</v>
      </c>
      <c r="U70" s="20">
        <f t="shared" si="4"/>
        <v>1.1383397260273971</v>
      </c>
      <c r="V70" s="20">
        <f t="shared" si="5"/>
        <v>1.0098</v>
      </c>
      <c r="X70" s="20">
        <f t="shared" si="24"/>
        <v>1E-3</v>
      </c>
      <c r="Y70" s="20">
        <f t="shared" si="6"/>
        <v>6.03</v>
      </c>
      <c r="Z70" s="20">
        <f t="shared" si="25"/>
        <v>0.2</v>
      </c>
      <c r="AA70" s="20">
        <f t="shared" si="14"/>
        <v>4.0000000000000008E-2</v>
      </c>
      <c r="AB70" s="20">
        <f t="shared" si="15"/>
        <v>0.24120000000000005</v>
      </c>
      <c r="AC70" s="20">
        <f t="shared" si="16"/>
        <v>-0.96</v>
      </c>
      <c r="AD70" s="20">
        <v>1</v>
      </c>
      <c r="AE70" s="20">
        <f t="shared" si="17"/>
        <v>1.2060000000000003E-3</v>
      </c>
      <c r="AF70" s="20" t="str">
        <f t="shared" si="18"/>
        <v>1+0,001206j</v>
      </c>
      <c r="AH70" s="20" t="str">
        <f t="shared" si="19"/>
        <v>-0,96-0,00115776j</v>
      </c>
      <c r="AI70" s="20" t="str">
        <f t="shared" si="20"/>
        <v>-0,7188-0,00115776j</v>
      </c>
      <c r="AK70" s="20" t="str">
        <f t="shared" si="21"/>
        <v>-0,335558394901758+0,000540478696830078j</v>
      </c>
      <c r="AO70" s="20">
        <f t="shared" si="22"/>
        <v>0.33555883017179849</v>
      </c>
      <c r="AP70" s="20">
        <v>4</v>
      </c>
      <c r="AR70" s="20">
        <f>Compensation!$C$16</f>
        <v>1.0615846153846153</v>
      </c>
    </row>
    <row r="71" spans="1:44" s="20" customFormat="1" ht="18">
      <c r="A71" s="20">
        <f t="shared" si="0"/>
        <v>0.21</v>
      </c>
      <c r="B71" s="20">
        <f t="shared" si="1"/>
        <v>6.03</v>
      </c>
      <c r="C71" s="20">
        <f t="shared" si="23"/>
        <v>0.25</v>
      </c>
      <c r="D71" s="20">
        <f t="shared" si="7"/>
        <v>6.25E-2</v>
      </c>
      <c r="E71" s="20">
        <f t="shared" si="8"/>
        <v>0.37687500000000002</v>
      </c>
      <c r="F71" s="20">
        <f t="shared" si="9"/>
        <v>-0.9375</v>
      </c>
      <c r="G71" s="20">
        <f>1</f>
        <v>1</v>
      </c>
      <c r="H71" s="20">
        <f t="shared" si="10"/>
        <v>0.316575</v>
      </c>
      <c r="I71" s="20" t="str">
        <f t="shared" si="11"/>
        <v>1+0,316575j</v>
      </c>
      <c r="K71" s="20" t="str">
        <f t="shared" si="12"/>
        <v>-0,9375-0,2967890625j</v>
      </c>
      <c r="M71" s="20" t="str">
        <f t="shared" si="2"/>
        <v>-0,560625-0,2967890625j</v>
      </c>
      <c r="O71" s="20" t="str">
        <f t="shared" si="3"/>
        <v>-0,525084183975834+0,277974122980183j</v>
      </c>
      <c r="P71" s="28" t="s">
        <v>75</v>
      </c>
      <c r="S71" s="20">
        <f t="shared" si="13"/>
        <v>0.5941237356882566</v>
      </c>
      <c r="U71" s="20">
        <f t="shared" si="4"/>
        <v>1.1383397260273971</v>
      </c>
      <c r="V71" s="20">
        <f t="shared" si="5"/>
        <v>1.0098</v>
      </c>
      <c r="X71" s="20">
        <f t="shared" si="24"/>
        <v>1E-3</v>
      </c>
      <c r="Y71" s="20">
        <f t="shared" si="6"/>
        <v>6.03</v>
      </c>
      <c r="Z71" s="20">
        <f t="shared" si="25"/>
        <v>0.25</v>
      </c>
      <c r="AA71" s="20">
        <f t="shared" si="14"/>
        <v>6.25E-2</v>
      </c>
      <c r="AB71" s="20">
        <f t="shared" si="15"/>
        <v>0.37687500000000002</v>
      </c>
      <c r="AC71" s="20">
        <f t="shared" si="16"/>
        <v>-0.9375</v>
      </c>
      <c r="AD71" s="20">
        <v>1</v>
      </c>
      <c r="AE71" s="20">
        <f t="shared" si="17"/>
        <v>1.5075000000000002E-3</v>
      </c>
      <c r="AF71" s="20" t="str">
        <f t="shared" si="18"/>
        <v>1+0,0015075j</v>
      </c>
      <c r="AH71" s="20" t="str">
        <f t="shared" si="19"/>
        <v>-0,9375-0,00141328125j</v>
      </c>
      <c r="AI71" s="20" t="str">
        <f t="shared" si="20"/>
        <v>-0,560625-0,00141328125j</v>
      </c>
      <c r="AK71" s="20" t="str">
        <f t="shared" si="21"/>
        <v>-0,67223653064471+0,00169464309355669j</v>
      </c>
      <c r="AO71" s="20">
        <f t="shared" si="22"/>
        <v>0.67223866665675414</v>
      </c>
      <c r="AP71" s="20">
        <v>5</v>
      </c>
      <c r="AR71" s="20">
        <f>Compensation!$C$16</f>
        <v>1.0615846153846153</v>
      </c>
    </row>
    <row r="72" spans="1:44" s="20" customFormat="1" ht="18">
      <c r="A72" s="20">
        <f t="shared" si="0"/>
        <v>0.21</v>
      </c>
      <c r="B72" s="20">
        <f t="shared" si="1"/>
        <v>6.03</v>
      </c>
      <c r="C72" s="20">
        <f t="shared" si="23"/>
        <v>0.3</v>
      </c>
      <c r="D72" s="20">
        <f t="shared" si="7"/>
        <v>0.09</v>
      </c>
      <c r="E72" s="20">
        <f t="shared" si="8"/>
        <v>0.54269999999999996</v>
      </c>
      <c r="F72" s="20">
        <f t="shared" si="9"/>
        <v>-0.91</v>
      </c>
      <c r="G72" s="20">
        <f>1</f>
        <v>1</v>
      </c>
      <c r="H72" s="20">
        <f t="shared" si="10"/>
        <v>0.37988999999999995</v>
      </c>
      <c r="I72" s="20" t="str">
        <f t="shared" si="11"/>
        <v>1+0,37989j</v>
      </c>
      <c r="K72" s="20" t="str">
        <f t="shared" si="12"/>
        <v>-0,91-0,3456999j</v>
      </c>
      <c r="M72" s="20" t="str">
        <f t="shared" si="2"/>
        <v>-0,3673-0,3456999j</v>
      </c>
      <c r="O72" s="20" t="str">
        <f t="shared" si="3"/>
        <v>-0,783489912420762+0,737414604886649j</v>
      </c>
      <c r="P72" s="28" t="s">
        <v>72</v>
      </c>
      <c r="S72" s="20">
        <f t="shared" si="13"/>
        <v>1.0759352872571966</v>
      </c>
      <c r="U72" s="20">
        <f t="shared" si="4"/>
        <v>1.1383397260273971</v>
      </c>
      <c r="V72" s="20">
        <f t="shared" si="5"/>
        <v>1.0098</v>
      </c>
      <c r="X72" s="20">
        <f t="shared" si="24"/>
        <v>1E-3</v>
      </c>
      <c r="Y72" s="20">
        <f t="shared" si="6"/>
        <v>6.03</v>
      </c>
      <c r="Z72" s="20">
        <f t="shared" si="25"/>
        <v>0.3</v>
      </c>
      <c r="AA72" s="20">
        <f t="shared" si="14"/>
        <v>0.09</v>
      </c>
      <c r="AB72" s="20">
        <f t="shared" si="15"/>
        <v>0.54269999999999996</v>
      </c>
      <c r="AC72" s="20">
        <f t="shared" si="16"/>
        <v>-0.91</v>
      </c>
      <c r="AD72" s="20">
        <v>1</v>
      </c>
      <c r="AE72" s="20">
        <f t="shared" si="17"/>
        <v>1.8090000000000001E-3</v>
      </c>
      <c r="AF72" s="20" t="str">
        <f t="shared" si="18"/>
        <v>1+0,001809j</v>
      </c>
      <c r="AH72" s="20" t="str">
        <f t="shared" si="19"/>
        <v>-0,91-0,00164619j</v>
      </c>
      <c r="AI72" s="20" t="str">
        <f t="shared" si="20"/>
        <v>-0,3673-0,00164619j</v>
      </c>
      <c r="AK72" s="20" t="str">
        <f t="shared" si="21"/>
        <v>-1,47750911769457+0,00662200036607033j</v>
      </c>
      <c r="AO72" s="20">
        <f t="shared" si="22"/>
        <v>1.4775239570847691</v>
      </c>
      <c r="AP72" s="20">
        <v>6</v>
      </c>
      <c r="AR72" s="20">
        <f>Compensation!$C$16</f>
        <v>1.0615846153846153</v>
      </c>
    </row>
    <row r="73" spans="1:44" s="20" customFormat="1" ht="18">
      <c r="A73" s="20">
        <f t="shared" si="0"/>
        <v>0.21</v>
      </c>
      <c r="B73" s="20">
        <f t="shared" si="1"/>
        <v>6.03</v>
      </c>
      <c r="C73" s="20">
        <f t="shared" si="23"/>
        <v>0.35</v>
      </c>
      <c r="D73" s="20">
        <f t="shared" si="7"/>
        <v>0.12249999999999998</v>
      </c>
      <c r="E73" s="20">
        <f t="shared" si="8"/>
        <v>0.73867499999999997</v>
      </c>
      <c r="F73" s="20">
        <f t="shared" si="9"/>
        <v>-0.87750000000000006</v>
      </c>
      <c r="G73" s="20">
        <f>1</f>
        <v>1</v>
      </c>
      <c r="H73" s="20">
        <f t="shared" si="10"/>
        <v>0.44320500000000002</v>
      </c>
      <c r="I73" s="20" t="str">
        <f t="shared" si="11"/>
        <v>1+0,443205j</v>
      </c>
      <c r="K73" s="20" t="str">
        <f t="shared" si="12"/>
        <v>-0,8775-0,3889123875j</v>
      </c>
      <c r="M73" s="20" t="str">
        <f t="shared" si="2"/>
        <v>-0,138825-0,3889123875j</v>
      </c>
      <c r="O73" s="20" t="str">
        <f t="shared" si="3"/>
        <v>-0,601357109532486+1,68467660153703j</v>
      </c>
      <c r="P73" s="28" t="s">
        <v>76</v>
      </c>
      <c r="S73" s="20">
        <f t="shared" si="13"/>
        <v>1.7887888709827171</v>
      </c>
      <c r="U73" s="20">
        <f t="shared" si="4"/>
        <v>1.1383397260273971</v>
      </c>
      <c r="V73" s="20">
        <f t="shared" si="5"/>
        <v>1.0098</v>
      </c>
      <c r="X73" s="20">
        <f t="shared" si="24"/>
        <v>1E-3</v>
      </c>
      <c r="Y73" s="20">
        <f t="shared" si="6"/>
        <v>6.03</v>
      </c>
      <c r="Z73" s="20">
        <f t="shared" si="25"/>
        <v>0.35</v>
      </c>
      <c r="AA73" s="20">
        <f t="shared" si="14"/>
        <v>0.12249999999999998</v>
      </c>
      <c r="AB73" s="20">
        <f t="shared" si="15"/>
        <v>0.73867499999999997</v>
      </c>
      <c r="AC73" s="20">
        <f t="shared" si="16"/>
        <v>-0.87750000000000006</v>
      </c>
      <c r="AD73" s="20">
        <v>1</v>
      </c>
      <c r="AE73" s="20">
        <f t="shared" si="17"/>
        <v>2.1105E-3</v>
      </c>
      <c r="AF73" s="20" t="str">
        <f t="shared" si="18"/>
        <v>1+0,0021105j</v>
      </c>
      <c r="AH73" s="20" t="str">
        <f t="shared" si="19"/>
        <v>-0,8775-0,00185196375j</v>
      </c>
      <c r="AI73" s="20" t="str">
        <f t="shared" si="20"/>
        <v>-0,138825-0,00185196375j</v>
      </c>
      <c r="AK73" s="20" t="str">
        <f t="shared" si="21"/>
        <v>-5,31996086156923+0,070969743684819j</v>
      </c>
      <c r="AO73" s="20">
        <f t="shared" si="22"/>
        <v>5.3204342184775779</v>
      </c>
      <c r="AP73" s="20">
        <v>7</v>
      </c>
      <c r="AR73" s="20">
        <f>Compensation!$C$16</f>
        <v>1.0615846153846153</v>
      </c>
    </row>
    <row r="74" spans="1:44" s="20" customFormat="1" ht="18">
      <c r="A74" s="20">
        <f t="shared" si="0"/>
        <v>0.21</v>
      </c>
      <c r="B74" s="20">
        <f t="shared" si="1"/>
        <v>6.03</v>
      </c>
      <c r="C74" s="20">
        <f t="shared" si="23"/>
        <v>0.39999999999999997</v>
      </c>
      <c r="D74" s="20">
        <f t="shared" si="7"/>
        <v>0.15999999999999998</v>
      </c>
      <c r="E74" s="20">
        <f t="shared" si="8"/>
        <v>0.96479999999999988</v>
      </c>
      <c r="F74" s="20">
        <f t="shared" si="9"/>
        <v>-0.84000000000000008</v>
      </c>
      <c r="G74" s="20">
        <f>1</f>
        <v>1</v>
      </c>
      <c r="H74" s="20">
        <f t="shared" si="10"/>
        <v>0.50651999999999997</v>
      </c>
      <c r="I74" s="20" t="str">
        <f t="shared" si="11"/>
        <v>1+0,50652j</v>
      </c>
      <c r="K74" s="20" t="str">
        <f t="shared" si="12"/>
        <v>-0,84-0,4254768j</v>
      </c>
      <c r="M74" s="20" t="str">
        <f t="shared" si="2"/>
        <v>0,1248-0,4254768j</v>
      </c>
      <c r="O74" s="20" t="str">
        <f t="shared" si="3"/>
        <v>0,61242951498643+2,08793710145816j</v>
      </c>
      <c r="P74" s="28" t="s">
        <v>74</v>
      </c>
      <c r="S74" s="20">
        <f t="shared" si="13"/>
        <v>2.1759023991144493</v>
      </c>
      <c r="U74" s="20">
        <f t="shared" si="4"/>
        <v>1.1383397260273971</v>
      </c>
      <c r="V74" s="20">
        <f t="shared" si="5"/>
        <v>1.0098</v>
      </c>
      <c r="X74" s="20">
        <f t="shared" si="24"/>
        <v>1E-3</v>
      </c>
      <c r="Y74" s="20">
        <f t="shared" si="6"/>
        <v>6.03</v>
      </c>
      <c r="Z74" s="20">
        <f t="shared" si="25"/>
        <v>0.39999999999999997</v>
      </c>
      <c r="AA74" s="20">
        <f t="shared" si="14"/>
        <v>0.15999999999999998</v>
      </c>
      <c r="AB74" s="20">
        <f t="shared" si="15"/>
        <v>0.96479999999999988</v>
      </c>
      <c r="AC74" s="20">
        <f t="shared" si="16"/>
        <v>-0.84000000000000008</v>
      </c>
      <c r="AD74" s="20">
        <v>1</v>
      </c>
      <c r="AE74" s="20">
        <f t="shared" si="17"/>
        <v>2.4120000000000001E-3</v>
      </c>
      <c r="AF74" s="20" t="str">
        <f t="shared" si="18"/>
        <v>1+0,002412j</v>
      </c>
      <c r="AH74" s="20" t="str">
        <f t="shared" si="19"/>
        <v>-0,84-0,00202608j</v>
      </c>
      <c r="AI74" s="20" t="str">
        <f t="shared" si="20"/>
        <v>0,1248-0,00202608j</v>
      </c>
      <c r="AK74" s="20" t="str">
        <f t="shared" si="21"/>
        <v>7,72873222495291+0,125472995082793j</v>
      </c>
      <c r="AO74" s="20">
        <f t="shared" si="22"/>
        <v>7.729750660760061</v>
      </c>
      <c r="AP74" s="20">
        <v>8</v>
      </c>
      <c r="AR74" s="20">
        <f>Compensation!$C$16</f>
        <v>1.0615846153846153</v>
      </c>
    </row>
    <row r="75" spans="1:44" s="20" customFormat="1" ht="18">
      <c r="P75" s="28" t="s">
        <v>608</v>
      </c>
    </row>
    <row r="76" spans="1:44" s="20" customFormat="1" ht="18">
      <c r="P76" s="28" t="s">
        <v>609</v>
      </c>
    </row>
    <row r="77" spans="1:44" s="20" customFormat="1" ht="18">
      <c r="A77" s="20">
        <f t="shared" si="0"/>
        <v>0.21</v>
      </c>
      <c r="B77" s="20">
        <f t="shared" si="1"/>
        <v>6.03</v>
      </c>
      <c r="C77" s="20">
        <f>C74+0.05</f>
        <v>0.44999999999999996</v>
      </c>
      <c r="D77" s="20">
        <f t="shared" si="7"/>
        <v>0.20249999999999996</v>
      </c>
      <c r="E77" s="20">
        <f t="shared" si="8"/>
        <v>1.2210749999999997</v>
      </c>
      <c r="F77" s="20">
        <f t="shared" si="9"/>
        <v>-0.7975000000000001</v>
      </c>
      <c r="G77" s="20">
        <f>1</f>
        <v>1</v>
      </c>
      <c r="H77" s="20">
        <f t="shared" si="10"/>
        <v>0.56983499999999998</v>
      </c>
      <c r="I77" s="20" t="str">
        <f t="shared" si="11"/>
        <v>1+0,569835j</v>
      </c>
      <c r="K77" s="20" t="str">
        <f t="shared" si="12"/>
        <v>-0,7975-0,4544434125j</v>
      </c>
      <c r="M77" s="20" t="str">
        <f t="shared" si="2"/>
        <v>0,423575-0,4544434125j</v>
      </c>
      <c r="O77" s="20" t="str">
        <f t="shared" si="3"/>
        <v>1,34016708729297+1,43783297991998j</v>
      </c>
      <c r="P77" s="28" t="s">
        <v>77</v>
      </c>
      <c r="S77" s="20">
        <f t="shared" si="13"/>
        <v>1.9655562825848802</v>
      </c>
      <c r="U77" s="20">
        <f t="shared" si="4"/>
        <v>1.1383397260273971</v>
      </c>
      <c r="V77" s="20">
        <f t="shared" si="5"/>
        <v>1.0098</v>
      </c>
      <c r="X77" s="20">
        <f>X74</f>
        <v>1E-3</v>
      </c>
      <c r="Y77" s="20">
        <f t="shared" si="6"/>
        <v>6.03</v>
      </c>
      <c r="Z77" s="20">
        <f>Z74+0.05</f>
        <v>0.44999999999999996</v>
      </c>
      <c r="AA77" s="20">
        <f t="shared" si="14"/>
        <v>0.20249999999999996</v>
      </c>
      <c r="AB77" s="20">
        <f t="shared" si="15"/>
        <v>1.2210749999999997</v>
      </c>
      <c r="AC77" s="20">
        <f t="shared" si="16"/>
        <v>-0.7975000000000001</v>
      </c>
      <c r="AD77" s="20">
        <v>1</v>
      </c>
      <c r="AE77" s="20">
        <f t="shared" si="17"/>
        <v>2.7134999999999998E-3</v>
      </c>
      <c r="AF77" s="20" t="str">
        <f t="shared" si="18"/>
        <v>1+0,0027135j</v>
      </c>
      <c r="AH77" s="20" t="str">
        <f t="shared" si="19"/>
        <v>-0,7975-0,00216401625j</v>
      </c>
      <c r="AI77" s="20" t="str">
        <f t="shared" si="20"/>
        <v>0,423575-0,00216401625j</v>
      </c>
      <c r="AK77" s="20" t="str">
        <f t="shared" si="21"/>
        <v>2,88270820826255+0,0147275627850759j</v>
      </c>
      <c r="AO77" s="20">
        <f t="shared" si="22"/>
        <v>2.8827458290820354</v>
      </c>
      <c r="AP77" s="20">
        <v>9</v>
      </c>
      <c r="AR77" s="20">
        <f>Compensation!$C$16</f>
        <v>1.0615846153846153</v>
      </c>
    </row>
    <row r="78" spans="1:44" s="20" customFormat="1" ht="18">
      <c r="A78" s="20">
        <f t="shared" si="0"/>
        <v>0.21</v>
      </c>
      <c r="B78" s="20">
        <f t="shared" si="1"/>
        <v>6.03</v>
      </c>
      <c r="C78" s="20">
        <f t="shared" si="23"/>
        <v>0.49999999999999994</v>
      </c>
      <c r="D78" s="20">
        <f t="shared" si="7"/>
        <v>0.24999999999999994</v>
      </c>
      <c r="E78" s="20">
        <f t="shared" si="8"/>
        <v>1.5074999999999996</v>
      </c>
      <c r="F78" s="20">
        <f t="shared" si="9"/>
        <v>-0.75</v>
      </c>
      <c r="G78" s="20">
        <f>1</f>
        <v>1</v>
      </c>
      <c r="H78" s="20">
        <f t="shared" si="10"/>
        <v>0.63314999999999988</v>
      </c>
      <c r="I78" s="20" t="str">
        <f t="shared" si="11"/>
        <v>1+0,63315j</v>
      </c>
      <c r="K78" s="20" t="str">
        <f t="shared" si="12"/>
        <v>-0,75-0,4748625j</v>
      </c>
      <c r="M78" s="20" t="str">
        <f t="shared" si="2"/>
        <v>0,7575-0,4748625j</v>
      </c>
      <c r="O78" s="20" t="str">
        <f t="shared" si="3"/>
        <v>1,42866299271234+0,895601954292886j</v>
      </c>
      <c r="P78" s="28" t="s">
        <v>78</v>
      </c>
      <c r="S78" s="20">
        <f t="shared" si="13"/>
        <v>1.6861734214721262</v>
      </c>
      <c r="U78" s="20">
        <f t="shared" si="4"/>
        <v>1.1383397260273971</v>
      </c>
      <c r="V78" s="20">
        <f t="shared" si="5"/>
        <v>1.0098</v>
      </c>
      <c r="X78" s="20">
        <f t="shared" si="24"/>
        <v>1E-3</v>
      </c>
      <c r="Y78" s="20">
        <f t="shared" si="6"/>
        <v>6.03</v>
      </c>
      <c r="Z78" s="20">
        <f t="shared" si="25"/>
        <v>0.49999999999999994</v>
      </c>
      <c r="AA78" s="20">
        <f t="shared" si="14"/>
        <v>0.24999999999999994</v>
      </c>
      <c r="AB78" s="20">
        <f t="shared" si="15"/>
        <v>1.5074999999999996</v>
      </c>
      <c r="AC78" s="20">
        <f t="shared" si="16"/>
        <v>-0.75</v>
      </c>
      <c r="AD78" s="20">
        <v>1</v>
      </c>
      <c r="AE78" s="20">
        <f t="shared" si="17"/>
        <v>3.0149999999999999E-3</v>
      </c>
      <c r="AF78" s="20" t="str">
        <f t="shared" si="18"/>
        <v>1+0,003015j</v>
      </c>
      <c r="AH78" s="20" t="str">
        <f t="shared" si="19"/>
        <v>-0,75-0,00226125j</v>
      </c>
      <c r="AI78" s="20" t="str">
        <f t="shared" si="20"/>
        <v>0,7575-0,00226125j</v>
      </c>
      <c r="AK78" s="20" t="str">
        <f t="shared" si="21"/>
        <v>1,99008127606453+0,00594068816567779j</v>
      </c>
      <c r="AO78" s="20">
        <f t="shared" si="22"/>
        <v>1.990090142963004</v>
      </c>
      <c r="AP78" s="20">
        <v>10</v>
      </c>
      <c r="AR78" s="20">
        <f>Compensation!$C$16</f>
        <v>1.0615846153846153</v>
      </c>
    </row>
    <row r="79" spans="1:44" s="20" customFormat="1" ht="18">
      <c r="P79" s="28" t="s">
        <v>596</v>
      </c>
    </row>
    <row r="80" spans="1:44" s="20" customFormat="1">
      <c r="P80" s="28"/>
    </row>
    <row r="81" spans="1:44" s="20" customFormat="1" ht="18">
      <c r="A81" s="20">
        <f t="shared" si="0"/>
        <v>0.21</v>
      </c>
      <c r="B81" s="20">
        <f t="shared" si="1"/>
        <v>6.03</v>
      </c>
      <c r="C81" s="20">
        <f>C78+0.05</f>
        <v>0.54999999999999993</v>
      </c>
      <c r="D81" s="20">
        <f t="shared" si="7"/>
        <v>0.30249999999999994</v>
      </c>
      <c r="E81" s="20">
        <f t="shared" si="8"/>
        <v>1.8240749999999997</v>
      </c>
      <c r="F81" s="20">
        <f t="shared" si="9"/>
        <v>-0.69750000000000001</v>
      </c>
      <c r="G81" s="20">
        <f>1</f>
        <v>1</v>
      </c>
      <c r="H81" s="20">
        <f t="shared" si="10"/>
        <v>0.69646499999999989</v>
      </c>
      <c r="I81" s="20" t="str">
        <f t="shared" si="11"/>
        <v>1+0,696465j</v>
      </c>
      <c r="K81" s="20" t="str">
        <f t="shared" si="12"/>
        <v>-0,6975-0,4857843375j</v>
      </c>
      <c r="M81" s="20" t="str">
        <f t="shared" si="2"/>
        <v>1,126575-0,4857843375j</v>
      </c>
      <c r="O81" s="20" t="str">
        <f t="shared" si="3"/>
        <v>1,36527711152128+0,588713789249966j</v>
      </c>
      <c r="P81" s="28" t="s">
        <v>25</v>
      </c>
      <c r="S81" s="20">
        <f t="shared" si="13"/>
        <v>1.4867970664811467</v>
      </c>
      <c r="U81" s="20">
        <f t="shared" si="4"/>
        <v>1.1383397260273971</v>
      </c>
      <c r="V81" s="20">
        <f t="shared" si="5"/>
        <v>1.0098</v>
      </c>
      <c r="X81" s="20">
        <f>X78</f>
        <v>1E-3</v>
      </c>
      <c r="Y81" s="20">
        <f t="shared" si="6"/>
        <v>6.03</v>
      </c>
      <c r="Z81" s="20">
        <f>Z78+0.05</f>
        <v>0.54999999999999993</v>
      </c>
      <c r="AA81" s="20">
        <f t="shared" si="14"/>
        <v>0.30249999999999994</v>
      </c>
      <c r="AB81" s="20">
        <f t="shared" si="15"/>
        <v>1.8240749999999997</v>
      </c>
      <c r="AC81" s="20">
        <f t="shared" si="16"/>
        <v>-0.69750000000000001</v>
      </c>
      <c r="AD81" s="20">
        <v>1</v>
      </c>
      <c r="AE81" s="20">
        <f t="shared" si="17"/>
        <v>3.3164999999999996E-3</v>
      </c>
      <c r="AF81" s="20" t="str">
        <f t="shared" si="18"/>
        <v>1+0,0033165j</v>
      </c>
      <c r="AH81" s="20" t="str">
        <f t="shared" si="19"/>
        <v>-0,6975-0,00231325875j</v>
      </c>
      <c r="AI81" s="20" t="str">
        <f t="shared" si="20"/>
        <v>1,126575-0,00231325875j</v>
      </c>
      <c r="AK81" s="20" t="str">
        <f t="shared" si="21"/>
        <v>1,61912638683033+0,00332464175193941j</v>
      </c>
      <c r="AO81" s="20">
        <f t="shared" si="22"/>
        <v>1.6191298001621173</v>
      </c>
      <c r="AP81" s="20">
        <v>11</v>
      </c>
      <c r="AR81" s="20">
        <f>Compensation!$C$16</f>
        <v>1.0615846153846153</v>
      </c>
    </row>
    <row r="82" spans="1:44" s="20" customFormat="1" ht="18">
      <c r="A82" s="20">
        <f t="shared" si="0"/>
        <v>0.21</v>
      </c>
      <c r="B82" s="20">
        <f t="shared" si="1"/>
        <v>6.03</v>
      </c>
      <c r="C82" s="20">
        <f t="shared" si="23"/>
        <v>0.6</v>
      </c>
      <c r="D82" s="20">
        <f t="shared" si="7"/>
        <v>0.36</v>
      </c>
      <c r="E82" s="20">
        <f t="shared" si="8"/>
        <v>2.1707999999999998</v>
      </c>
      <c r="F82" s="20">
        <f t="shared" si="9"/>
        <v>-0.64</v>
      </c>
      <c r="G82" s="20">
        <f>1</f>
        <v>1</v>
      </c>
      <c r="H82" s="20">
        <f t="shared" si="10"/>
        <v>0.7597799999999999</v>
      </c>
      <c r="I82" s="20" t="str">
        <f t="shared" si="11"/>
        <v>1+0,75978j</v>
      </c>
      <c r="K82" s="20" t="str">
        <f t="shared" si="12"/>
        <v>-0,64-0,4862592j</v>
      </c>
      <c r="M82" s="20" t="str">
        <f t="shared" si="2"/>
        <v>1,5308-0,4862592j</v>
      </c>
      <c r="O82" s="20" t="str">
        <f t="shared" si="3"/>
        <v>1,28810952620433+0,409168479046576j</v>
      </c>
      <c r="P82" s="28" t="s">
        <v>26</v>
      </c>
      <c r="S82" s="20">
        <f t="shared" si="13"/>
        <v>1.3515343117152565</v>
      </c>
      <c r="U82" s="20">
        <f t="shared" si="4"/>
        <v>1.1383397260273971</v>
      </c>
      <c r="V82" s="20">
        <f t="shared" si="5"/>
        <v>1.0098</v>
      </c>
      <c r="X82" s="20">
        <f t="shared" si="24"/>
        <v>1E-3</v>
      </c>
      <c r="Y82" s="20">
        <f t="shared" si="6"/>
        <v>6.03</v>
      </c>
      <c r="Z82" s="20">
        <f t="shared" si="25"/>
        <v>0.6</v>
      </c>
      <c r="AA82" s="20">
        <f t="shared" si="14"/>
        <v>0.36</v>
      </c>
      <c r="AB82" s="20">
        <f t="shared" si="15"/>
        <v>2.1707999999999998</v>
      </c>
      <c r="AC82" s="20">
        <f t="shared" si="16"/>
        <v>-0.64</v>
      </c>
      <c r="AD82" s="20">
        <v>1</v>
      </c>
      <c r="AE82" s="20">
        <f t="shared" si="17"/>
        <v>3.6180000000000001E-3</v>
      </c>
      <c r="AF82" s="20" t="str">
        <f t="shared" si="18"/>
        <v>1+0,003618j</v>
      </c>
      <c r="AH82" s="20" t="str">
        <f t="shared" si="19"/>
        <v>-0,64-0,00231552j</v>
      </c>
      <c r="AI82" s="20" t="str">
        <f t="shared" si="20"/>
        <v>1,5308-0,00231552j</v>
      </c>
      <c r="AK82" s="20" t="str">
        <f t="shared" si="21"/>
        <v>1,41807880400676+0,00214501556849604j</v>
      </c>
      <c r="AO82" s="20">
        <f t="shared" si="22"/>
        <v>1.4180804263034703</v>
      </c>
      <c r="AP82" s="20">
        <v>12</v>
      </c>
      <c r="AR82" s="20">
        <f>Compensation!$C$16</f>
        <v>1.0615846153846153</v>
      </c>
    </row>
    <row r="83" spans="1:44" s="20" customFormat="1" ht="18">
      <c r="A83" s="20">
        <f t="shared" si="0"/>
        <v>0.21</v>
      </c>
      <c r="B83" s="20">
        <f t="shared" si="1"/>
        <v>6.03</v>
      </c>
      <c r="C83" s="20">
        <f t="shared" si="23"/>
        <v>0.65</v>
      </c>
      <c r="D83" s="20">
        <f t="shared" si="7"/>
        <v>0.42250000000000004</v>
      </c>
      <c r="E83" s="20">
        <f t="shared" si="8"/>
        <v>2.5476750000000004</v>
      </c>
      <c r="F83" s="20">
        <f t="shared" si="9"/>
        <v>-0.5774999999999999</v>
      </c>
      <c r="G83" s="20">
        <f>1</f>
        <v>1</v>
      </c>
      <c r="H83" s="20">
        <f t="shared" si="10"/>
        <v>0.82309500000000002</v>
      </c>
      <c r="I83" s="20" t="str">
        <f t="shared" si="11"/>
        <v>1+0,823095j</v>
      </c>
      <c r="K83" s="20" t="str">
        <f t="shared" si="12"/>
        <v>-0,5775-0,4753373625j</v>
      </c>
      <c r="M83" s="20" t="str">
        <f t="shared" si="2"/>
        <v>1,970175-0,4753373625j</v>
      </c>
      <c r="O83" s="20" t="str">
        <f t="shared" si="3"/>
        <v>1,22198969053128+0,294825259938497j</v>
      </c>
      <c r="P83" s="28" t="s">
        <v>32</v>
      </c>
      <c r="S83" s="20">
        <f t="shared" si="13"/>
        <v>1.2570524005237553</v>
      </c>
      <c r="U83" s="20">
        <f t="shared" si="4"/>
        <v>1.1383397260273971</v>
      </c>
      <c r="V83" s="20">
        <f t="shared" si="5"/>
        <v>1.0098</v>
      </c>
      <c r="X83" s="20">
        <f t="shared" si="24"/>
        <v>1E-3</v>
      </c>
      <c r="Y83" s="20">
        <f t="shared" si="6"/>
        <v>6.03</v>
      </c>
      <c r="Z83" s="20">
        <f t="shared" si="25"/>
        <v>0.65</v>
      </c>
      <c r="AA83" s="20">
        <f t="shared" si="14"/>
        <v>0.42250000000000004</v>
      </c>
      <c r="AB83" s="20">
        <f t="shared" si="15"/>
        <v>2.5476750000000004</v>
      </c>
      <c r="AC83" s="20">
        <f t="shared" si="16"/>
        <v>-0.5774999999999999</v>
      </c>
      <c r="AD83" s="20">
        <v>1</v>
      </c>
      <c r="AE83" s="20">
        <f t="shared" si="17"/>
        <v>3.9195000000000002E-3</v>
      </c>
      <c r="AF83" s="20" t="str">
        <f t="shared" si="18"/>
        <v>1+0,0039195j</v>
      </c>
      <c r="AH83" s="20" t="str">
        <f t="shared" si="19"/>
        <v>-0,5775-0,00226351125j</v>
      </c>
      <c r="AI83" s="20" t="str">
        <f t="shared" si="20"/>
        <v>1,970175-0,00226351125j</v>
      </c>
      <c r="AK83" s="20" t="str">
        <f t="shared" si="21"/>
        <v>1,2931194625932+0,00148564998092741j</v>
      </c>
      <c r="AO83" s="20">
        <f t="shared" si="22"/>
        <v>1.2931203160159508</v>
      </c>
      <c r="AP83" s="20">
        <v>13</v>
      </c>
      <c r="AR83" s="20">
        <f>Compensation!$C$16</f>
        <v>1.0615846153846153</v>
      </c>
    </row>
    <row r="84" spans="1:44" s="20" customFormat="1" ht="18">
      <c r="A84" s="20">
        <f t="shared" si="0"/>
        <v>0.21</v>
      </c>
      <c r="B84" s="20">
        <f t="shared" si="1"/>
        <v>6.03</v>
      </c>
      <c r="C84" s="20">
        <f t="shared" si="23"/>
        <v>0.70000000000000007</v>
      </c>
      <c r="D84" s="20">
        <f t="shared" si="7"/>
        <v>0.4900000000000001</v>
      </c>
      <c r="E84" s="20">
        <f t="shared" si="8"/>
        <v>2.9547000000000008</v>
      </c>
      <c r="F84" s="20">
        <f t="shared" si="9"/>
        <v>-0.5099999999999999</v>
      </c>
      <c r="G84" s="20">
        <f>1</f>
        <v>1</v>
      </c>
      <c r="H84" s="20">
        <f t="shared" si="10"/>
        <v>0.88641000000000014</v>
      </c>
      <c r="I84" s="20" t="str">
        <f t="shared" si="11"/>
        <v>1+0,88641j</v>
      </c>
      <c r="K84" s="20" t="str">
        <f t="shared" si="12"/>
        <v>-0,51-0,4520691j</v>
      </c>
      <c r="M84" s="20" t="str">
        <f t="shared" si="2"/>
        <v>2,4447-0,4520691j</v>
      </c>
      <c r="O84" s="20" t="str">
        <f t="shared" si="3"/>
        <v>1,16865284772656+0,216104978559408j</v>
      </c>
      <c r="P84" s="28" t="s">
        <v>34</v>
      </c>
      <c r="S84" s="20">
        <f t="shared" si="13"/>
        <v>1.1884657505614376</v>
      </c>
      <c r="U84" s="20">
        <f t="shared" si="4"/>
        <v>1.1383397260273971</v>
      </c>
      <c r="V84" s="20">
        <f t="shared" si="5"/>
        <v>1.0098</v>
      </c>
      <c r="X84" s="20">
        <f t="shared" si="24"/>
        <v>1E-3</v>
      </c>
      <c r="Y84" s="20">
        <f t="shared" si="6"/>
        <v>6.03</v>
      </c>
      <c r="Z84" s="20">
        <f t="shared" si="25"/>
        <v>0.70000000000000007</v>
      </c>
      <c r="AA84" s="20">
        <f t="shared" si="14"/>
        <v>0.4900000000000001</v>
      </c>
      <c r="AB84" s="20">
        <f t="shared" si="15"/>
        <v>2.9547000000000008</v>
      </c>
      <c r="AC84" s="20">
        <f t="shared" si="16"/>
        <v>-0.5099999999999999</v>
      </c>
      <c r="AD84" s="20">
        <v>1</v>
      </c>
      <c r="AE84" s="20">
        <f t="shared" si="17"/>
        <v>4.2210000000000008E-3</v>
      </c>
      <c r="AF84" s="20" t="str">
        <f t="shared" si="18"/>
        <v>1+0,004221j</v>
      </c>
      <c r="AH84" s="20" t="str">
        <f t="shared" si="19"/>
        <v>-0,51-0,00215271j</v>
      </c>
      <c r="AI84" s="20" t="str">
        <f t="shared" si="20"/>
        <v>2,4447-0,00215271j</v>
      </c>
      <c r="AK84" s="20" t="str">
        <f t="shared" si="21"/>
        <v>1,2086136167867+0,00106425926248329j</v>
      </c>
      <c r="AO84" s="20">
        <f t="shared" si="22"/>
        <v>1.2086140853597587</v>
      </c>
      <c r="AP84" s="20">
        <v>14</v>
      </c>
      <c r="AR84" s="20">
        <f>Compensation!$C$16</f>
        <v>1.0615846153846153</v>
      </c>
    </row>
    <row r="85" spans="1:44" s="20" customFormat="1">
      <c r="A85" s="20">
        <f t="shared" si="0"/>
        <v>0.21</v>
      </c>
      <c r="B85" s="20">
        <f t="shared" si="1"/>
        <v>6.03</v>
      </c>
      <c r="C85" s="20">
        <f t="shared" si="23"/>
        <v>0.75000000000000011</v>
      </c>
      <c r="D85" s="20">
        <f t="shared" si="7"/>
        <v>0.56250000000000022</v>
      </c>
      <c r="E85" s="20">
        <f t="shared" si="8"/>
        <v>3.3918750000000015</v>
      </c>
      <c r="F85" s="20">
        <f t="shared" si="9"/>
        <v>-0.43749999999999978</v>
      </c>
      <c r="G85" s="20">
        <f>1</f>
        <v>1</v>
      </c>
      <c r="H85" s="20">
        <f t="shared" si="10"/>
        <v>0.94972500000000015</v>
      </c>
      <c r="I85" s="20" t="str">
        <f t="shared" si="11"/>
        <v>1+0,949725j</v>
      </c>
      <c r="K85" s="20" t="str">
        <f t="shared" si="12"/>
        <v>-0,4375-0,4155046875j</v>
      </c>
      <c r="M85" s="20" t="str">
        <f t="shared" si="2"/>
        <v>2,954375-0,4155046875j</v>
      </c>
      <c r="O85" s="20" t="str">
        <f t="shared" si="3"/>
        <v>1,12581709512479+0,158335444989883j</v>
      </c>
      <c r="S85" s="20">
        <f t="shared" si="13"/>
        <v>1.1368967608430258</v>
      </c>
      <c r="U85" s="20">
        <f t="shared" si="4"/>
        <v>1.1383397260273971</v>
      </c>
      <c r="V85" s="20">
        <f t="shared" si="5"/>
        <v>1.0098</v>
      </c>
      <c r="X85" s="20">
        <f t="shared" si="24"/>
        <v>1E-3</v>
      </c>
      <c r="Y85" s="20">
        <f t="shared" si="6"/>
        <v>6.03</v>
      </c>
      <c r="Z85" s="20">
        <f t="shared" si="25"/>
        <v>0.75000000000000011</v>
      </c>
      <c r="AA85" s="20">
        <f t="shared" si="14"/>
        <v>0.56250000000000022</v>
      </c>
      <c r="AB85" s="20">
        <f t="shared" si="15"/>
        <v>3.3918750000000015</v>
      </c>
      <c r="AC85" s="20">
        <f t="shared" si="16"/>
        <v>-0.43749999999999978</v>
      </c>
      <c r="AD85" s="20">
        <v>1</v>
      </c>
      <c r="AE85" s="20">
        <f t="shared" si="17"/>
        <v>4.5225000000000013E-3</v>
      </c>
      <c r="AF85" s="20" t="str">
        <f t="shared" si="18"/>
        <v>1+0,0045225j</v>
      </c>
      <c r="AH85" s="20" t="str">
        <f t="shared" si="19"/>
        <v>-0,4375-0,00197859375j</v>
      </c>
      <c r="AI85" s="20" t="str">
        <f t="shared" si="20"/>
        <v>2,954375-0,00197859375j</v>
      </c>
      <c r="AK85" s="20" t="str">
        <f t="shared" si="21"/>
        <v>1,1480849515299+0,000768891460822043j</v>
      </c>
      <c r="AO85" s="20">
        <f t="shared" si="22"/>
        <v>1.1480852089995288</v>
      </c>
      <c r="AP85" s="20">
        <v>15</v>
      </c>
      <c r="AR85" s="20">
        <f>Compensation!$C$16</f>
        <v>1.0615846153846153</v>
      </c>
    </row>
    <row r="86" spans="1:44" s="20" customFormat="1">
      <c r="A86" s="20">
        <f t="shared" si="0"/>
        <v>0.21</v>
      </c>
      <c r="B86" s="20">
        <f t="shared" si="1"/>
        <v>6.03</v>
      </c>
      <c r="C86" s="20">
        <f t="shared" si="23"/>
        <v>0.80000000000000016</v>
      </c>
      <c r="D86" s="20">
        <f t="shared" si="7"/>
        <v>0.64000000000000024</v>
      </c>
      <c r="E86" s="20">
        <f t="shared" si="8"/>
        <v>3.8592000000000017</v>
      </c>
      <c r="F86" s="20">
        <f t="shared" si="9"/>
        <v>-0.35999999999999976</v>
      </c>
      <c r="G86" s="20">
        <f>1</f>
        <v>1</v>
      </c>
      <c r="H86" s="20">
        <f t="shared" si="10"/>
        <v>1.0130400000000002</v>
      </c>
      <c r="I86" s="20" t="str">
        <f t="shared" si="11"/>
        <v>1+1,01304j</v>
      </c>
      <c r="K86" s="20" t="str">
        <f t="shared" si="12"/>
        <v>-0,36-0,3646944j</v>
      </c>
      <c r="M86" s="20" t="str">
        <f t="shared" si="2"/>
        <v>3,4992-0,3646944j</v>
      </c>
      <c r="O86" s="20" t="str">
        <f t="shared" si="3"/>
        <v>1,09102959860712+0,113709529277053j</v>
      </c>
      <c r="S86" s="20">
        <f t="shared" si="13"/>
        <v>1.0969391241473805</v>
      </c>
      <c r="U86" s="20">
        <f t="shared" si="4"/>
        <v>1.1383397260273971</v>
      </c>
      <c r="V86" s="20">
        <f t="shared" si="5"/>
        <v>1.0098</v>
      </c>
      <c r="X86" s="20">
        <f t="shared" si="24"/>
        <v>1E-3</v>
      </c>
      <c r="Y86" s="20">
        <f t="shared" si="6"/>
        <v>6.03</v>
      </c>
      <c r="Z86" s="20">
        <f t="shared" si="25"/>
        <v>0.80000000000000016</v>
      </c>
      <c r="AA86" s="20">
        <f t="shared" si="14"/>
        <v>0.64000000000000024</v>
      </c>
      <c r="AB86" s="20">
        <f t="shared" si="15"/>
        <v>3.8592000000000017</v>
      </c>
      <c r="AC86" s="20">
        <f t="shared" si="16"/>
        <v>-0.35999999999999976</v>
      </c>
      <c r="AD86" s="20">
        <v>1</v>
      </c>
      <c r="AE86" s="20">
        <f t="shared" si="17"/>
        <v>4.824000000000001E-3</v>
      </c>
      <c r="AF86" s="20" t="str">
        <f t="shared" si="18"/>
        <v>1+0,004824j</v>
      </c>
      <c r="AH86" s="20" t="str">
        <f t="shared" si="19"/>
        <v>-0,36-0,00173664j</v>
      </c>
      <c r="AI86" s="20" t="str">
        <f t="shared" si="20"/>
        <v>3,4992-0,00173664j</v>
      </c>
      <c r="AK86" s="20" t="str">
        <f t="shared" si="21"/>
        <v>1,10288038678573+0,000547355451219585j</v>
      </c>
      <c r="AO86" s="20">
        <f t="shared" si="22"/>
        <v>1.1028805226109633</v>
      </c>
      <c r="AP86" s="20">
        <v>16</v>
      </c>
      <c r="AR86" s="20">
        <f>Compensation!$C$16</f>
        <v>1.0615846153846153</v>
      </c>
    </row>
    <row r="87" spans="1:44" s="20" customFormat="1">
      <c r="A87" s="20">
        <f t="shared" si="0"/>
        <v>0.21</v>
      </c>
      <c r="B87" s="20">
        <f t="shared" si="1"/>
        <v>6.03</v>
      </c>
      <c r="C87" s="20">
        <f t="shared" si="23"/>
        <v>0.8500000000000002</v>
      </c>
      <c r="D87" s="20">
        <f t="shared" si="7"/>
        <v>0.72250000000000036</v>
      </c>
      <c r="E87" s="20">
        <f t="shared" si="8"/>
        <v>4.3566750000000027</v>
      </c>
      <c r="F87" s="20">
        <f t="shared" si="9"/>
        <v>-0.27749999999999964</v>
      </c>
      <c r="G87" s="20">
        <f>1</f>
        <v>1</v>
      </c>
      <c r="H87" s="20">
        <f t="shared" si="10"/>
        <v>1.0763550000000002</v>
      </c>
      <c r="I87" s="20" t="str">
        <f t="shared" si="11"/>
        <v>1+1,076355j</v>
      </c>
      <c r="K87" s="20" t="str">
        <f t="shared" si="12"/>
        <v>-0,2775-0,2986885125j</v>
      </c>
      <c r="M87" s="20" t="str">
        <f t="shared" si="2"/>
        <v>4,079175-0,2986885125j</v>
      </c>
      <c r="O87" s="20" t="str">
        <f t="shared" si="3"/>
        <v>1,06233268553123+0,0777869470227323j</v>
      </c>
      <c r="S87" s="20">
        <f t="shared" si="13"/>
        <v>1.0651767664923568</v>
      </c>
      <c r="U87" s="20">
        <f t="shared" si="4"/>
        <v>1.1383397260273971</v>
      </c>
      <c r="V87" s="20">
        <f t="shared" si="5"/>
        <v>1.0098</v>
      </c>
      <c r="X87" s="20">
        <f t="shared" si="24"/>
        <v>1E-3</v>
      </c>
      <c r="Y87" s="20">
        <f t="shared" si="6"/>
        <v>6.03</v>
      </c>
      <c r="Z87" s="20">
        <f t="shared" si="25"/>
        <v>0.8500000000000002</v>
      </c>
      <c r="AA87" s="20">
        <f t="shared" si="14"/>
        <v>0.72250000000000036</v>
      </c>
      <c r="AB87" s="20">
        <f t="shared" si="15"/>
        <v>4.3566750000000027</v>
      </c>
      <c r="AC87" s="20">
        <f t="shared" si="16"/>
        <v>-0.27749999999999964</v>
      </c>
      <c r="AD87" s="20">
        <v>1</v>
      </c>
      <c r="AE87" s="20">
        <f t="shared" si="17"/>
        <v>5.1255000000000016E-3</v>
      </c>
      <c r="AF87" s="20" t="str">
        <f t="shared" si="18"/>
        <v>1+0,0051255j</v>
      </c>
      <c r="AH87" s="20" t="str">
        <f t="shared" si="19"/>
        <v>-0,2775-0,00142232625j</v>
      </c>
      <c r="AI87" s="20" t="str">
        <f t="shared" si="20"/>
        <v>4,079175-0,00142232625j</v>
      </c>
      <c r="AK87" s="20" t="str">
        <f t="shared" si="21"/>
        <v>1,06802833178908+0,000372399990695991j</v>
      </c>
      <c r="AO87" s="20">
        <f t="shared" si="22"/>
        <v>1.06802839671327</v>
      </c>
      <c r="AP87" s="20">
        <v>17</v>
      </c>
      <c r="AR87" s="20">
        <f>Compensation!$C$16</f>
        <v>1.0615846153846153</v>
      </c>
    </row>
    <row r="88" spans="1:44" s="20" customFormat="1">
      <c r="A88" s="20">
        <f t="shared" si="0"/>
        <v>0.21</v>
      </c>
      <c r="B88" s="20">
        <f t="shared" si="1"/>
        <v>6.03</v>
      </c>
      <c r="C88" s="20">
        <f t="shared" si="23"/>
        <v>0.90000000000000024</v>
      </c>
      <c r="D88" s="20">
        <f t="shared" si="7"/>
        <v>0.81000000000000039</v>
      </c>
      <c r="E88" s="20">
        <f t="shared" si="8"/>
        <v>4.8843000000000023</v>
      </c>
      <c r="F88" s="20">
        <f t="shared" si="9"/>
        <v>-0.18999999999999961</v>
      </c>
      <c r="G88" s="20">
        <f>1</f>
        <v>1</v>
      </c>
      <c r="H88" s="20">
        <f t="shared" si="10"/>
        <v>1.1396700000000002</v>
      </c>
      <c r="I88" s="20" t="str">
        <f t="shared" si="11"/>
        <v>1+1,13967j</v>
      </c>
      <c r="K88" s="20" t="str">
        <f t="shared" si="12"/>
        <v>-0,19-0,2165373j</v>
      </c>
      <c r="M88" s="20" t="str">
        <f t="shared" si="2"/>
        <v>4,6943-0,2165373j</v>
      </c>
      <c r="O88" s="20" t="str">
        <f t="shared" si="3"/>
        <v>1,03826543283601+0,0478928047865797j</v>
      </c>
      <c r="S88" s="20">
        <f t="shared" si="13"/>
        <v>1.0393694385407302</v>
      </c>
      <c r="U88" s="20">
        <f t="shared" si="4"/>
        <v>1.1383397260273971</v>
      </c>
      <c r="V88" s="20">
        <f t="shared" si="5"/>
        <v>1.0098</v>
      </c>
      <c r="X88" s="20">
        <f t="shared" si="24"/>
        <v>1E-3</v>
      </c>
      <c r="Y88" s="20">
        <f t="shared" si="6"/>
        <v>6.03</v>
      </c>
      <c r="Z88" s="20">
        <f t="shared" si="25"/>
        <v>0.90000000000000024</v>
      </c>
      <c r="AA88" s="20">
        <f t="shared" si="14"/>
        <v>0.81000000000000039</v>
      </c>
      <c r="AB88" s="20">
        <f t="shared" si="15"/>
        <v>4.8843000000000023</v>
      </c>
      <c r="AC88" s="20">
        <f t="shared" si="16"/>
        <v>-0.18999999999999961</v>
      </c>
      <c r="AD88" s="20">
        <v>1</v>
      </c>
      <c r="AE88" s="20">
        <f t="shared" si="17"/>
        <v>5.4270000000000013E-3</v>
      </c>
      <c r="AF88" s="20" t="str">
        <f t="shared" si="18"/>
        <v>1+0,005427j</v>
      </c>
      <c r="AH88" s="20" t="str">
        <f t="shared" si="19"/>
        <v>-0,19-0,00103113j</v>
      </c>
      <c r="AI88" s="20" t="str">
        <f t="shared" si="20"/>
        <v>4,6943-0,00103113j</v>
      </c>
      <c r="AK88" s="20" t="str">
        <f t="shared" si="21"/>
        <v>1,04047456795244+0,000228546224411051j</v>
      </c>
      <c r="AO88" s="20">
        <f t="shared" si="22"/>
        <v>1.0404745930531862</v>
      </c>
      <c r="AP88" s="20">
        <v>18</v>
      </c>
      <c r="AR88" s="20">
        <f>Compensation!$C$16</f>
        <v>1.0615846153846153</v>
      </c>
    </row>
    <row r="89" spans="1:44" s="20" customFormat="1">
      <c r="A89" s="20">
        <f t="shared" si="0"/>
        <v>0.21</v>
      </c>
      <c r="B89" s="20">
        <f t="shared" si="1"/>
        <v>6.03</v>
      </c>
      <c r="C89" s="20">
        <f t="shared" si="23"/>
        <v>0.95000000000000029</v>
      </c>
      <c r="D89" s="20">
        <f t="shared" si="7"/>
        <v>0.90250000000000052</v>
      </c>
      <c r="E89" s="20">
        <f t="shared" si="8"/>
        <v>5.4420750000000035</v>
      </c>
      <c r="F89" s="20">
        <f t="shared" si="9"/>
        <v>-9.7499999999999476E-2</v>
      </c>
      <c r="G89" s="20">
        <f>1</f>
        <v>1</v>
      </c>
      <c r="H89" s="20">
        <f t="shared" si="10"/>
        <v>1.2029850000000004</v>
      </c>
      <c r="I89" s="20" t="str">
        <f t="shared" si="11"/>
        <v>1+1,202985j</v>
      </c>
      <c r="K89" s="20" t="str">
        <f t="shared" si="12"/>
        <v>-0,0974999999999995-0,117291037499999j</v>
      </c>
      <c r="M89" s="20" t="str">
        <f t="shared" si="2"/>
        <v>5,344575-0,117291037499999j</v>
      </c>
      <c r="O89" s="20" t="str">
        <f t="shared" si="3"/>
        <v>1,017752628947+0,0223354077298091j</v>
      </c>
      <c r="S89" s="20">
        <f t="shared" si="13"/>
        <v>1.0179976837728988</v>
      </c>
      <c r="U89" s="20">
        <f t="shared" si="4"/>
        <v>1.1383397260273971</v>
      </c>
      <c r="V89" s="20">
        <f t="shared" si="5"/>
        <v>1.0098</v>
      </c>
      <c r="X89" s="20">
        <f t="shared" si="24"/>
        <v>1E-3</v>
      </c>
      <c r="Y89" s="20">
        <f t="shared" si="6"/>
        <v>6.03</v>
      </c>
      <c r="Z89" s="20">
        <f t="shared" si="25"/>
        <v>0.95000000000000029</v>
      </c>
      <c r="AA89" s="20">
        <f t="shared" si="14"/>
        <v>0.90250000000000052</v>
      </c>
      <c r="AB89" s="20">
        <f t="shared" si="15"/>
        <v>5.4420750000000035</v>
      </c>
      <c r="AC89" s="20">
        <f t="shared" si="16"/>
        <v>-9.7499999999999476E-2</v>
      </c>
      <c r="AD89" s="20">
        <v>1</v>
      </c>
      <c r="AE89" s="20">
        <f t="shared" si="17"/>
        <v>5.7285000000000027E-3</v>
      </c>
      <c r="AF89" s="20" t="str">
        <f t="shared" si="18"/>
        <v>1+0,0057285j</v>
      </c>
      <c r="AH89" s="20" t="str">
        <f t="shared" si="19"/>
        <v>-0,0974999999999995-0,000558528749999997j</v>
      </c>
      <c r="AI89" s="20" t="str">
        <f t="shared" si="20"/>
        <v>5,344575-0,000558528749999997j</v>
      </c>
      <c r="AK89" s="20" t="str">
        <f t="shared" si="21"/>
        <v>1,01824278648289+0,000106410307785147j</v>
      </c>
      <c r="AO89" s="20">
        <f t="shared" si="22"/>
        <v>1.0182427920430341</v>
      </c>
      <c r="AP89" s="20">
        <v>19</v>
      </c>
      <c r="AR89" s="20">
        <f>Compensation!$C$16</f>
        <v>1.0615846153846153</v>
      </c>
    </row>
    <row r="90" spans="1:44" s="20" customFormat="1">
      <c r="A90" s="20">
        <f t="shared" si="0"/>
        <v>0.21</v>
      </c>
      <c r="B90" s="20">
        <f t="shared" si="1"/>
        <v>6.03</v>
      </c>
      <c r="C90" s="20">
        <f t="shared" si="23"/>
        <v>1.0000000000000002</v>
      </c>
      <c r="D90" s="20">
        <f t="shared" si="7"/>
        <v>1.0000000000000004</v>
      </c>
      <c r="E90" s="20">
        <f t="shared" si="8"/>
        <v>6.0300000000000029</v>
      </c>
      <c r="F90" s="20">
        <f t="shared" si="9"/>
        <v>0</v>
      </c>
      <c r="G90" s="20">
        <f>1</f>
        <v>1</v>
      </c>
      <c r="H90" s="20">
        <f t="shared" si="10"/>
        <v>1.2663000000000004</v>
      </c>
      <c r="I90" s="20" t="str">
        <f t="shared" si="11"/>
        <v>1+1,2663j</v>
      </c>
      <c r="K90" s="20" t="str">
        <f t="shared" si="12"/>
        <v>0</v>
      </c>
      <c r="M90" s="20" t="str">
        <f t="shared" si="2"/>
        <v>6,03</v>
      </c>
      <c r="O90" s="20" t="str">
        <f t="shared" si="3"/>
        <v>1</v>
      </c>
      <c r="S90" s="20">
        <f t="shared" si="13"/>
        <v>1</v>
      </c>
      <c r="U90" s="20">
        <f t="shared" si="4"/>
        <v>1.1383397260273971</v>
      </c>
      <c r="V90" s="20">
        <f t="shared" si="5"/>
        <v>1.0098</v>
      </c>
      <c r="X90" s="20">
        <f t="shared" si="24"/>
        <v>1E-3</v>
      </c>
      <c r="Y90" s="20">
        <f t="shared" si="6"/>
        <v>6.03</v>
      </c>
      <c r="Z90" s="20">
        <f t="shared" si="25"/>
        <v>1.0000000000000002</v>
      </c>
      <c r="AA90" s="20">
        <f t="shared" si="14"/>
        <v>1.0000000000000004</v>
      </c>
      <c r="AB90" s="20">
        <f t="shared" si="15"/>
        <v>6.0300000000000029</v>
      </c>
      <c r="AC90" s="20">
        <f t="shared" si="16"/>
        <v>0</v>
      </c>
      <c r="AD90" s="20">
        <v>1</v>
      </c>
      <c r="AE90" s="20">
        <f t="shared" si="17"/>
        <v>6.0300000000000024E-3</v>
      </c>
      <c r="AF90" s="20" t="str">
        <f t="shared" si="18"/>
        <v>1+0,00603j</v>
      </c>
      <c r="AH90" s="20" t="str">
        <f t="shared" si="19"/>
        <v>0</v>
      </c>
      <c r="AI90" s="20" t="str">
        <f t="shared" si="20"/>
        <v>6,03</v>
      </c>
      <c r="AK90" s="20" t="str">
        <f t="shared" si="21"/>
        <v>1</v>
      </c>
      <c r="AO90" s="20">
        <f t="shared" si="22"/>
        <v>1</v>
      </c>
      <c r="AP90" s="20">
        <v>20</v>
      </c>
      <c r="AR90" s="20">
        <f>Compensation!$C$16</f>
        <v>1.0615846153846153</v>
      </c>
    </row>
    <row r="91" spans="1:44" s="20" customFormat="1">
      <c r="A91" s="20">
        <f t="shared" si="0"/>
        <v>0.21</v>
      </c>
      <c r="B91" s="20">
        <f t="shared" si="1"/>
        <v>6.03</v>
      </c>
      <c r="C91" s="20">
        <f t="shared" si="23"/>
        <v>1.0500000000000003</v>
      </c>
      <c r="D91" s="20">
        <f t="shared" si="7"/>
        <v>1.1025000000000005</v>
      </c>
      <c r="E91" s="20">
        <f t="shared" si="8"/>
        <v>6.6480750000000031</v>
      </c>
      <c r="F91" s="20">
        <f t="shared" si="9"/>
        <v>0.10250000000000048</v>
      </c>
      <c r="G91" s="20">
        <f>1</f>
        <v>1</v>
      </c>
      <c r="H91" s="20">
        <f t="shared" si="10"/>
        <v>1.3296150000000004</v>
      </c>
      <c r="I91" s="20" t="str">
        <f t="shared" si="11"/>
        <v>1+1,329615j</v>
      </c>
      <c r="K91" s="20" t="str">
        <f t="shared" si="12"/>
        <v>0,1025+0,136285537500001j</v>
      </c>
      <c r="M91" s="20" t="str">
        <f t="shared" si="2"/>
        <v>6,750575+0,136285537500001j</v>
      </c>
      <c r="O91" s="20" t="str">
        <f t="shared" si="3"/>
        <v>0,984414875689788-0,019874086349145j</v>
      </c>
      <c r="S91" s="20">
        <f t="shared" si="13"/>
        <v>0.98461547153574336</v>
      </c>
      <c r="U91" s="20">
        <f t="shared" si="4"/>
        <v>1.1383397260273971</v>
      </c>
      <c r="V91" s="20">
        <f t="shared" si="5"/>
        <v>1.0098</v>
      </c>
      <c r="X91" s="20">
        <f t="shared" si="24"/>
        <v>1E-3</v>
      </c>
      <c r="Y91" s="20">
        <f t="shared" si="6"/>
        <v>6.03</v>
      </c>
      <c r="Z91" s="20">
        <f t="shared" si="25"/>
        <v>1.0500000000000003</v>
      </c>
      <c r="AA91" s="20">
        <f t="shared" si="14"/>
        <v>1.1025000000000005</v>
      </c>
      <c r="AB91" s="20">
        <f t="shared" si="15"/>
        <v>6.6480750000000031</v>
      </c>
      <c r="AC91" s="20">
        <f t="shared" si="16"/>
        <v>0.10250000000000048</v>
      </c>
      <c r="AD91" s="20">
        <v>1</v>
      </c>
      <c r="AE91" s="20">
        <f t="shared" si="17"/>
        <v>6.3315000000000021E-3</v>
      </c>
      <c r="AF91" s="20" t="str">
        <f t="shared" si="18"/>
        <v>1+0,0063315j</v>
      </c>
      <c r="AH91" s="20" t="str">
        <f t="shared" si="19"/>
        <v>0,1025+0,000648978750000003j</v>
      </c>
      <c r="AI91" s="20" t="str">
        <f t="shared" si="20"/>
        <v>6,750575+0,000648978750000003j</v>
      </c>
      <c r="AK91" s="20" t="str">
        <f t="shared" si="21"/>
        <v>0,984816099155493-0,0000946770787688176j</v>
      </c>
      <c r="AO91" s="20">
        <f t="shared" si="22"/>
        <v>0.98481610370646899</v>
      </c>
      <c r="AP91" s="20">
        <v>21</v>
      </c>
      <c r="AR91" s="20">
        <f>Compensation!$C$16</f>
        <v>1.0615846153846153</v>
      </c>
    </row>
    <row r="92" spans="1:44" s="20" customFormat="1">
      <c r="A92" s="20">
        <f t="shared" si="0"/>
        <v>0.21</v>
      </c>
      <c r="B92" s="20">
        <f t="shared" si="1"/>
        <v>6.03</v>
      </c>
      <c r="C92" s="20">
        <f t="shared" si="23"/>
        <v>1.1000000000000003</v>
      </c>
      <c r="D92" s="20">
        <f t="shared" si="7"/>
        <v>1.2100000000000006</v>
      </c>
      <c r="E92" s="20">
        <f t="shared" si="8"/>
        <v>7.296300000000004</v>
      </c>
      <c r="F92" s="20">
        <f t="shared" si="9"/>
        <v>0.21000000000000063</v>
      </c>
      <c r="G92" s="20">
        <f>1</f>
        <v>1</v>
      </c>
      <c r="H92" s="20">
        <f t="shared" si="10"/>
        <v>1.3929300000000002</v>
      </c>
      <c r="I92" s="20" t="str">
        <f t="shared" si="11"/>
        <v>1+1,39293j</v>
      </c>
      <c r="K92" s="20" t="str">
        <f t="shared" si="12"/>
        <v>0,210000000000001+0,292515300000001j</v>
      </c>
      <c r="M92" s="20" t="str">
        <f t="shared" si="2"/>
        <v>7,5063+0,292515300000001j</v>
      </c>
      <c r="O92" s="20" t="str">
        <f t="shared" si="3"/>
        <v>0,970549617018221-0,0378216448032947j</v>
      </c>
      <c r="S92" s="20">
        <f t="shared" si="13"/>
        <v>0.9712862790701009</v>
      </c>
      <c r="U92" s="20">
        <f t="shared" si="4"/>
        <v>1.1383397260273971</v>
      </c>
      <c r="V92" s="20">
        <f t="shared" si="5"/>
        <v>1.0098</v>
      </c>
      <c r="X92" s="20">
        <f t="shared" si="24"/>
        <v>1E-3</v>
      </c>
      <c r="Y92" s="20">
        <f t="shared" si="6"/>
        <v>6.03</v>
      </c>
      <c r="Z92" s="20">
        <f t="shared" si="25"/>
        <v>1.1000000000000003</v>
      </c>
      <c r="AA92" s="20">
        <f t="shared" si="14"/>
        <v>1.2100000000000006</v>
      </c>
      <c r="AB92" s="20">
        <f t="shared" si="15"/>
        <v>7.296300000000004</v>
      </c>
      <c r="AC92" s="20">
        <f t="shared" si="16"/>
        <v>0.21000000000000063</v>
      </c>
      <c r="AD92" s="20">
        <v>1</v>
      </c>
      <c r="AE92" s="20">
        <f t="shared" si="17"/>
        <v>6.6330000000000017E-3</v>
      </c>
      <c r="AF92" s="20" t="str">
        <f t="shared" si="18"/>
        <v>1+0,006633j</v>
      </c>
      <c r="AH92" s="20" t="str">
        <f t="shared" si="19"/>
        <v>0,210000000000001+0,00139293j</v>
      </c>
      <c r="AI92" s="20" t="str">
        <f t="shared" si="20"/>
        <v>7,5063+0,00139293j</v>
      </c>
      <c r="AK92" s="20" t="str">
        <f t="shared" si="21"/>
        <v>0,972023466787641-0,000180376570026845j</v>
      </c>
      <c r="AO92" s="20">
        <f t="shared" si="22"/>
        <v>0.97202348352371148</v>
      </c>
      <c r="AP92" s="20">
        <v>22</v>
      </c>
      <c r="AR92" s="20">
        <f>Compensation!$C$16</f>
        <v>1.0615846153846153</v>
      </c>
    </row>
    <row r="93" spans="1:44" s="20" customFormat="1">
      <c r="A93" s="20">
        <f t="shared" si="0"/>
        <v>0.21</v>
      </c>
      <c r="B93" s="20">
        <f t="shared" si="1"/>
        <v>6.03</v>
      </c>
      <c r="C93" s="20">
        <f t="shared" si="23"/>
        <v>1.1500000000000004</v>
      </c>
      <c r="D93" s="20">
        <f t="shared" si="7"/>
        <v>1.3225000000000009</v>
      </c>
      <c r="E93" s="20">
        <f t="shared" si="8"/>
        <v>7.9746750000000057</v>
      </c>
      <c r="F93" s="20">
        <f t="shared" si="9"/>
        <v>0.3225000000000009</v>
      </c>
      <c r="G93" s="20">
        <f>1</f>
        <v>1</v>
      </c>
      <c r="H93" s="20">
        <f t="shared" si="10"/>
        <v>1.4562450000000005</v>
      </c>
      <c r="I93" s="20" t="str">
        <f t="shared" si="11"/>
        <v>1+1,456245j</v>
      </c>
      <c r="K93" s="20" t="str">
        <f t="shared" si="12"/>
        <v>0,322500000000001+0,469639012500001j</v>
      </c>
      <c r="M93" s="20" t="str">
        <f t="shared" si="2"/>
        <v>8,29717500000001+0,469639012500001j</v>
      </c>
      <c r="O93" s="20" t="str">
        <f t="shared" si="3"/>
        <v>0,958061893019539-0,0542284863645249j</v>
      </c>
      <c r="S93" s="20">
        <f t="shared" si="13"/>
        <v>0.95959539368922053</v>
      </c>
      <c r="U93" s="20">
        <f t="shared" si="4"/>
        <v>1.1383397260273971</v>
      </c>
      <c r="V93" s="20">
        <f t="shared" si="5"/>
        <v>1.0098</v>
      </c>
      <c r="X93" s="20">
        <f t="shared" si="24"/>
        <v>1E-3</v>
      </c>
      <c r="Y93" s="20">
        <f t="shared" si="6"/>
        <v>6.03</v>
      </c>
      <c r="Z93" s="20">
        <f t="shared" si="25"/>
        <v>1.1500000000000004</v>
      </c>
      <c r="AA93" s="20">
        <f t="shared" si="14"/>
        <v>1.3225000000000009</v>
      </c>
      <c r="AB93" s="20">
        <f t="shared" si="15"/>
        <v>7.9746750000000057</v>
      </c>
      <c r="AC93" s="20">
        <f t="shared" si="16"/>
        <v>0.3225000000000009</v>
      </c>
      <c r="AD93" s="20">
        <v>1</v>
      </c>
      <c r="AE93" s="20">
        <f t="shared" si="17"/>
        <v>6.9345000000000023E-3</v>
      </c>
      <c r="AF93" s="20" t="str">
        <f t="shared" si="18"/>
        <v>1+0,0069345j</v>
      </c>
      <c r="AH93" s="20" t="str">
        <f t="shared" si="19"/>
        <v>0,322500000000001+0,00223637625000001j</v>
      </c>
      <c r="AI93" s="20" t="str">
        <f t="shared" si="20"/>
        <v>8,29717500000001+0,00223637625000001j</v>
      </c>
      <c r="AK93" s="20" t="str">
        <f t="shared" si="21"/>
        <v>0,961131279097814-0,000259058193385879j</v>
      </c>
      <c r="AO93" s="20">
        <f t="shared" si="22"/>
        <v>0.96113131401039464</v>
      </c>
      <c r="AP93" s="20">
        <v>23</v>
      </c>
      <c r="AR93" s="20">
        <f>Compensation!$C$16</f>
        <v>1.0615846153846153</v>
      </c>
    </row>
    <row r="94" spans="1:44" s="20" customFormat="1">
      <c r="A94" s="20">
        <f t="shared" si="0"/>
        <v>0.21</v>
      </c>
      <c r="B94" s="20">
        <f t="shared" si="1"/>
        <v>6.03</v>
      </c>
      <c r="C94" s="20">
        <f t="shared" si="23"/>
        <v>1.2000000000000004</v>
      </c>
      <c r="D94" s="20">
        <f t="shared" si="7"/>
        <v>1.4400000000000011</v>
      </c>
      <c r="E94" s="20">
        <f t="shared" si="8"/>
        <v>8.6832000000000065</v>
      </c>
      <c r="F94" s="20">
        <f t="shared" si="9"/>
        <v>0.44000000000000106</v>
      </c>
      <c r="G94" s="20">
        <f>1</f>
        <v>1</v>
      </c>
      <c r="H94" s="20">
        <f t="shared" si="10"/>
        <v>1.5195600000000005</v>
      </c>
      <c r="I94" s="20" t="str">
        <f t="shared" si="11"/>
        <v>1+1,51956j</v>
      </c>
      <c r="K94" s="20" t="str">
        <f t="shared" si="12"/>
        <v>0,440000000000001+0,668606400000002j</v>
      </c>
      <c r="M94" s="20" t="str">
        <f t="shared" si="2"/>
        <v>9,12320000000001+0,668606400000002j</v>
      </c>
      <c r="O94" s="20" t="str">
        <f t="shared" si="3"/>
        <v>0,946686753099982-0,0693792552961536j</v>
      </c>
      <c r="S94" s="20">
        <f t="shared" si="13"/>
        <v>0.94922562626618712</v>
      </c>
      <c r="U94" s="20">
        <f t="shared" si="4"/>
        <v>1.1383397260273971</v>
      </c>
      <c r="V94" s="20">
        <f t="shared" si="5"/>
        <v>1.0098</v>
      </c>
      <c r="X94" s="20">
        <f t="shared" si="24"/>
        <v>1E-3</v>
      </c>
      <c r="Y94" s="20">
        <f t="shared" si="6"/>
        <v>6.03</v>
      </c>
      <c r="Z94" s="20">
        <f t="shared" si="25"/>
        <v>1.2000000000000004</v>
      </c>
      <c r="AA94" s="20">
        <f t="shared" si="14"/>
        <v>1.4400000000000011</v>
      </c>
      <c r="AB94" s="20">
        <f t="shared" si="15"/>
        <v>8.6832000000000065</v>
      </c>
      <c r="AC94" s="20">
        <f t="shared" si="16"/>
        <v>0.44000000000000106</v>
      </c>
      <c r="AD94" s="20">
        <v>1</v>
      </c>
      <c r="AE94" s="20">
        <f t="shared" si="17"/>
        <v>7.2360000000000028E-3</v>
      </c>
      <c r="AF94" s="20" t="str">
        <f t="shared" si="18"/>
        <v>1+0,007236j</v>
      </c>
      <c r="AH94" s="20" t="str">
        <f t="shared" si="19"/>
        <v>0,440000000000001+0,00318384000000001j</v>
      </c>
      <c r="AI94" s="20" t="str">
        <f t="shared" si="20"/>
        <v>9,12320000000001+0,00318384000000001j</v>
      </c>
      <c r="AK94" s="20" t="str">
        <f t="shared" si="21"/>
        <v>0,951771192397607-0,000332151788101018j</v>
      </c>
      <c r="AO94" s="20">
        <f t="shared" si="22"/>
        <v>0.95177125035523802</v>
      </c>
      <c r="AP94" s="20">
        <v>24</v>
      </c>
      <c r="AR94" s="20">
        <f>Compensation!$C$16</f>
        <v>1.0615846153846153</v>
      </c>
    </row>
    <row r="95" spans="1:44" s="20" customFormat="1">
      <c r="A95" s="20">
        <f t="shared" si="0"/>
        <v>0.21</v>
      </c>
      <c r="B95" s="20">
        <f t="shared" si="1"/>
        <v>6.03</v>
      </c>
      <c r="C95" s="20">
        <f t="shared" si="23"/>
        <v>1.2500000000000004</v>
      </c>
      <c r="D95" s="20">
        <f t="shared" si="7"/>
        <v>1.5625000000000011</v>
      </c>
      <c r="E95" s="20">
        <f t="shared" si="8"/>
        <v>9.4218750000000071</v>
      </c>
      <c r="F95" s="20">
        <f t="shared" si="9"/>
        <v>0.56250000000000111</v>
      </c>
      <c r="G95" s="20">
        <f>1</f>
        <v>1</v>
      </c>
      <c r="H95" s="20">
        <f t="shared" si="10"/>
        <v>1.5828750000000007</v>
      </c>
      <c r="I95" s="20" t="str">
        <f t="shared" si="11"/>
        <v>1+1,582875j</v>
      </c>
      <c r="K95" s="20" t="str">
        <f t="shared" si="12"/>
        <v>0,562500000000001+0,890367187500002j</v>
      </c>
      <c r="M95" s="20" t="str">
        <f t="shared" si="2"/>
        <v>9,98437500000001+0,890367187500002j</v>
      </c>
      <c r="O95" s="20" t="str">
        <f t="shared" si="3"/>
        <v>0,936216830111457-0,0834881247866295j</v>
      </c>
      <c r="S95" s="20">
        <f t="shared" si="13"/>
        <v>0.93993202943847609</v>
      </c>
      <c r="U95" s="20">
        <f t="shared" si="4"/>
        <v>1.1383397260273971</v>
      </c>
      <c r="V95" s="20">
        <f t="shared" si="5"/>
        <v>1.0098</v>
      </c>
      <c r="X95" s="20">
        <f t="shared" si="24"/>
        <v>1E-3</v>
      </c>
      <c r="Y95" s="20">
        <f t="shared" si="6"/>
        <v>6.03</v>
      </c>
      <c r="Z95" s="20">
        <f t="shared" si="25"/>
        <v>1.2500000000000004</v>
      </c>
      <c r="AA95" s="20">
        <f t="shared" si="14"/>
        <v>1.5625000000000011</v>
      </c>
      <c r="AB95" s="20">
        <f t="shared" si="15"/>
        <v>9.4218750000000071</v>
      </c>
      <c r="AC95" s="20">
        <f t="shared" si="16"/>
        <v>0.56250000000000111</v>
      </c>
      <c r="AD95" s="20">
        <v>1</v>
      </c>
      <c r="AE95" s="20">
        <f t="shared" si="17"/>
        <v>7.5375000000000034E-3</v>
      </c>
      <c r="AF95" s="20" t="str">
        <f t="shared" si="18"/>
        <v>1+0,0075375j</v>
      </c>
      <c r="AH95" s="20" t="str">
        <f t="shared" si="19"/>
        <v>0,562500000000001+0,00423984375000001j</v>
      </c>
      <c r="AI95" s="20" t="str">
        <f t="shared" si="20"/>
        <v>9,98437500000001+0,00423984375000001j</v>
      </c>
      <c r="AK95" s="20" t="str">
        <f t="shared" si="21"/>
        <v>0,94366180166439-0,00040072399042509j</v>
      </c>
      <c r="AO95" s="20">
        <f t="shared" si="22"/>
        <v>0.94366188674768403</v>
      </c>
      <c r="AP95" s="20">
        <v>25</v>
      </c>
      <c r="AR95" s="20">
        <f>Compensation!$C$16</f>
        <v>1.0615846153846153</v>
      </c>
    </row>
    <row r="96" spans="1:44" s="20" customFormat="1">
      <c r="A96" s="20">
        <f t="shared" si="0"/>
        <v>0.21</v>
      </c>
      <c r="B96" s="20">
        <f t="shared" si="1"/>
        <v>6.03</v>
      </c>
      <c r="C96" s="20">
        <f t="shared" si="23"/>
        <v>1.3000000000000005</v>
      </c>
      <c r="D96" s="20">
        <f t="shared" si="7"/>
        <v>1.6900000000000013</v>
      </c>
      <c r="E96" s="20">
        <f t="shared" si="8"/>
        <v>10.190700000000009</v>
      </c>
      <c r="F96" s="20">
        <f t="shared" si="9"/>
        <v>0.69000000000000128</v>
      </c>
      <c r="G96" s="20">
        <f>1</f>
        <v>1</v>
      </c>
      <c r="H96" s="20">
        <f t="shared" si="10"/>
        <v>1.6461900000000005</v>
      </c>
      <c r="I96" s="20" t="str">
        <f t="shared" si="11"/>
        <v>1+1,64619j</v>
      </c>
      <c r="K96" s="20" t="str">
        <f t="shared" si="12"/>
        <v>0,690000000000001+1,1358711j</v>
      </c>
      <c r="M96" s="20" t="str">
        <f t="shared" si="2"/>
        <v>10,8807+1,1358711j</v>
      </c>
      <c r="O96" s="20" t="str">
        <f t="shared" si="3"/>
        <v>0,926488149751042-0,0967190634605017j</v>
      </c>
      <c r="S96" s="20">
        <f t="shared" si="13"/>
        <v>0.93152287619026608</v>
      </c>
      <c r="U96" s="20">
        <f t="shared" si="4"/>
        <v>1.1383397260273971</v>
      </c>
      <c r="V96" s="20">
        <f t="shared" si="5"/>
        <v>1.0098</v>
      </c>
      <c r="X96" s="20">
        <f t="shared" si="24"/>
        <v>1E-3</v>
      </c>
      <c r="Y96" s="20">
        <f t="shared" si="6"/>
        <v>6.03</v>
      </c>
      <c r="Z96" s="20">
        <f t="shared" si="25"/>
        <v>1.3000000000000005</v>
      </c>
      <c r="AA96" s="20">
        <f t="shared" si="14"/>
        <v>1.6900000000000013</v>
      </c>
      <c r="AB96" s="20">
        <f t="shared" si="15"/>
        <v>10.190700000000009</v>
      </c>
      <c r="AC96" s="20">
        <f t="shared" si="16"/>
        <v>0.69000000000000128</v>
      </c>
      <c r="AD96" s="20">
        <v>1</v>
      </c>
      <c r="AE96" s="20">
        <f t="shared" si="17"/>
        <v>7.839000000000004E-3</v>
      </c>
      <c r="AF96" s="20" t="str">
        <f t="shared" si="18"/>
        <v>1+0,007839j</v>
      </c>
      <c r="AH96" s="20" t="str">
        <f t="shared" si="19"/>
        <v>0,690000000000001+0,00540891000000001j</v>
      </c>
      <c r="AI96" s="20" t="str">
        <f t="shared" si="20"/>
        <v>10,8807+0,00540891000000001j</v>
      </c>
      <c r="AK96" s="20" t="str">
        <f t="shared" si="21"/>
        <v>0,936584730916832-0,000465586085169463j</v>
      </c>
      <c r="AO96" s="20">
        <f t="shared" si="22"/>
        <v>0.93658484664068609</v>
      </c>
      <c r="AP96" s="20">
        <v>26</v>
      </c>
      <c r="AR96" s="20">
        <f>Compensation!$C$16</f>
        <v>1.0615846153846153</v>
      </c>
    </row>
    <row r="97" spans="1:44" s="20" customFormat="1">
      <c r="A97" s="20">
        <f t="shared" si="0"/>
        <v>0.21</v>
      </c>
      <c r="B97" s="20">
        <f t="shared" si="1"/>
        <v>6.03</v>
      </c>
      <c r="C97" s="20">
        <f t="shared" si="23"/>
        <v>1.3500000000000005</v>
      </c>
      <c r="D97" s="20">
        <f t="shared" si="7"/>
        <v>1.8225000000000013</v>
      </c>
      <c r="E97" s="20">
        <f t="shared" si="8"/>
        <v>10.989675000000009</v>
      </c>
      <c r="F97" s="20">
        <f t="shared" si="9"/>
        <v>0.82250000000000134</v>
      </c>
      <c r="G97" s="20">
        <f>1</f>
        <v>1</v>
      </c>
      <c r="H97" s="20">
        <f t="shared" si="10"/>
        <v>1.7095050000000005</v>
      </c>
      <c r="I97" s="20" t="str">
        <f t="shared" si="11"/>
        <v>1+1,709505j</v>
      </c>
      <c r="K97" s="20" t="str">
        <f t="shared" si="12"/>
        <v>0,822500000000001+1,4060678625j</v>
      </c>
      <c r="M97" s="20" t="str">
        <f t="shared" si="2"/>
        <v>11,812175+1,4060678625j</v>
      </c>
      <c r="O97" s="20" t="str">
        <f t="shared" si="3"/>
        <v>0,917369833800564-0,109199553963088j</v>
      </c>
      <c r="S97" s="20">
        <f t="shared" si="13"/>
        <v>0.92384628296757898</v>
      </c>
      <c r="U97" s="20">
        <f t="shared" si="4"/>
        <v>1.1383397260273971</v>
      </c>
      <c r="V97" s="20">
        <f t="shared" si="5"/>
        <v>1.0098</v>
      </c>
      <c r="X97" s="20">
        <f t="shared" si="24"/>
        <v>1E-3</v>
      </c>
      <c r="Y97" s="20">
        <f t="shared" si="6"/>
        <v>6.03</v>
      </c>
      <c r="Z97" s="20">
        <f t="shared" si="25"/>
        <v>1.3500000000000005</v>
      </c>
      <c r="AA97" s="20">
        <f t="shared" si="14"/>
        <v>1.8225000000000013</v>
      </c>
      <c r="AB97" s="20">
        <f t="shared" si="15"/>
        <v>10.989675000000009</v>
      </c>
      <c r="AC97" s="20">
        <f t="shared" si="16"/>
        <v>0.82250000000000134</v>
      </c>
      <c r="AD97" s="20">
        <v>1</v>
      </c>
      <c r="AE97" s="20">
        <f t="shared" si="17"/>
        <v>8.1405000000000036E-3</v>
      </c>
      <c r="AF97" s="20" t="str">
        <f t="shared" si="18"/>
        <v>1+0,0081405j</v>
      </c>
      <c r="AH97" s="20" t="str">
        <f t="shared" si="19"/>
        <v>0,822500000000001+0,00669556125000001j</v>
      </c>
      <c r="AI97" s="20" t="str">
        <f t="shared" si="20"/>
        <v>11,812175+0,00669556125000001j</v>
      </c>
      <c r="AK97" s="20" t="str">
        <f t="shared" si="21"/>
        <v>0,93036815565212-0,00052736578752163j</v>
      </c>
      <c r="AO97" s="20">
        <f t="shared" si="22"/>
        <v>0.93036830511695812</v>
      </c>
      <c r="AP97" s="20">
        <v>27</v>
      </c>
      <c r="AR97" s="20">
        <f>Compensation!$C$16</f>
        <v>1.0615846153846153</v>
      </c>
    </row>
    <row r="98" spans="1:44" s="20" customFormat="1">
      <c r="A98" s="20">
        <f t="shared" si="0"/>
        <v>0.21</v>
      </c>
      <c r="B98" s="20">
        <f t="shared" si="1"/>
        <v>6.03</v>
      </c>
      <c r="C98" s="20">
        <f t="shared" si="23"/>
        <v>1.4000000000000006</v>
      </c>
      <c r="D98" s="20">
        <f t="shared" si="7"/>
        <v>1.9600000000000015</v>
      </c>
      <c r="E98" s="20">
        <f t="shared" si="8"/>
        <v>11.81880000000001</v>
      </c>
      <c r="F98" s="20">
        <f t="shared" si="9"/>
        <v>0.96000000000000152</v>
      </c>
      <c r="G98" s="20">
        <f>1</f>
        <v>1</v>
      </c>
      <c r="H98" s="20">
        <f t="shared" si="10"/>
        <v>1.7728200000000007</v>
      </c>
      <c r="I98" s="20" t="str">
        <f t="shared" si="11"/>
        <v>1+1,77282j</v>
      </c>
      <c r="K98" s="20" t="str">
        <f t="shared" si="12"/>
        <v>0,960000000000002+1,7019072j</v>
      </c>
      <c r="M98" s="20" t="str">
        <f t="shared" si="2"/>
        <v>12,7788+1,7019072j</v>
      </c>
      <c r="O98" s="20" t="str">
        <f t="shared" si="3"/>
        <v>0,908756535935594-0,121030088236442j</v>
      </c>
      <c r="S98" s="20">
        <f t="shared" si="13"/>
        <v>0.91678063017506073</v>
      </c>
      <c r="U98" s="20">
        <f t="shared" si="4"/>
        <v>1.1383397260273971</v>
      </c>
      <c r="V98" s="20">
        <f t="shared" si="5"/>
        <v>1.0098</v>
      </c>
      <c r="X98" s="20">
        <f t="shared" si="24"/>
        <v>1E-3</v>
      </c>
      <c r="Y98" s="20">
        <f t="shared" si="6"/>
        <v>6.03</v>
      </c>
      <c r="Z98" s="20">
        <f t="shared" si="25"/>
        <v>1.4000000000000006</v>
      </c>
      <c r="AA98" s="20">
        <f t="shared" si="14"/>
        <v>1.9600000000000015</v>
      </c>
      <c r="AB98" s="20">
        <f t="shared" si="15"/>
        <v>11.81880000000001</v>
      </c>
      <c r="AC98" s="20">
        <f t="shared" si="16"/>
        <v>0.96000000000000152</v>
      </c>
      <c r="AD98" s="20">
        <v>1</v>
      </c>
      <c r="AE98" s="20">
        <f t="shared" si="17"/>
        <v>8.4420000000000033E-3</v>
      </c>
      <c r="AF98" s="20" t="str">
        <f t="shared" si="18"/>
        <v>1+0,008442j</v>
      </c>
      <c r="AH98" s="20" t="str">
        <f t="shared" si="19"/>
        <v>0,960000000000002+0,00810432000000001j</v>
      </c>
      <c r="AI98" s="20" t="str">
        <f t="shared" si="20"/>
        <v>12,7788+0,00810432000000001j</v>
      </c>
      <c r="AK98" s="20" t="str">
        <f t="shared" si="21"/>
        <v>0,924875203177193-0,000586556218628744j</v>
      </c>
      <c r="AO98" s="20">
        <f t="shared" si="22"/>
        <v>0.92487538917426693</v>
      </c>
      <c r="AP98" s="20">
        <v>28</v>
      </c>
      <c r="AR98" s="20">
        <f>Compensation!$C$16</f>
        <v>1.0615846153846153</v>
      </c>
    </row>
    <row r="99" spans="1:44" s="20" customFormat="1">
      <c r="A99" s="20">
        <f t="shared" si="0"/>
        <v>0.21</v>
      </c>
      <c r="B99" s="20">
        <f t="shared" si="1"/>
        <v>6.03</v>
      </c>
      <c r="C99" s="20">
        <f t="shared" si="23"/>
        <v>1.4500000000000006</v>
      </c>
      <c r="D99" s="20">
        <f t="shared" si="7"/>
        <v>2.1025000000000018</v>
      </c>
      <c r="E99" s="20">
        <f t="shared" si="8"/>
        <v>12.678075000000012</v>
      </c>
      <c r="F99" s="20">
        <f t="shared" si="9"/>
        <v>1.1025000000000018</v>
      </c>
      <c r="G99" s="20">
        <f>1</f>
        <v>1</v>
      </c>
      <c r="H99" s="20">
        <f t="shared" si="10"/>
        <v>1.836135000000001</v>
      </c>
      <c r="I99" s="20" t="str">
        <f t="shared" si="11"/>
        <v>1+1,836135j</v>
      </c>
      <c r="K99" s="20" t="str">
        <f t="shared" si="12"/>
        <v>1,1025+2,0243388375j</v>
      </c>
      <c r="M99" s="20" t="str">
        <f t="shared" si="2"/>
        <v>13,780575+2,0243388375j</v>
      </c>
      <c r="O99" s="20" t="str">
        <f t="shared" si="3"/>
        <v>0,900562817546571-0,132290872272598j</v>
      </c>
      <c r="S99" s="20">
        <f t="shared" si="13"/>
        <v>0.91022758870189335</v>
      </c>
      <c r="U99" s="20">
        <f t="shared" si="4"/>
        <v>1.1383397260273971</v>
      </c>
      <c r="V99" s="20">
        <f t="shared" si="5"/>
        <v>1.0098</v>
      </c>
      <c r="X99" s="20">
        <f t="shared" si="24"/>
        <v>1E-3</v>
      </c>
      <c r="Y99" s="20">
        <f t="shared" si="6"/>
        <v>6.03</v>
      </c>
      <c r="Z99" s="20">
        <f t="shared" si="25"/>
        <v>1.4500000000000006</v>
      </c>
      <c r="AA99" s="20">
        <f t="shared" si="14"/>
        <v>2.1025000000000018</v>
      </c>
      <c r="AB99" s="20">
        <f t="shared" si="15"/>
        <v>12.678075000000012</v>
      </c>
      <c r="AC99" s="20">
        <f t="shared" si="16"/>
        <v>1.1025000000000018</v>
      </c>
      <c r="AD99" s="20">
        <v>1</v>
      </c>
      <c r="AE99" s="20">
        <f t="shared" si="17"/>
        <v>8.7435000000000047E-3</v>
      </c>
      <c r="AF99" s="20" t="str">
        <f t="shared" si="18"/>
        <v>1+0,0087435j</v>
      </c>
      <c r="AH99" s="20" t="str">
        <f t="shared" si="19"/>
        <v>1,1025+0,00963970875000002j</v>
      </c>
      <c r="AI99" s="20" t="str">
        <f t="shared" si="20"/>
        <v>13,780575+0,00963970875000002j</v>
      </c>
      <c r="AK99" s="20" t="str">
        <f t="shared" si="21"/>
        <v>0,919995631268276-0,000643550064979044j</v>
      </c>
      <c r="AO99" s="20">
        <f t="shared" si="22"/>
        <v>0.91999585635447279</v>
      </c>
      <c r="AP99" s="20">
        <v>29</v>
      </c>
      <c r="AR99" s="20">
        <f>Compensation!$C$16</f>
        <v>1.0615846153846153</v>
      </c>
    </row>
    <row r="100" spans="1:44" s="20" customFormat="1">
      <c r="A100" s="20">
        <f t="shared" si="0"/>
        <v>0.21</v>
      </c>
      <c r="B100" s="20">
        <f t="shared" si="1"/>
        <v>6.03</v>
      </c>
      <c r="C100" s="20">
        <f t="shared" si="23"/>
        <v>1.5000000000000007</v>
      </c>
      <c r="D100" s="20">
        <f t="shared" si="7"/>
        <v>2.2500000000000018</v>
      </c>
      <c r="E100" s="20">
        <f t="shared" si="8"/>
        <v>13.567500000000011</v>
      </c>
      <c r="F100" s="20">
        <f t="shared" si="9"/>
        <v>1.2500000000000018</v>
      </c>
      <c r="G100" s="20">
        <f>1</f>
        <v>1</v>
      </c>
      <c r="H100" s="20">
        <f t="shared" si="10"/>
        <v>1.899450000000001</v>
      </c>
      <c r="I100" s="20" t="str">
        <f t="shared" si="11"/>
        <v>1+1,89945j</v>
      </c>
      <c r="K100" s="20" t="str">
        <f t="shared" si="12"/>
        <v>1,25+2,3743125j</v>
      </c>
      <c r="M100" s="20" t="str">
        <f t="shared" si="2"/>
        <v>14,8175+2,3743125j</v>
      </c>
      <c r="O100" s="20" t="str">
        <f t="shared" si="3"/>
        <v>0,892718917436096-0,143046646509532j</v>
      </c>
      <c r="S100" s="20">
        <f t="shared" si="13"/>
        <v>0.90410696746894847</v>
      </c>
      <c r="U100" s="20">
        <f t="shared" si="4"/>
        <v>1.1383397260273971</v>
      </c>
      <c r="V100" s="20">
        <f t="shared" si="5"/>
        <v>1.0098</v>
      </c>
      <c r="X100" s="20">
        <f t="shared" si="24"/>
        <v>1E-3</v>
      </c>
      <c r="Y100" s="20">
        <f t="shared" si="6"/>
        <v>6.03</v>
      </c>
      <c r="Z100" s="20">
        <f t="shared" si="25"/>
        <v>1.5000000000000007</v>
      </c>
      <c r="AA100" s="20">
        <f t="shared" si="14"/>
        <v>2.2500000000000018</v>
      </c>
      <c r="AB100" s="20">
        <f t="shared" si="15"/>
        <v>13.567500000000011</v>
      </c>
      <c r="AC100" s="20">
        <f t="shared" si="16"/>
        <v>1.2500000000000018</v>
      </c>
      <c r="AD100" s="20">
        <v>1</v>
      </c>
      <c r="AE100" s="20">
        <f t="shared" si="17"/>
        <v>9.0450000000000062E-3</v>
      </c>
      <c r="AF100" s="20" t="str">
        <f t="shared" si="18"/>
        <v>1+0,00904500000000001j</v>
      </c>
      <c r="AH100" s="20" t="str">
        <f t="shared" si="19"/>
        <v>1,25+0,01130625j</v>
      </c>
      <c r="AI100" s="20" t="str">
        <f t="shared" si="20"/>
        <v>14,8175+0,01130625j</v>
      </c>
      <c r="AK100" s="20" t="str">
        <f t="shared" si="21"/>
        <v>0,915639757093406-0,000698663877417737j</v>
      </c>
      <c r="AO100" s="20">
        <f t="shared" si="22"/>
        <v>0.91564002364536523</v>
      </c>
      <c r="AP100" s="20">
        <v>30</v>
      </c>
      <c r="AR100" s="20">
        <f>Compensation!$C$16</f>
        <v>1.0615846153846153</v>
      </c>
    </row>
    <row r="101" spans="1:44" s="20" customFormat="1">
      <c r="A101" s="20">
        <f t="shared" si="0"/>
        <v>0.21</v>
      </c>
      <c r="B101" s="20">
        <f t="shared" si="1"/>
        <v>6.03</v>
      </c>
      <c r="C101" s="20">
        <f t="shared" si="23"/>
        <v>1.5500000000000007</v>
      </c>
      <c r="D101" s="20">
        <f t="shared" si="7"/>
        <v>2.4025000000000021</v>
      </c>
      <c r="E101" s="20">
        <f t="shared" si="8"/>
        <v>14.487075000000013</v>
      </c>
      <c r="F101" s="20">
        <f t="shared" si="9"/>
        <v>1.4025000000000021</v>
      </c>
      <c r="G101" s="20">
        <f>1</f>
        <v>1</v>
      </c>
      <c r="H101" s="20">
        <f t="shared" si="10"/>
        <v>1.9627650000000008</v>
      </c>
      <c r="I101" s="20" t="str">
        <f t="shared" si="11"/>
        <v>1+1,962765j</v>
      </c>
      <c r="K101" s="20" t="str">
        <f t="shared" si="12"/>
        <v>1,4025+2,7527779125j</v>
      </c>
      <c r="M101" s="20" t="str">
        <f t="shared" si="2"/>
        <v>15,889575+2,7527779125j</v>
      </c>
      <c r="O101" s="20" t="str">
        <f t="shared" si="3"/>
        <v>0,885167534891189-0,153350208480122j</v>
      </c>
      <c r="S101" s="20">
        <f t="shared" si="13"/>
        <v>0.89835285454338121</v>
      </c>
      <c r="U101" s="20">
        <f t="shared" si="4"/>
        <v>1.1383397260273971</v>
      </c>
      <c r="V101" s="20">
        <f t="shared" si="5"/>
        <v>1.0098</v>
      </c>
      <c r="X101" s="20">
        <f t="shared" si="24"/>
        <v>1E-3</v>
      </c>
      <c r="Y101" s="20">
        <f t="shared" si="6"/>
        <v>6.03</v>
      </c>
      <c r="Z101" s="20">
        <f t="shared" si="25"/>
        <v>1.5500000000000007</v>
      </c>
      <c r="AA101" s="20">
        <f t="shared" si="14"/>
        <v>2.4025000000000021</v>
      </c>
      <c r="AB101" s="20">
        <f t="shared" si="15"/>
        <v>14.487075000000013</v>
      </c>
      <c r="AC101" s="20">
        <f t="shared" si="16"/>
        <v>1.4025000000000021</v>
      </c>
      <c r="AD101" s="20">
        <v>1</v>
      </c>
      <c r="AE101" s="20">
        <f t="shared" si="17"/>
        <v>9.3465000000000041E-3</v>
      </c>
      <c r="AF101" s="20" t="str">
        <f t="shared" si="18"/>
        <v>1+0,0093465j</v>
      </c>
      <c r="AH101" s="20" t="str">
        <f t="shared" si="19"/>
        <v>1,4025+0,01310846625j</v>
      </c>
      <c r="AI101" s="20" t="str">
        <f t="shared" si="20"/>
        <v>15,889575+0,01310846625j</v>
      </c>
      <c r="AK101" s="20" t="str">
        <f t="shared" si="21"/>
        <v>0,911733960184138-0,000752155664707999j</v>
      </c>
      <c r="AO101" s="20">
        <f t="shared" si="22"/>
        <v>0.91173427043804556</v>
      </c>
      <c r="AP101" s="20">
        <v>31</v>
      </c>
      <c r="AR101" s="20">
        <f>Compensation!$C$16</f>
        <v>1.0615846153846153</v>
      </c>
    </row>
    <row r="102" spans="1:44" s="20" customFormat="1">
      <c r="A102" s="20">
        <f t="shared" si="0"/>
        <v>0.21</v>
      </c>
      <c r="B102" s="20">
        <f t="shared" si="1"/>
        <v>6.03</v>
      </c>
      <c r="C102" s="20">
        <f t="shared" si="23"/>
        <v>1.6000000000000008</v>
      </c>
      <c r="D102" s="20">
        <f t="shared" si="7"/>
        <v>2.5600000000000023</v>
      </c>
      <c r="E102" s="20">
        <f t="shared" si="8"/>
        <v>15.436800000000014</v>
      </c>
      <c r="F102" s="20">
        <f t="shared" si="9"/>
        <v>1.5600000000000023</v>
      </c>
      <c r="G102" s="20">
        <f>1</f>
        <v>1</v>
      </c>
      <c r="H102" s="20">
        <f t="shared" si="10"/>
        <v>2.0260800000000008</v>
      </c>
      <c r="I102" s="20" t="str">
        <f t="shared" si="11"/>
        <v>1+2,02608j</v>
      </c>
      <c r="K102" s="20" t="str">
        <f t="shared" si="12"/>
        <v>1,56+3,1606848j</v>
      </c>
      <c r="M102" s="20" t="str">
        <f t="shared" ref="M102:M133" si="26">IMSUM(K102,E102)</f>
        <v>16,9968+3,1606848j</v>
      </c>
      <c r="O102" s="20" t="str">
        <f t="shared" ref="O102:O133" si="27">IMDIV(E102,M102)</f>
        <v>0,877861357961715-0,163245025570516j</v>
      </c>
      <c r="S102" s="20">
        <f t="shared" si="13"/>
        <v>0.8929106910413297</v>
      </c>
      <c r="U102" s="20">
        <f t="shared" si="4"/>
        <v>1.1383397260273971</v>
      </c>
      <c r="V102" s="20">
        <f t="shared" si="5"/>
        <v>1.0098</v>
      </c>
      <c r="X102" s="20">
        <f t="shared" si="24"/>
        <v>1E-3</v>
      </c>
      <c r="Y102" s="20">
        <f t="shared" si="6"/>
        <v>6.03</v>
      </c>
      <c r="Z102" s="20">
        <f t="shared" si="25"/>
        <v>1.6000000000000008</v>
      </c>
      <c r="AA102" s="20">
        <f t="shared" si="14"/>
        <v>2.5600000000000023</v>
      </c>
      <c r="AB102" s="20">
        <f t="shared" si="15"/>
        <v>15.436800000000014</v>
      </c>
      <c r="AC102" s="20">
        <f t="shared" si="16"/>
        <v>1.5600000000000023</v>
      </c>
      <c r="AD102" s="20">
        <v>1</v>
      </c>
      <c r="AE102" s="20">
        <f t="shared" si="17"/>
        <v>9.6480000000000055E-3</v>
      </c>
      <c r="AF102" s="20" t="str">
        <f t="shared" si="18"/>
        <v>1+0,00964800000000001j</v>
      </c>
      <c r="AH102" s="20" t="str">
        <f t="shared" si="19"/>
        <v>1,56+0,01505088j</v>
      </c>
      <c r="AI102" s="20" t="str">
        <f t="shared" si="20"/>
        <v>16,9968+0,01505088j</v>
      </c>
      <c r="AK102" s="20" t="str">
        <f t="shared" si="21"/>
        <v>0,908217305346467-0,000804237837516064j</v>
      </c>
      <c r="AO102" s="20">
        <f t="shared" si="22"/>
        <v>0.90821766142775329</v>
      </c>
      <c r="AP102" s="20">
        <v>32</v>
      </c>
      <c r="AR102" s="20">
        <f>Compensation!$C$16</f>
        <v>1.0615846153846153</v>
      </c>
    </row>
    <row r="103" spans="1:44" s="20" customFormat="1">
      <c r="A103" s="20">
        <f t="shared" si="0"/>
        <v>0.21</v>
      </c>
      <c r="B103" s="20">
        <f t="shared" si="1"/>
        <v>6.03</v>
      </c>
      <c r="C103" s="20">
        <f t="shared" si="23"/>
        <v>1.6500000000000008</v>
      </c>
      <c r="D103" s="20">
        <f t="shared" si="7"/>
        <v>2.7225000000000028</v>
      </c>
      <c r="E103" s="20">
        <f t="shared" si="8"/>
        <v>16.416675000000019</v>
      </c>
      <c r="F103" s="20">
        <f t="shared" si="9"/>
        <v>1.7225000000000028</v>
      </c>
      <c r="G103" s="20">
        <f>1</f>
        <v>1</v>
      </c>
      <c r="H103" s="20">
        <f t="shared" si="10"/>
        <v>2.089395000000001</v>
      </c>
      <c r="I103" s="20" t="str">
        <f t="shared" si="11"/>
        <v>1+2,089395j</v>
      </c>
      <c r="K103" s="20" t="str">
        <f t="shared" si="12"/>
        <v>1,7225+3,59898288750001j</v>
      </c>
      <c r="M103" s="20" t="str">
        <f t="shared" si="26"/>
        <v>18,139175+3,59898288750001j</v>
      </c>
      <c r="O103" s="20" t="str">
        <f t="shared" si="27"/>
        <v>0,870761145759569-0,172767199317973j</v>
      </c>
      <c r="S103" s="20">
        <f t="shared" si="13"/>
        <v>0.88773502697859885</v>
      </c>
      <c r="U103" s="20">
        <f t="shared" si="4"/>
        <v>1.1383397260273971</v>
      </c>
      <c r="V103" s="20">
        <f t="shared" si="5"/>
        <v>1.0098</v>
      </c>
      <c r="X103" s="20">
        <f t="shared" si="24"/>
        <v>1E-3</v>
      </c>
      <c r="Y103" s="20">
        <f t="shared" si="6"/>
        <v>6.03</v>
      </c>
      <c r="Z103" s="20">
        <f t="shared" si="25"/>
        <v>1.6500000000000008</v>
      </c>
      <c r="AA103" s="20">
        <f t="shared" si="14"/>
        <v>2.7225000000000028</v>
      </c>
      <c r="AB103" s="20">
        <f t="shared" si="15"/>
        <v>16.416675000000019</v>
      </c>
      <c r="AC103" s="20">
        <f t="shared" si="16"/>
        <v>1.7225000000000028</v>
      </c>
      <c r="AD103" s="20">
        <v>1</v>
      </c>
      <c r="AE103" s="20">
        <f t="shared" si="17"/>
        <v>9.9495000000000052E-3</v>
      </c>
      <c r="AF103" s="20" t="str">
        <f t="shared" si="18"/>
        <v>1+0,00994950000000001j</v>
      </c>
      <c r="AH103" s="20" t="str">
        <f t="shared" si="19"/>
        <v>1,7225+0,01713801375j</v>
      </c>
      <c r="AI103" s="20" t="str">
        <f t="shared" si="20"/>
        <v>18,139175+0,01713801375j</v>
      </c>
      <c r="AK103" s="20" t="str">
        <f t="shared" si="21"/>
        <v>0,905038974788515-0,000855086871051824j</v>
      </c>
      <c r="AO103" s="20">
        <f t="shared" si="22"/>
        <v>0.90503937873431972</v>
      </c>
      <c r="AP103" s="20">
        <v>33</v>
      </c>
      <c r="AR103" s="20">
        <f>Compensation!$C$16</f>
        <v>1.0615846153846153</v>
      </c>
    </row>
    <row r="104" spans="1:44" s="20" customFormat="1">
      <c r="A104" s="20">
        <f t="shared" si="0"/>
        <v>0.21</v>
      </c>
      <c r="B104" s="20">
        <f t="shared" si="1"/>
        <v>6.03</v>
      </c>
      <c r="C104" s="20">
        <f t="shared" si="23"/>
        <v>1.7000000000000008</v>
      </c>
      <c r="D104" s="20">
        <f t="shared" si="7"/>
        <v>2.8900000000000028</v>
      </c>
      <c r="E104" s="20">
        <f t="shared" si="8"/>
        <v>17.426700000000018</v>
      </c>
      <c r="F104" s="20">
        <f t="shared" si="9"/>
        <v>1.8900000000000028</v>
      </c>
      <c r="G104" s="20">
        <f>1</f>
        <v>1</v>
      </c>
      <c r="H104" s="20">
        <f t="shared" si="10"/>
        <v>2.1527100000000008</v>
      </c>
      <c r="I104" s="20" t="str">
        <f t="shared" si="11"/>
        <v>1+2,15271j</v>
      </c>
      <c r="K104" s="20" t="str">
        <f t="shared" si="12"/>
        <v>1,89+4,06862190000001j</v>
      </c>
      <c r="M104" s="20" t="str">
        <f t="shared" si="26"/>
        <v>19,3167+4,06862190000001j</v>
      </c>
      <c r="O104" s="20" t="str">
        <f t="shared" si="27"/>
        <v>0,863834226937954-0,181946960593131j</v>
      </c>
      <c r="S104" s="20">
        <f t="shared" si="13"/>
        <v>0.88278778202837127</v>
      </c>
      <c r="U104" s="20">
        <f t="shared" si="4"/>
        <v>1.1383397260273971</v>
      </c>
      <c r="V104" s="20">
        <f t="shared" si="5"/>
        <v>1.0098</v>
      </c>
      <c r="X104" s="20">
        <f t="shared" si="24"/>
        <v>1E-3</v>
      </c>
      <c r="Y104" s="20">
        <f t="shared" si="6"/>
        <v>6.03</v>
      </c>
      <c r="Z104" s="20">
        <f t="shared" si="25"/>
        <v>1.7000000000000008</v>
      </c>
      <c r="AA104" s="20">
        <f t="shared" si="14"/>
        <v>2.8900000000000028</v>
      </c>
      <c r="AB104" s="20">
        <f t="shared" si="15"/>
        <v>17.426700000000018</v>
      </c>
      <c r="AC104" s="20">
        <f t="shared" si="16"/>
        <v>1.8900000000000028</v>
      </c>
      <c r="AD104" s="20">
        <v>1</v>
      </c>
      <c r="AE104" s="20">
        <f t="shared" si="17"/>
        <v>1.0251000000000005E-2</v>
      </c>
      <c r="AF104" s="20" t="str">
        <f t="shared" si="18"/>
        <v>1+0,010251j</v>
      </c>
      <c r="AH104" s="20" t="str">
        <f t="shared" si="19"/>
        <v>1,89+0,01937439j</v>
      </c>
      <c r="AI104" s="20" t="str">
        <f t="shared" si="20"/>
        <v>19,3167+0,01937439j</v>
      </c>
      <c r="AK104" s="20" t="str">
        <f t="shared" si="21"/>
        <v>0,902156293211124-0,000904850614526636j</v>
      </c>
      <c r="AO104" s="20">
        <f t="shared" si="22"/>
        <v>0.90215674698750103</v>
      </c>
      <c r="AP104" s="20">
        <v>34</v>
      </c>
      <c r="AR104" s="20">
        <f>Compensation!$C$16</f>
        <v>1.0615846153846153</v>
      </c>
    </row>
    <row r="105" spans="1:44" s="20" customFormat="1">
      <c r="A105" s="20">
        <f t="shared" si="0"/>
        <v>0.21</v>
      </c>
      <c r="B105" s="20">
        <f t="shared" si="1"/>
        <v>6.03</v>
      </c>
      <c r="C105" s="20">
        <f t="shared" si="23"/>
        <v>1.7500000000000009</v>
      </c>
      <c r="D105" s="20">
        <f t="shared" si="7"/>
        <v>3.0625000000000031</v>
      </c>
      <c r="E105" s="20">
        <f t="shared" si="8"/>
        <v>18.466875000000019</v>
      </c>
      <c r="F105" s="20">
        <f t="shared" si="9"/>
        <v>2.0625000000000031</v>
      </c>
      <c r="G105" s="20">
        <f>1</f>
        <v>1</v>
      </c>
      <c r="H105" s="20">
        <f t="shared" si="10"/>
        <v>2.216025000000001</v>
      </c>
      <c r="I105" s="20" t="str">
        <f t="shared" si="11"/>
        <v>1+2,216025j</v>
      </c>
      <c r="K105" s="20" t="str">
        <f t="shared" si="12"/>
        <v>2,0625+4,57055156250001j</v>
      </c>
      <c r="M105" s="20" t="str">
        <f t="shared" si="26"/>
        <v>20,529375+4,57055156250001j</v>
      </c>
      <c r="O105" s="20" t="str">
        <f t="shared" si="27"/>
        <v>0,857053313889707-0,190809820705424j</v>
      </c>
      <c r="S105" s="20">
        <f t="shared" si="13"/>
        <v>0.87803688449117245</v>
      </c>
      <c r="U105" s="20">
        <f t="shared" si="4"/>
        <v>1.1383397260273971</v>
      </c>
      <c r="V105" s="20">
        <f t="shared" si="5"/>
        <v>1.0098</v>
      </c>
      <c r="X105" s="20">
        <f t="shared" si="24"/>
        <v>1E-3</v>
      </c>
      <c r="Y105" s="20">
        <f t="shared" si="6"/>
        <v>6.03</v>
      </c>
      <c r="Z105" s="20">
        <f t="shared" si="25"/>
        <v>1.7500000000000009</v>
      </c>
      <c r="AA105" s="20">
        <f t="shared" si="14"/>
        <v>3.0625000000000031</v>
      </c>
      <c r="AB105" s="20">
        <f t="shared" si="15"/>
        <v>18.466875000000019</v>
      </c>
      <c r="AC105" s="20">
        <f t="shared" si="16"/>
        <v>2.0625000000000031</v>
      </c>
      <c r="AD105" s="20">
        <v>1</v>
      </c>
      <c r="AE105" s="20">
        <f t="shared" si="17"/>
        <v>1.0552500000000006E-2</v>
      </c>
      <c r="AF105" s="20" t="str">
        <f t="shared" si="18"/>
        <v>1+0,0105525j</v>
      </c>
      <c r="AH105" s="20" t="str">
        <f t="shared" si="19"/>
        <v>2,0625+0,02176453125j</v>
      </c>
      <c r="AI105" s="20" t="str">
        <f t="shared" si="20"/>
        <v>20,529375+0,02176453125j</v>
      </c>
      <c r="AK105" s="20" t="str">
        <f t="shared" si="21"/>
        <v>0,899533193006128-0,000953653888128311j</v>
      </c>
      <c r="AO105" s="20">
        <f t="shared" si="22"/>
        <v>0.89953369852137166</v>
      </c>
      <c r="AP105" s="20">
        <v>35</v>
      </c>
      <c r="AR105" s="20">
        <f>Compensation!$C$16</f>
        <v>1.0615846153846153</v>
      </c>
    </row>
    <row r="106" spans="1:44" s="20" customFormat="1">
      <c r="A106" s="20">
        <f t="shared" si="0"/>
        <v>0.21</v>
      </c>
      <c r="B106" s="20">
        <f t="shared" si="1"/>
        <v>6.03</v>
      </c>
      <c r="C106" s="20">
        <f t="shared" si="23"/>
        <v>1.8000000000000009</v>
      </c>
      <c r="D106" s="20">
        <f t="shared" si="7"/>
        <v>3.2400000000000033</v>
      </c>
      <c r="E106" s="20">
        <f t="shared" si="8"/>
        <v>19.53720000000002</v>
      </c>
      <c r="F106" s="20">
        <f t="shared" si="9"/>
        <v>2.2400000000000033</v>
      </c>
      <c r="G106" s="20">
        <f>1</f>
        <v>1</v>
      </c>
      <c r="H106" s="20">
        <f t="shared" si="10"/>
        <v>2.2793400000000013</v>
      </c>
      <c r="I106" s="20" t="str">
        <f t="shared" si="11"/>
        <v>1+2,27934j</v>
      </c>
      <c r="K106" s="20" t="str">
        <f t="shared" si="12"/>
        <v>2,24+5,10572160000001j</v>
      </c>
      <c r="M106" s="20" t="str">
        <f t="shared" si="26"/>
        <v>21,7772+5,10572160000001j</v>
      </c>
      <c r="O106" s="20" t="str">
        <f t="shared" si="27"/>
        <v>0,850395558685826-0,199377466916146j</v>
      </c>
      <c r="S106" s="20">
        <f t="shared" si="13"/>
        <v>0.8734551966451839</v>
      </c>
      <c r="U106" s="20">
        <f t="shared" si="4"/>
        <v>1.1383397260273971</v>
      </c>
      <c r="V106" s="20">
        <f t="shared" si="5"/>
        <v>1.0098</v>
      </c>
      <c r="X106" s="20">
        <f t="shared" si="24"/>
        <v>1E-3</v>
      </c>
      <c r="Y106" s="20">
        <f t="shared" si="6"/>
        <v>6.03</v>
      </c>
      <c r="Z106" s="20">
        <f t="shared" si="25"/>
        <v>1.8000000000000009</v>
      </c>
      <c r="AA106" s="20">
        <f t="shared" si="14"/>
        <v>3.2400000000000033</v>
      </c>
      <c r="AB106" s="20">
        <f t="shared" si="15"/>
        <v>19.53720000000002</v>
      </c>
      <c r="AC106" s="20">
        <f t="shared" si="16"/>
        <v>2.2400000000000033</v>
      </c>
      <c r="AD106" s="20">
        <v>1</v>
      </c>
      <c r="AE106" s="20">
        <f t="shared" si="17"/>
        <v>1.0854000000000006E-2</v>
      </c>
      <c r="AF106" s="20" t="str">
        <f t="shared" si="18"/>
        <v>1+0,010854j</v>
      </c>
      <c r="AH106" s="20" t="str">
        <f t="shared" si="19"/>
        <v>2,24+0,02431296j</v>
      </c>
      <c r="AI106" s="20" t="str">
        <f t="shared" si="20"/>
        <v>21,7772+0,02431296j</v>
      </c>
      <c r="AK106" s="20" t="str">
        <f t="shared" si="21"/>
        <v>0,897139009976985-0,00100160281689152j</v>
      </c>
      <c r="AO106" s="20">
        <f t="shared" si="22"/>
        <v>0.89713956909206027</v>
      </c>
      <c r="AP106" s="20">
        <v>36</v>
      </c>
      <c r="AR106" s="20">
        <f>Compensation!$C$16</f>
        <v>1.0615846153846153</v>
      </c>
    </row>
    <row r="107" spans="1:44" s="20" customFormat="1">
      <c r="A107" s="20">
        <f t="shared" si="0"/>
        <v>0.21</v>
      </c>
      <c r="B107" s="20">
        <f t="shared" si="1"/>
        <v>6.03</v>
      </c>
      <c r="C107" s="20">
        <f t="shared" si="23"/>
        <v>1.850000000000001</v>
      </c>
      <c r="D107" s="20">
        <f t="shared" si="7"/>
        <v>3.4225000000000034</v>
      </c>
      <c r="E107" s="20">
        <f t="shared" si="8"/>
        <v>20.637675000000023</v>
      </c>
      <c r="F107" s="20">
        <f t="shared" si="9"/>
        <v>2.4225000000000034</v>
      </c>
      <c r="G107" s="20">
        <f>1</f>
        <v>1</v>
      </c>
      <c r="H107" s="20">
        <f t="shared" si="10"/>
        <v>2.3426550000000015</v>
      </c>
      <c r="I107" s="20" t="str">
        <f t="shared" si="11"/>
        <v>1+2,342655j</v>
      </c>
      <c r="K107" s="20" t="str">
        <f t="shared" si="12"/>
        <v>2,4225+5,67508173750001j</v>
      </c>
      <c r="M107" s="20" t="str">
        <f t="shared" si="26"/>
        <v>23,060175+5,67508173750001j</v>
      </c>
      <c r="O107" s="20" t="str">
        <f t="shared" si="27"/>
        <v>0,843841795738187-0,207668465843516j</v>
      </c>
      <c r="S107" s="20">
        <f t="shared" si="13"/>
        <v>0.86901965912195989</v>
      </c>
      <c r="U107" s="20">
        <f t="shared" si="4"/>
        <v>1.1383397260273971</v>
      </c>
      <c r="V107" s="20">
        <f t="shared" si="5"/>
        <v>1.0098</v>
      </c>
      <c r="X107" s="20">
        <f t="shared" si="24"/>
        <v>1E-3</v>
      </c>
      <c r="Y107" s="20">
        <f t="shared" si="6"/>
        <v>6.03</v>
      </c>
      <c r="Z107" s="20">
        <f t="shared" si="25"/>
        <v>1.850000000000001</v>
      </c>
      <c r="AA107" s="20">
        <f t="shared" si="14"/>
        <v>3.4225000000000034</v>
      </c>
      <c r="AB107" s="20">
        <f t="shared" si="15"/>
        <v>20.637675000000023</v>
      </c>
      <c r="AC107" s="20">
        <f t="shared" si="16"/>
        <v>2.4225000000000034</v>
      </c>
      <c r="AD107" s="20">
        <v>1</v>
      </c>
      <c r="AE107" s="20">
        <f t="shared" si="17"/>
        <v>1.1155500000000007E-2</v>
      </c>
      <c r="AF107" s="20" t="str">
        <f t="shared" si="18"/>
        <v>1+0,0111555j</v>
      </c>
      <c r="AH107" s="20" t="str">
        <f t="shared" si="19"/>
        <v>2,4225+0,02702419875j</v>
      </c>
      <c r="AI107" s="20" t="str">
        <f t="shared" si="20"/>
        <v>23,060175+0,02702419875j</v>
      </c>
      <c r="AK107" s="20" t="str">
        <f t="shared" si="21"/>
        <v>0,894947529987898-0,00104878822130424j</v>
      </c>
      <c r="AO107" s="20">
        <f t="shared" si="22"/>
        <v>0.89494814452468296</v>
      </c>
      <c r="AP107" s="20">
        <v>37</v>
      </c>
      <c r="AR107" s="20">
        <f>Compensation!$C$16</f>
        <v>1.0615846153846153</v>
      </c>
    </row>
    <row r="108" spans="1:44" s="20" customFormat="1">
      <c r="A108" s="20">
        <f t="shared" si="0"/>
        <v>0.21</v>
      </c>
      <c r="B108" s="20">
        <f t="shared" si="1"/>
        <v>6.03</v>
      </c>
      <c r="C108" s="20">
        <f t="shared" si="23"/>
        <v>1.900000000000001</v>
      </c>
      <c r="D108" s="20">
        <f t="shared" si="7"/>
        <v>3.6100000000000039</v>
      </c>
      <c r="E108" s="20">
        <f t="shared" si="8"/>
        <v>21.768300000000025</v>
      </c>
      <c r="F108" s="20">
        <f t="shared" si="9"/>
        <v>2.6100000000000039</v>
      </c>
      <c r="G108" s="20">
        <f>1</f>
        <v>1</v>
      </c>
      <c r="H108" s="20">
        <f t="shared" si="10"/>
        <v>2.4059700000000013</v>
      </c>
      <c r="I108" s="20" t="str">
        <f t="shared" si="11"/>
        <v>1+2,40597j</v>
      </c>
      <c r="K108" s="20" t="str">
        <f t="shared" si="12"/>
        <v>2,61+6,27958170000001j</v>
      </c>
      <c r="M108" s="20" t="str">
        <f t="shared" si="26"/>
        <v>24,3783+6,27958170000001j</v>
      </c>
      <c r="O108" s="20" t="str">
        <f t="shared" si="27"/>
        <v>0,837375929889078-0,215698820892021j</v>
      </c>
      <c r="S108" s="20">
        <f t="shared" si="13"/>
        <v>0.86471060435951996</v>
      </c>
      <c r="U108" s="20">
        <f t="shared" si="4"/>
        <v>1.1383397260273971</v>
      </c>
      <c r="V108" s="20">
        <f t="shared" si="5"/>
        <v>1.0098</v>
      </c>
      <c r="X108" s="20">
        <f t="shared" si="24"/>
        <v>1E-3</v>
      </c>
      <c r="Y108" s="20">
        <f t="shared" si="6"/>
        <v>6.03</v>
      </c>
      <c r="Z108" s="20">
        <f t="shared" si="25"/>
        <v>1.900000000000001</v>
      </c>
      <c r="AA108" s="20">
        <f t="shared" si="14"/>
        <v>3.6100000000000039</v>
      </c>
      <c r="AB108" s="20">
        <f t="shared" si="15"/>
        <v>21.768300000000025</v>
      </c>
      <c r="AC108" s="20">
        <f t="shared" si="16"/>
        <v>2.6100000000000039</v>
      </c>
      <c r="AD108" s="20">
        <v>1</v>
      </c>
      <c r="AE108" s="20">
        <f t="shared" si="17"/>
        <v>1.1457000000000007E-2</v>
      </c>
      <c r="AF108" s="20" t="str">
        <f t="shared" si="18"/>
        <v>1+0,011457j</v>
      </c>
      <c r="AH108" s="20" t="str">
        <f t="shared" si="19"/>
        <v>2,61+0,02990277j</v>
      </c>
      <c r="AI108" s="20" t="str">
        <f t="shared" si="20"/>
        <v>24,3783+0,02990277j</v>
      </c>
      <c r="AK108" s="20" t="str">
        <f t="shared" si="21"/>
        <v>0,892936228032555-0,00109528829539078j</v>
      </c>
      <c r="AO108" s="20">
        <f t="shared" si="22"/>
        <v>0.89293689978041391</v>
      </c>
      <c r="AP108" s="20">
        <v>38</v>
      </c>
      <c r="AR108" s="20">
        <f>Compensation!$C$16</f>
        <v>1.0615846153846153</v>
      </c>
    </row>
    <row r="109" spans="1:44" s="20" customFormat="1">
      <c r="A109" s="20">
        <f t="shared" si="0"/>
        <v>0.21</v>
      </c>
      <c r="B109" s="20">
        <f t="shared" si="1"/>
        <v>6.03</v>
      </c>
      <c r="C109" s="20">
        <f t="shared" si="23"/>
        <v>1.9500000000000011</v>
      </c>
      <c r="D109" s="20">
        <f t="shared" si="7"/>
        <v>3.8025000000000042</v>
      </c>
      <c r="E109" s="20">
        <f t="shared" si="8"/>
        <v>22.929075000000026</v>
      </c>
      <c r="F109" s="20">
        <f t="shared" si="9"/>
        <v>2.8025000000000042</v>
      </c>
      <c r="G109" s="20">
        <f>1</f>
        <v>1</v>
      </c>
      <c r="H109" s="20">
        <f t="shared" si="10"/>
        <v>2.4692850000000015</v>
      </c>
      <c r="I109" s="20" t="str">
        <f t="shared" si="11"/>
        <v>1+2,469285j</v>
      </c>
      <c r="K109" s="20" t="str">
        <f t="shared" si="12"/>
        <v>2,8025+6,92017121250001j</v>
      </c>
      <c r="M109" s="20" t="str">
        <f t="shared" si="26"/>
        <v>25,731575+6,92017121250001j</v>
      </c>
      <c r="O109" s="20" t="str">
        <f t="shared" si="27"/>
        <v>0,830984438652686-0,223482417628917j</v>
      </c>
      <c r="S109" s="20">
        <f t="shared" si="13"/>
        <v>0.8605112017122063</v>
      </c>
      <c r="U109" s="20">
        <f t="shared" si="4"/>
        <v>1.1383397260273971</v>
      </c>
      <c r="V109" s="20">
        <f t="shared" si="5"/>
        <v>1.0098</v>
      </c>
      <c r="X109" s="20">
        <f t="shared" si="24"/>
        <v>1E-3</v>
      </c>
      <c r="Y109" s="20">
        <f t="shared" si="6"/>
        <v>6.03</v>
      </c>
      <c r="Z109" s="20">
        <f t="shared" si="25"/>
        <v>1.9500000000000011</v>
      </c>
      <c r="AA109" s="20">
        <f t="shared" si="14"/>
        <v>3.8025000000000042</v>
      </c>
      <c r="AB109" s="20">
        <f t="shared" si="15"/>
        <v>22.929075000000026</v>
      </c>
      <c r="AC109" s="20">
        <f t="shared" si="16"/>
        <v>2.8025000000000042</v>
      </c>
      <c r="AD109" s="20">
        <v>1</v>
      </c>
      <c r="AE109" s="20">
        <f t="shared" si="17"/>
        <v>1.1758500000000007E-2</v>
      </c>
      <c r="AF109" s="20" t="str">
        <f t="shared" si="18"/>
        <v>1+0,0117585j</v>
      </c>
      <c r="AH109" s="20" t="str">
        <f t="shared" si="19"/>
        <v>2,8025+0,0329531962500001j</v>
      </c>
      <c r="AI109" s="20" t="str">
        <f t="shared" si="20"/>
        <v>25,731575+0,0329531962500001j</v>
      </c>
      <c r="AK109" s="20" t="str">
        <f t="shared" si="21"/>
        <v>0,891085656232728-0,00114117074082707j</v>
      </c>
      <c r="AO109" s="20">
        <f t="shared" si="22"/>
        <v>0.89108638695379649</v>
      </c>
      <c r="AP109" s="20">
        <v>39</v>
      </c>
      <c r="AR109" s="20">
        <f>Compensation!$C$16</f>
        <v>1.0615846153846153</v>
      </c>
    </row>
    <row r="110" spans="1:44" s="20" customFormat="1">
      <c r="A110" s="20">
        <f t="shared" si="0"/>
        <v>0.21</v>
      </c>
      <c r="B110" s="20">
        <f t="shared" si="1"/>
        <v>6.03</v>
      </c>
      <c r="C110" s="20">
        <f t="shared" si="23"/>
        <v>2.0000000000000009</v>
      </c>
      <c r="D110" s="20">
        <f t="shared" si="7"/>
        <v>4.0000000000000036</v>
      </c>
      <c r="E110" s="20">
        <f t="shared" si="8"/>
        <v>24.120000000000022</v>
      </c>
      <c r="F110" s="20">
        <f t="shared" si="9"/>
        <v>3.0000000000000036</v>
      </c>
      <c r="G110" s="20">
        <f>1</f>
        <v>1</v>
      </c>
      <c r="H110" s="20">
        <f t="shared" si="10"/>
        <v>2.5326000000000013</v>
      </c>
      <c r="I110" s="20" t="str">
        <f t="shared" si="11"/>
        <v>1+2,5326j</v>
      </c>
      <c r="K110" s="20" t="str">
        <f t="shared" si="12"/>
        <v>3+7,59780000000001j</v>
      </c>
      <c r="M110" s="20" t="str">
        <f t="shared" si="26"/>
        <v>27,12+7,59780000000001j</v>
      </c>
      <c r="O110" s="20" t="str">
        <f t="shared" si="27"/>
        <v>0,824655964724716-0,231031382329847j</v>
      </c>
      <c r="S110" s="20">
        <f t="shared" si="13"/>
        <v>0.85640700591324681</v>
      </c>
      <c r="U110" s="20">
        <f t="shared" si="4"/>
        <v>1.1383397260273971</v>
      </c>
      <c r="V110" s="20">
        <f t="shared" si="5"/>
        <v>1.0098</v>
      </c>
      <c r="X110" s="20">
        <f t="shared" si="24"/>
        <v>1E-3</v>
      </c>
      <c r="Y110" s="20">
        <f t="shared" si="6"/>
        <v>6.03</v>
      </c>
      <c r="Z110" s="20">
        <f t="shared" si="25"/>
        <v>2.0000000000000009</v>
      </c>
      <c r="AA110" s="20">
        <f t="shared" si="14"/>
        <v>4.0000000000000036</v>
      </c>
      <c r="AB110" s="20">
        <f t="shared" si="15"/>
        <v>24.120000000000022</v>
      </c>
      <c r="AC110" s="20">
        <f t="shared" si="16"/>
        <v>3.0000000000000036</v>
      </c>
      <c r="AD110" s="20">
        <v>1</v>
      </c>
      <c r="AE110" s="20">
        <f t="shared" si="17"/>
        <v>1.2060000000000006E-2</v>
      </c>
      <c r="AF110" s="20" t="str">
        <f t="shared" si="18"/>
        <v>1+0,01206j</v>
      </c>
      <c r="AH110" s="20" t="str">
        <f t="shared" si="19"/>
        <v>3+0,03618j</v>
      </c>
      <c r="AI110" s="20" t="str">
        <f t="shared" si="20"/>
        <v>27,12+0,03618j</v>
      </c>
      <c r="AK110" s="20" t="str">
        <f t="shared" si="21"/>
        <v>0,889378948105814-0,00118649448165444j</v>
      </c>
      <c r="AO110" s="20">
        <f t="shared" si="22"/>
        <v>0.88937973953928084</v>
      </c>
      <c r="AP110" s="20">
        <v>40</v>
      </c>
      <c r="AR110" s="20">
        <f>Compensation!$C$16</f>
        <v>1.0615846153846153</v>
      </c>
    </row>
    <row r="111" spans="1:44" s="20" customFormat="1">
      <c r="A111" s="20">
        <f t="shared" si="0"/>
        <v>0.21</v>
      </c>
      <c r="B111" s="20">
        <f t="shared" si="1"/>
        <v>6.03</v>
      </c>
      <c r="C111" s="20">
        <f t="shared" si="23"/>
        <v>2.0500000000000007</v>
      </c>
      <c r="D111" s="20">
        <f t="shared" si="7"/>
        <v>4.2025000000000032</v>
      </c>
      <c r="E111" s="20">
        <f t="shared" si="8"/>
        <v>25.341075000000021</v>
      </c>
      <c r="F111" s="20">
        <f t="shared" si="9"/>
        <v>3.2025000000000032</v>
      </c>
      <c r="G111" s="20">
        <f>1</f>
        <v>1</v>
      </c>
      <c r="H111" s="20">
        <f t="shared" si="10"/>
        <v>2.5959150000000011</v>
      </c>
      <c r="I111" s="20" t="str">
        <f t="shared" si="11"/>
        <v>1+2,595915j</v>
      </c>
      <c r="K111" s="20" t="str">
        <f t="shared" si="12"/>
        <v>3,2025+8,31341778750001j</v>
      </c>
      <c r="M111" s="20" t="str">
        <f t="shared" si="26"/>
        <v>28,543575+8,31341778750001j</v>
      </c>
      <c r="O111" s="20" t="str">
        <f t="shared" si="27"/>
        <v>0,818380980375533-0,238356372640976j</v>
      </c>
      <c r="S111" s="20">
        <f t="shared" si="13"/>
        <v>0.85238558728956837</v>
      </c>
      <c r="U111" s="20">
        <f t="shared" si="4"/>
        <v>1.1383397260273971</v>
      </c>
      <c r="V111" s="20">
        <f t="shared" si="5"/>
        <v>1.0098</v>
      </c>
      <c r="X111" s="20">
        <f t="shared" si="24"/>
        <v>1E-3</v>
      </c>
      <c r="Y111" s="20">
        <f t="shared" si="6"/>
        <v>6.03</v>
      </c>
      <c r="Z111" s="20">
        <f t="shared" si="25"/>
        <v>2.0500000000000007</v>
      </c>
      <c r="AA111" s="20">
        <f t="shared" si="14"/>
        <v>4.2025000000000032</v>
      </c>
      <c r="AB111" s="20">
        <f t="shared" si="15"/>
        <v>25.341075000000021</v>
      </c>
      <c r="AC111" s="20">
        <f t="shared" si="16"/>
        <v>3.2025000000000032</v>
      </c>
      <c r="AD111" s="20">
        <v>1</v>
      </c>
      <c r="AE111" s="20">
        <f t="shared" si="17"/>
        <v>1.2361500000000004E-2</v>
      </c>
      <c r="AF111" s="20" t="str">
        <f t="shared" si="18"/>
        <v>1+0,0123615j</v>
      </c>
      <c r="AH111" s="20" t="str">
        <f t="shared" si="19"/>
        <v>3,2025+0,03958770375j</v>
      </c>
      <c r="AI111" s="20" t="str">
        <f t="shared" si="20"/>
        <v>28,543575+0,03958770375j</v>
      </c>
      <c r="AK111" s="20" t="str">
        <f t="shared" si="21"/>
        <v>0,887801414336601-0,00123131105264804j</v>
      </c>
      <c r="AO111" s="20">
        <f t="shared" si="22"/>
        <v>0.88780226820220354</v>
      </c>
      <c r="AP111" s="20">
        <v>41</v>
      </c>
      <c r="AR111" s="20">
        <f>Compensation!$C$16</f>
        <v>1.0615846153846153</v>
      </c>
    </row>
    <row r="112" spans="1:44" s="20" customFormat="1">
      <c r="A112" s="20">
        <f t="shared" si="0"/>
        <v>0.21</v>
      </c>
      <c r="B112" s="20">
        <f t="shared" si="1"/>
        <v>6.03</v>
      </c>
      <c r="C112" s="20">
        <f t="shared" si="23"/>
        <v>2.1000000000000005</v>
      </c>
      <c r="D112" s="20">
        <f t="shared" si="7"/>
        <v>4.4100000000000019</v>
      </c>
      <c r="E112" s="20">
        <f t="shared" si="8"/>
        <v>26.592300000000012</v>
      </c>
      <c r="F112" s="20">
        <f t="shared" si="9"/>
        <v>3.4100000000000019</v>
      </c>
      <c r="G112" s="20">
        <f>1</f>
        <v>1</v>
      </c>
      <c r="H112" s="20">
        <f t="shared" si="10"/>
        <v>2.6592300000000009</v>
      </c>
      <c r="I112" s="20" t="str">
        <f t="shared" si="11"/>
        <v>1+2,65923j</v>
      </c>
      <c r="K112" s="20" t="str">
        <f t="shared" si="12"/>
        <v>3,41+9,0679743j</v>
      </c>
      <c r="M112" s="20" t="str">
        <f t="shared" si="26"/>
        <v>30,0023+9,0679743j</v>
      </c>
      <c r="O112" s="20" t="str">
        <f t="shared" si="27"/>
        <v>0,812151509468529-0,245466814729765j</v>
      </c>
      <c r="S112" s="20">
        <f t="shared" si="13"/>
        <v>0.84843622710583666</v>
      </c>
      <c r="U112" s="20">
        <f t="shared" si="4"/>
        <v>1.1383397260273971</v>
      </c>
      <c r="V112" s="20">
        <f t="shared" si="5"/>
        <v>1.0098</v>
      </c>
      <c r="X112" s="20">
        <f t="shared" si="24"/>
        <v>1E-3</v>
      </c>
      <c r="Y112" s="20">
        <f t="shared" si="6"/>
        <v>6.03</v>
      </c>
      <c r="Z112" s="20">
        <f t="shared" si="25"/>
        <v>2.1000000000000005</v>
      </c>
      <c r="AA112" s="20">
        <f t="shared" si="14"/>
        <v>4.4100000000000019</v>
      </c>
      <c r="AB112" s="20">
        <f t="shared" si="15"/>
        <v>26.592300000000012</v>
      </c>
      <c r="AC112" s="20">
        <f t="shared" si="16"/>
        <v>3.4100000000000019</v>
      </c>
      <c r="AD112" s="20">
        <v>1</v>
      </c>
      <c r="AE112" s="20">
        <f t="shared" si="17"/>
        <v>1.2663000000000004E-2</v>
      </c>
      <c r="AF112" s="20" t="str">
        <f t="shared" si="18"/>
        <v>1+0,012663j</v>
      </c>
      <c r="AH112" s="20" t="str">
        <f t="shared" si="19"/>
        <v>3,41+0,04318083j</v>
      </c>
      <c r="AI112" s="20" t="str">
        <f t="shared" si="20"/>
        <v>30,0023+0,04318083j</v>
      </c>
      <c r="AK112" s="20" t="str">
        <f t="shared" si="21"/>
        <v>0,886340211106979-0,00127566573155973j</v>
      </c>
      <c r="AO112" s="20">
        <f t="shared" si="22"/>
        <v>0.88634112910787488</v>
      </c>
      <c r="AP112" s="20">
        <v>42</v>
      </c>
      <c r="AR112" s="20">
        <f>Compensation!$C$16</f>
        <v>1.0615846153846153</v>
      </c>
    </row>
    <row r="113" spans="1:44" s="20" customFormat="1">
      <c r="A113" s="20">
        <f t="shared" si="0"/>
        <v>0.21</v>
      </c>
      <c r="B113" s="20">
        <f t="shared" si="1"/>
        <v>6.03</v>
      </c>
      <c r="C113" s="20">
        <f t="shared" si="23"/>
        <v>2.1500000000000004</v>
      </c>
      <c r="D113" s="20">
        <f t="shared" si="7"/>
        <v>4.6225000000000014</v>
      </c>
      <c r="E113" s="20">
        <f t="shared" si="8"/>
        <v>27.873675000000009</v>
      </c>
      <c r="F113" s="20">
        <f t="shared" si="9"/>
        <v>3.6225000000000014</v>
      </c>
      <c r="G113" s="20">
        <f>1</f>
        <v>1</v>
      </c>
      <c r="H113" s="20">
        <f t="shared" si="10"/>
        <v>2.7225450000000007</v>
      </c>
      <c r="I113" s="20" t="str">
        <f t="shared" si="11"/>
        <v>1+2,722545j</v>
      </c>
      <c r="K113" s="20" t="str">
        <f t="shared" si="12"/>
        <v>3,6225+9,8624192625j</v>
      </c>
      <c r="M113" s="20" t="str">
        <f t="shared" si="26"/>
        <v>31,496175+9,8624192625j</v>
      </c>
      <c r="O113" s="20" t="str">
        <f t="shared" si="27"/>
        <v>0,805960895966622-0,252371097925477j</v>
      </c>
      <c r="S113" s="20">
        <f t="shared" si="13"/>
        <v>0.84454966514434837</v>
      </c>
      <c r="U113" s="20">
        <f t="shared" si="4"/>
        <v>1.1383397260273971</v>
      </c>
      <c r="V113" s="20">
        <f t="shared" si="5"/>
        <v>1.0098</v>
      </c>
      <c r="X113" s="20">
        <f t="shared" si="24"/>
        <v>1E-3</v>
      </c>
      <c r="Y113" s="20">
        <f t="shared" si="6"/>
        <v>6.03</v>
      </c>
      <c r="Z113" s="20">
        <f t="shared" si="25"/>
        <v>2.1500000000000004</v>
      </c>
      <c r="AA113" s="20">
        <f t="shared" si="14"/>
        <v>4.6225000000000014</v>
      </c>
      <c r="AB113" s="20">
        <f t="shared" si="15"/>
        <v>27.873675000000009</v>
      </c>
      <c r="AC113" s="20">
        <f t="shared" si="16"/>
        <v>3.6225000000000014</v>
      </c>
      <c r="AD113" s="20">
        <v>1</v>
      </c>
      <c r="AE113" s="20">
        <f t="shared" si="17"/>
        <v>1.2964500000000004E-2</v>
      </c>
      <c r="AF113" s="20" t="str">
        <f t="shared" si="18"/>
        <v>1+0,0129645j</v>
      </c>
      <c r="AH113" s="20" t="str">
        <f t="shared" si="19"/>
        <v>3,6225+0,04696390125j</v>
      </c>
      <c r="AI113" s="20" t="str">
        <f t="shared" si="20"/>
        <v>31,496175+0,04696390125j</v>
      </c>
      <c r="AK113" s="20" t="str">
        <f t="shared" si="21"/>
        <v>0,884984066367038-0,00131959846872469j</v>
      </c>
      <c r="AO113" s="20">
        <f t="shared" si="22"/>
        <v>0.88498505019218066</v>
      </c>
      <c r="AP113" s="20">
        <v>43</v>
      </c>
      <c r="AR113" s="20">
        <f>Compensation!$C$16</f>
        <v>1.0615846153846153</v>
      </c>
    </row>
    <row r="114" spans="1:44" s="20" customFormat="1">
      <c r="A114" s="20">
        <f t="shared" si="0"/>
        <v>0.21</v>
      </c>
      <c r="B114" s="20">
        <f t="shared" si="1"/>
        <v>6.03</v>
      </c>
      <c r="C114" s="20">
        <f t="shared" si="23"/>
        <v>2.2000000000000002</v>
      </c>
      <c r="D114" s="20">
        <f t="shared" si="7"/>
        <v>4.8400000000000007</v>
      </c>
      <c r="E114" s="20">
        <f t="shared" si="8"/>
        <v>29.185200000000005</v>
      </c>
      <c r="F114" s="20">
        <f t="shared" si="9"/>
        <v>3.8400000000000007</v>
      </c>
      <c r="G114" s="20">
        <f>1</f>
        <v>1</v>
      </c>
      <c r="H114" s="20">
        <f t="shared" si="10"/>
        <v>2.7858600000000004</v>
      </c>
      <c r="I114" s="20" t="str">
        <f t="shared" si="11"/>
        <v>1+2,78586j</v>
      </c>
      <c r="K114" s="20" t="str">
        <f t="shared" si="12"/>
        <v>3,84+10,6977024j</v>
      </c>
      <c r="M114" s="20" t="str">
        <f t="shared" si="26"/>
        <v>33,0252+10,6977024j</v>
      </c>
      <c r="O114" s="20" t="str">
        <f t="shared" si="27"/>
        <v>0,799803610168698-0,259076735342416j</v>
      </c>
      <c r="S114" s="20">
        <f t="shared" si="13"/>
        <v>0.840717889446018</v>
      </c>
      <c r="U114" s="20">
        <f t="shared" si="4"/>
        <v>1.1383397260273971</v>
      </c>
      <c r="V114" s="20">
        <f t="shared" si="5"/>
        <v>1.0098</v>
      </c>
      <c r="X114" s="20">
        <f t="shared" si="24"/>
        <v>1E-3</v>
      </c>
      <c r="Y114" s="20">
        <f t="shared" si="6"/>
        <v>6.03</v>
      </c>
      <c r="Z114" s="20">
        <f t="shared" si="25"/>
        <v>2.2000000000000002</v>
      </c>
      <c r="AA114" s="20">
        <f t="shared" si="14"/>
        <v>4.8400000000000007</v>
      </c>
      <c r="AB114" s="20">
        <f t="shared" si="15"/>
        <v>29.185200000000005</v>
      </c>
      <c r="AC114" s="20">
        <f t="shared" si="16"/>
        <v>3.8400000000000007</v>
      </c>
      <c r="AD114" s="20">
        <v>1</v>
      </c>
      <c r="AE114" s="20">
        <f t="shared" si="17"/>
        <v>1.3266000000000002E-2</v>
      </c>
      <c r="AF114" s="20" t="str">
        <f t="shared" si="18"/>
        <v>1+0,013266j</v>
      </c>
      <c r="AH114" s="20" t="str">
        <f t="shared" si="19"/>
        <v>3,84+0,05094144j</v>
      </c>
      <c r="AI114" s="20" t="str">
        <f t="shared" si="20"/>
        <v>33,0252+0,05094144j</v>
      </c>
      <c r="AK114" s="20" t="str">
        <f t="shared" si="21"/>
        <v>0,883723052682447-0,00136314465513728j</v>
      </c>
      <c r="AO114" s="20">
        <f t="shared" si="22"/>
        <v>0.88372410400856105</v>
      </c>
      <c r="AP114" s="20">
        <v>44</v>
      </c>
      <c r="AR114" s="20">
        <f>Compensation!$C$16</f>
        <v>1.0615846153846153</v>
      </c>
    </row>
    <row r="115" spans="1:44" s="20" customFormat="1">
      <c r="A115" s="20">
        <f t="shared" si="0"/>
        <v>0.21</v>
      </c>
      <c r="B115" s="20">
        <f t="shared" si="1"/>
        <v>6.03</v>
      </c>
      <c r="C115" s="20">
        <f t="shared" si="23"/>
        <v>2.25</v>
      </c>
      <c r="D115" s="20">
        <f t="shared" si="7"/>
        <v>5.0625</v>
      </c>
      <c r="E115" s="20">
        <f t="shared" si="8"/>
        <v>30.526875</v>
      </c>
      <c r="F115" s="20">
        <f t="shared" si="9"/>
        <v>4.0625</v>
      </c>
      <c r="G115" s="20">
        <f>1</f>
        <v>1</v>
      </c>
      <c r="H115" s="20">
        <f t="shared" si="10"/>
        <v>2.8491750000000002</v>
      </c>
      <c r="I115" s="20" t="str">
        <f t="shared" si="11"/>
        <v>1+2,849175j</v>
      </c>
      <c r="K115" s="20" t="str">
        <f t="shared" si="12"/>
        <v>4,0625+11,5747734375j</v>
      </c>
      <c r="M115" s="20" t="str">
        <f t="shared" si="26"/>
        <v>34,589375+11,5747734375j</v>
      </c>
      <c r="O115" s="20" t="str">
        <f t="shared" si="27"/>
        <v>0,793675085744244-0,265590497095655j</v>
      </c>
      <c r="S115" s="20">
        <f t="shared" si="13"/>
        <v>0.83693396028518896</v>
      </c>
      <c r="U115" s="20">
        <f t="shared" si="4"/>
        <v>1.1383397260273971</v>
      </c>
      <c r="V115" s="20">
        <f t="shared" si="5"/>
        <v>1.0098</v>
      </c>
      <c r="X115" s="20">
        <f t="shared" si="24"/>
        <v>1E-3</v>
      </c>
      <c r="Y115" s="20">
        <f t="shared" si="6"/>
        <v>6.03</v>
      </c>
      <c r="Z115" s="20">
        <f t="shared" si="25"/>
        <v>2.25</v>
      </c>
      <c r="AA115" s="20">
        <f t="shared" si="14"/>
        <v>5.0625</v>
      </c>
      <c r="AB115" s="20">
        <f t="shared" si="15"/>
        <v>30.526875</v>
      </c>
      <c r="AC115" s="20">
        <f t="shared" si="16"/>
        <v>4.0625</v>
      </c>
      <c r="AD115" s="20">
        <v>1</v>
      </c>
      <c r="AE115" s="20">
        <f t="shared" si="17"/>
        <v>1.3567500000000001E-2</v>
      </c>
      <c r="AF115" s="20" t="str">
        <f t="shared" si="18"/>
        <v>1+0,0135675j</v>
      </c>
      <c r="AH115" s="20" t="str">
        <f t="shared" si="19"/>
        <v>4,0625+0,05511796875j</v>
      </c>
      <c r="AI115" s="20" t="str">
        <f t="shared" si="20"/>
        <v>34,589375+0,05511796875j</v>
      </c>
      <c r="AK115" s="20" t="str">
        <f t="shared" si="21"/>
        <v>0,882548397755943-0,00140633576084779j</v>
      </c>
      <c r="AO115" s="20">
        <f t="shared" si="22"/>
        <v>0.88254951824917705</v>
      </c>
      <c r="AP115" s="20">
        <v>45</v>
      </c>
      <c r="AR115" s="20">
        <f>Compensation!$C$16</f>
        <v>1.0615846153846153</v>
      </c>
    </row>
    <row r="116" spans="1:44" s="20" customFormat="1">
      <c r="A116" s="20">
        <f t="shared" si="0"/>
        <v>0.21</v>
      </c>
      <c r="B116" s="20">
        <f t="shared" si="1"/>
        <v>6.03</v>
      </c>
      <c r="C116" s="20">
        <f t="shared" si="23"/>
        <v>2.2999999999999998</v>
      </c>
      <c r="D116" s="20">
        <f t="shared" si="7"/>
        <v>5.2899999999999991</v>
      </c>
      <c r="E116" s="20">
        <f t="shared" si="8"/>
        <v>31.898699999999995</v>
      </c>
      <c r="F116" s="20">
        <f t="shared" si="9"/>
        <v>4.2899999999999991</v>
      </c>
      <c r="G116" s="20">
        <f>1</f>
        <v>1</v>
      </c>
      <c r="H116" s="20">
        <f t="shared" si="10"/>
        <v>2.91249</v>
      </c>
      <c r="I116" s="20" t="str">
        <f t="shared" si="11"/>
        <v>1+2,91249j</v>
      </c>
      <c r="K116" s="20" t="str">
        <f t="shared" si="12"/>
        <v>4,29+12,4945821j</v>
      </c>
      <c r="M116" s="20" t="str">
        <f t="shared" si="26"/>
        <v>36,1887+12,4945821j</v>
      </c>
      <c r="O116" s="20" t="str">
        <f t="shared" si="27"/>
        <v>0,787571582046277-0,271918521292671j</v>
      </c>
      <c r="S116" s="20">
        <f t="shared" si="13"/>
        <v>0.83319186209952167</v>
      </c>
      <c r="U116" s="20">
        <f t="shared" si="4"/>
        <v>1.1383397260273971</v>
      </c>
      <c r="V116" s="20">
        <f t="shared" si="5"/>
        <v>1.0098</v>
      </c>
      <c r="X116" s="20">
        <f t="shared" si="24"/>
        <v>1E-3</v>
      </c>
      <c r="Y116" s="20">
        <f t="shared" si="6"/>
        <v>6.03</v>
      </c>
      <c r="Z116" s="20">
        <f t="shared" si="25"/>
        <v>2.2999999999999998</v>
      </c>
      <c r="AA116" s="20">
        <f t="shared" si="14"/>
        <v>5.2899999999999991</v>
      </c>
      <c r="AB116" s="20">
        <f t="shared" si="15"/>
        <v>31.898699999999995</v>
      </c>
      <c r="AC116" s="20">
        <f t="shared" si="16"/>
        <v>4.2899999999999991</v>
      </c>
      <c r="AD116" s="20">
        <v>1</v>
      </c>
      <c r="AE116" s="20">
        <f t="shared" si="17"/>
        <v>1.3868999999999999E-2</v>
      </c>
      <c r="AF116" s="20" t="str">
        <f t="shared" si="18"/>
        <v>1+0,013869j</v>
      </c>
      <c r="AH116" s="20" t="str">
        <f t="shared" si="19"/>
        <v>4,29+0,05949801j</v>
      </c>
      <c r="AI116" s="20" t="str">
        <f t="shared" si="20"/>
        <v>36,1887+0,05949801j</v>
      </c>
      <c r="AK116" s="20" t="str">
        <f t="shared" si="21"/>
        <v>0,88145232560141-0,00144919986855444j</v>
      </c>
      <c r="AO116" s="20">
        <f t="shared" si="22"/>
        <v>0.8814535169187272</v>
      </c>
      <c r="AP116" s="20">
        <v>46</v>
      </c>
      <c r="AR116" s="20">
        <f>Compensation!$C$16</f>
        <v>1.0615846153846153</v>
      </c>
    </row>
    <row r="117" spans="1:44" s="20" customFormat="1">
      <c r="A117" s="20">
        <f t="shared" si="0"/>
        <v>0.21</v>
      </c>
      <c r="B117" s="20">
        <f t="shared" si="1"/>
        <v>6.03</v>
      </c>
      <c r="C117" s="20">
        <f t="shared" si="23"/>
        <v>2.3499999999999996</v>
      </c>
      <c r="D117" s="20">
        <f t="shared" si="7"/>
        <v>5.5224999999999982</v>
      </c>
      <c r="E117" s="20">
        <f t="shared" si="8"/>
        <v>33.300674999999991</v>
      </c>
      <c r="F117" s="20">
        <f t="shared" si="9"/>
        <v>4.5224999999999982</v>
      </c>
      <c r="G117" s="20">
        <f>1</f>
        <v>1</v>
      </c>
      <c r="H117" s="20">
        <f t="shared" si="10"/>
        <v>2.9758049999999998</v>
      </c>
      <c r="I117" s="20" t="str">
        <f t="shared" si="11"/>
        <v>1+2,975805j</v>
      </c>
      <c r="K117" s="20" t="str">
        <f t="shared" si="12"/>
        <v>4,5225+13,4580781125j</v>
      </c>
      <c r="M117" s="20" t="str">
        <f t="shared" si="26"/>
        <v>37,823175+13,4580781125j</v>
      </c>
      <c r="O117" s="20" t="str">
        <f t="shared" si="27"/>
        <v>0,781490067281326-0,278066406895111j</v>
      </c>
      <c r="S117" s="20">
        <f t="shared" si="13"/>
        <v>0.82948637837093442</v>
      </c>
      <c r="U117" s="20">
        <f t="shared" si="4"/>
        <v>1.1383397260273971</v>
      </c>
      <c r="V117" s="20">
        <f t="shared" si="5"/>
        <v>1.0098</v>
      </c>
      <c r="X117" s="20">
        <f t="shared" si="24"/>
        <v>1E-3</v>
      </c>
      <c r="Y117" s="20">
        <f t="shared" si="6"/>
        <v>6.03</v>
      </c>
      <c r="Z117" s="20">
        <f t="shared" si="25"/>
        <v>2.3499999999999996</v>
      </c>
      <c r="AA117" s="20">
        <f t="shared" si="14"/>
        <v>5.5224999999999982</v>
      </c>
      <c r="AB117" s="20">
        <f t="shared" si="15"/>
        <v>33.300674999999991</v>
      </c>
      <c r="AC117" s="20">
        <f t="shared" si="16"/>
        <v>4.5224999999999982</v>
      </c>
      <c r="AD117" s="20">
        <v>1</v>
      </c>
      <c r="AE117" s="20">
        <f t="shared" si="17"/>
        <v>1.4170499999999999E-2</v>
      </c>
      <c r="AF117" s="20" t="str">
        <f t="shared" si="18"/>
        <v>1+0,0141705j</v>
      </c>
      <c r="AH117" s="20" t="str">
        <f t="shared" si="19"/>
        <v>4,5225+0,06408608625j</v>
      </c>
      <c r="AI117" s="20" t="str">
        <f t="shared" si="20"/>
        <v>37,823175+0,06408608625j</v>
      </c>
      <c r="AK117" s="20" t="str">
        <f t="shared" si="21"/>
        <v>0,880427922796116-0,00149176212195883j</v>
      </c>
      <c r="AO117" s="20">
        <f t="shared" si="22"/>
        <v>0.8804291865864694</v>
      </c>
      <c r="AP117" s="20">
        <v>47</v>
      </c>
      <c r="AR117" s="20">
        <f>Compensation!$C$16</f>
        <v>1.0615846153846153</v>
      </c>
    </row>
    <row r="118" spans="1:44" s="20" customFormat="1">
      <c r="A118" s="20">
        <f t="shared" si="0"/>
        <v>0.21</v>
      </c>
      <c r="B118" s="20">
        <f t="shared" si="1"/>
        <v>6.03</v>
      </c>
      <c r="C118" s="20">
        <f t="shared" si="23"/>
        <v>2.3999999999999995</v>
      </c>
      <c r="D118" s="20">
        <f t="shared" si="7"/>
        <v>5.7599999999999971</v>
      </c>
      <c r="E118" s="20">
        <f t="shared" si="8"/>
        <v>34.732799999999983</v>
      </c>
      <c r="F118" s="20">
        <f t="shared" si="9"/>
        <v>4.7599999999999971</v>
      </c>
      <c r="G118" s="20">
        <f>1</f>
        <v>1</v>
      </c>
      <c r="H118" s="20">
        <f t="shared" si="10"/>
        <v>3.0391199999999996</v>
      </c>
      <c r="I118" s="20" t="str">
        <f t="shared" si="11"/>
        <v>1+3,03912j</v>
      </c>
      <c r="K118" s="20" t="str">
        <f t="shared" si="12"/>
        <v>4,76+14,4662112j</v>
      </c>
      <c r="M118" s="20" t="str">
        <f t="shared" si="26"/>
        <v>39,4928+14,4662112j</v>
      </c>
      <c r="O118" s="20" t="str">
        <f t="shared" si="27"/>
        <v>0,775428118975397-0,284039291706762j</v>
      </c>
      <c r="S118" s="20">
        <f t="shared" si="13"/>
        <v>0.82581298544585835</v>
      </c>
      <c r="U118" s="20">
        <f t="shared" si="4"/>
        <v>1.1383397260273971</v>
      </c>
      <c r="V118" s="20">
        <f t="shared" si="5"/>
        <v>1.0098</v>
      </c>
      <c r="X118" s="20">
        <f t="shared" si="24"/>
        <v>1E-3</v>
      </c>
      <c r="Y118" s="20">
        <f t="shared" si="6"/>
        <v>6.03</v>
      </c>
      <c r="Z118" s="20">
        <f t="shared" si="25"/>
        <v>2.3999999999999995</v>
      </c>
      <c r="AA118" s="20">
        <f t="shared" si="14"/>
        <v>5.7599999999999971</v>
      </c>
      <c r="AB118" s="20">
        <f t="shared" si="15"/>
        <v>34.732799999999983</v>
      </c>
      <c r="AC118" s="20">
        <f t="shared" si="16"/>
        <v>4.7599999999999971</v>
      </c>
      <c r="AD118" s="20">
        <v>1</v>
      </c>
      <c r="AE118" s="20">
        <f t="shared" si="17"/>
        <v>1.4471999999999999E-2</v>
      </c>
      <c r="AF118" s="20" t="str">
        <f t="shared" si="18"/>
        <v>1+0,014472j</v>
      </c>
      <c r="AH118" s="20" t="str">
        <f t="shared" si="19"/>
        <v>4,76+0,06888672j</v>
      </c>
      <c r="AI118" s="20" t="str">
        <f t="shared" si="20"/>
        <v>39,4928+0,06888672j</v>
      </c>
      <c r="AK118" s="20" t="str">
        <f t="shared" si="21"/>
        <v>0,879469025358152-0,00153404510438662j</v>
      </c>
      <c r="AO118" s="20">
        <f t="shared" si="22"/>
        <v>0.87947036326348149</v>
      </c>
      <c r="AP118" s="20">
        <v>48</v>
      </c>
      <c r="AR118" s="20">
        <f>Compensation!$C$16</f>
        <v>1.0615846153846153</v>
      </c>
    </row>
    <row r="119" spans="1:44" s="20" customFormat="1">
      <c r="A119" s="20">
        <f t="shared" si="0"/>
        <v>0.21</v>
      </c>
      <c r="B119" s="20">
        <f t="shared" si="1"/>
        <v>6.03</v>
      </c>
      <c r="C119" s="20">
        <f t="shared" si="23"/>
        <v>2.4499999999999993</v>
      </c>
      <c r="D119" s="20">
        <f t="shared" si="7"/>
        <v>6.0024999999999968</v>
      </c>
      <c r="E119" s="20">
        <f t="shared" si="8"/>
        <v>36.195074999999981</v>
      </c>
      <c r="F119" s="20">
        <f t="shared" si="9"/>
        <v>5.0024999999999968</v>
      </c>
      <c r="G119" s="20">
        <f>1</f>
        <v>1</v>
      </c>
      <c r="H119" s="20">
        <f t="shared" si="10"/>
        <v>3.1024349999999994</v>
      </c>
      <c r="I119" s="20" t="str">
        <f t="shared" si="11"/>
        <v>1+3,102435j</v>
      </c>
      <c r="K119" s="20" t="str">
        <f t="shared" si="12"/>
        <v>5,0025+15,5199310875j</v>
      </c>
      <c r="M119" s="20" t="str">
        <f t="shared" si="26"/>
        <v>41,197575+15,5199310875j</v>
      </c>
      <c r="O119" s="20" t="str">
        <f t="shared" si="27"/>
        <v>0,769383838852423-0,289841918094107j</v>
      </c>
      <c r="S119" s="20">
        <f t="shared" si="13"/>
        <v>0.82216776206061637</v>
      </c>
      <c r="U119" s="20">
        <f t="shared" si="4"/>
        <v>1.1383397260273971</v>
      </c>
      <c r="V119" s="20">
        <f t="shared" si="5"/>
        <v>1.0098</v>
      </c>
      <c r="X119" s="20">
        <f t="shared" si="24"/>
        <v>1E-3</v>
      </c>
      <c r="Y119" s="20">
        <f t="shared" si="6"/>
        <v>6.03</v>
      </c>
      <c r="Z119" s="20">
        <f t="shared" si="25"/>
        <v>2.4499999999999993</v>
      </c>
      <c r="AA119" s="20">
        <f t="shared" si="14"/>
        <v>6.0024999999999968</v>
      </c>
      <c r="AB119" s="20">
        <f t="shared" si="15"/>
        <v>36.195074999999981</v>
      </c>
      <c r="AC119" s="20">
        <f t="shared" si="16"/>
        <v>5.0024999999999968</v>
      </c>
      <c r="AD119" s="20">
        <v>1</v>
      </c>
      <c r="AE119" s="20">
        <f t="shared" si="17"/>
        <v>1.4773499999999997E-2</v>
      </c>
      <c r="AF119" s="20" t="str">
        <f t="shared" si="18"/>
        <v>1+0,0147735j</v>
      </c>
      <c r="AH119" s="20" t="str">
        <f t="shared" si="19"/>
        <v>5,0025+0,07390443375j</v>
      </c>
      <c r="AI119" s="20" t="str">
        <f t="shared" si="20"/>
        <v>41,197575+0,07390443375j</v>
      </c>
      <c r="AK119" s="20" t="str">
        <f t="shared" si="21"/>
        <v>0,878570122671083-0,00157606916003368j</v>
      </c>
      <c r="AO119" s="20">
        <f t="shared" si="22"/>
        <v>0.87857153632716745</v>
      </c>
      <c r="AP119" s="20">
        <v>49</v>
      </c>
      <c r="AR119" s="20">
        <f>Compensation!$C$16</f>
        <v>1.0615846153846153</v>
      </c>
    </row>
    <row r="120" spans="1:44" s="20" customFormat="1">
      <c r="A120" s="20">
        <f t="shared" si="0"/>
        <v>0.21</v>
      </c>
      <c r="B120" s="20">
        <f t="shared" si="1"/>
        <v>6.03</v>
      </c>
      <c r="C120" s="20">
        <f t="shared" si="23"/>
        <v>2.4999999999999991</v>
      </c>
      <c r="D120" s="20">
        <f t="shared" si="7"/>
        <v>6.2499999999999956</v>
      </c>
      <c r="E120" s="20">
        <f t="shared" si="8"/>
        <v>37.687499999999972</v>
      </c>
      <c r="F120" s="20">
        <f t="shared" si="9"/>
        <v>5.2499999999999956</v>
      </c>
      <c r="G120" s="20">
        <f>1</f>
        <v>1</v>
      </c>
      <c r="H120" s="20">
        <f t="shared" si="10"/>
        <v>3.1657499999999992</v>
      </c>
      <c r="I120" s="20" t="str">
        <f t="shared" si="11"/>
        <v>1+3,16575j</v>
      </c>
      <c r="K120" s="20" t="str">
        <f t="shared" si="12"/>
        <v>5,25+16,6201875j</v>
      </c>
      <c r="M120" s="20" t="str">
        <f t="shared" si="26"/>
        <v>42,9375+16,6201875j</v>
      </c>
      <c r="O120" s="20" t="str">
        <f t="shared" si="27"/>
        <v>0,763355779778389-0,295478688538586j</v>
      </c>
      <c r="S120" s="20">
        <f t="shared" si="13"/>
        <v>0.81854731195060138</v>
      </c>
      <c r="U120" s="20">
        <f t="shared" si="4"/>
        <v>1.1383397260273971</v>
      </c>
      <c r="V120" s="20">
        <f t="shared" si="5"/>
        <v>1.0098</v>
      </c>
      <c r="X120" s="20">
        <f t="shared" si="24"/>
        <v>1E-3</v>
      </c>
      <c r="Y120" s="20">
        <f t="shared" si="6"/>
        <v>6.03</v>
      </c>
      <c r="Z120" s="20">
        <f t="shared" si="25"/>
        <v>2.4999999999999991</v>
      </c>
      <c r="AA120" s="20">
        <f t="shared" si="14"/>
        <v>6.2499999999999956</v>
      </c>
      <c r="AB120" s="20">
        <f t="shared" si="15"/>
        <v>37.687499999999972</v>
      </c>
      <c r="AC120" s="20">
        <f t="shared" si="16"/>
        <v>5.2499999999999956</v>
      </c>
      <c r="AD120" s="20">
        <v>1</v>
      </c>
      <c r="AE120" s="20">
        <f t="shared" si="17"/>
        <v>1.5074999999999996E-2</v>
      </c>
      <c r="AF120" s="20" t="str">
        <f t="shared" si="18"/>
        <v>1+0,015075j</v>
      </c>
      <c r="AH120" s="20" t="str">
        <f t="shared" si="19"/>
        <v>5,25+0,0791437499999999j</v>
      </c>
      <c r="AI120" s="20" t="str">
        <f t="shared" si="20"/>
        <v>42,9375+0,0791437499999999j</v>
      </c>
      <c r="AK120" s="20" t="str">
        <f t="shared" si="21"/>
        <v>0,877726275565017-0,00161785266775543j</v>
      </c>
      <c r="AO120" s="20">
        <f t="shared" si="22"/>
        <v>0.87772776660220253</v>
      </c>
      <c r="AP120" s="20">
        <v>50</v>
      </c>
      <c r="AR120" s="20">
        <f>Compensation!$C$16</f>
        <v>1.0615846153846153</v>
      </c>
    </row>
    <row r="121" spans="1:44" s="20" customFormat="1">
      <c r="A121" s="20">
        <f t="shared" si="0"/>
        <v>0.21</v>
      </c>
      <c r="B121" s="20">
        <f t="shared" si="1"/>
        <v>6.03</v>
      </c>
      <c r="C121" s="20">
        <f t="shared" si="23"/>
        <v>2.5499999999999989</v>
      </c>
      <c r="D121" s="20">
        <f t="shared" si="7"/>
        <v>6.5024999999999942</v>
      </c>
      <c r="E121" s="20">
        <f t="shared" si="8"/>
        <v>39.210074999999968</v>
      </c>
      <c r="F121" s="20">
        <f t="shared" si="9"/>
        <v>5.5024999999999942</v>
      </c>
      <c r="G121" s="20">
        <f>1</f>
        <v>1</v>
      </c>
      <c r="H121" s="20">
        <f t="shared" si="10"/>
        <v>3.229064999999999</v>
      </c>
      <c r="I121" s="20" t="str">
        <f t="shared" si="11"/>
        <v>1+3,229065j</v>
      </c>
      <c r="K121" s="20" t="str">
        <f t="shared" si="12"/>
        <v>5,50249999999999+17,7679301625j</v>
      </c>
      <c r="M121" s="20" t="str">
        <f t="shared" si="26"/>
        <v>44,712575+17,7679301625j</v>
      </c>
      <c r="O121" s="20" t="str">
        <f t="shared" si="27"/>
        <v>0,757342882851731-0,30095371272122j</v>
      </c>
      <c r="S121" s="20">
        <f t="shared" si="13"/>
        <v>0.81494869740791498</v>
      </c>
      <c r="U121" s="20">
        <f t="shared" si="4"/>
        <v>1.1383397260273971</v>
      </c>
      <c r="V121" s="20">
        <f t="shared" si="5"/>
        <v>1.0098</v>
      </c>
      <c r="X121" s="20">
        <f t="shared" si="24"/>
        <v>1E-3</v>
      </c>
      <c r="Y121" s="20">
        <f t="shared" si="6"/>
        <v>6.03</v>
      </c>
      <c r="Z121" s="20">
        <f t="shared" si="25"/>
        <v>2.5499999999999989</v>
      </c>
      <c r="AA121" s="20">
        <f t="shared" si="14"/>
        <v>6.5024999999999942</v>
      </c>
      <c r="AB121" s="20">
        <f t="shared" si="15"/>
        <v>39.210074999999968</v>
      </c>
      <c r="AC121" s="20">
        <f t="shared" si="16"/>
        <v>5.5024999999999942</v>
      </c>
      <c r="AD121" s="20">
        <v>1</v>
      </c>
      <c r="AE121" s="20">
        <f t="shared" si="17"/>
        <v>1.5376499999999994E-2</v>
      </c>
      <c r="AF121" s="20" t="str">
        <f t="shared" si="18"/>
        <v>1+0,0153765j</v>
      </c>
      <c r="AH121" s="20" t="str">
        <f t="shared" si="19"/>
        <v>5,50249999999999+0,0846091912499999j</v>
      </c>
      <c r="AI121" s="20" t="str">
        <f t="shared" si="20"/>
        <v>44,712575+0,0846091912499999j</v>
      </c>
      <c r="AK121" s="20" t="str">
        <f t="shared" si="21"/>
        <v>0,876933046206115-0,00165941227540347j</v>
      </c>
      <c r="AO121" s="20">
        <f t="shared" si="22"/>
        <v>0.87693461624994373</v>
      </c>
      <c r="AP121" s="20">
        <v>51</v>
      </c>
      <c r="AR121" s="20">
        <f>Compensation!$C$16</f>
        <v>1.0615846153846153</v>
      </c>
    </row>
    <row r="122" spans="1:44" s="20" customFormat="1">
      <c r="A122" s="20">
        <f t="shared" si="0"/>
        <v>0.21</v>
      </c>
      <c r="B122" s="20">
        <f t="shared" si="1"/>
        <v>6.03</v>
      </c>
      <c r="C122" s="20">
        <f t="shared" si="23"/>
        <v>2.5999999999999988</v>
      </c>
      <c r="D122" s="20">
        <f t="shared" si="7"/>
        <v>6.7599999999999936</v>
      </c>
      <c r="E122" s="20">
        <f t="shared" si="8"/>
        <v>40.762799999999963</v>
      </c>
      <c r="F122" s="20">
        <f t="shared" si="9"/>
        <v>5.7599999999999936</v>
      </c>
      <c r="G122" s="20">
        <f>1</f>
        <v>1</v>
      </c>
      <c r="H122" s="20">
        <f t="shared" si="10"/>
        <v>3.2923799999999988</v>
      </c>
      <c r="I122" s="20" t="str">
        <f t="shared" si="11"/>
        <v>1+3,29238j</v>
      </c>
      <c r="K122" s="20" t="str">
        <f t="shared" si="12"/>
        <v>5,75999999999999+18,9641088j</v>
      </c>
      <c r="M122" s="20" t="str">
        <f t="shared" si="26"/>
        <v>46,5228+18,9641088j</v>
      </c>
      <c r="O122" s="20" t="str">
        <f t="shared" si="27"/>
        <v>0,751344423062829-0,306270847525014j</v>
      </c>
      <c r="S122" s="20">
        <f t="shared" si="13"/>
        <v>0.81136938203958964</v>
      </c>
      <c r="U122" s="20">
        <f t="shared" si="4"/>
        <v>1.1383397260273971</v>
      </c>
      <c r="V122" s="20">
        <f t="shared" si="5"/>
        <v>1.0098</v>
      </c>
      <c r="X122" s="20">
        <f t="shared" si="24"/>
        <v>1E-3</v>
      </c>
      <c r="Y122" s="20">
        <f t="shared" si="6"/>
        <v>6.03</v>
      </c>
      <c r="Z122" s="20">
        <f t="shared" si="25"/>
        <v>2.5999999999999988</v>
      </c>
      <c r="AA122" s="20">
        <f t="shared" si="14"/>
        <v>6.7599999999999936</v>
      </c>
      <c r="AB122" s="20">
        <f t="shared" si="15"/>
        <v>40.762799999999963</v>
      </c>
      <c r="AC122" s="20">
        <f t="shared" si="16"/>
        <v>5.7599999999999936</v>
      </c>
      <c r="AD122" s="20">
        <v>1</v>
      </c>
      <c r="AE122" s="20">
        <f t="shared" si="17"/>
        <v>1.5677999999999994E-2</v>
      </c>
      <c r="AF122" s="20" t="str">
        <f t="shared" si="18"/>
        <v>1+0,015678j</v>
      </c>
      <c r="AH122" s="20" t="str">
        <f t="shared" si="19"/>
        <v>5,75999999999999+0,0903052799999999j</v>
      </c>
      <c r="AI122" s="20" t="str">
        <f t="shared" si="20"/>
        <v>46,5228+0,0903052799999999j</v>
      </c>
      <c r="AK122" s="20" t="str">
        <f t="shared" si="21"/>
        <v>0,876186437878028-0,00170076310120581j</v>
      </c>
      <c r="AO122" s="20">
        <f t="shared" si="22"/>
        <v>0.87618808854977814</v>
      </c>
      <c r="AP122" s="20">
        <v>52</v>
      </c>
      <c r="AR122" s="20">
        <f>Compensation!$C$16</f>
        <v>1.0615846153846153</v>
      </c>
    </row>
    <row r="123" spans="1:44" s="20" customFormat="1">
      <c r="A123" s="20">
        <f t="shared" si="0"/>
        <v>0.21</v>
      </c>
      <c r="B123" s="20">
        <f t="shared" si="1"/>
        <v>6.03</v>
      </c>
      <c r="C123" s="20">
        <f t="shared" si="23"/>
        <v>2.6499999999999986</v>
      </c>
      <c r="D123" s="20">
        <f t="shared" si="7"/>
        <v>7.0224999999999929</v>
      </c>
      <c r="E123" s="20">
        <f t="shared" si="8"/>
        <v>42.345674999999957</v>
      </c>
      <c r="F123" s="20">
        <f t="shared" si="9"/>
        <v>6.0224999999999929</v>
      </c>
      <c r="G123" s="20">
        <f>1</f>
        <v>1</v>
      </c>
      <c r="H123" s="20">
        <f t="shared" si="10"/>
        <v>3.3556949999999985</v>
      </c>
      <c r="I123" s="20" t="str">
        <f t="shared" si="11"/>
        <v>1+3,355695j</v>
      </c>
      <c r="K123" s="20" t="str">
        <f t="shared" si="12"/>
        <v>6,02249999999999+20,2096731375j</v>
      </c>
      <c r="M123" s="20" t="str">
        <f t="shared" si="26"/>
        <v>48,368175+20,2096731375j</v>
      </c>
      <c r="O123" s="20" t="str">
        <f t="shared" si="27"/>
        <v>0,74535996222064-0,311433731089885j</v>
      </c>
      <c r="S123" s="20">
        <f t="shared" si="13"/>
        <v>0.80780718128902573</v>
      </c>
      <c r="U123" s="20">
        <f t="shared" si="4"/>
        <v>1.1383397260273971</v>
      </c>
      <c r="V123" s="20">
        <f t="shared" si="5"/>
        <v>1.0098</v>
      </c>
      <c r="X123" s="20">
        <f t="shared" si="24"/>
        <v>1E-3</v>
      </c>
      <c r="Y123" s="20">
        <f t="shared" si="6"/>
        <v>6.03</v>
      </c>
      <c r="Z123" s="20">
        <f t="shared" si="25"/>
        <v>2.6499999999999986</v>
      </c>
      <c r="AA123" s="20">
        <f t="shared" si="14"/>
        <v>7.0224999999999929</v>
      </c>
      <c r="AB123" s="20">
        <f t="shared" si="15"/>
        <v>42.345674999999957</v>
      </c>
      <c r="AC123" s="20">
        <f t="shared" si="16"/>
        <v>6.0224999999999929</v>
      </c>
      <c r="AD123" s="20">
        <v>1</v>
      </c>
      <c r="AE123" s="20">
        <f t="shared" si="17"/>
        <v>1.5979499999999994E-2</v>
      </c>
      <c r="AF123" s="20" t="str">
        <f t="shared" si="18"/>
        <v>1+0,0159795j</v>
      </c>
      <c r="AH123" s="20" t="str">
        <f t="shared" si="19"/>
        <v>6,02249999999999+0,0962365387499999j</v>
      </c>
      <c r="AI123" s="20" t="str">
        <f t="shared" si="20"/>
        <v>48,368175+0,0962365387499999j</v>
      </c>
      <c r="AK123" s="20" t="str">
        <f t="shared" si="21"/>
        <v>0,87548284308336-0,00174191890749138j</v>
      </c>
      <c r="AO123" s="20">
        <f t="shared" si="22"/>
        <v>0.8754845760005161</v>
      </c>
      <c r="AP123" s="20">
        <v>53</v>
      </c>
      <c r="AR123" s="20">
        <f>Compensation!$C$16</f>
        <v>1.0615846153846153</v>
      </c>
    </row>
    <row r="124" spans="1:44" s="20" customFormat="1">
      <c r="A124" s="20">
        <f t="shared" si="0"/>
        <v>0.21</v>
      </c>
      <c r="B124" s="20">
        <f t="shared" si="1"/>
        <v>6.03</v>
      </c>
      <c r="C124" s="20">
        <f t="shared" si="23"/>
        <v>2.6999999999999984</v>
      </c>
      <c r="D124" s="20">
        <f t="shared" si="7"/>
        <v>7.2899999999999912</v>
      </c>
      <c r="E124" s="20">
        <f t="shared" si="8"/>
        <v>43.958699999999951</v>
      </c>
      <c r="F124" s="20">
        <f t="shared" si="9"/>
        <v>6.2899999999999912</v>
      </c>
      <c r="G124" s="20">
        <f>1</f>
        <v>1</v>
      </c>
      <c r="H124" s="20">
        <f t="shared" si="10"/>
        <v>3.4190099999999983</v>
      </c>
      <c r="I124" s="20" t="str">
        <f t="shared" si="11"/>
        <v>1+3,41901j</v>
      </c>
      <c r="K124" s="20" t="str">
        <f t="shared" si="12"/>
        <v>6,28999999999999+21,5055729j</v>
      </c>
      <c r="M124" s="20" t="str">
        <f t="shared" si="26"/>
        <v>50,2486999999999+21,5055729j</v>
      </c>
      <c r="O124" s="20" t="str">
        <f t="shared" si="27"/>
        <v>0,739389308067079-0,316445811854181j</v>
      </c>
      <c r="S124" s="20">
        <f t="shared" si="13"/>
        <v>0.80426021953343296</v>
      </c>
      <c r="U124" s="20">
        <f t="shared" si="4"/>
        <v>1.1383397260273971</v>
      </c>
      <c r="V124" s="20">
        <f t="shared" si="5"/>
        <v>1.0098</v>
      </c>
      <c r="X124" s="20">
        <f t="shared" si="24"/>
        <v>1E-3</v>
      </c>
      <c r="Y124" s="20">
        <f t="shared" si="6"/>
        <v>6.03</v>
      </c>
      <c r="Z124" s="20">
        <f t="shared" si="25"/>
        <v>2.6999999999999984</v>
      </c>
      <c r="AA124" s="20">
        <f t="shared" si="14"/>
        <v>7.2899999999999912</v>
      </c>
      <c r="AB124" s="20">
        <f t="shared" si="15"/>
        <v>43.958699999999951</v>
      </c>
      <c r="AC124" s="20">
        <f t="shared" si="16"/>
        <v>6.2899999999999912</v>
      </c>
      <c r="AD124" s="20">
        <v>1</v>
      </c>
      <c r="AE124" s="20">
        <f t="shared" si="17"/>
        <v>1.6280999999999993E-2</v>
      </c>
      <c r="AF124" s="20" t="str">
        <f t="shared" si="18"/>
        <v>1+0,016281j</v>
      </c>
      <c r="AH124" s="20" t="str">
        <f t="shared" si="19"/>
        <v>6,28999999999999+0,10240749j</v>
      </c>
      <c r="AI124" s="20" t="str">
        <f t="shared" si="20"/>
        <v>50,2486999999999+0,10240749j</v>
      </c>
      <c r="AK124" s="20" t="str">
        <f t="shared" si="21"/>
        <v>0,874818998670208-0,00178289225110559j</v>
      </c>
      <c r="AO124" s="20">
        <f t="shared" si="22"/>
        <v>0.87482081544686885</v>
      </c>
      <c r="AP124" s="20">
        <v>54</v>
      </c>
      <c r="AR124" s="20">
        <f>Compensation!$C$16</f>
        <v>1.0615846153846153</v>
      </c>
    </row>
    <row r="125" spans="1:44" s="20" customFormat="1">
      <c r="A125" s="20">
        <f t="shared" si="0"/>
        <v>0.21</v>
      </c>
      <c r="B125" s="20">
        <f t="shared" si="1"/>
        <v>6.03</v>
      </c>
      <c r="C125" s="20">
        <f t="shared" si="23"/>
        <v>2.7499999999999982</v>
      </c>
      <c r="D125" s="20">
        <f t="shared" si="7"/>
        <v>7.5624999999999902</v>
      </c>
      <c r="E125" s="20">
        <f t="shared" si="8"/>
        <v>45.601874999999943</v>
      </c>
      <c r="F125" s="20">
        <f t="shared" si="9"/>
        <v>6.5624999999999902</v>
      </c>
      <c r="G125" s="20">
        <f>1</f>
        <v>1</v>
      </c>
      <c r="H125" s="20">
        <f t="shared" si="10"/>
        <v>3.4823249999999977</v>
      </c>
      <c r="I125" s="20" t="str">
        <f t="shared" si="11"/>
        <v>1+3,482325j</v>
      </c>
      <c r="K125" s="20" t="str">
        <f t="shared" si="12"/>
        <v>6,56249999999999+22,8527578125j</v>
      </c>
      <c r="M125" s="20" t="str">
        <f t="shared" si="26"/>
        <v>52,1643749999999+22,8527578125j</v>
      </c>
      <c r="O125" s="20" t="str">
        <f t="shared" si="27"/>
        <v>0,733432478680394-0,321310373355468j</v>
      </c>
      <c r="S125" s="20">
        <f t="shared" si="13"/>
        <v>0.8007268927724962</v>
      </c>
      <c r="U125" s="20">
        <f t="shared" si="4"/>
        <v>1.1383397260273971</v>
      </c>
      <c r="V125" s="20">
        <f t="shared" si="5"/>
        <v>1.0098</v>
      </c>
      <c r="X125" s="20">
        <f t="shared" si="24"/>
        <v>1E-3</v>
      </c>
      <c r="Y125" s="20">
        <f t="shared" si="6"/>
        <v>6.03</v>
      </c>
      <c r="Z125" s="20">
        <f t="shared" si="25"/>
        <v>2.7499999999999982</v>
      </c>
      <c r="AA125" s="20">
        <f t="shared" si="14"/>
        <v>7.5624999999999902</v>
      </c>
      <c r="AB125" s="20">
        <f t="shared" si="15"/>
        <v>45.601874999999943</v>
      </c>
      <c r="AC125" s="20">
        <f t="shared" si="16"/>
        <v>6.5624999999999902</v>
      </c>
      <c r="AD125" s="20">
        <v>1</v>
      </c>
      <c r="AE125" s="20">
        <f t="shared" si="17"/>
        <v>1.658249999999999E-2</v>
      </c>
      <c r="AF125" s="20" t="str">
        <f t="shared" si="18"/>
        <v>1+0,0165825j</v>
      </c>
      <c r="AH125" s="20" t="str">
        <f t="shared" si="19"/>
        <v>6,56249999999999+0,10882265625j</v>
      </c>
      <c r="AI125" s="20" t="str">
        <f t="shared" si="20"/>
        <v>52,1643749999999+0,10882265625j</v>
      </c>
      <c r="AK125" s="20" t="str">
        <f t="shared" si="21"/>
        <v>0,874191946912197-0,00182369461409908j</v>
      </c>
      <c r="AO125" s="20">
        <f t="shared" si="22"/>
        <v>0.87419384915943166</v>
      </c>
      <c r="AP125" s="20">
        <v>55</v>
      </c>
      <c r="AR125" s="20">
        <f>Compensation!$C$16</f>
        <v>1.0615846153846153</v>
      </c>
    </row>
    <row r="126" spans="1:44" s="20" customFormat="1">
      <c r="A126" s="20">
        <f t="shared" si="0"/>
        <v>0.21</v>
      </c>
      <c r="B126" s="20">
        <f t="shared" si="1"/>
        <v>6.03</v>
      </c>
      <c r="C126" s="20">
        <f t="shared" si="23"/>
        <v>2.799999999999998</v>
      </c>
      <c r="D126" s="20">
        <f t="shared" si="7"/>
        <v>7.8399999999999892</v>
      </c>
      <c r="E126" s="20">
        <f t="shared" si="8"/>
        <v>47.275199999999934</v>
      </c>
      <c r="F126" s="20">
        <f t="shared" si="9"/>
        <v>6.8399999999999892</v>
      </c>
      <c r="G126" s="20">
        <f>1</f>
        <v>1</v>
      </c>
      <c r="H126" s="20">
        <f t="shared" si="10"/>
        <v>3.5456399999999979</v>
      </c>
      <c r="I126" s="20" t="str">
        <f t="shared" si="11"/>
        <v>1+3,54564j</v>
      </c>
      <c r="K126" s="20" t="str">
        <f t="shared" si="12"/>
        <v>6,83999999999999+24,2521776j</v>
      </c>
      <c r="M126" s="20" t="str">
        <f t="shared" si="26"/>
        <v>54,1151999999999+24,2521776j</v>
      </c>
      <c r="O126" s="20" t="str">
        <f t="shared" si="27"/>
        <v>0,727489671416165-0,326030555432679j</v>
      </c>
      <c r="S126" s="20">
        <f t="shared" si="13"/>
        <v>0.79720583608810891</v>
      </c>
      <c r="U126" s="20">
        <f t="shared" si="4"/>
        <v>1.1383397260273971</v>
      </c>
      <c r="V126" s="20">
        <f t="shared" si="5"/>
        <v>1.0098</v>
      </c>
      <c r="X126" s="20">
        <f t="shared" si="24"/>
        <v>1E-3</v>
      </c>
      <c r="Y126" s="20">
        <f t="shared" si="6"/>
        <v>6.03</v>
      </c>
      <c r="Z126" s="20">
        <f t="shared" si="25"/>
        <v>2.799999999999998</v>
      </c>
      <c r="AA126" s="20">
        <f t="shared" si="14"/>
        <v>7.8399999999999892</v>
      </c>
      <c r="AB126" s="20">
        <f t="shared" si="15"/>
        <v>47.275199999999934</v>
      </c>
      <c r="AC126" s="20">
        <f t="shared" si="16"/>
        <v>6.8399999999999892</v>
      </c>
      <c r="AD126" s="20">
        <v>1</v>
      </c>
      <c r="AE126" s="20">
        <f t="shared" si="17"/>
        <v>1.6883999999999989E-2</v>
      </c>
      <c r="AF126" s="20" t="str">
        <f t="shared" si="18"/>
        <v>1+0,016884j</v>
      </c>
      <c r="AH126" s="20" t="str">
        <f t="shared" si="19"/>
        <v>6,83999999999999+0,11548656j</v>
      </c>
      <c r="AI126" s="20" t="str">
        <f t="shared" si="20"/>
        <v>54,1151999999999+0,11548656j</v>
      </c>
      <c r="AK126" s="20" t="str">
        <f t="shared" si="21"/>
        <v>0,873599001651826-0,001864336517655j</v>
      </c>
      <c r="AO126" s="20">
        <f t="shared" si="22"/>
        <v>0.87360099097798549</v>
      </c>
      <c r="AP126" s="20">
        <v>56</v>
      </c>
      <c r="AR126" s="20">
        <f>Compensation!$C$16</f>
        <v>1.0615846153846153</v>
      </c>
    </row>
    <row r="127" spans="1:44" s="20" customFormat="1">
      <c r="A127" s="20">
        <f t="shared" si="0"/>
        <v>0.21</v>
      </c>
      <c r="B127" s="20">
        <f t="shared" si="1"/>
        <v>6.03</v>
      </c>
      <c r="C127" s="20">
        <f t="shared" si="23"/>
        <v>2.8499999999999979</v>
      </c>
      <c r="D127" s="20">
        <f t="shared" si="7"/>
        <v>8.1224999999999881</v>
      </c>
      <c r="E127" s="20">
        <f t="shared" si="8"/>
        <v>48.978674999999932</v>
      </c>
      <c r="F127" s="20">
        <f t="shared" si="9"/>
        <v>7.1224999999999881</v>
      </c>
      <c r="G127" s="20">
        <f>1</f>
        <v>1</v>
      </c>
      <c r="H127" s="20">
        <f t="shared" si="10"/>
        <v>3.6089549999999972</v>
      </c>
      <c r="I127" s="20" t="str">
        <f t="shared" si="11"/>
        <v>1+3,608955j</v>
      </c>
      <c r="K127" s="20" t="str">
        <f t="shared" si="12"/>
        <v>7,12249999999999+25,7047819875j</v>
      </c>
      <c r="M127" s="20" t="str">
        <f t="shared" si="26"/>
        <v>56,1011749999999+25,7047819875j</v>
      </c>
      <c r="O127" s="20" t="str">
        <f t="shared" si="27"/>
        <v>0,721561235755218-0,330609372365534j</v>
      </c>
      <c r="S127" s="20">
        <f t="shared" si="13"/>
        <v>0.79369589518941674</v>
      </c>
      <c r="U127" s="20">
        <f t="shared" si="4"/>
        <v>1.1383397260273971</v>
      </c>
      <c r="V127" s="20">
        <f t="shared" si="5"/>
        <v>1.0098</v>
      </c>
      <c r="X127" s="20">
        <f t="shared" si="24"/>
        <v>1E-3</v>
      </c>
      <c r="Y127" s="20">
        <f t="shared" si="6"/>
        <v>6.03</v>
      </c>
      <c r="Z127" s="20">
        <f t="shared" si="25"/>
        <v>2.8499999999999979</v>
      </c>
      <c r="AA127" s="20">
        <f t="shared" si="14"/>
        <v>8.1224999999999881</v>
      </c>
      <c r="AB127" s="20">
        <f t="shared" si="15"/>
        <v>48.978674999999932</v>
      </c>
      <c r="AC127" s="20">
        <f t="shared" si="16"/>
        <v>7.1224999999999881</v>
      </c>
      <c r="AD127" s="20">
        <v>1</v>
      </c>
      <c r="AE127" s="20">
        <f t="shared" si="17"/>
        <v>1.7185499999999989E-2</v>
      </c>
      <c r="AF127" s="20" t="str">
        <f t="shared" si="18"/>
        <v>1+0,0171855j</v>
      </c>
      <c r="AH127" s="20" t="str">
        <f t="shared" si="19"/>
        <v>7,12249999999999+0,12240372375j</v>
      </c>
      <c r="AI127" s="20" t="str">
        <f t="shared" si="20"/>
        <v>56,1011749999999+0,12240372375j</v>
      </c>
      <c r="AK127" s="20" t="str">
        <f t="shared" si="21"/>
        <v>0,873037718764465-0,00190482762172051j</v>
      </c>
      <c r="AO127" s="20">
        <f t="shared" si="22"/>
        <v>0.87303979677545607</v>
      </c>
      <c r="AP127" s="20">
        <v>57</v>
      </c>
      <c r="AR127" s="20">
        <f>Compensation!$C$16</f>
        <v>1.0615846153846153</v>
      </c>
    </row>
    <row r="128" spans="1:44" s="20" customFormat="1">
      <c r="A128" s="20">
        <f t="shared" si="0"/>
        <v>0.21</v>
      </c>
      <c r="B128" s="20">
        <f t="shared" si="1"/>
        <v>6.03</v>
      </c>
      <c r="C128" s="20">
        <f t="shared" si="23"/>
        <v>2.8999999999999977</v>
      </c>
      <c r="D128" s="20">
        <f t="shared" si="7"/>
        <v>8.4099999999999859</v>
      </c>
      <c r="E128" s="20">
        <f t="shared" si="8"/>
        <v>50.712299999999914</v>
      </c>
      <c r="F128" s="20">
        <f t="shared" si="9"/>
        <v>7.4099999999999859</v>
      </c>
      <c r="G128" s="20">
        <f>1</f>
        <v>1</v>
      </c>
      <c r="H128" s="20">
        <f t="shared" si="10"/>
        <v>3.6722699999999975</v>
      </c>
      <c r="I128" s="20" t="str">
        <f t="shared" si="11"/>
        <v>1+3,67227j</v>
      </c>
      <c r="K128" s="20" t="str">
        <f t="shared" si="12"/>
        <v>7,40999999999999+27,2115206999999j</v>
      </c>
      <c r="M128" s="20" t="str">
        <f t="shared" si="26"/>
        <v>58,1222999999999+27,2115206999999j</v>
      </c>
      <c r="O128" s="20" t="str">
        <f t="shared" si="27"/>
        <v>0,715647649526976-0,335049728400452j</v>
      </c>
      <c r="S128" s="20">
        <f t="shared" si="13"/>
        <v>0.79019610146766861</v>
      </c>
      <c r="U128" s="20">
        <f t="shared" si="4"/>
        <v>1.1383397260273971</v>
      </c>
      <c r="V128" s="20">
        <f t="shared" si="5"/>
        <v>1.0098</v>
      </c>
      <c r="X128" s="20">
        <f t="shared" si="24"/>
        <v>1E-3</v>
      </c>
      <c r="Y128" s="20">
        <f t="shared" si="6"/>
        <v>6.03</v>
      </c>
      <c r="Z128" s="20">
        <f t="shared" si="25"/>
        <v>2.8999999999999977</v>
      </c>
      <c r="AA128" s="20">
        <f t="shared" si="14"/>
        <v>8.4099999999999859</v>
      </c>
      <c r="AB128" s="20">
        <f t="shared" si="15"/>
        <v>50.712299999999914</v>
      </c>
      <c r="AC128" s="20">
        <f t="shared" si="16"/>
        <v>7.4099999999999859</v>
      </c>
      <c r="AD128" s="20">
        <v>1</v>
      </c>
      <c r="AE128" s="20">
        <f t="shared" si="17"/>
        <v>1.7486999999999989E-2</v>
      </c>
      <c r="AF128" s="20" t="str">
        <f t="shared" si="18"/>
        <v>1+0,017487j</v>
      </c>
      <c r="AH128" s="20" t="str">
        <f t="shared" si="19"/>
        <v>7,40999999999999+0,12957867j</v>
      </c>
      <c r="AI128" s="20" t="str">
        <f t="shared" si="20"/>
        <v>58,1222999999999+0,12957867j</v>
      </c>
      <c r="AK128" s="20" t="str">
        <f t="shared" si="21"/>
        <v>0,872505870321301-0,00194517681240121j</v>
      </c>
      <c r="AO128" s="20">
        <f t="shared" si="22"/>
        <v>0.87250803862082693</v>
      </c>
      <c r="AP128" s="20">
        <v>58</v>
      </c>
      <c r="AR128" s="20">
        <f>Compensation!$C$16</f>
        <v>1.0615846153846153</v>
      </c>
    </row>
    <row r="129" spans="1:83" s="20" customFormat="1">
      <c r="A129" s="20">
        <f t="shared" si="0"/>
        <v>0.21</v>
      </c>
      <c r="B129" s="20">
        <f t="shared" si="1"/>
        <v>6.03</v>
      </c>
      <c r="C129" s="20">
        <f t="shared" si="23"/>
        <v>2.9499999999999975</v>
      </c>
      <c r="D129" s="20">
        <f t="shared" si="7"/>
        <v>8.7024999999999846</v>
      </c>
      <c r="E129" s="20">
        <f t="shared" si="8"/>
        <v>52.476074999999909</v>
      </c>
      <c r="F129" s="20">
        <f t="shared" si="9"/>
        <v>7.7024999999999846</v>
      </c>
      <c r="G129" s="20">
        <f>1</f>
        <v>1</v>
      </c>
      <c r="H129" s="20">
        <f t="shared" si="10"/>
        <v>3.7355849999999968</v>
      </c>
      <c r="I129" s="20" t="str">
        <f t="shared" si="11"/>
        <v>1+3,735585j</v>
      </c>
      <c r="K129" s="20" t="str">
        <f t="shared" si="12"/>
        <v>7,70249999999998+28,7733434624999j</v>
      </c>
      <c r="M129" s="20" t="str">
        <f t="shared" si="26"/>
        <v>60,1785749999999+28,7733434624999j</v>
      </c>
      <c r="O129" s="20" t="str">
        <f t="shared" si="27"/>
        <v>0,709749498058697-0,339354431040945j</v>
      </c>
      <c r="S129" s="20">
        <f t="shared" si="13"/>
        <v>0.78670565007612336</v>
      </c>
      <c r="U129" s="20">
        <f t="shared" si="4"/>
        <v>1.1383397260273971</v>
      </c>
      <c r="V129" s="20">
        <f t="shared" si="5"/>
        <v>1.0098</v>
      </c>
      <c r="X129" s="20">
        <f t="shared" si="24"/>
        <v>1E-3</v>
      </c>
      <c r="Y129" s="20">
        <f t="shared" si="6"/>
        <v>6.03</v>
      </c>
      <c r="Z129" s="20">
        <f t="shared" si="25"/>
        <v>2.9499999999999975</v>
      </c>
      <c r="AA129" s="20">
        <f t="shared" si="14"/>
        <v>8.7024999999999846</v>
      </c>
      <c r="AB129" s="20">
        <f t="shared" si="15"/>
        <v>52.476074999999909</v>
      </c>
      <c r="AC129" s="20">
        <f t="shared" si="16"/>
        <v>7.7024999999999846</v>
      </c>
      <c r="AD129" s="20">
        <v>1</v>
      </c>
      <c r="AE129" s="20">
        <f t="shared" si="17"/>
        <v>1.7788499999999985E-2</v>
      </c>
      <c r="AF129" s="20" t="str">
        <f t="shared" si="18"/>
        <v>1+0,0177885j</v>
      </c>
      <c r="AH129" s="20" t="str">
        <f t="shared" si="19"/>
        <v>7,70249999999998+0,13701592125j</v>
      </c>
      <c r="AI129" s="20" t="str">
        <f t="shared" si="20"/>
        <v>60,1785749999999+0,13701592125j</v>
      </c>
      <c r="AK129" s="20" t="str">
        <f t="shared" si="21"/>
        <v>0,872001421928782-0,00198539227884479j</v>
      </c>
      <c r="AO129" s="20">
        <f t="shared" si="22"/>
        <v>0.8720036821185555</v>
      </c>
      <c r="AP129" s="20">
        <v>59</v>
      </c>
      <c r="AR129" s="20">
        <f>Compensation!$C$16</f>
        <v>1.0615846153846153</v>
      </c>
    </row>
    <row r="130" spans="1:83" s="20" customFormat="1">
      <c r="A130" s="20">
        <f t="shared" si="0"/>
        <v>0.21</v>
      </c>
      <c r="B130" s="20">
        <f t="shared" si="1"/>
        <v>6.03</v>
      </c>
      <c r="C130" s="20">
        <f t="shared" si="23"/>
        <v>2.9999999999999973</v>
      </c>
      <c r="D130" s="20">
        <f t="shared" si="7"/>
        <v>8.999999999999984</v>
      </c>
      <c r="E130" s="20">
        <f t="shared" si="8"/>
        <v>54.269999999999904</v>
      </c>
      <c r="F130" s="20">
        <f t="shared" si="9"/>
        <v>7.999999999999984</v>
      </c>
      <c r="G130" s="20">
        <f>1</f>
        <v>1</v>
      </c>
      <c r="H130" s="20">
        <f t="shared" si="10"/>
        <v>3.7988999999999971</v>
      </c>
      <c r="I130" s="20" t="str">
        <f t="shared" si="11"/>
        <v>1+3,7989j</v>
      </c>
      <c r="K130" s="20" t="str">
        <f t="shared" si="12"/>
        <v>7,99999999999998+30,3911999999999j</v>
      </c>
      <c r="M130" s="20" t="str">
        <f t="shared" si="26"/>
        <v>62,2699999999999+30,3911999999999j</v>
      </c>
      <c r="O130" s="20" t="str">
        <f t="shared" si="27"/>
        <v>0,703867455868945-0,34352620242178j</v>
      </c>
      <c r="S130" s="20">
        <f t="shared" si="13"/>
        <v>0.78322388062529791</v>
      </c>
      <c r="U130" s="20">
        <f t="shared" si="4"/>
        <v>1.1383397260273971</v>
      </c>
      <c r="V130" s="20">
        <f t="shared" si="5"/>
        <v>1.0098</v>
      </c>
      <c r="X130" s="20">
        <f t="shared" si="24"/>
        <v>1E-3</v>
      </c>
      <c r="Y130" s="20">
        <f t="shared" si="6"/>
        <v>6.03</v>
      </c>
      <c r="Z130" s="20">
        <f t="shared" si="25"/>
        <v>2.9999999999999973</v>
      </c>
      <c r="AA130" s="20">
        <f t="shared" si="14"/>
        <v>8.999999999999984</v>
      </c>
      <c r="AB130" s="20">
        <f t="shared" si="15"/>
        <v>54.269999999999904</v>
      </c>
      <c r="AC130" s="20">
        <f t="shared" si="16"/>
        <v>7.999999999999984</v>
      </c>
      <c r="AD130" s="20">
        <v>1</v>
      </c>
      <c r="AE130" s="20">
        <f t="shared" si="17"/>
        <v>1.8089999999999985E-2</v>
      </c>
      <c r="AF130" s="20" t="str">
        <f t="shared" si="18"/>
        <v>1+0,01809j</v>
      </c>
      <c r="AH130" s="20" t="str">
        <f t="shared" si="19"/>
        <v>7,99999999999998+0,14472j</v>
      </c>
      <c r="AI130" s="20" t="str">
        <f t="shared" si="20"/>
        <v>62,2699999999999+0,14472j</v>
      </c>
      <c r="AK130" s="20" t="str">
        <f t="shared" si="21"/>
        <v>0,871522512804008-0,00202548158106626j</v>
      </c>
      <c r="AO130" s="20">
        <f t="shared" si="22"/>
        <v>0.8715248664839389</v>
      </c>
      <c r="AP130" s="20">
        <v>60</v>
      </c>
      <c r="AR130" s="20">
        <f>Compensation!$C$16</f>
        <v>1.0615846153846153</v>
      </c>
    </row>
    <row r="131" spans="1:83" s="20" customFormat="1">
      <c r="A131" s="20">
        <f t="shared" si="0"/>
        <v>0.21</v>
      </c>
      <c r="B131" s="20">
        <f t="shared" si="1"/>
        <v>6.03</v>
      </c>
      <c r="C131" s="20">
        <f t="shared" si="23"/>
        <v>3.0499999999999972</v>
      </c>
      <c r="D131" s="20">
        <f t="shared" si="7"/>
        <v>9.3024999999999824</v>
      </c>
      <c r="E131" s="20">
        <f t="shared" si="8"/>
        <v>56.094074999999897</v>
      </c>
      <c r="F131" s="20">
        <f t="shared" si="9"/>
        <v>8.3024999999999824</v>
      </c>
      <c r="G131" s="20">
        <f>1</f>
        <v>1</v>
      </c>
      <c r="H131" s="20">
        <f t="shared" si="10"/>
        <v>3.8622149999999964</v>
      </c>
      <c r="I131" s="20" t="str">
        <f t="shared" si="11"/>
        <v>1+3,862215j</v>
      </c>
      <c r="K131" s="20" t="str">
        <f t="shared" si="12"/>
        <v>8,30249999999998+32,0660400374999j</v>
      </c>
      <c r="M131" s="20" t="str">
        <f t="shared" si="26"/>
        <v>64,3965749999999+32,0660400374999j</v>
      </c>
      <c r="O131" s="20" t="str">
        <f t="shared" si="27"/>
        <v>0,698002270580061-0,347567689037594j</v>
      </c>
      <c r="S131" s="20">
        <f t="shared" si="13"/>
        <v>0.77975026014606397</v>
      </c>
      <c r="U131" s="20">
        <f t="shared" si="4"/>
        <v>1.1383397260273971</v>
      </c>
      <c r="V131" s="20">
        <f t="shared" si="5"/>
        <v>1.0098</v>
      </c>
      <c r="X131" s="20">
        <f t="shared" si="24"/>
        <v>1E-3</v>
      </c>
      <c r="Y131" s="20">
        <f t="shared" si="6"/>
        <v>6.03</v>
      </c>
      <c r="Z131" s="20">
        <f t="shared" si="25"/>
        <v>3.0499999999999972</v>
      </c>
      <c r="AA131" s="20">
        <f t="shared" si="14"/>
        <v>9.3024999999999824</v>
      </c>
      <c r="AB131" s="20">
        <f t="shared" si="15"/>
        <v>56.094074999999897</v>
      </c>
      <c r="AC131" s="20">
        <f t="shared" si="16"/>
        <v>8.3024999999999824</v>
      </c>
      <c r="AD131" s="20">
        <v>1</v>
      </c>
      <c r="AE131" s="20">
        <f t="shared" si="17"/>
        <v>1.8391499999999984E-2</v>
      </c>
      <c r="AF131" s="20" t="str">
        <f t="shared" si="18"/>
        <v>1+0,0183915j</v>
      </c>
      <c r="AH131" s="20" t="str">
        <f t="shared" si="19"/>
        <v>8,30249999999998+0,15269542875j</v>
      </c>
      <c r="AI131" s="20" t="str">
        <f t="shared" si="20"/>
        <v>64,3965749999999+0,15269542875j</v>
      </c>
      <c r="AK131" s="20" t="str">
        <f t="shared" si="21"/>
        <v>0,871067438213377-0,00206545170994196j</v>
      </c>
      <c r="AO131" s="20">
        <f t="shared" si="22"/>
        <v>0.87106988698174004</v>
      </c>
      <c r="AP131" s="20">
        <v>61</v>
      </c>
      <c r="AR131" s="20">
        <f>Compensation!$C$16</f>
        <v>1.0615846153846153</v>
      </c>
    </row>
    <row r="132" spans="1:83" s="20" customFormat="1">
      <c r="A132" s="20">
        <f t="shared" si="0"/>
        <v>0.21</v>
      </c>
      <c r="B132" s="20">
        <f t="shared" si="1"/>
        <v>6.03</v>
      </c>
      <c r="C132" s="20">
        <f t="shared" si="23"/>
        <v>3.099999999999997</v>
      </c>
      <c r="D132" s="20">
        <f t="shared" si="7"/>
        <v>9.6099999999999817</v>
      </c>
      <c r="E132" s="20">
        <f t="shared" si="8"/>
        <v>57.94829999999989</v>
      </c>
      <c r="F132" s="20">
        <f t="shared" si="9"/>
        <v>8.6099999999999817</v>
      </c>
      <c r="G132" s="20">
        <f>1</f>
        <v>1</v>
      </c>
      <c r="H132" s="20">
        <f t="shared" si="10"/>
        <v>3.9255299999999966</v>
      </c>
      <c r="I132" s="20" t="str">
        <f t="shared" si="11"/>
        <v>1+3,92553j</v>
      </c>
      <c r="K132" s="20" t="str">
        <f t="shared" si="12"/>
        <v>8,60999999999998+33,7988132999999j</v>
      </c>
      <c r="M132" s="20" t="str">
        <f t="shared" si="26"/>
        <v>66,5582999999999+33,7988132999999j</v>
      </c>
      <c r="O132" s="20" t="str">
        <f t="shared" si="27"/>
        <v>0,692154748771566-0,351481470056154j</v>
      </c>
      <c r="S132" s="20">
        <f t="shared" si="13"/>
        <v>0.77628436802492984</v>
      </c>
      <c r="U132" s="20">
        <f t="shared" si="4"/>
        <v>1.1383397260273971</v>
      </c>
      <c r="V132" s="20">
        <f t="shared" si="5"/>
        <v>1.0098</v>
      </c>
      <c r="X132" s="20">
        <f t="shared" si="24"/>
        <v>1E-3</v>
      </c>
      <c r="Y132" s="20">
        <f t="shared" si="6"/>
        <v>6.03</v>
      </c>
      <c r="Z132" s="20">
        <f t="shared" si="25"/>
        <v>3.099999999999997</v>
      </c>
      <c r="AA132" s="20">
        <f t="shared" si="14"/>
        <v>9.6099999999999817</v>
      </c>
      <c r="AB132" s="20">
        <f t="shared" si="15"/>
        <v>57.94829999999989</v>
      </c>
      <c r="AC132" s="20">
        <f t="shared" si="16"/>
        <v>8.6099999999999817</v>
      </c>
      <c r="AD132" s="20">
        <v>1</v>
      </c>
      <c r="AE132" s="20">
        <f t="shared" si="17"/>
        <v>1.8692999999999984E-2</v>
      </c>
      <c r="AF132" s="20" t="str">
        <f t="shared" si="18"/>
        <v>1+0,018693j</v>
      </c>
      <c r="AH132" s="20" t="str">
        <f t="shared" si="19"/>
        <v>8,60999999999998+0,16094673j</v>
      </c>
      <c r="AI132" s="20" t="str">
        <f t="shared" si="20"/>
        <v>66,5582999999999+0,16094673j</v>
      </c>
      <c r="AK132" s="20" t="str">
        <f t="shared" si="21"/>
        <v>0,870634633958172-0,00210530914041246j</v>
      </c>
      <c r="AO132" s="20">
        <f t="shared" si="22"/>
        <v>0.87063717941175522</v>
      </c>
      <c r="AP132" s="20">
        <v>62</v>
      </c>
      <c r="AR132" s="20">
        <f>Compensation!$C$16</f>
        <v>1.0615846153846153</v>
      </c>
    </row>
    <row r="133" spans="1:83" s="20" customFormat="1">
      <c r="A133" s="20">
        <f t="shared" si="0"/>
        <v>0.21</v>
      </c>
      <c r="B133" s="20">
        <f t="shared" si="1"/>
        <v>6.03</v>
      </c>
      <c r="C133" s="20">
        <f t="shared" si="23"/>
        <v>3.1499999999999968</v>
      </c>
      <c r="D133" s="20">
        <f t="shared" si="7"/>
        <v>9.9224999999999799</v>
      </c>
      <c r="E133" s="20">
        <f t="shared" si="8"/>
        <v>59.832674999999881</v>
      </c>
      <c r="F133" s="20">
        <f t="shared" si="9"/>
        <v>8.9224999999999799</v>
      </c>
      <c r="G133" s="20">
        <f>1</f>
        <v>1</v>
      </c>
      <c r="H133" s="20">
        <f t="shared" si="10"/>
        <v>3.988844999999996</v>
      </c>
      <c r="I133" s="20" t="str">
        <f t="shared" si="11"/>
        <v>1+3,988845j</v>
      </c>
      <c r="K133" s="20" t="str">
        <f t="shared" si="12"/>
        <v>8,92249999999998+35,5904695124999j</v>
      </c>
      <c r="M133" s="20" t="str">
        <f t="shared" si="26"/>
        <v>68,7551749999999+35,5904695124999j</v>
      </c>
      <c r="O133" s="20" t="str">
        <f t="shared" si="27"/>
        <v>0,686325743535888-0,355270064412721j</v>
      </c>
      <c r="S133" s="20">
        <f t="shared" si="13"/>
        <v>0.77282588265915919</v>
      </c>
      <c r="U133" s="20">
        <f t="shared" si="4"/>
        <v>1.1383397260273971</v>
      </c>
      <c r="V133" s="20">
        <f t="shared" si="5"/>
        <v>1.0098</v>
      </c>
      <c r="X133" s="20">
        <f t="shared" si="24"/>
        <v>1E-3</v>
      </c>
      <c r="Y133" s="20">
        <f t="shared" si="6"/>
        <v>6.03</v>
      </c>
      <c r="Z133" s="20">
        <f t="shared" si="25"/>
        <v>3.1499999999999968</v>
      </c>
      <c r="AA133" s="20">
        <f t="shared" si="14"/>
        <v>9.9224999999999799</v>
      </c>
      <c r="AB133" s="20">
        <f t="shared" si="15"/>
        <v>59.832674999999881</v>
      </c>
      <c r="AC133" s="20">
        <f t="shared" si="16"/>
        <v>8.9224999999999799</v>
      </c>
      <c r="AD133" s="20">
        <v>1</v>
      </c>
      <c r="AE133" s="20">
        <f t="shared" si="17"/>
        <v>1.899449999999998E-2</v>
      </c>
      <c r="AF133" s="20" t="str">
        <f t="shared" si="18"/>
        <v>1+0,0189945j</v>
      </c>
      <c r="AH133" s="20" t="str">
        <f t="shared" si="19"/>
        <v>8,92249999999998+0,16947842625j</v>
      </c>
      <c r="AI133" s="20" t="str">
        <f t="shared" si="20"/>
        <v>68,7551749999999+0,16947842625j</v>
      </c>
      <c r="AK133" s="20" t="str">
        <f t="shared" si="21"/>
        <v>0,870222662637794-0,00214505987877914j</v>
      </c>
      <c r="AO133" s="20">
        <f t="shared" si="22"/>
        <v>0.87022530637203099</v>
      </c>
      <c r="AP133" s="20">
        <v>63</v>
      </c>
      <c r="AR133" s="20">
        <f>Compensation!$C$16</f>
        <v>1.0615846153846153</v>
      </c>
    </row>
    <row r="134" spans="1:83" s="20" customFormat="1">
      <c r="A134" s="20">
        <f t="shared" si="0"/>
        <v>0.21</v>
      </c>
      <c r="B134" s="20">
        <f t="shared" si="1"/>
        <v>6.03</v>
      </c>
      <c r="C134" s="20">
        <f t="shared" si="23"/>
        <v>3.1999999999999966</v>
      </c>
      <c r="D134" s="20">
        <f t="shared" si="7"/>
        <v>10.239999999999979</v>
      </c>
      <c r="E134" s="20">
        <f t="shared" si="8"/>
        <v>61.747199999999879</v>
      </c>
      <c r="F134" s="20">
        <f t="shared" si="9"/>
        <v>9.2399999999999789</v>
      </c>
      <c r="G134" s="20">
        <f>1</f>
        <v>1</v>
      </c>
      <c r="H134" s="20">
        <f t="shared" si="10"/>
        <v>4.0521599999999962</v>
      </c>
      <c r="I134" s="20" t="str">
        <f t="shared" si="11"/>
        <v>1+4,05216j</v>
      </c>
      <c r="K134" s="20" t="str">
        <f t="shared" si="12"/>
        <v>9,23999999999998+37,4419583999999j</v>
      </c>
      <c r="M134" s="20" t="str">
        <f t="shared" ref="M134:M141" si="28">IMSUM(K134,E134)</f>
        <v>70,9871999999999+37,4419583999999j</v>
      </c>
      <c r="O134" s="20" t="str">
        <f t="shared" ref="O134:O141" si="29">IMDIV(E134,M134)</f>
        <v>0,680516143530972-0,358935936853617j</v>
      </c>
      <c r="S134" s="20">
        <f t="shared" si="13"/>
        <v>0.76937456961563933</v>
      </c>
      <c r="U134" s="20">
        <f t="shared" si="4"/>
        <v>1.1383397260273971</v>
      </c>
      <c r="V134" s="20">
        <f t="shared" si="5"/>
        <v>1.0098</v>
      </c>
      <c r="X134" s="20">
        <f t="shared" si="24"/>
        <v>1E-3</v>
      </c>
      <c r="Y134" s="20">
        <f t="shared" si="6"/>
        <v>6.03</v>
      </c>
      <c r="Z134" s="20">
        <f t="shared" si="25"/>
        <v>3.1999999999999966</v>
      </c>
      <c r="AA134" s="20">
        <f t="shared" si="14"/>
        <v>10.239999999999979</v>
      </c>
      <c r="AB134" s="20">
        <f t="shared" si="15"/>
        <v>61.747199999999879</v>
      </c>
      <c r="AC134" s="20">
        <f t="shared" si="16"/>
        <v>9.2399999999999789</v>
      </c>
      <c r="AD134" s="20">
        <v>1</v>
      </c>
      <c r="AE134" s="20">
        <f t="shared" si="17"/>
        <v>1.9295999999999983E-2</v>
      </c>
      <c r="AF134" s="20" t="str">
        <f t="shared" si="18"/>
        <v>1+0,019296j</v>
      </c>
      <c r="AH134" s="20" t="str">
        <f t="shared" si="19"/>
        <v>9,23999999999998+0,17829504j</v>
      </c>
      <c r="AI134" s="20" t="str">
        <f t="shared" si="20"/>
        <v>70,9871999999999+0,17829504j</v>
      </c>
      <c r="AK134" s="20" t="str">
        <f t="shared" si="21"/>
        <v>0,869830201460706-0,00218470950484939j</v>
      </c>
      <c r="AO134" s="20">
        <f t="shared" si="22"/>
        <v>0.86983294506979492</v>
      </c>
      <c r="AP134" s="20">
        <v>64</v>
      </c>
      <c r="AR134" s="20">
        <f>Compensation!$C$16</f>
        <v>1.0615846153846153</v>
      </c>
    </row>
    <row r="135" spans="1:83" s="20" customFormat="1">
      <c r="A135" s="20">
        <f t="shared" si="0"/>
        <v>0.21</v>
      </c>
      <c r="B135" s="20">
        <f t="shared" si="1"/>
        <v>6.03</v>
      </c>
      <c r="C135" s="20">
        <f t="shared" si="23"/>
        <v>3.2499999999999964</v>
      </c>
      <c r="D135" s="20">
        <f t="shared" ref="D135:D141" si="30">C135^2</f>
        <v>10.562499999999977</v>
      </c>
      <c r="E135" s="20">
        <f t="shared" ref="E135:E141" si="31">B135*D135</f>
        <v>63.691874999999861</v>
      </c>
      <c r="F135" s="20">
        <f t="shared" ref="F135:F141" si="32">C135^2-1</f>
        <v>9.5624999999999769</v>
      </c>
      <c r="G135" s="20">
        <f>1</f>
        <v>1</v>
      </c>
      <c r="H135" s="20">
        <f t="shared" ref="H135:H141" si="33">C135*B135*A135</f>
        <v>4.1154749999999956</v>
      </c>
      <c r="I135" s="20" t="str">
        <f t="shared" ref="I135:I141" si="34">COMPLEX(G135,H135,"j")</f>
        <v>1+4,115475j</v>
      </c>
      <c r="K135" s="20" t="str">
        <f t="shared" ref="K135:K141" si="35">IMPRODUCT(I135,F135)</f>
        <v>9,56249999999998+39,3542296874999j</v>
      </c>
      <c r="M135" s="20" t="str">
        <f t="shared" si="28"/>
        <v>73,2543749999998+39,3542296874999j</v>
      </c>
      <c r="O135" s="20" t="str">
        <f t="shared" si="29"/>
        <v>0,674726863352313-0,362481503073275j</v>
      </c>
      <c r="S135" s="20">
        <f t="shared" ref="S135:S141" si="36">IMABS(O135)</f>
        <v>0.76593027110795897</v>
      </c>
      <c r="U135" s="20">
        <f t="shared" si="4"/>
        <v>1.1383397260273971</v>
      </c>
      <c r="V135" s="20">
        <f t="shared" si="5"/>
        <v>1.0098</v>
      </c>
      <c r="X135" s="20">
        <f t="shared" si="24"/>
        <v>1E-3</v>
      </c>
      <c r="Y135" s="20">
        <f t="shared" si="6"/>
        <v>6.03</v>
      </c>
      <c r="Z135" s="20">
        <f t="shared" si="25"/>
        <v>3.2499999999999964</v>
      </c>
      <c r="AA135" s="20">
        <f t="shared" ref="AA135:AA141" si="37">Z135^2</f>
        <v>10.562499999999977</v>
      </c>
      <c r="AB135" s="20">
        <f t="shared" ref="AB135:AB141" si="38">Y135*AA135</f>
        <v>63.691874999999861</v>
      </c>
      <c r="AC135" s="20">
        <f t="shared" ref="AC135:AC141" si="39">Z135^2-1</f>
        <v>9.5624999999999769</v>
      </c>
      <c r="AD135" s="20">
        <v>1</v>
      </c>
      <c r="AE135" s="20">
        <f t="shared" ref="AE135:AE141" si="40">Z135*Y135*X135</f>
        <v>1.959749999999998E-2</v>
      </c>
      <c r="AF135" s="20" t="str">
        <f t="shared" ref="AF135:AF141" si="41">COMPLEX(AD135,AE135,"j")</f>
        <v>1+0,0195975j</v>
      </c>
      <c r="AH135" s="20" t="str">
        <f t="shared" ref="AH135:AH141" si="42">IMPRODUCT(AF135,AC135)</f>
        <v>9,56249999999998+0,18740109375j</v>
      </c>
      <c r="AI135" s="20" t="str">
        <f t="shared" ref="AI135:AI141" si="43">IMSUM(AH135,AB135)</f>
        <v>73,2543749999998+0,18740109375j</v>
      </c>
      <c r="AK135" s="20" t="str">
        <f t="shared" ref="AK135:AK141" si="44">IMDIV(AB135,AI135)</f>
        <v>0,869456031406203-0,002224263209577j</v>
      </c>
      <c r="AO135" s="20">
        <f t="shared" ref="AO135:AO141" si="45">IMABS(AK135)</f>
        <v>0.86945887648321218</v>
      </c>
      <c r="AP135" s="20">
        <v>65</v>
      </c>
      <c r="AR135" s="20">
        <f>Compensation!$C$16</f>
        <v>1.0615846153846153</v>
      </c>
    </row>
    <row r="136" spans="1:83" s="20" customFormat="1">
      <c r="A136" s="20">
        <f t="shared" si="0"/>
        <v>0.21</v>
      </c>
      <c r="B136" s="20">
        <f t="shared" si="1"/>
        <v>6.03</v>
      </c>
      <c r="C136" s="20">
        <f t="shared" ref="C136:C141" si="46">C135+0.05</f>
        <v>3.2999999999999963</v>
      </c>
      <c r="D136" s="20">
        <f t="shared" si="30"/>
        <v>10.889999999999976</v>
      </c>
      <c r="E136" s="20">
        <f t="shared" si="31"/>
        <v>65.66669999999985</v>
      </c>
      <c r="F136" s="20">
        <f t="shared" si="32"/>
        <v>9.8899999999999757</v>
      </c>
      <c r="G136" s="20">
        <f>1</f>
        <v>1</v>
      </c>
      <c r="H136" s="20">
        <f t="shared" si="33"/>
        <v>4.1787899999999958</v>
      </c>
      <c r="I136" s="20" t="str">
        <f t="shared" si="34"/>
        <v>1+4,17879j</v>
      </c>
      <c r="K136" s="20" t="str">
        <f t="shared" si="35"/>
        <v>9,88999999999998+41,3282330999999j</v>
      </c>
      <c r="M136" s="20" t="str">
        <f t="shared" si="28"/>
        <v>75,5566999999998+41,3282330999999j</v>
      </c>
      <c r="O136" s="20" t="str">
        <f t="shared" si="29"/>
        <v>0,668958835070634-0,3659091340689j</v>
      </c>
      <c r="S136" s="20">
        <f t="shared" si="36"/>
        <v>0.76249289663190445</v>
      </c>
      <c r="U136" s="20">
        <f t="shared" si="4"/>
        <v>1.1383397260273971</v>
      </c>
      <c r="V136" s="20">
        <f t="shared" si="5"/>
        <v>1.0098</v>
      </c>
      <c r="X136" s="20">
        <f t="shared" ref="X136:X141" si="47">X135</f>
        <v>1E-3</v>
      </c>
      <c r="Y136" s="20">
        <f t="shared" si="6"/>
        <v>6.03</v>
      </c>
      <c r="Z136" s="20">
        <f t="shared" ref="Z136:Z141" si="48">Z135+0.05</f>
        <v>3.2999999999999963</v>
      </c>
      <c r="AA136" s="20">
        <f t="shared" si="37"/>
        <v>10.889999999999976</v>
      </c>
      <c r="AB136" s="20">
        <f t="shared" si="38"/>
        <v>65.66669999999985</v>
      </c>
      <c r="AC136" s="20">
        <f t="shared" si="39"/>
        <v>9.8899999999999757</v>
      </c>
      <c r="AD136" s="20">
        <v>1</v>
      </c>
      <c r="AE136" s="20">
        <f t="shared" si="40"/>
        <v>1.9898999999999979E-2</v>
      </c>
      <c r="AF136" s="20" t="str">
        <f t="shared" si="41"/>
        <v>1+0,019899j</v>
      </c>
      <c r="AH136" s="20" t="str">
        <f t="shared" si="42"/>
        <v>9,88999999999998+0,19680111j</v>
      </c>
      <c r="AI136" s="20" t="str">
        <f t="shared" si="43"/>
        <v>75,5566999999998+0,19680111j</v>
      </c>
      <c r="AK136" s="20" t="str">
        <f t="shared" si="44"/>
        <v>0,869099027567962-0,00226372582875239j</v>
      </c>
      <c r="AO136" s="20">
        <f t="shared" si="45"/>
        <v>0.86910197570492553</v>
      </c>
      <c r="AP136" s="20">
        <v>66</v>
      </c>
      <c r="AR136" s="20">
        <f>Compensation!$C$16</f>
        <v>1.0615846153846153</v>
      </c>
    </row>
    <row r="137" spans="1:83" s="20" customFormat="1">
      <c r="A137" s="20">
        <f t="shared" si="0"/>
        <v>0.21</v>
      </c>
      <c r="B137" s="20">
        <f t="shared" si="1"/>
        <v>6.03</v>
      </c>
      <c r="C137" s="20">
        <f t="shared" si="46"/>
        <v>3.3499999999999961</v>
      </c>
      <c r="D137" s="20">
        <f t="shared" si="30"/>
        <v>11.222499999999973</v>
      </c>
      <c r="E137" s="20">
        <f t="shared" si="31"/>
        <v>67.671674999999837</v>
      </c>
      <c r="F137" s="20">
        <f t="shared" si="32"/>
        <v>10.222499999999973</v>
      </c>
      <c r="G137" s="20">
        <f>1</f>
        <v>1</v>
      </c>
      <c r="H137" s="20">
        <f t="shared" si="33"/>
        <v>4.2421049999999951</v>
      </c>
      <c r="I137" s="20" t="str">
        <f t="shared" si="34"/>
        <v>1+4,242105j</v>
      </c>
      <c r="K137" s="20" t="str">
        <f t="shared" si="35"/>
        <v>10,2225+43,3649183624999j</v>
      </c>
      <c r="M137" s="20" t="str">
        <f t="shared" si="28"/>
        <v>77,8941749999998+43,3649183624999j</v>
      </c>
      <c r="O137" s="20" t="str">
        <f t="shared" si="29"/>
        <v>0,663213000801501-0,36922115981979j</v>
      </c>
      <c r="S137" s="20">
        <f t="shared" si="36"/>
        <v>0.75906241462135549</v>
      </c>
      <c r="U137" s="20">
        <f t="shared" si="4"/>
        <v>1.1383397260273971</v>
      </c>
      <c r="V137" s="20">
        <f t="shared" si="5"/>
        <v>1.0098</v>
      </c>
      <c r="X137" s="20">
        <f t="shared" si="47"/>
        <v>1E-3</v>
      </c>
      <c r="Y137" s="20">
        <f t="shared" si="6"/>
        <v>6.03</v>
      </c>
      <c r="Z137" s="20">
        <f t="shared" si="48"/>
        <v>3.3499999999999961</v>
      </c>
      <c r="AA137" s="20">
        <f t="shared" si="37"/>
        <v>11.222499999999973</v>
      </c>
      <c r="AB137" s="20">
        <f t="shared" si="38"/>
        <v>67.671674999999837</v>
      </c>
      <c r="AC137" s="20">
        <f t="shared" si="39"/>
        <v>10.222499999999973</v>
      </c>
      <c r="AD137" s="20">
        <v>1</v>
      </c>
      <c r="AE137" s="20">
        <f t="shared" si="40"/>
        <v>2.0200499999999979E-2</v>
      </c>
      <c r="AF137" s="20" t="str">
        <f t="shared" si="41"/>
        <v>1+0,0202005j</v>
      </c>
      <c r="AH137" s="20" t="str">
        <f t="shared" si="42"/>
        <v>10,2225+0,206499611249999j</v>
      </c>
      <c r="AI137" s="20" t="str">
        <f t="shared" si="43"/>
        <v>77,8941749999998+0,206499611249999j</v>
      </c>
      <c r="AK137" s="20" t="str">
        <f t="shared" si="44"/>
        <v>0,86875815053383-0,002303101873221j</v>
      </c>
      <c r="AO137" s="20">
        <f t="shared" si="45"/>
        <v>0.86876120332183304</v>
      </c>
      <c r="AP137" s="20">
        <v>67</v>
      </c>
      <c r="AR137" s="20">
        <f>Compensation!$C$16</f>
        <v>1.0615846153846153</v>
      </c>
    </row>
    <row r="138" spans="1:83" s="20" customFormat="1">
      <c r="A138" s="20">
        <f t="shared" si="0"/>
        <v>0.21</v>
      </c>
      <c r="B138" s="20">
        <f t="shared" si="1"/>
        <v>6.03</v>
      </c>
      <c r="C138" s="20">
        <f t="shared" si="46"/>
        <v>3.3999999999999959</v>
      </c>
      <c r="D138" s="20">
        <f t="shared" si="30"/>
        <v>11.559999999999972</v>
      </c>
      <c r="E138" s="20">
        <f t="shared" si="31"/>
        <v>69.706799999999831</v>
      </c>
      <c r="F138" s="20">
        <f t="shared" si="32"/>
        <v>10.559999999999972</v>
      </c>
      <c r="G138" s="20">
        <f>1</f>
        <v>1</v>
      </c>
      <c r="H138" s="20">
        <f t="shared" si="33"/>
        <v>4.3054199999999954</v>
      </c>
      <c r="I138" s="20" t="str">
        <f t="shared" si="34"/>
        <v>1+4,30542j</v>
      </c>
      <c r="K138" s="20" t="str">
        <f t="shared" si="35"/>
        <v>10,56+45,4652351999999j</v>
      </c>
      <c r="M138" s="20" t="str">
        <f t="shared" si="28"/>
        <v>80,2667999999998+45,4652351999999j</v>
      </c>
      <c r="O138" s="20" t="str">
        <f t="shared" si="29"/>
        <v>0,657490306190277-0,372419872383862j</v>
      </c>
      <c r="S138" s="20">
        <f t="shared" si="36"/>
        <v>0.75563884500506995</v>
      </c>
      <c r="U138" s="20">
        <f t="shared" si="4"/>
        <v>1.1383397260273971</v>
      </c>
      <c r="V138" s="20">
        <f t="shared" si="5"/>
        <v>1.0098</v>
      </c>
      <c r="X138" s="20">
        <f t="shared" si="47"/>
        <v>1E-3</v>
      </c>
      <c r="Y138" s="20">
        <f t="shared" si="6"/>
        <v>6.03</v>
      </c>
      <c r="Z138" s="20">
        <f t="shared" si="48"/>
        <v>3.3999999999999959</v>
      </c>
      <c r="AA138" s="20">
        <f t="shared" si="37"/>
        <v>11.559999999999972</v>
      </c>
      <c r="AB138" s="20">
        <f t="shared" si="38"/>
        <v>69.706799999999831</v>
      </c>
      <c r="AC138" s="20">
        <f t="shared" si="39"/>
        <v>10.559999999999972</v>
      </c>
      <c r="AD138" s="20">
        <v>1</v>
      </c>
      <c r="AE138" s="20">
        <f t="shared" si="40"/>
        <v>2.0501999999999979E-2</v>
      </c>
      <c r="AF138" s="20" t="str">
        <f t="shared" si="41"/>
        <v>1+0,020502j</v>
      </c>
      <c r="AH138" s="20" t="str">
        <f t="shared" si="42"/>
        <v>10,56+0,216501119999999j</v>
      </c>
      <c r="AI138" s="20" t="str">
        <f t="shared" si="43"/>
        <v>80,2667999999998+0,216501119999999j</v>
      </c>
      <c r="AK138" s="20" t="str">
        <f t="shared" si="44"/>
        <v>0,868432438676248-0,00234239555604233j</v>
      </c>
      <c r="AO138" s="20">
        <f t="shared" si="45"/>
        <v>0.86843559770550405</v>
      </c>
      <c r="AP138" s="20">
        <v>68</v>
      </c>
      <c r="AR138" s="20">
        <f>Compensation!$C$16</f>
        <v>1.0615846153846153</v>
      </c>
    </row>
    <row r="139" spans="1:83" s="20" customFormat="1">
      <c r="A139" s="20">
        <f t="shared" si="0"/>
        <v>0.21</v>
      </c>
      <c r="B139" s="20">
        <f t="shared" si="1"/>
        <v>6.03</v>
      </c>
      <c r="C139" s="20">
        <f t="shared" si="46"/>
        <v>3.4499999999999957</v>
      </c>
      <c r="D139" s="20">
        <f t="shared" si="30"/>
        <v>11.902499999999971</v>
      </c>
      <c r="E139" s="20">
        <f t="shared" si="31"/>
        <v>71.77207499999983</v>
      </c>
      <c r="F139" s="20">
        <f t="shared" si="32"/>
        <v>10.902499999999971</v>
      </c>
      <c r="G139" s="20">
        <f>1</f>
        <v>1</v>
      </c>
      <c r="H139" s="20">
        <f t="shared" si="33"/>
        <v>4.3687349999999947</v>
      </c>
      <c r="I139" s="20" t="str">
        <f t="shared" si="34"/>
        <v>1+4,36873499999999j</v>
      </c>
      <c r="K139" s="20" t="str">
        <f t="shared" si="35"/>
        <v>10,9025+47,6301333374998j</v>
      </c>
      <c r="M139" s="20" t="str">
        <f t="shared" si="28"/>
        <v>82,6745749999998+47,6301333374998j</v>
      </c>
      <c r="O139" s="20" t="str">
        <f t="shared" si="29"/>
        <v>0,651791694710445-0,37550752849148j</v>
      </c>
      <c r="S139" s="20">
        <f t="shared" si="36"/>
        <v>0.75222225256056707</v>
      </c>
      <c r="U139" s="20">
        <f t="shared" si="4"/>
        <v>1.1383397260273971</v>
      </c>
      <c r="V139" s="20">
        <f t="shared" si="5"/>
        <v>1.0098</v>
      </c>
      <c r="X139" s="20">
        <f t="shared" si="47"/>
        <v>1E-3</v>
      </c>
      <c r="Y139" s="20">
        <f t="shared" si="6"/>
        <v>6.03</v>
      </c>
      <c r="Z139" s="20">
        <f t="shared" si="48"/>
        <v>3.4499999999999957</v>
      </c>
      <c r="AA139" s="20">
        <f t="shared" si="37"/>
        <v>11.902499999999971</v>
      </c>
      <c r="AB139" s="20">
        <f t="shared" si="38"/>
        <v>71.77207499999983</v>
      </c>
      <c r="AC139" s="20">
        <f t="shared" si="39"/>
        <v>10.902499999999971</v>
      </c>
      <c r="AD139" s="20">
        <v>1</v>
      </c>
      <c r="AE139" s="20">
        <f t="shared" si="40"/>
        <v>2.0803499999999975E-2</v>
      </c>
      <c r="AF139" s="20" t="str">
        <f t="shared" si="41"/>
        <v>1+0,0208035j</v>
      </c>
      <c r="AH139" s="20" t="str">
        <f t="shared" si="42"/>
        <v>10,9025+0,226810158749999j</v>
      </c>
      <c r="AI139" s="20" t="str">
        <f t="shared" si="43"/>
        <v>82,6745749999998+0,226810158749999j</v>
      </c>
      <c r="AK139" s="20" t="str">
        <f t="shared" si="44"/>
        <v>0,868121001244609-0,00238161081694703j</v>
      </c>
      <c r="AO139" s="20">
        <f t="shared" si="45"/>
        <v>0.86812426810452992</v>
      </c>
      <c r="AP139" s="20">
        <v>69</v>
      </c>
      <c r="AR139" s="20">
        <f>Compensation!$C$16</f>
        <v>1.0615846153846153</v>
      </c>
    </row>
    <row r="140" spans="1:83" s="20" customFormat="1">
      <c r="A140" s="20">
        <f t="shared" si="0"/>
        <v>0.21</v>
      </c>
      <c r="B140" s="20">
        <f t="shared" si="1"/>
        <v>6.03</v>
      </c>
      <c r="C140" s="20">
        <f t="shared" si="46"/>
        <v>3.4999999999999956</v>
      </c>
      <c r="D140" s="20">
        <f t="shared" si="30"/>
        <v>12.249999999999968</v>
      </c>
      <c r="E140" s="20">
        <f t="shared" si="31"/>
        <v>73.867499999999808</v>
      </c>
      <c r="F140" s="20">
        <f t="shared" si="32"/>
        <v>11.249999999999968</v>
      </c>
      <c r="G140" s="20">
        <f>1</f>
        <v>1</v>
      </c>
      <c r="H140" s="20">
        <f t="shared" si="33"/>
        <v>4.4320499999999949</v>
      </c>
      <c r="I140" s="20" t="str">
        <f t="shared" si="34"/>
        <v>1+4,43204999999999j</v>
      </c>
      <c r="K140" s="20" t="str">
        <f t="shared" si="35"/>
        <v>11,25+49,8605624999997j</v>
      </c>
      <c r="M140" s="20" t="str">
        <f t="shared" si="28"/>
        <v>85,1174999999998+49,8605624999997j</v>
      </c>
      <c r="O140" s="20" t="str">
        <f t="shared" si="29"/>
        <v>0,646118102685808-0,378486351706136j</v>
      </c>
      <c r="S140" s="20">
        <f t="shared" si="36"/>
        <v>0.74881274097475747</v>
      </c>
      <c r="U140" s="20">
        <f t="shared" si="4"/>
        <v>1.1383397260273971</v>
      </c>
      <c r="V140" s="20">
        <f t="shared" si="5"/>
        <v>1.0098</v>
      </c>
      <c r="X140" s="20">
        <f t="shared" si="47"/>
        <v>1E-3</v>
      </c>
      <c r="Y140" s="20">
        <f t="shared" si="6"/>
        <v>6.03</v>
      </c>
      <c r="Z140" s="20">
        <f t="shared" si="48"/>
        <v>3.4999999999999956</v>
      </c>
      <c r="AA140" s="20">
        <f t="shared" si="37"/>
        <v>12.249999999999968</v>
      </c>
      <c r="AB140" s="20">
        <f t="shared" si="38"/>
        <v>73.867499999999808</v>
      </c>
      <c r="AC140" s="20">
        <f t="shared" si="39"/>
        <v>11.249999999999968</v>
      </c>
      <c r="AD140" s="20">
        <v>1</v>
      </c>
      <c r="AE140" s="20">
        <f t="shared" si="40"/>
        <v>2.1104999999999974E-2</v>
      </c>
      <c r="AF140" s="20" t="str">
        <f t="shared" si="41"/>
        <v>1+0,021105j</v>
      </c>
      <c r="AH140" s="20" t="str">
        <f t="shared" si="42"/>
        <v>11,25+0,237431249999999j</v>
      </c>
      <c r="AI140" s="20" t="str">
        <f t="shared" si="43"/>
        <v>85,1174999999998+0,237431249999999j</v>
      </c>
      <c r="AK140" s="20" t="str">
        <f t="shared" si="44"/>
        <v>0,867823012165328-0,00242075134440249j</v>
      </c>
      <c r="AO140" s="20">
        <f t="shared" si="45"/>
        <v>0.86782638844458648</v>
      </c>
      <c r="AP140" s="20">
        <v>70</v>
      </c>
      <c r="AR140" s="20">
        <f>Compensation!$C$16</f>
        <v>1.0615846153846153</v>
      </c>
    </row>
    <row r="141" spans="1:83" s="20" customFormat="1">
      <c r="A141" s="20">
        <f t="shared" si="0"/>
        <v>0.21</v>
      </c>
      <c r="B141" s="20">
        <f t="shared" si="1"/>
        <v>6.03</v>
      </c>
      <c r="C141" s="20">
        <f t="shared" si="46"/>
        <v>3.5499999999999954</v>
      </c>
      <c r="D141" s="20">
        <f t="shared" si="30"/>
        <v>12.602499999999967</v>
      </c>
      <c r="E141" s="20">
        <f t="shared" si="31"/>
        <v>75.993074999999806</v>
      </c>
      <c r="F141" s="20">
        <f t="shared" si="32"/>
        <v>11.602499999999967</v>
      </c>
      <c r="G141" s="20">
        <f>1</f>
        <v>1</v>
      </c>
      <c r="H141" s="20">
        <f t="shared" si="33"/>
        <v>4.4953649999999943</v>
      </c>
      <c r="I141" s="20" t="str">
        <f t="shared" si="34"/>
        <v>1+4,49536499999999j</v>
      </c>
      <c r="K141" s="20" t="str">
        <f t="shared" si="35"/>
        <v>11,6025+52,1574724124997j</v>
      </c>
      <c r="M141" s="20" t="str">
        <f t="shared" si="28"/>
        <v>87,5955749999998+52,1574724124997j</v>
      </c>
      <c r="O141" s="20" t="str">
        <f t="shared" si="29"/>
        <v>0,640470454957893-0,381358534212345j</v>
      </c>
      <c r="S141" s="20">
        <f t="shared" si="36"/>
        <v>0.7454104475324711</v>
      </c>
      <c r="U141" s="20">
        <f t="shared" si="4"/>
        <v>1.1383397260273971</v>
      </c>
      <c r="V141" s="20">
        <f t="shared" si="5"/>
        <v>1.0098</v>
      </c>
      <c r="X141" s="20">
        <f t="shared" si="47"/>
        <v>1E-3</v>
      </c>
      <c r="Y141" s="20">
        <f t="shared" si="6"/>
        <v>6.03</v>
      </c>
      <c r="Z141" s="20">
        <f t="shared" si="48"/>
        <v>3.5499999999999954</v>
      </c>
      <c r="AA141" s="20">
        <f t="shared" si="37"/>
        <v>12.602499999999967</v>
      </c>
      <c r="AB141" s="20">
        <f t="shared" si="38"/>
        <v>75.993074999999806</v>
      </c>
      <c r="AC141" s="20">
        <f t="shared" si="39"/>
        <v>11.602499999999967</v>
      </c>
      <c r="AD141" s="20">
        <v>1</v>
      </c>
      <c r="AE141" s="20">
        <f t="shared" si="40"/>
        <v>2.1406499999999974E-2</v>
      </c>
      <c r="AF141" s="20" t="str">
        <f t="shared" si="41"/>
        <v>1+0,0214065j</v>
      </c>
      <c r="AH141" s="20" t="str">
        <f t="shared" si="42"/>
        <v>11,6025+0,248368916249999j</v>
      </c>
      <c r="AI141" s="20" t="str">
        <f t="shared" si="43"/>
        <v>87,5955749999998+0,248368916249999j</v>
      </c>
      <c r="AK141" s="20" t="str">
        <f t="shared" si="44"/>
        <v>0,867537704467657-0,00245982059555685j</v>
      </c>
      <c r="AO141" s="20">
        <f t="shared" si="45"/>
        <v>0.86754119175424405</v>
      </c>
      <c r="AP141" s="20">
        <v>71</v>
      </c>
      <c r="AR141" s="20">
        <f>Compensation!$C$16</f>
        <v>1.0615846153846153</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30655.601692127293</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3.3000000000000002E-2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3.3</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3.1730612244897961E-2</v>
      </c>
      <c r="CC259" s="18"/>
      <c r="CD259" s="18"/>
      <c r="CE259" s="18"/>
    </row>
    <row r="260" spans="1:83">
      <c r="A260" s="123" t="s">
        <v>361</v>
      </c>
      <c r="B260" s="168">
        <f>'DESIGN INPUTS AND CALCULATIONS'!C204/(98000)</f>
        <v>1.173469387755102E-5</v>
      </c>
      <c r="CC260" s="18"/>
      <c r="CD260" s="18"/>
      <c r="CE260" s="18"/>
    </row>
    <row r="261" spans="1:83" ht="14.45" customHeight="1">
      <c r="A261" s="123" t="s">
        <v>360</v>
      </c>
      <c r="B261" s="54">
        <f>3.5/(1-((B260/'DESIGN INPUTS AND CALCULATIONS'!C206)*(1200+(0.000776)/('DESIGN INPUTS AND CALCULATIONS'!C203/1000000000))))</f>
        <v>5.7046235724581429</v>
      </c>
      <c r="CC261" s="18"/>
      <c r="CD261" s="18"/>
      <c r="CE261" s="18"/>
    </row>
    <row r="262" spans="1:83">
      <c r="A262" s="123" t="s">
        <v>357</v>
      </c>
      <c r="B262" s="169">
        <f>(B261-3.5)/B260</f>
        <v>187872.2696529548</v>
      </c>
      <c r="CC262" s="18"/>
      <c r="CD262" s="18"/>
      <c r="CE262" s="18"/>
    </row>
    <row r="263" spans="1:83">
      <c r="A263" s="123" t="s">
        <v>407</v>
      </c>
      <c r="B263" s="54">
        <f>B262*13/B261</f>
        <v>428133.33333333326</v>
      </c>
      <c r="CC263" s="18"/>
      <c r="CD263" s="18"/>
      <c r="CE263" s="18"/>
    </row>
    <row r="264" spans="1:83">
      <c r="A264" s="123" t="s">
        <v>408</v>
      </c>
      <c r="B264" s="54">
        <f>B262*B263/(B263-B262)</f>
        <v>334779.09327172954</v>
      </c>
      <c r="CC264" s="18"/>
      <c r="CD264" s="18"/>
      <c r="CE264" s="18"/>
    </row>
    <row r="265" spans="1:83">
      <c r="A265" s="123" t="s">
        <v>358</v>
      </c>
      <c r="B265" s="54">
        <f>'DESIGN INPUTS AND CALCULATIONS'!C209*1000</f>
        <v>390000</v>
      </c>
      <c r="CC265" s="18"/>
      <c r="CD265" s="18"/>
      <c r="CE265" s="18"/>
    </row>
    <row r="266" spans="1:83">
      <c r="A266" s="123" t="s">
        <v>359</v>
      </c>
      <c r="B266" s="54">
        <f>'DESIGN INPUTS AND CALCULATIONS'!C210*1000</f>
        <v>330000</v>
      </c>
      <c r="CC266" s="18"/>
      <c r="CD266" s="18"/>
      <c r="CE266" s="18"/>
    </row>
    <row r="267" spans="1:83">
      <c r="A267" t="s">
        <v>357</v>
      </c>
      <c r="B267" s="54">
        <f>B265*B266/(B265+B266)</f>
        <v>178750</v>
      </c>
      <c r="CC267" s="18"/>
      <c r="CD267" s="18"/>
      <c r="CE267" s="18"/>
    </row>
    <row r="268" spans="1:83">
      <c r="A268" s="123" t="s">
        <v>360</v>
      </c>
      <c r="B268" s="54">
        <f>13*B266/(B265+B266)</f>
        <v>5.958333333333333</v>
      </c>
      <c r="CC268" s="18"/>
      <c r="CD268" s="18"/>
      <c r="CE268" s="18"/>
    </row>
    <row r="269" spans="1:83">
      <c r="A269" s="123" t="s">
        <v>361</v>
      </c>
      <c r="B269" s="54">
        <f>(B268-3.5)/B267</f>
        <v>1.3752913752913752E-5</v>
      </c>
      <c r="CC269" s="18"/>
      <c r="CD269" s="18"/>
      <c r="CE269" s="18"/>
    </row>
    <row r="270" spans="1:83">
      <c r="A270" s="123" t="s">
        <v>406</v>
      </c>
      <c r="B270" s="54">
        <f>(-0.000776)/(B267*'DESIGN INPUTS AND CALCULATIONS'!C203/1000000000)</f>
        <v>-4.3412587412587416E-3</v>
      </c>
      <c r="CC270" s="18"/>
      <c r="CD270" s="18"/>
      <c r="CE270" s="18"/>
    </row>
    <row r="271" spans="1:83">
      <c r="A271" s="123" t="s">
        <v>362</v>
      </c>
      <c r="B271" s="54">
        <f>(1200*13/B265)+B268*(1-EXP(B270))</f>
        <v>6.5810600881648668E-2</v>
      </c>
      <c r="CC271" s="18"/>
      <c r="CD271" s="18"/>
      <c r="CE271" s="18"/>
    </row>
    <row r="272" spans="1:83">
      <c r="A272" s="123" t="s">
        <v>363</v>
      </c>
      <c r="B272" s="54">
        <f>B269*100000</f>
        <v>1.3752913752913751</v>
      </c>
      <c r="CC272" s="18"/>
      <c r="CD272" s="18"/>
      <c r="CE272" s="18"/>
    </row>
    <row r="273" spans="1:83">
      <c r="A273" s="123" t="s">
        <v>365</v>
      </c>
      <c r="B273" s="54">
        <f>B268+'DESIGN INPUTS AND CALCULATIONS'!C200*0.000001*'tables and calculations'!B267</f>
        <v>12.661458333333332</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14400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0,201485861681366-3,5979454349251i</v>
      </c>
      <c r="H285">
        <f>20*LOG10(IMABS(G285))</f>
        <v>11.134689742068547</v>
      </c>
      <c r="I285">
        <f>IMARGUMENT(G285)*180/PI()</f>
        <v>-86.794769506627546</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-92,3527064446061-15,4558842243966i</v>
      </c>
      <c r="Q285">
        <f>20*LOG10(IMABS(P285))</f>
        <v>39.42895922021512</v>
      </c>
      <c r="R285">
        <f>IMARGUMENT(P285)*180/PI()+180</f>
        <v>9.5008095183060846</v>
      </c>
      <c r="CC285" s="18"/>
      <c r="CD285" s="18"/>
      <c r="CE285" s="18"/>
    </row>
    <row r="286" spans="1:83">
      <c r="A286" s="123" t="s">
        <v>27</v>
      </c>
      <c r="B286" s="119">
        <f>Compensation!C13</f>
        <v>6.0260972716488732</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0,050489847373496-1,803200625112i</v>
      </c>
      <c r="H286">
        <f t="shared" ref="H286:H321" si="53">20*LOG10(IMABS(G286))</f>
        <v>5.1242845508674524</v>
      </c>
      <c r="I286">
        <f t="shared" ref="I286:I321" si="54">IMARGUMENT(G286)*180/PI()</f>
        <v>-88.396129930553585</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-23,1731507037685-5,79066410618482i</v>
      </c>
      <c r="Q286">
        <f t="shared" ref="Q286:Q321" si="60">20*LOG10(IMABS(P286))</f>
        <v>27.56275977013366</v>
      </c>
      <c r="R286">
        <f t="shared" ref="R286:R321" si="61">IMARGUMENT(P286)*180/PI()+180</f>
        <v>14.030138086637578</v>
      </c>
      <c r="CC286" s="18"/>
      <c r="CD286" s="18"/>
      <c r="CE286" s="18"/>
    </row>
    <row r="287" spans="1:83">
      <c r="A287" s="123" t="s">
        <v>29</v>
      </c>
      <c r="B287" s="119">
        <f>Compensation!C14</f>
        <v>0.21441845763339318</v>
      </c>
      <c r="D287" s="18">
        <f t="shared" ref="D287:D294" si="62">D286+10</f>
        <v>30</v>
      </c>
      <c r="E287" s="18">
        <f t="shared" si="50"/>
        <v>188.49555921538757</v>
      </c>
      <c r="F287" t="str">
        <f t="shared" si="51"/>
        <v>188,495559215388i</v>
      </c>
      <c r="G287" t="str">
        <f t="shared" si="52"/>
        <v>0,0224497026876018-1,20265716849183i</v>
      </c>
      <c r="H287">
        <f t="shared" si="53"/>
        <v>1.6043499102755621</v>
      </c>
      <c r="I287">
        <f t="shared" si="54"/>
        <v>-88.930598111720755</v>
      </c>
      <c r="K287" t="str">
        <f t="shared" si="55"/>
        <v>0,219224098582163-3,55582405227236i</v>
      </c>
      <c r="L287" t="str">
        <f t="shared" si="56"/>
        <v>2,84903546250306-8,63951921027488i</v>
      </c>
      <c r="M287">
        <f t="shared" si="57"/>
        <v>19.178115359983487</v>
      </c>
      <c r="N287">
        <f t="shared" si="58"/>
        <v>108.25089287889847</v>
      </c>
      <c r="P287" t="str">
        <f t="shared" si="59"/>
        <v>-10,3264197114803-3,62036755990124i</v>
      </c>
      <c r="Q287">
        <f t="shared" si="60"/>
        <v>20.782465270259031</v>
      </c>
      <c r="R287">
        <f t="shared" si="61"/>
        <v>19.320294767177785</v>
      </c>
      <c r="CC287" s="18"/>
      <c r="CD287" s="18"/>
      <c r="CE287" s="18"/>
    </row>
    <row r="288" spans="1:83">
      <c r="A288" s="123" t="s">
        <v>10</v>
      </c>
      <c r="B288">
        <f>B286*B285*B285</f>
        <v>3.8567022538552793</v>
      </c>
      <c r="D288" s="18">
        <f t="shared" si="62"/>
        <v>40</v>
      </c>
      <c r="E288" s="18">
        <f t="shared" si="50"/>
        <v>251.32741228718345</v>
      </c>
      <c r="F288" t="str">
        <f t="shared" si="51"/>
        <v>251,327412287183i</v>
      </c>
      <c r="G288" t="str">
        <f t="shared" si="52"/>
        <v>0,0126298824640655-0,902130354477917i</v>
      </c>
      <c r="H288">
        <f t="shared" si="53"/>
        <v>-0.89376293823152686</v>
      </c>
      <c r="I288">
        <f t="shared" si="54"/>
        <v>-89.197907835903337</v>
      </c>
      <c r="K288" t="str">
        <f t="shared" si="55"/>
        <v>0,219223952743723-2,66698630763934i</v>
      </c>
      <c r="L288" t="str">
        <f t="shared" si="56"/>
        <v>2,84872314042739-6,49949997817158i</v>
      </c>
      <c r="M288">
        <f t="shared" si="57"/>
        <v>17.020747129924246</v>
      </c>
      <c r="N288">
        <f t="shared" si="58"/>
        <v>113.66778219292165</v>
      </c>
      <c r="P288" t="str">
        <f t="shared" si="59"/>
        <v>-5,82741718080088-2,65200753728271i</v>
      </c>
      <c r="Q288">
        <f t="shared" si="60"/>
        <v>16.126984191692717</v>
      </c>
      <c r="R288">
        <f t="shared" si="61"/>
        <v>24.469874357018313</v>
      </c>
      <c r="CC288" s="18"/>
      <c r="CD288" s="18"/>
      <c r="CE288" s="18"/>
    </row>
    <row r="289" spans="1:83">
      <c r="A289" s="123" t="s">
        <v>449</v>
      </c>
      <c r="B289">
        <f>((B286+1)*B285^2-1)^2+((B285^2-1)*B285*B287*B286)^2</f>
        <v>12.365404908387015</v>
      </c>
      <c r="D289" s="18">
        <f t="shared" si="62"/>
        <v>50</v>
      </c>
      <c r="E289" s="18">
        <f t="shared" si="50"/>
        <v>314.15926535897933</v>
      </c>
      <c r="F289" t="str">
        <f t="shared" si="51"/>
        <v>314,159265358979i</v>
      </c>
      <c r="G289" t="str">
        <f t="shared" si="52"/>
        <v>0,00808369505594313-0,721755201113122i</v>
      </c>
      <c r="H289">
        <f t="shared" si="53"/>
        <v>-2.8316568066594998</v>
      </c>
      <c r="I289">
        <f t="shared" si="54"/>
        <v>-89.358311178343556</v>
      </c>
      <c r="K289" t="str">
        <f t="shared" si="55"/>
        <v>0,219223765237442-2,13371069345968i</v>
      </c>
      <c r="L289" t="str">
        <f t="shared" si="56"/>
        <v>2,84832168252446-5,22002295325671i</v>
      </c>
      <c r="M289">
        <f t="shared" si="57"/>
        <v>15.485316129608563</v>
      </c>
      <c r="N289">
        <f t="shared" si="58"/>
        <v>118.61922648173332</v>
      </c>
      <c r="P289" t="str">
        <f t="shared" si="59"/>
        <v>-3,74455375254015-2,09798806254446i</v>
      </c>
      <c r="Q289">
        <f t="shared" si="60"/>
        <v>12.653659322949062</v>
      </c>
      <c r="R289">
        <f t="shared" si="61"/>
        <v>29.260915303389766</v>
      </c>
      <c r="CC289" s="18"/>
      <c r="CD289" s="18"/>
      <c r="CE289" s="18"/>
    </row>
    <row r="290" spans="1:83">
      <c r="A290" s="123" t="s">
        <v>450</v>
      </c>
      <c r="B290" s="18">
        <f>2*((B286+1)*B285^2-1)*(B286+1)+((B285^2-1)*B287*B286)^2+2*(B285*B287*B286)^2*(B285^2-1)</f>
        <v>48.583388960637848</v>
      </c>
      <c r="D290" s="18">
        <f t="shared" si="62"/>
        <v>60</v>
      </c>
      <c r="E290" s="18">
        <f t="shared" si="50"/>
        <v>376.99111843077515</v>
      </c>
      <c r="F290" t="str">
        <f t="shared" si="51"/>
        <v>376,991118430775i</v>
      </c>
      <c r="G290" t="str">
        <f t="shared" si="52"/>
        <v>0,00561389227140653-0,601485719191871i</v>
      </c>
      <c r="H290">
        <f t="shared" si="53"/>
        <v>-4.4151152835359584</v>
      </c>
      <c r="I290">
        <f t="shared" si="54"/>
        <v>-89.46525248380425</v>
      </c>
      <c r="K290" t="str">
        <f t="shared" si="55"/>
        <v>0,219223536063534-1,77821614439113i</v>
      </c>
      <c r="L290" t="str">
        <f t="shared" si="56"/>
        <v>2,84783116301989-4,37081388172365i</v>
      </c>
      <c r="M290">
        <f t="shared" si="57"/>
        <v>14.347948751037887</v>
      </c>
      <c r="N290">
        <f t="shared" si="58"/>
        <v>123.08650653961962</v>
      </c>
      <c r="P290" t="str">
        <f t="shared" si="59"/>
        <v>-2,61299471374601-1,73746705349641i</v>
      </c>
      <c r="Q290">
        <f t="shared" si="60"/>
        <v>9.9328334675019239</v>
      </c>
      <c r="R290">
        <f t="shared" si="61"/>
        <v>33.621254055815484</v>
      </c>
      <c r="CC290" s="18"/>
      <c r="CD290" s="18"/>
      <c r="CE290" s="18"/>
    </row>
    <row r="291" spans="1:83">
      <c r="A291" s="123" t="s">
        <v>452</v>
      </c>
      <c r="B291" s="18">
        <f>0.001*Compensation!C3/Compensation!C6*B285/Compensation!C15*(B286/SQRT(B289)-0.5*B288/(B289*SQRT(B289))*B290)</f>
        <v>-1.8624214926570382E-3</v>
      </c>
      <c r="D291" s="18">
        <f t="shared" si="62"/>
        <v>70</v>
      </c>
      <c r="E291" s="18">
        <f t="shared" si="50"/>
        <v>439.82297150257102</v>
      </c>
      <c r="F291" t="str">
        <f t="shared" si="51"/>
        <v>439,822971502571i</v>
      </c>
      <c r="G291" t="str">
        <f t="shared" si="52"/>
        <v>0,00412458759740043-0,515571102370384i</v>
      </c>
      <c r="H291">
        <f t="shared" si="53"/>
        <v>-5.7539507125370974</v>
      </c>
      <c r="I291">
        <f t="shared" si="54"/>
        <v>-89.541641455272156</v>
      </c>
      <c r="K291" t="str">
        <f t="shared" si="55"/>
        <v>0,219223265222262-1,52431077526494i</v>
      </c>
      <c r="L291" t="str">
        <f t="shared" si="56"/>
        <v>2,84725167256408-3,76746891444346i</v>
      </c>
      <c r="M291">
        <f t="shared" si="57"/>
        <v>13.483177964221227</v>
      </c>
      <c r="N291">
        <f t="shared" si="58"/>
        <v>127.0800393884755</v>
      </c>
      <c r="P291" t="str">
        <f t="shared" si="59"/>
        <v>-1,93065436243043-1,48349993910789i</v>
      </c>
      <c r="Q291">
        <f t="shared" si="60"/>
        <v>7.7292272516841285</v>
      </c>
      <c r="R291">
        <f t="shared" si="61"/>
        <v>37.538397933203413</v>
      </c>
      <c r="CC291" s="18"/>
      <c r="CD291" s="18"/>
      <c r="CE291" s="18"/>
    </row>
    <row r="292" spans="1:83">
      <c r="A292" s="123" t="s">
        <v>453</v>
      </c>
      <c r="B292">
        <f>(1-Compensation!C4/(2*1000*Compensation!C22*B291))</f>
        <v>1.9388892291161224</v>
      </c>
      <c r="D292" s="18">
        <f t="shared" si="62"/>
        <v>80</v>
      </c>
      <c r="E292" s="18">
        <f t="shared" si="50"/>
        <v>502.6548245743669</v>
      </c>
      <c r="F292" t="str">
        <f t="shared" si="51"/>
        <v>502,654824574367i</v>
      </c>
      <c r="G292" t="str">
        <f t="shared" si="52"/>
        <v>0,00315793474568074-0,451131481174855i</v>
      </c>
      <c r="H292">
        <f t="shared" si="53"/>
        <v>-6.9137245110058689</v>
      </c>
      <c r="I292">
        <f t="shared" si="54"/>
        <v>-89.598934268119422</v>
      </c>
      <c r="K292" t="str">
        <f t="shared" si="55"/>
        <v>0,219222952713933-1,3338986434775i</v>
      </c>
      <c r="L292" t="str">
        <f t="shared" si="56"/>
        <v>2,84658331819015-3,31778560537341i</v>
      </c>
      <c r="M292">
        <f t="shared" si="57"/>
        <v>12.812774565120455</v>
      </c>
      <c r="N292">
        <f t="shared" si="58"/>
        <v>130.6288302739153</v>
      </c>
      <c r="P292" t="str">
        <f t="shared" si="59"/>
        <v>-1,48776821000573-1,29466069906468i</v>
      </c>
      <c r="Q292">
        <f t="shared" si="60"/>
        <v>5.8990500541145696</v>
      </c>
      <c r="R292">
        <f t="shared" si="61"/>
        <v>41.02989600579582</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64.450218972147411</v>
      </c>
      <c r="D293" s="18">
        <f t="shared" si="62"/>
        <v>90</v>
      </c>
      <c r="E293" s="18">
        <f t="shared" si="50"/>
        <v>565.48667764616278</v>
      </c>
      <c r="F293" t="str">
        <f t="shared" si="51"/>
        <v>565,486677646163i</v>
      </c>
      <c r="G293" t="str">
        <f t="shared" si="52"/>
        <v>0,00249518397690005-0,401009884845652i</v>
      </c>
      <c r="H293">
        <f t="shared" si="53"/>
        <v>-7.9367302988755171</v>
      </c>
      <c r="I293">
        <f t="shared" si="54"/>
        <v>-89.643495905164528</v>
      </c>
      <c r="K293" t="str">
        <f t="shared" si="55"/>
        <v>0,219222598538902-1,18581533645409i</v>
      </c>
      <c r="L293" t="str">
        <f t="shared" si="56"/>
        <v>2,84582622326473-2,97053991123944i</v>
      </c>
      <c r="M293">
        <f t="shared" si="57"/>
        <v>12.284731009735738</v>
      </c>
      <c r="N293">
        <f t="shared" si="58"/>
        <v>133.77166033924178</v>
      </c>
      <c r="P293" t="str">
        <f t="shared" si="59"/>
        <v>-1,18411500774221-1,14861648967139i</v>
      </c>
      <c r="Q293">
        <f t="shared" si="60"/>
        <v>4.348000710860215</v>
      </c>
      <c r="R293">
        <f t="shared" si="61"/>
        <v>44.128164434077178</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0,00202111388826237-0,360911551165668i</v>
      </c>
      <c r="H294">
        <f t="shared" si="53"/>
        <v>-8.8518481640009519</v>
      </c>
      <c r="I294">
        <f t="shared" si="54"/>
        <v>-89.6791455279253</v>
      </c>
      <c r="K294" t="str">
        <f t="shared" si="55"/>
        <v>0,219222202697576-1,0673622066345i</v>
      </c>
      <c r="L294" t="str">
        <f t="shared" si="56"/>
        <v>2,84498052743112-2,69499699159954i</v>
      </c>
      <c r="M294">
        <f t="shared" si="57"/>
        <v>11.863042063213925</v>
      </c>
      <c r="N294">
        <f t="shared" si="58"/>
        <v>136.55078698273596</v>
      </c>
      <c r="P294" t="str">
        <f t="shared" si="59"/>
        <v>-0,966905514969172-1,03223323103983i</v>
      </c>
      <c r="Q294">
        <f t="shared" si="60"/>
        <v>3.0111938992129601</v>
      </c>
      <c r="R294">
        <f t="shared" si="61"/>
        <v>46.871641454810572</v>
      </c>
      <c r="CC294" s="18"/>
      <c r="CD294" s="18"/>
      <c r="CE294" s="18"/>
    </row>
    <row r="295" spans="1:83">
      <c r="A295" s="163" t="s">
        <v>461</v>
      </c>
      <c r="B295">
        <f>Compensation!C19*0.001*(Compensation!C7/(2*B292)+Compensation!C20*0.001)</f>
        <v>0.28420396159052447</v>
      </c>
      <c r="D295" s="18">
        <f>D294+100</f>
        <v>200</v>
      </c>
      <c r="E295" s="18">
        <f t="shared" si="50"/>
        <v>1256.6370614359173</v>
      </c>
      <c r="F295" t="str">
        <f t="shared" si="51"/>
        <v>1256,63706143592i</v>
      </c>
      <c r="G295" t="str">
        <f t="shared" si="52"/>
        <v>0,000505290356230296-0,180460019908047i</v>
      </c>
      <c r="H295">
        <f t="shared" si="53"/>
        <v>-14.872345932290392</v>
      </c>
      <c r="I295">
        <f t="shared" si="54"/>
        <v>-89.839571506218107</v>
      </c>
      <c r="K295" t="str">
        <f t="shared" si="55"/>
        <v>0,219215952760852-0,534694787000647i</v>
      </c>
      <c r="L295" t="str">
        <f t="shared" si="56"/>
        <v>2,83169272781126-1,51649142039382i</v>
      </c>
      <c r="M295">
        <f t="shared" si="57"/>
        <v>10.136052015236057</v>
      </c>
      <c r="N295">
        <f t="shared" si="58"/>
        <v>151.82906421372809</v>
      </c>
      <c r="P295" t="str">
        <f t="shared" si="59"/>
        <v>-0,272235244887481-0,511773594524323i</v>
      </c>
      <c r="Q295">
        <f t="shared" si="60"/>
        <v>-4.7362939170543292</v>
      </c>
      <c r="R295">
        <f t="shared" si="61"/>
        <v>61.989492707509967</v>
      </c>
      <c r="CC295" s="18"/>
      <c r="CD295" s="18"/>
      <c r="CE295" s="18"/>
    </row>
    <row r="296" spans="1:83">
      <c r="D296" s="18">
        <f t="shared" ref="D296:D303" si="63">D295+100</f>
        <v>300</v>
      </c>
      <c r="E296" s="18">
        <f t="shared" si="50"/>
        <v>1884.9555921538758</v>
      </c>
      <c r="F296" t="str">
        <f t="shared" si="51"/>
        <v>1884,95559215388i</v>
      </c>
      <c r="G296" t="str">
        <f t="shared" si="52"/>
        <v>0,000224574469805727-0,120307203944072i</v>
      </c>
      <c r="H296">
        <f t="shared" si="53"/>
        <v>-18.394152197401425</v>
      </c>
      <c r="I296">
        <f t="shared" si="54"/>
        <v>-89.893047515532388</v>
      </c>
      <c r="K296" t="str">
        <f t="shared" si="55"/>
        <v>0,219205536991531-0,357589420912823i</v>
      </c>
      <c r="L296" t="str">
        <f t="shared" si="56"/>
        <v>2,8098159003716-1,19647658104894i</v>
      </c>
      <c r="M296">
        <f t="shared" si="57"/>
        <v>9.6972435704895243</v>
      </c>
      <c r="N296">
        <f t="shared" si="58"/>
        <v>156.93471174114572</v>
      </c>
      <c r="P296" t="str">
        <f t="shared" si="59"/>
        <v>-0,143313739134483-0,338309792665126i</v>
      </c>
      <c r="Q296">
        <f t="shared" si="60"/>
        <v>-8.6969086269119131</v>
      </c>
      <c r="R296">
        <f t="shared" si="61"/>
        <v>67.041664225613346</v>
      </c>
      <c r="CC296" s="18"/>
      <c r="CD296" s="18"/>
      <c r="CE296" s="18"/>
    </row>
    <row r="297" spans="1:83">
      <c r="A297" t="s">
        <v>547</v>
      </c>
      <c r="D297" s="18">
        <f t="shared" si="63"/>
        <v>400</v>
      </c>
      <c r="E297" s="18">
        <f t="shared" si="50"/>
        <v>2513.2741228718346</v>
      </c>
      <c r="F297" t="str">
        <f t="shared" si="51"/>
        <v>2513,27412287183i</v>
      </c>
      <c r="G297" t="str">
        <f t="shared" si="52"/>
        <v>0,000126323331839706-0,0902305405102735i</v>
      </c>
      <c r="H297">
        <f t="shared" si="53"/>
        <v>-20.892920308947048</v>
      </c>
      <c r="I297">
        <f t="shared" si="54"/>
        <v>-89.9197855958882</v>
      </c>
      <c r="K297" t="str">
        <f t="shared" si="55"/>
        <v>0,219190956577209-0,269374471902931i</v>
      </c>
      <c r="L297" t="str">
        <f t="shared" si="56"/>
        <v>2,77974152649593-1,08859219507271i</v>
      </c>
      <c r="M297">
        <f t="shared" si="57"/>
        <v>9.4997497906869324</v>
      </c>
      <c r="N297">
        <f t="shared" si="58"/>
        <v>158.61387735098006</v>
      </c>
      <c r="P297" t="str">
        <f t="shared" si="59"/>
        <v>-0,0978731159453956-0,250955095007677i</v>
      </c>
      <c r="Q297">
        <f t="shared" si="60"/>
        <v>-11.393170518260114</v>
      </c>
      <c r="R297">
        <f t="shared" si="61"/>
        <v>68.694091755091833</v>
      </c>
      <c r="CC297" s="18"/>
      <c r="CD297" s="18"/>
      <c r="CE297" s="18"/>
    </row>
    <row r="298" spans="1:83">
      <c r="A298" t="s">
        <v>465</v>
      </c>
      <c r="D298" s="18">
        <f t="shared" si="63"/>
        <v>500</v>
      </c>
      <c r="E298" s="18">
        <f t="shared" si="50"/>
        <v>3141.5926535897929</v>
      </c>
      <c r="F298" t="str">
        <f t="shared" si="51"/>
        <v>3141,59265358979i</v>
      </c>
      <c r="G298" t="str">
        <f t="shared" si="52"/>
        <v>0,000080846989423455-0,0721844833419545i</v>
      </c>
      <c r="H298">
        <f t="shared" si="53"/>
        <v>-22.8311175047033</v>
      </c>
      <c r="I298">
        <f t="shared" si="54"/>
        <v>-89.935828461617305</v>
      </c>
      <c r="K298" t="str">
        <f t="shared" si="55"/>
        <v>0,219172213180043-0,216715581889345i</v>
      </c>
      <c r="L298" t="str">
        <f t="shared" si="56"/>
        <v>2,74199321987132-1,06289326832187i</v>
      </c>
      <c r="M298">
        <f t="shared" si="57"/>
        <v>9.3692918552918805</v>
      </c>
      <c r="N298">
        <f t="shared" si="58"/>
        <v>158.81191249478729</v>
      </c>
      <c r="P298" t="str">
        <f t="shared" si="59"/>
        <v>-0,0765027195246095-0,198015295624376i</v>
      </c>
      <c r="Q298">
        <f t="shared" si="60"/>
        <v>-13.461825649411409</v>
      </c>
      <c r="R298">
        <f t="shared" si="61"/>
        <v>68.876084033170002</v>
      </c>
      <c r="CC298" s="18"/>
      <c r="CD298" s="18"/>
      <c r="CE298" s="18"/>
    </row>
    <row r="299" spans="1:83">
      <c r="A299" t="s">
        <v>466</v>
      </c>
      <c r="D299" s="18">
        <f t="shared" si="63"/>
        <v>600</v>
      </c>
      <c r="E299" s="18">
        <f t="shared" si="50"/>
        <v>3769.9111843077517</v>
      </c>
      <c r="F299" t="str">
        <f t="shared" si="51"/>
        <v>3769,91118430775i</v>
      </c>
      <c r="G299" t="str">
        <f t="shared" si="52"/>
        <v>0,000056143764174627-0,0601537591747437i</v>
      </c>
      <c r="H299">
        <f t="shared" si="53"/>
        <v>-24.414740761039951</v>
      </c>
      <c r="I299">
        <f t="shared" si="54"/>
        <v>-89.946523711182081</v>
      </c>
      <c r="K299" t="str">
        <f t="shared" si="55"/>
        <v>0,219149308936283-0,181834605880466i</v>
      </c>
      <c r="L299" t="str">
        <f t="shared" si="56"/>
        <v>2,69720466966642-1,0755976327651i</v>
      </c>
      <c r="M299">
        <f t="shared" si="57"/>
        <v>9.2592149662955716</v>
      </c>
      <c r="N299">
        <f t="shared" si="58"/>
        <v>158.25875873976256</v>
      </c>
      <c r="P299" t="str">
        <f t="shared" si="59"/>
        <v>-0,0645498097473718-0,162307388243949i</v>
      </c>
      <c r="Q299">
        <f t="shared" si="60"/>
        <v>-15.155525794744367</v>
      </c>
      <c r="R299">
        <f t="shared" si="61"/>
        <v>68.312235028580488</v>
      </c>
      <c r="CC299" s="18"/>
      <c r="CD299" s="18"/>
      <c r="CE299" s="18"/>
    </row>
    <row r="300" spans="1:83">
      <c r="D300" s="18">
        <f t="shared" si="63"/>
        <v>700</v>
      </c>
      <c r="E300" s="18">
        <f t="shared" si="50"/>
        <v>4398.22971502571</v>
      </c>
      <c r="F300" t="str">
        <f t="shared" si="51"/>
        <v>4398,22971502571i</v>
      </c>
      <c r="G300" t="str">
        <f t="shared" si="52"/>
        <v>0,0000412484893348297-0,0515603769231974i</v>
      </c>
      <c r="H300">
        <f t="shared" si="53"/>
        <v>-25.753675549941015</v>
      </c>
      <c r="I300">
        <f t="shared" si="54"/>
        <v>-89.954163177482044</v>
      </c>
      <c r="K300" t="str">
        <f t="shared" si="55"/>
        <v>0,21912224645566-0,157112316938613i</v>
      </c>
      <c r="L300" t="str">
        <f t="shared" si="56"/>
        <v>2,64609436696012-1,10763301157003i</v>
      </c>
      <c r="M300">
        <f t="shared" si="57"/>
        <v>9.1532944990761642</v>
      </c>
      <c r="N300">
        <f t="shared" si="58"/>
        <v>157.28622141126607</v>
      </c>
      <c r="P300" t="str">
        <f t="shared" si="59"/>
        <v>-0,0570008281738525-0,136479311123278i</v>
      </c>
      <c r="Q300">
        <f t="shared" si="60"/>
        <v>-16.60038105086484</v>
      </c>
      <c r="R300">
        <f t="shared" si="61"/>
        <v>67.332058233784053</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0,000031580879384151-0,0451153365751555i</v>
      </c>
      <c r="H301">
        <f t="shared" si="53"/>
        <v>-26.913513838047464</v>
      </c>
      <c r="I301">
        <f t="shared" si="54"/>
        <v>-89.959892778291419</v>
      </c>
      <c r="K301" t="str">
        <f t="shared" si="55"/>
        <v>0,219091028820639-0,138739082426451i</v>
      </c>
      <c r="L301" t="str">
        <f t="shared" si="56"/>
        <v>2,58943888877042-1,14927837667587i</v>
      </c>
      <c r="M301">
        <f t="shared" si="57"/>
        <v>9.0450102469828906</v>
      </c>
      <c r="N301">
        <f t="shared" si="58"/>
        <v>156.06677317087733</v>
      </c>
      <c r="P301" t="str">
        <f t="shared" si="59"/>
        <v>-0,0517683040250613-0,116859702229467i</v>
      </c>
      <c r="Q301">
        <f t="shared" si="60"/>
        <v>-17.868503591064556</v>
      </c>
      <c r="R301">
        <f t="shared" si="61"/>
        <v>66.106880392585964</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0,0000249527961536327-0,0401025255242977i</v>
      </c>
      <c r="H302">
        <f t="shared" si="53"/>
        <v>-27.936563840364911</v>
      </c>
      <c r="I302">
        <f t="shared" si="54"/>
        <v>-89.964349135036912</v>
      </c>
      <c r="K302" t="str">
        <f t="shared" si="55"/>
        <v>0,219055659585553-0,124598422760642i</v>
      </c>
      <c r="L302" t="str">
        <f t="shared" si="56"/>
        <v>2,52804643017069-1,19504369937244i</v>
      </c>
      <c r="M302">
        <f t="shared" si="57"/>
        <v>8.9315944440189199</v>
      </c>
      <c r="N302">
        <f t="shared" si="58"/>
        <v>154.69922888290938</v>
      </c>
      <c r="P302" t="str">
        <f t="shared" si="59"/>
        <v>-0,0478611886294955-0,101410866174355i</v>
      </c>
      <c r="Q302">
        <f t="shared" si="60"/>
        <v>-19.004969396345981</v>
      </c>
      <c r="R302">
        <f t="shared" si="61"/>
        <v>64.734879747872441</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0,0000202117663712428-0,0360922756268565i</v>
      </c>
      <c r="H303">
        <f t="shared" si="53"/>
        <v>-28.851713332106499</v>
      </c>
      <c r="I303">
        <f t="shared" si="54"/>
        <v>-89.967914220746479</v>
      </c>
      <c r="K303" t="str">
        <f t="shared" si="55"/>
        <v>0,219016142775582-0,113420434917639i</v>
      </c>
      <c r="L303" t="str">
        <f t="shared" si="56"/>
        <v>2,46273203959018-1,24161751340808i</v>
      </c>
      <c r="M303">
        <f t="shared" si="57"/>
        <v>8.8119418449228757</v>
      </c>
      <c r="N303">
        <f t="shared" si="58"/>
        <v>153.24446483308176</v>
      </c>
      <c r="P303" t="str">
        <f t="shared" si="59"/>
        <v>-0,0447630253524374-0,0889106988510827i</v>
      </c>
      <c r="Q303">
        <f t="shared" si="60"/>
        <v>-20.039771487183625</v>
      </c>
      <c r="R303">
        <f t="shared" si="61"/>
        <v>63.276550612335328</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5,05294278127328E-06-0,0180461420579182i</v>
      </c>
      <c r="H304">
        <f t="shared" si="53"/>
        <v>-34.872312223916389</v>
      </c>
      <c r="I304">
        <f t="shared" si="54"/>
        <v>-89.98395710911548</v>
      </c>
      <c r="K304" t="str">
        <f t="shared" si="55"/>
        <v>0,218394077568986-0,0667995572021568i</v>
      </c>
      <c r="L304" t="str">
        <f t="shared" si="56"/>
        <v>1,74526510622165-1,53239910460691i</v>
      </c>
      <c r="M304">
        <f t="shared" si="57"/>
        <v>7.3192682785752972</v>
      </c>
      <c r="N304">
        <f t="shared" si="58"/>
        <v>138.71582286872169</v>
      </c>
      <c r="P304" t="str">
        <f t="shared" si="59"/>
        <v>-0,0276450732064431-0,0315030451605972i</v>
      </c>
      <c r="Q304">
        <f t="shared" si="60"/>
        <v>-27.553043945341091</v>
      </c>
      <c r="R304">
        <f t="shared" si="61"/>
        <v>48.731865759606137</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2,24575244504845E-06-0,0120307618959567i</v>
      </c>
      <c r="H305">
        <f t="shared" si="53"/>
        <v>-38.394137215868945</v>
      </c>
      <c r="I305">
        <f t="shared" si="54"/>
        <v>-89.989304739255047</v>
      </c>
      <c r="K305" t="str">
        <f t="shared" si="55"/>
        <v>0,217365117821916-0,0556589076420397i</v>
      </c>
      <c r="L305" t="str">
        <f t="shared" si="56"/>
        <v>1,16738713776188-1,51000359825444i</v>
      </c>
      <c r="M305">
        <f t="shared" si="57"/>
        <v>5.6144767845776471</v>
      </c>
      <c r="N305">
        <f t="shared" si="58"/>
        <v>127.70768924341787</v>
      </c>
      <c r="P305" t="str">
        <f t="shared" si="59"/>
        <v>-0,0181638720901181-0,0140479477890884i</v>
      </c>
      <c r="Q305">
        <f t="shared" si="60"/>
        <v>-32.779660431291283</v>
      </c>
      <c r="R305">
        <f t="shared" si="61"/>
        <v>37.718384504162827</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1,26323576959726E-06-0,00902307155952053i</v>
      </c>
      <c r="H306">
        <f t="shared" si="53"/>
        <v>-40.892911881828518</v>
      </c>
      <c r="I306">
        <f t="shared" si="54"/>
        <v>-89.991978554400518</v>
      </c>
      <c r="K306" t="str">
        <f t="shared" si="55"/>
        <v>0,21594075646524-0,0532951126052341i</v>
      </c>
      <c r="L306" t="str">
        <f t="shared" si="56"/>
        <v>0,790291754783991-1,37037445672277i</v>
      </c>
      <c r="M306">
        <f t="shared" si="57"/>
        <v>3.9837186639635074</v>
      </c>
      <c r="N306">
        <f t="shared" si="58"/>
        <v>119.97194864589653</v>
      </c>
      <c r="P306" t="str">
        <f t="shared" si="59"/>
        <v>-0,0123639884615356-0,00713259016234648i</v>
      </c>
      <c r="Q306">
        <f t="shared" si="60"/>
        <v>-36.909193217864981</v>
      </c>
      <c r="R306">
        <f t="shared" si="61"/>
        <v>29.979970091495971</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8,08470898246874E-07-0,0072184572985503i</v>
      </c>
      <c r="H307">
        <f t="shared" si="53"/>
        <v>-42.831112111345568</v>
      </c>
      <c r="I307">
        <f t="shared" si="54"/>
        <v>-89.993582843505322</v>
      </c>
      <c r="K307" t="str">
        <f t="shared" si="55"/>
        <v>0,21413663499512-0,0543405829619523i</v>
      </c>
      <c r="L307" t="str">
        <f t="shared" si="56"/>
        <v>0,552028282564975-1,21542236067912i</v>
      </c>
      <c r="M307">
        <f t="shared" si="57"/>
        <v>2.5090446797014527</v>
      </c>
      <c r="N307">
        <f t="shared" si="58"/>
        <v>114.42690188579456</v>
      </c>
      <c r="P307" t="str">
        <f t="shared" si="59"/>
        <v>-0,00877302811146397-0,00398577521889502i</v>
      </c>
      <c r="Q307">
        <f t="shared" si="60"/>
        <v>-40.322067431644115</v>
      </c>
      <c r="R307">
        <f t="shared" si="61"/>
        <v>24.433319042289241</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5,61438125934498E-07-0,00601538110518175i</v>
      </c>
      <c r="H308">
        <f t="shared" si="53"/>
        <v>-44.41473701565188</v>
      </c>
      <c r="I308">
        <f t="shared" si="54"/>
        <v>-89.994652369580933</v>
      </c>
      <c r="K308" t="str">
        <f t="shared" si="55"/>
        <v>0,211972122581602-0,0569859691598898i</v>
      </c>
      <c r="L308" t="str">
        <f t="shared" si="56"/>
        <v>0,398113287004894-1,07595217066396i</v>
      </c>
      <c r="M308">
        <f t="shared" si="57"/>
        <v>1.1931108435030997</v>
      </c>
      <c r="N308">
        <f t="shared" si="58"/>
        <v>110.30498818097944</v>
      </c>
      <c r="P308" t="str">
        <f t="shared" si="59"/>
        <v>-0,00647203884151351-0,00239540722494133i</v>
      </c>
      <c r="Q308">
        <f t="shared" si="60"/>
        <v>-43.221626172148788</v>
      </c>
      <c r="R308">
        <f t="shared" si="61"/>
        <v>20.310335811398488</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4,12485154701103E-07-0,00515604095921495i</v>
      </c>
      <c r="H309">
        <f t="shared" si="53"/>
        <v>-45.753672798227008</v>
      </c>
      <c r="I309">
        <f t="shared" si="54"/>
        <v>-89.995416316780123</v>
      </c>
      <c r="K309" t="str">
        <f t="shared" si="55"/>
        <v>0,20946981197312-0,060440897519404i</v>
      </c>
      <c r="L309" t="str">
        <f t="shared" si="56"/>
        <v>0,295111546010777-0,957511831976837i</v>
      </c>
      <c r="M309">
        <f t="shared" si="57"/>
        <v>1.6989907730162512E-2</v>
      </c>
      <c r="N309">
        <f t="shared" si="58"/>
        <v>107.12964773869331</v>
      </c>
      <c r="P309" t="str">
        <f t="shared" si="59"/>
        <v>-0,0049368484954738-0,00152200217818495i</v>
      </c>
      <c r="Q309">
        <f t="shared" si="60"/>
        <v>-45.736682890496851</v>
      </c>
      <c r="R309">
        <f t="shared" si="61"/>
        <v>17.134231421913171</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3,1580894704175E-07-0,00451153584608044i</v>
      </c>
      <c r="H310">
        <f t="shared" si="53"/>
        <v>-46.913511731266276</v>
      </c>
      <c r="I310">
        <f t="shared" si="54"/>
        <v>-89.995989277180598</v>
      </c>
      <c r="K310" t="str">
        <f t="shared" si="55"/>
        <v>0,206654955860219-0,0642993957317733i</v>
      </c>
      <c r="L310" t="str">
        <f t="shared" si="56"/>
        <v>0,223697384123109-0,858386158269275i</v>
      </c>
      <c r="M310">
        <f t="shared" si="57"/>
        <v>-1.0409849334058674</v>
      </c>
      <c r="N310">
        <f t="shared" si="58"/>
        <v>104.60653415210405</v>
      </c>
      <c r="P310" t="str">
        <f t="shared" si="59"/>
        <v>-0,00387256927717578-0,00100948985317463i</v>
      </c>
      <c r="Q310">
        <f t="shared" si="60"/>
        <v>-47.954496664672135</v>
      </c>
      <c r="R310">
        <f t="shared" si="61"/>
        <v>14.61054487492342</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2,49528057178493E-07-0,00401025408952901i</v>
      </c>
      <c r="H311">
        <f t="shared" si="53"/>
        <v>-47.936562175747575</v>
      </c>
      <c r="I311">
        <f t="shared" si="54"/>
        <v>-89.996434913048191</v>
      </c>
      <c r="K311" t="str">
        <f t="shared" si="55"/>
        <v>0,203554868633623-0,0683284927526649i</v>
      </c>
      <c r="L311" t="str">
        <f t="shared" si="56"/>
        <v>0,172588047307123-0,775347998817558i</v>
      </c>
      <c r="M311">
        <f t="shared" si="57"/>
        <v>-2.0000426144435997</v>
      </c>
      <c r="N311">
        <f t="shared" si="58"/>
        <v>102.54912152985401</v>
      </c>
      <c r="P311" t="str">
        <f t="shared" si="59"/>
        <v>-0,00310929941750611-0,000692315393596998i</v>
      </c>
      <c r="Q311">
        <f t="shared" si="60"/>
        <v>-49.936604790191168</v>
      </c>
      <c r="R311">
        <f t="shared" si="61"/>
        <v>12.552686616805829</v>
      </c>
      <c r="CC311" s="18"/>
      <c r="CD311" s="18"/>
      <c r="CE311" s="18"/>
    </row>
    <row r="312" spans="1:83">
      <c r="A312" t="s">
        <v>503</v>
      </c>
      <c r="B312" s="18">
        <v>100000</v>
      </c>
      <c r="D312" s="18">
        <f t="shared" si="64"/>
        <v>10000</v>
      </c>
      <c r="E312" s="18">
        <f t="shared" si="50"/>
        <v>62831.853071795864</v>
      </c>
      <c r="F312" t="str">
        <f t="shared" si="51"/>
        <v>62831,8530717959i</v>
      </c>
      <c r="G312" t="str">
        <f t="shared" si="52"/>
        <v>2,02117726463258E-07-0,00360922868323108i</v>
      </c>
      <c r="H312">
        <f t="shared" si="53"/>
        <v>-48.8517119837664</v>
      </c>
      <c r="I312">
        <f t="shared" si="54"/>
        <v>-89.9967914217426</v>
      </c>
      <c r="K312" t="str">
        <f t="shared" si="55"/>
        <v>0,200198318076047-0,0723836914125539i</v>
      </c>
      <c r="L312" t="str">
        <f t="shared" si="56"/>
        <v>0,134996754916761-0,705317068704762i</v>
      </c>
      <c r="M312">
        <f t="shared" si="57"/>
        <v>-2.8760599191675285</v>
      </c>
      <c r="N312">
        <f t="shared" si="58"/>
        <v>100.83529338934207</v>
      </c>
      <c r="P312" t="str">
        <f t="shared" si="59"/>
        <v>-0,00254562330990451-0,000487376717071052i</v>
      </c>
      <c r="Q312">
        <f t="shared" si="60"/>
        <v>-51.727771902933938</v>
      </c>
      <c r="R312">
        <f t="shared" si="61"/>
        <v>10.838501967599484</v>
      </c>
      <c r="CC312" s="18"/>
      <c r="CD312" s="18"/>
      <c r="CE312" s="18"/>
    </row>
    <row r="313" spans="1:83">
      <c r="D313" s="18">
        <f>D312+10000</f>
        <v>20000</v>
      </c>
      <c r="E313" s="18">
        <f t="shared" si="50"/>
        <v>125663.70614359173</v>
      </c>
      <c r="F313" t="str">
        <f t="shared" si="51"/>
        <v>125663,706143592i</v>
      </c>
      <c r="G313" t="str">
        <f t="shared" si="52"/>
        <v>5,05294317346606E-08-0,00180461434586003i</v>
      </c>
      <c r="H313">
        <f t="shared" si="53"/>
        <v>-54.872311886831334</v>
      </c>
      <c r="I313">
        <f t="shared" si="54"/>
        <v>-89.998395710870042</v>
      </c>
      <c r="K313" t="str">
        <f t="shared" si="55"/>
        <v>0,158841786002943-0,103268431611915i</v>
      </c>
      <c r="L313" t="str">
        <f t="shared" si="56"/>
        <v>0,0134273826029202-0,355393014316317i</v>
      </c>
      <c r="M313">
        <f t="shared" si="57"/>
        <v>-8.9796272868207527</v>
      </c>
      <c r="N313">
        <f t="shared" si="58"/>
        <v>92.163707700254577</v>
      </c>
      <c r="P313" t="str">
        <f t="shared" si="59"/>
        <v>-0,000641346653575652-0,0000242492050796371i</v>
      </c>
      <c r="Q313">
        <f t="shared" si="60"/>
        <v>-63.851939173652084</v>
      </c>
      <c r="R313">
        <f t="shared" si="61"/>
        <v>2.1653119893845485</v>
      </c>
      <c r="CC313" s="18"/>
      <c r="CD313" s="18"/>
      <c r="CE313" s="18"/>
    </row>
    <row r="314" spans="1:83">
      <c r="D314" s="18">
        <f t="shared" ref="D314:D321" si="65">D313+10000</f>
        <v>30000</v>
      </c>
      <c r="E314" s="18">
        <f t="shared" si="50"/>
        <v>188495.55921538759</v>
      </c>
      <c r="F314" t="str">
        <f t="shared" si="51"/>
        <v>188495,559215388i</v>
      </c>
      <c r="G314" t="str">
        <f t="shared" si="52"/>
        <v>2,24575252251863E-08-0,00120307623109737i</v>
      </c>
      <c r="H314">
        <f t="shared" si="53"/>
        <v>-58.394137066053311</v>
      </c>
      <c r="I314">
        <f t="shared" si="54"/>
        <v>-89.998930473913219</v>
      </c>
      <c r="K314" t="str">
        <f t="shared" si="55"/>
        <v>0,118159797187301-0,112833979234188i</v>
      </c>
      <c r="L314" t="str">
        <f t="shared" si="56"/>
        <v>-0,00365541939365712-0,230021143127179i</v>
      </c>
      <c r="M314">
        <f t="shared" si="57"/>
        <v>-12.763548200830597</v>
      </c>
      <c r="N314">
        <f t="shared" si="58"/>
        <v>89.089551193388758</v>
      </c>
      <c r="P314" t="str">
        <f t="shared" si="59"/>
        <v>-0,000276733052037828+4,39258248157714E-06i</v>
      </c>
      <c r="Q314">
        <f t="shared" si="60"/>
        <v>-71.157685266883931</v>
      </c>
      <c r="R314">
        <f t="shared" si="61"/>
        <v>359.09062071947551</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1,26323579410931E-08-0,000902307173460581i</v>
      </c>
      <c r="H315">
        <f t="shared" si="53"/>
        <v>-60.892911797557247</v>
      </c>
      <c r="I315">
        <f t="shared" si="54"/>
        <v>-89.999197855434872</v>
      </c>
      <c r="K315" t="str">
        <f t="shared" si="55"/>
        <v>0,0869741033834978-0,109915683634803i</v>
      </c>
      <c r="L315" t="str">
        <f t="shared" si="56"/>
        <v>-0,00624820964168893-0,167875909109795i</v>
      </c>
      <c r="M315">
        <f t="shared" si="57"/>
        <v>-15.494220461016281</v>
      </c>
      <c r="N315">
        <f t="shared" si="58"/>
        <v>87.868479914236275</v>
      </c>
      <c r="P315" t="str">
        <f t="shared" si="59"/>
        <v>-0,000151475715970605+5,63568371240793E-06i</v>
      </c>
      <c r="Q315">
        <f t="shared" si="60"/>
        <v>-76.38713225857353</v>
      </c>
      <c r="R315">
        <f t="shared" si="61"/>
        <v>357.86928205880139</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8,08470908287006E-09-0,000721845738819398i</v>
      </c>
      <c r="H316">
        <f t="shared" si="53"/>
        <v>-62.831112057411936</v>
      </c>
      <c r="I316">
        <f t="shared" si="54"/>
        <v>-89.999358284347878</v>
      </c>
      <c r="K316" t="str">
        <f t="shared" si="55"/>
        <v>0,0649382178103279-0,102228638940344i</v>
      </c>
      <c r="L316" t="str">
        <f t="shared" si="56"/>
        <v>-0,00590025456098929-0,131566820645976i</v>
      </c>
      <c r="M316">
        <f t="shared" si="57"/>
        <v>-17.608346772905609</v>
      </c>
      <c r="N316">
        <f t="shared" si="58"/>
        <v>87.432230071271448</v>
      </c>
      <c r="P316" t="str">
        <f t="shared" si="59"/>
        <v>-0,0000949709965551554+4,25800993332996E-06i</v>
      </c>
      <c r="Q316">
        <f t="shared" si="60"/>
        <v>-80.439458830317548</v>
      </c>
      <c r="R316">
        <f t="shared" si="61"/>
        <v>357.43287178692356</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5,61438130776384E-09-0,000601538115705887i</v>
      </c>
      <c r="H317">
        <f t="shared" si="53"/>
        <v>-64.414736978197993</v>
      </c>
      <c r="I317">
        <f t="shared" si="54"/>
        <v>-89.999465236956553</v>
      </c>
      <c r="K317" t="str">
        <f t="shared" si="55"/>
        <v>0,0495838762068556-0,0934916541188807i</v>
      </c>
      <c r="L317" t="str">
        <f t="shared" si="56"/>
        <v>-0,00501860110923326-0,108024427390227i</v>
      </c>
      <c r="M317">
        <f t="shared" si="57"/>
        <v>-19.320197058079362</v>
      </c>
      <c r="N317">
        <f t="shared" si="58"/>
        <v>87.340064064548869</v>
      </c>
      <c r="P317" t="str">
        <f t="shared" si="59"/>
        <v>-0,0000649808386788648+3,01827336440173E-06i</v>
      </c>
      <c r="Q317">
        <f t="shared" si="60"/>
        <v>-83.734934036277352</v>
      </c>
      <c r="R317">
        <f t="shared" si="61"/>
        <v>357.34059882759232</v>
      </c>
      <c r="CC317" s="18"/>
      <c r="CD317" s="18"/>
      <c r="CE317" s="18"/>
    </row>
    <row r="318" spans="1:83">
      <c r="A318" s="54">
        <v>1</v>
      </c>
      <c r="D318" s="18">
        <f t="shared" si="65"/>
        <v>70000</v>
      </c>
      <c r="E318" s="18">
        <f t="shared" si="50"/>
        <v>439822.97150257102</v>
      </c>
      <c r="F318" t="str">
        <f t="shared" si="51"/>
        <v>439822,971502571i</v>
      </c>
      <c r="G318" t="str">
        <f t="shared" si="52"/>
        <v>4,12485157314632E-09-0,000515604099188392i</v>
      </c>
      <c r="H318">
        <f t="shared" si="53"/>
        <v>-65.753672770709869</v>
      </c>
      <c r="I318">
        <f t="shared" si="54"/>
        <v>-89.999541631677047</v>
      </c>
      <c r="K318" t="str">
        <f t="shared" si="55"/>
        <v>0,0387544961570726-0,0851540701570526i</v>
      </c>
      <c r="L318" t="str">
        <f t="shared" si="56"/>
        <v>-0,00416478900960367-0,0916078417581582i</v>
      </c>
      <c r="M318">
        <f t="shared" si="57"/>
        <v>-20.752379776315138</v>
      </c>
      <c r="N318">
        <f t="shared" si="58"/>
        <v>87.396940842662019</v>
      </c>
      <c r="P318" t="str">
        <f t="shared" si="59"/>
        <v>-0,0000472333959074444+2,14700441685623E-06i</v>
      </c>
      <c r="Q318">
        <f t="shared" si="60"/>
        <v>-86.506052547024993</v>
      </c>
      <c r="R318">
        <f t="shared" si="61"/>
        <v>357.39739921098499</v>
      </c>
      <c r="CC318" s="18"/>
      <c r="CD318" s="18"/>
      <c r="CE318" s="18"/>
    </row>
    <row r="319" spans="1:83">
      <c r="A319" s="54"/>
      <c r="D319" s="18">
        <f t="shared" si="65"/>
        <v>80000</v>
      </c>
      <c r="E319" s="18">
        <f t="shared" si="50"/>
        <v>502654.82457436691</v>
      </c>
      <c r="F319" t="str">
        <f t="shared" si="51"/>
        <v>502654,824574367i</v>
      </c>
      <c r="G319" t="str">
        <f t="shared" si="52"/>
        <v>3,15808948573753E-09-0,000451153586796611i</v>
      </c>
      <c r="H319">
        <f t="shared" si="53"/>
        <v>-66.913511710198435</v>
      </c>
      <c r="I319">
        <f t="shared" si="54"/>
        <v>-89.999598927717415</v>
      </c>
      <c r="K319" t="str">
        <f t="shared" si="55"/>
        <v>0,0309539199715364-0,0776727701293295i</v>
      </c>
      <c r="L319" t="str">
        <f t="shared" si="56"/>
        <v>-0,00345218753202618-0,0795332325089407i</v>
      </c>
      <c r="M319">
        <f t="shared" si="57"/>
        <v>-21.980852709457604</v>
      </c>
      <c r="N319">
        <f t="shared" si="58"/>
        <v>87.514602501472609</v>
      </c>
      <c r="P319" t="str">
        <f t="shared" si="59"/>
        <v>-0,0000358817140182546+0,0000015572156143028i</v>
      </c>
      <c r="Q319">
        <f t="shared" si="60"/>
        <v>-88.894364419656029</v>
      </c>
      <c r="R319">
        <f t="shared" si="61"/>
        <v>357.51500357375517</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2,49528058134915E-09-0,000401025410490001i</v>
      </c>
      <c r="H320">
        <f t="shared" si="53"/>
        <v>-67.936562159101385</v>
      </c>
      <c r="I320">
        <f t="shared" si="54"/>
        <v>-89.999643491304369</v>
      </c>
      <c r="K320" t="str">
        <f t="shared" si="55"/>
        <v>0,0252043242550911-0,0711147575797923i</v>
      </c>
      <c r="L320" t="str">
        <f t="shared" si="56"/>
        <v>-0,00288116002336776-0,0702863242492569i</v>
      </c>
      <c r="M320">
        <f t="shared" si="57"/>
        <v>-23.055291934875282</v>
      </c>
      <c r="N320">
        <f t="shared" si="58"/>
        <v>87.652659423938488</v>
      </c>
      <c r="P320" t="str">
        <f t="shared" si="59"/>
        <v>-0,0000281866092231942+0,0000011552429969584i</v>
      </c>
      <c r="Q320">
        <f t="shared" si="60"/>
        <v>-90.991854093976684</v>
      </c>
      <c r="R320">
        <f t="shared" si="61"/>
        <v>357.6530159326341</v>
      </c>
      <c r="CC320" s="18"/>
      <c r="CD320" s="18"/>
      <c r="CE320" s="18"/>
    </row>
    <row r="321" spans="1:83">
      <c r="A321" s="54">
        <f>B302*(B304+B305)</f>
        <v>1.49205E-3</v>
      </c>
      <c r="D321" s="18">
        <f t="shared" si="65"/>
        <v>100000</v>
      </c>
      <c r="E321" s="18">
        <f t="shared" si="50"/>
        <v>628318.53071795858</v>
      </c>
      <c r="F321" t="str">
        <f t="shared" si="51"/>
        <v>628318,530717959i</v>
      </c>
      <c r="G321" t="str">
        <f t="shared" si="52"/>
        <v>2,02117727090766E-09-0,000360922869443654i</v>
      </c>
      <c r="H321">
        <f t="shared" si="53"/>
        <v>-68.851711970282992</v>
      </c>
      <c r="I321">
        <f t="shared" si="54"/>
        <v>-89.999679142173918</v>
      </c>
      <c r="K321" t="str">
        <f t="shared" si="55"/>
        <v>0,0208714262992654-0,0654087961983113i</v>
      </c>
      <c r="L321" t="str">
        <f t="shared" si="56"/>
        <v>-0,00242745715552676-0,0629790977278091i</v>
      </c>
      <c r="M321">
        <f t="shared" si="57"/>
        <v>-24.00962409626683</v>
      </c>
      <c r="N321">
        <f t="shared" si="58"/>
        <v>87.792692479755402</v>
      </c>
      <c r="P321" t="str">
        <f t="shared" si="59"/>
        <v>-0,0000227306015732144+8,75997510103379E-07i</v>
      </c>
      <c r="Q321">
        <f t="shared" si="60"/>
        <v>-92.861336066549825</v>
      </c>
      <c r="R321">
        <f t="shared" si="61"/>
        <v>357.79301333758144</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-92,3113057950425-15,7038074146081i</v>
      </c>
      <c r="R324">
        <f>20*LOG10(IMABS(Q324))</f>
        <v>39.428998845913974</v>
      </c>
      <c r="S324">
        <f>IMARGUMENT(Q324)*180/PI()+180</f>
        <v>9.6546117817202628</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-23,1421511143276-5,91509666139744i</v>
      </c>
      <c r="R325">
        <f t="shared" ref="R325:R360" si="73">20*LOG10(IMABS(Q325))</f>
        <v>27.562918270698859</v>
      </c>
      <c r="S325">
        <f t="shared" ref="S325:S360" si="74">IMARGUMENT(Q325)*180/PI()+180</f>
        <v>14.337739394022975</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-10,2973537231752-3,70355836485553i</v>
      </c>
      <c r="R326">
        <f t="shared" si="73"/>
        <v>20.782821888168783</v>
      </c>
      <c r="S326">
        <f t="shared" si="74"/>
        <v>19.781688680006084</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-5,79903084481241-2,71461977475855i</v>
      </c>
      <c r="R327">
        <f t="shared" si="73"/>
        <v>16.127618158277269</v>
      </c>
      <c r="S327">
        <f t="shared" si="74"/>
        <v>25.085051218392579</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-3,71648480427072-2,14829696120873i</v>
      </c>
      <c r="R328">
        <f t="shared" si="73"/>
        <v>12.654649853934734</v>
      </c>
      <c r="S328">
        <f t="shared" si="74"/>
        <v>30.029862239116909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-2,58510109369494-1,77961224936685i</v>
      </c>
      <c r="R329">
        <f t="shared" si="73"/>
        <v>9.9342597585577188</v>
      </c>
      <c r="S329">
        <f t="shared" si="74"/>
        <v>34.543954975837721</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-1,90286948774401-1,51984750715201i</v>
      </c>
      <c r="R330">
        <f t="shared" si="73"/>
        <v>7.731168473971886</v>
      </c>
      <c r="S330">
        <f t="shared" si="74"/>
        <v>38.614833533386246</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-1,46005703019637-1,32668962055604i</v>
      </c>
      <c r="R331">
        <f t="shared" si="73"/>
        <v>5.9015853498442192</v>
      </c>
      <c r="S331">
        <f t="shared" si="74"/>
        <v>42.2600437700724</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-1,156457537082-1,17731280866282i</v>
      </c>
      <c r="R332">
        <f t="shared" si="73"/>
        <v>4.3512091888496673</v>
      </c>
      <c r="S332">
        <f t="shared" si="74"/>
        <v>45.511998636948789</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-0,939289701950587-1,05828718490335i</v>
      </c>
      <c r="R333">
        <f t="shared" si="73"/>
        <v>3.0151546304547985</v>
      </c>
      <c r="S333">
        <f t="shared" si="74"/>
        <v>48.409133164201393</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-0,244865347728589-0,526584770028519i</v>
      </c>
      <c r="R334">
        <f t="shared" si="73"/>
        <v>-4.7204732239000462</v>
      </c>
      <c r="S334">
        <f t="shared" si="74"/>
        <v>65.061265519309273</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-0,116196162282218-0,350141678778102i</v>
      </c>
      <c r="R335">
        <f t="shared" si="73"/>
        <v>-8.6613950278731693</v>
      </c>
      <c r="S335">
        <f t="shared" si="74"/>
        <v>71.641332398413397</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-0,0710825897126632-0,261847099418042i</v>
      </c>
      <c r="R336">
        <f t="shared" si="73"/>
        <v>-11.330240200415481</v>
      </c>
      <c r="S336">
        <f t="shared" si="74"/>
        <v>74.812164385583145</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-0,0501173244287481-0,208754765482332i</v>
      </c>
      <c r="R337">
        <f t="shared" si="73"/>
        <v>-13.363904808951228</v>
      </c>
      <c r="S337">
        <f t="shared" si="74"/>
        <v>76.500067632843525</v>
      </c>
      <c r="CC337" s="18"/>
      <c r="CD337" s="18"/>
      <c r="CE337" s="18"/>
    </row>
    <row r="338" spans="1:83">
      <c r="A338" t="s">
        <v>527</v>
      </c>
      <c r="B338" s="119">
        <f>'DESIGN INPUTS AND CALCULATIONS'!C152*1000</f>
        <v>132000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-0,0386430749104039-0,173259331299255i</v>
      </c>
      <c r="R338">
        <f t="shared" si="73"/>
        <v>-15.015228866399063</v>
      </c>
      <c r="S338">
        <f t="shared" si="74"/>
        <v>77.426765980440635</v>
      </c>
      <c r="CC338" s="18"/>
      <c r="CD338" s="18"/>
      <c r="CE338" s="18"/>
    </row>
    <row r="339" spans="1:83">
      <c r="A339" t="s">
        <v>528</v>
      </c>
      <c r="B339" s="119">
        <f>'DESIGN INPUTS AND CALCULATIONS'!C154*1000000</f>
        <v>15000000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-0,0316393784358314-0,147824443279617i</v>
      </c>
      <c r="R339">
        <f t="shared" si="73"/>
        <v>-16.410545702521397</v>
      </c>
      <c r="S339">
        <f t="shared" si="74"/>
        <v>77.919061709206574</v>
      </c>
      <c r="CC339" s="18"/>
      <c r="CD339" s="18"/>
      <c r="CE339" s="18"/>
    </row>
    <row r="340" spans="1:83">
      <c r="A340" t="s">
        <v>529</v>
      </c>
      <c r="B340">
        <f>B336*(B338+B339)/B338</f>
        <v>458.54545454545456</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-0,0270108009771375-0,128684622659807i</v>
      </c>
      <c r="R340">
        <f t="shared" si="73"/>
        <v>-17.622222010456255</v>
      </c>
      <c r="S340">
        <f t="shared" si="74"/>
        <v>78.145751773147552</v>
      </c>
      <c r="CC340" s="18"/>
      <c r="CD340" s="18"/>
      <c r="CE340" s="18"/>
    </row>
    <row r="341" spans="1:83">
      <c r="A341" t="s">
        <v>530</v>
      </c>
      <c r="B341">
        <f>B337*(B338+B339)/B338</f>
        <v>435.61818181818182</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-0,0237578288056967-0,113748933683125i</v>
      </c>
      <c r="R341">
        <f t="shared" si="73"/>
        <v>-18.695615520126367</v>
      </c>
      <c r="S341">
        <f t="shared" si="74"/>
        <v>78.202684238030415</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-0,02135539585506-0,101763142396633i</v>
      </c>
      <c r="R342">
        <f t="shared" si="73"/>
        <v>-19.661023949811966</v>
      </c>
      <c r="S342">
        <f t="shared" si="74"/>
        <v>78.148236550160917</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-0,0118731633912741-0,0474720787203529i</v>
      </c>
      <c r="R343">
        <f t="shared" si="73"/>
        <v>-26.207724143742595</v>
      </c>
      <c r="S343">
        <f t="shared" si="74"/>
        <v>75.957913733071734</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-0,00852966922000093-0,0297082496852495i</v>
      </c>
      <c r="R344">
        <f t="shared" si="73"/>
        <v>-30.198441489897885</v>
      </c>
      <c r="S344">
        <f t="shared" si="74"/>
        <v>73.980460076345992</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-0,00671824083068673-0,0212153207375517i</v>
      </c>
      <c r="R345">
        <f t="shared" si="73"/>
        <v>-33.05197795508829</v>
      </c>
      <c r="S345">
        <f t="shared" si="74"/>
        <v>72.42860393804375</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-0,00562754495500266-0,0163227606460498i</v>
      </c>
      <c r="R346">
        <f t="shared" si="73"/>
        <v>-35.256354346289164</v>
      </c>
      <c r="S346">
        <f t="shared" si="74"/>
        <v>70.977509835271178</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-0,00492013335586305-0,0131521174990844i</v>
      </c>
      <c r="R347">
        <f t="shared" si="73"/>
        <v>-37.051241276955743</v>
      </c>
      <c r="S347">
        <f t="shared" si="74"/>
        <v>69.489458910301011</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-0,00442902725791321-0,0109256353577513i</v>
      </c>
      <c r="R348">
        <f t="shared" si="73"/>
        <v>-38.570295987158104</v>
      </c>
      <c r="S348">
        <f t="shared" si="74"/>
        <v>67.93338124633685</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-0,00406617629977399-0,00927045773257605i</v>
      </c>
      <c r="R349">
        <f t="shared" si="73"/>
        <v>-39.89381325960656</v>
      </c>
      <c r="S349">
        <f t="shared" si="74"/>
        <v>66.316947834154206</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-0,00378281072546018-0,00798756516275818i</v>
      </c>
      <c r="R350">
        <f t="shared" si="73"/>
        <v>-41.072886127591445</v>
      </c>
      <c r="S350">
        <f t="shared" si="74"/>
        <v>64.658351586317963</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-0,00355072996506346-0,00696161000944618i</v>
      </c>
      <c r="R351">
        <f t="shared" si="73"/>
        <v>-42.141600106082002</v>
      </c>
      <c r="S351">
        <f t="shared" si="74"/>
        <v>62.976401147578741</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-0,0021839886248867-0,00236501824787482i</v>
      </c>
      <c r="R352">
        <f t="shared" si="73"/>
        <v>-49.845095723643894</v>
      </c>
      <c r="S352">
        <f t="shared" si="74"/>
        <v>47.278906898751416</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-0,00140478570454156-0,00101492179928432i</v>
      </c>
      <c r="R353">
        <f t="shared" si="73"/>
        <v>-55.223739348508829</v>
      </c>
      <c r="S353">
        <f t="shared" si="74"/>
        <v>35.847149948793771</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-0,000935339985583525-0,000500452502555427i</v>
      </c>
      <c r="R354">
        <f t="shared" si="73"/>
        <v>-59.487264339880667</v>
      </c>
      <c r="S354">
        <f t="shared" si="74"/>
        <v>28.148953365072458</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-0,000651869320157186-0,000275458441910419i</v>
      </c>
      <c r="R355">
        <f t="shared" si="73"/>
        <v>-63.003261720942263</v>
      </c>
      <c r="S355">
        <f t="shared" si="74"/>
        <v>22.907313510165693</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-0,000474602917506654-0,000165366924068868i</v>
      </c>
      <c r="R356">
        <f t="shared" si="73"/>
        <v>-65.975767137085057</v>
      </c>
      <c r="S356">
        <f t="shared" si="74"/>
        <v>19.209980327729994</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-0,000358729180248696-0,000106258735368375i</v>
      </c>
      <c r="R357">
        <f t="shared" si="73"/>
        <v>-68.539416319727238</v>
      </c>
      <c r="S357">
        <f t="shared" si="74"/>
        <v>16.499752016068328</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-0,000279695016665167-0,0000720355804394772i</v>
      </c>
      <c r="R358">
        <f t="shared" si="73"/>
        <v>-70.787380027698021</v>
      </c>
      <c r="S358">
        <f t="shared" si="74"/>
        <v>14.442676498231663</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-0,000223727120543249-0,0000509699719396192i</v>
      </c>
      <c r="R359">
        <f t="shared" si="73"/>
        <v>-72.78587086323482</v>
      </c>
      <c r="S359">
        <f t="shared" si="74"/>
        <v>12.834190685562959</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-0,000182797150474177-0,0000373389810705788i</v>
      </c>
      <c r="R360">
        <f t="shared" si="73"/>
        <v>-74.583084813720916</v>
      </c>
      <c r="S360">
        <f t="shared" si="74"/>
        <v>11.544682656205254</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-92,8061481632926-6,74620482053835i</v>
      </c>
      <c r="P363">
        <f>20*LOG10(IMABS(O363))</f>
        <v>39.374422809041214</v>
      </c>
      <c r="Q363">
        <f>IMARGUMENT(O363)*180/PI()+180</f>
        <v>4.1575952790481665</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-23,261066726342-1,42579168439403i</v>
      </c>
      <c r="P364">
        <f t="shared" ref="P364:P399" si="80">20*LOG10(IMABS(O364))</f>
        <v>27.348878850045999</v>
      </c>
      <c r="Q364">
        <f t="shared" ref="Q364:Q399" si="81">IMARGUMENT(O364)*180/PI()+180</f>
        <v>3.5075677643423262</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-10,3464595151449-0,709410051634127i</v>
      </c>
      <c r="P365">
        <f t="shared" si="80"/>
        <v>20.316204577728151</v>
      </c>
      <c r="Q365">
        <f t="shared" si="81"/>
        <v>3.9223741461969439</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-5,8236891175884-0,468692302346631i</v>
      </c>
      <c r="P366">
        <f t="shared" si="80"/>
        <v>15.332002559539077</v>
      </c>
      <c r="Q366">
        <f t="shared" si="81"/>
        <v>4.6012649123297251</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-3,72982515431799-0,351454988973634i</v>
      </c>
      <c r="P367">
        <f t="shared" si="80"/>
        <v>11.472160154282712</v>
      </c>
      <c r="Q367">
        <f t="shared" si="81"/>
        <v>5.3829882020609716</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-2,59229309498374-0,28221380935129i</v>
      </c>
      <c r="P368">
        <f t="shared" si="80"/>
        <v>8.3248516154466525</v>
      </c>
      <c r="Q368">
        <f t="shared" si="81"/>
        <v>6.2131208202380321</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-1,9063543425259-0,23636107237184i</v>
      </c>
      <c r="P369">
        <f t="shared" si="80"/>
        <v>5.6703265523903292</v>
      </c>
      <c r="Q369">
        <f t="shared" si="81"/>
        <v>7.0677998783027078</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-1,46113606452238-0,203650003410615i</v>
      </c>
      <c r="P370">
        <f t="shared" si="80"/>
        <v>3.3773710547575266</v>
      </c>
      <c r="Q370">
        <f t="shared" si="81"/>
        <v>7.9346460914918282</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-1,1558874670159-0,179073157886343i</v>
      </c>
      <c r="P371">
        <f t="shared" si="80"/>
        <v>1.3613150300009322</v>
      </c>
      <c r="Q371">
        <f t="shared" si="81"/>
        <v>8.8064054897677124</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-0,937540382660352-0,159893093937764i</v>
      </c>
      <c r="P372">
        <f t="shared" si="80"/>
        <v>-0.43568492415472448</v>
      </c>
      <c r="Q372">
        <f t="shared" si="81"/>
        <v>9.6784076882926513</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-0,239358163622421-0,07759883057881i</v>
      </c>
      <c r="P373">
        <f t="shared" si="80"/>
        <v>-11.985008723152518</v>
      </c>
      <c r="Q373">
        <f t="shared" si="81"/>
        <v>17.962458954066705</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-0,11001644324725-0,051059987120782i</v>
      </c>
      <c r="P374">
        <f t="shared" si="80"/>
        <v>-18.323654781877078</v>
      </c>
      <c r="Q374">
        <f t="shared" si="81"/>
        <v>24.896595458673744</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-0,0646944885122846-0,0377870356082166i</v>
      </c>
      <c r="P375">
        <f t="shared" si="80"/>
        <v>-22.507866282069742</v>
      </c>
      <c r="Q375">
        <f t="shared" si="81"/>
        <v>30.288530259497804</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-0,0436614870202354-0,029759736468i</v>
      </c>
      <c r="P376">
        <f t="shared" si="80"/>
        <v>-25.540896626788093</v>
      </c>
      <c r="Q376">
        <f t="shared" si="81"/>
        <v>34.278402308994231</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-0,032179718572605-0,0243477554227833i</v>
      </c>
      <c r="P377">
        <f t="shared" si="80"/>
        <v>-27.88252913198377</v>
      </c>
      <c r="Q377">
        <f t="shared" si="81"/>
        <v>37.11180643420542</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-0,0252005641316652-0,02043227425104i</v>
      </c>
      <c r="P378">
        <f t="shared" si="80"/>
        <v>-29.777588060908727</v>
      </c>
      <c r="Q378">
        <f t="shared" si="81"/>
        <v>39.034668446968652</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-0,0206162601738137-0,0174563719249777i</v>
      </c>
      <c r="P379">
        <f t="shared" si="80"/>
        <v>-31.368228586176201</v>
      </c>
      <c r="Q379">
        <f t="shared" si="81"/>
        <v>40.25553527802407</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-0,0174208813566315-0,0151115412652121i</v>
      </c>
      <c r="P380">
        <f t="shared" si="80"/>
        <v>-32.742142769436114</v>
      </c>
      <c r="Q380">
        <f t="shared" si="81"/>
        <v>40.939624090424644</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-0,0150855202503955-0,0132129856305495i</v>
      </c>
      <c r="P381">
        <f t="shared" si="80"/>
        <v>-33.956055440747285</v>
      </c>
      <c r="Q381">
        <f t="shared" si="81"/>
        <v>41.214211757501062</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-0,00643664963300832-0,00448407070042751i</v>
      </c>
      <c r="P382">
        <f t="shared" si="80"/>
        <v>-42.108612201016101</v>
      </c>
      <c r="Q382">
        <f t="shared" si="81"/>
        <v>34.862870538588396</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-0,00380085327210239-0,00185162516608945i</v>
      </c>
      <c r="P383">
        <f t="shared" si="80"/>
        <v>-47.477539166845695</v>
      </c>
      <c r="Q383">
        <f t="shared" si="81"/>
        <v>25.973509697363625</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-0,00247184777121198-0,000833111447107722i</v>
      </c>
      <c r="P384">
        <f t="shared" si="80"/>
        <v>-51.672289236322996</v>
      </c>
      <c r="Q384">
        <f t="shared" si="81"/>
        <v>18.625871910060852</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-0,00170837300401377-0,000386779381102381i</v>
      </c>
      <c r="P385">
        <f t="shared" si="80"/>
        <v>-55.131253070891972</v>
      </c>
      <c r="Q385">
        <f t="shared" si="81"/>
        <v>12.756828582883884</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-0,00123645613393958-0,00017278021111922i</v>
      </c>
      <c r="P386">
        <f t="shared" si="80"/>
        <v>-58.072439364268476</v>
      </c>
      <c r="Q386">
        <f t="shared" si="81"/>
        <v>7.9549007515376502</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-0,000927917710469865-0,0000632592352375105i</v>
      </c>
      <c r="P387">
        <f t="shared" si="80"/>
        <v>-60.629673202510347</v>
      </c>
      <c r="Q387">
        <f t="shared" si="81"/>
        <v>3.9000093450602549</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-0,000716767855671464-4,72376678126707E-06i</v>
      </c>
      <c r="P388">
        <f t="shared" si="80"/>
        <v>-62.892240964459518</v>
      </c>
      <c r="Q388">
        <f t="shared" si="81"/>
        <v>0.3775950323707491</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-0,000566721475847178+0,000027257876078638i</v>
      </c>
      <c r="P389">
        <f t="shared" si="80"/>
        <v>-64.922571364564988</v>
      </c>
      <c r="Q389">
        <f t="shared" si="81"/>
        <v>357.24633936817747</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-0,000456709623303849+0,0000446853522818499i</v>
      </c>
      <c r="P390">
        <f t="shared" si="80"/>
        <v>-66.765819284599615</v>
      </c>
      <c r="Q390">
        <f t="shared" si="81"/>
        <v>354.41185674223948</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-0,0000941194038429296+0,0000454415032381869i</v>
      </c>
      <c r="P391">
        <f t="shared" si="80"/>
        <v>-79.616424650935741</v>
      </c>
      <c r="Q391">
        <f t="shared" si="81"/>
        <v>334.22842626413313</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-0,0000313456764287184+0,0000252263234377733i</v>
      </c>
      <c r="P392">
        <f t="shared" si="80"/>
        <v>-87.907749268830102</v>
      </c>
      <c r="Q392">
        <f t="shared" si="81"/>
        <v>321.17363997165552</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-0,0000130118760277655+0,0000144525118997377i</v>
      </c>
      <c r="P393">
        <f t="shared" si="80"/>
        <v>-94.222968283528544</v>
      </c>
      <c r="Q393">
        <f t="shared" si="81"/>
        <v>311.99731975473662</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-6,22515079470328E-06+8,77879528017361E-06i</v>
      </c>
      <c r="P394">
        <f t="shared" si="80"/>
        <v>-99.362173806325487</v>
      </c>
      <c r="Q394">
        <f t="shared" si="81"/>
        <v>305.34091847290847</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-3,30301166327056E-06+5,63653834354354E-06i</v>
      </c>
      <c r="P395">
        <f t="shared" si="80"/>
        <v>-103.69771004697851</v>
      </c>
      <c r="Q395">
        <f t="shared" si="81"/>
        <v>300.37030414662598</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-1,89744275837407E-06+3,79661125328956E-06i</v>
      </c>
      <c r="P396">
        <f t="shared" si="80"/>
        <v>-107.44376677709536</v>
      </c>
      <c r="Q396">
        <f t="shared" si="81"/>
        <v>296.55463279053447</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-1,16061741896644E-06+2,66266574006924E-06i</v>
      </c>
      <c r="P397">
        <f t="shared" si="80"/>
        <v>-110.7382113224663</v>
      </c>
      <c r="Q397">
        <f t="shared" si="81"/>
        <v>293.55168955740862</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-7,4682592417778E-07+1,93180091966484E-06i</v>
      </c>
      <c r="P398">
        <f t="shared" si="80"/>
        <v>-113.67582823268451</v>
      </c>
      <c r="Q398">
        <f t="shared" si="81"/>
        <v>291.13628737038493</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-5,00997786827111E-07+1,44219428928543E-06i</v>
      </c>
      <c r="P399">
        <f t="shared" si="80"/>
        <v>-116.32472044748107</v>
      </c>
      <c r="Q399">
        <f t="shared" si="81"/>
        <v>289.15649989963885</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82" t="s">
        <v>420</v>
      </c>
      <c r="B2" s="383"/>
      <c r="C2" s="383"/>
      <c r="D2" s="384"/>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280</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140</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0.73799999999999999</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560</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247.22420685176445</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0.92</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508</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84.3</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0.03</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6.0260972716488732</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0.21441845763339318</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100.07963596668989</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1.0615846153846153</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14400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100</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80.063708773351919</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82.628604602106208</v>
      </c>
      <c r="H15" t="s">
        <v>73</v>
      </c>
    </row>
    <row r="16" spans="6:8" ht="45">
      <c r="F16" s="123" t="s">
        <v>602</v>
      </c>
      <c r="G16">
        <f>Lr/(1-(C17^2))</f>
        <v>501.02225180677073</v>
      </c>
      <c r="H16" t="s">
        <v>73</v>
      </c>
    </row>
    <row r="17" spans="2:52">
      <c r="B17" t="s">
        <v>595</v>
      </c>
      <c r="C17">
        <f>'DESIGN INPUTS AND CALCULATIONS'!C91</f>
        <v>0.91200000000000003</v>
      </c>
      <c r="F17" t="s">
        <v>604</v>
      </c>
      <c r="G17">
        <f>G15*(1-C17)/(1-C17^2)</f>
        <v>43.215797386038801</v>
      </c>
      <c r="H17" t="s">
        <v>73</v>
      </c>
    </row>
    <row r="18" spans="2:52">
      <c r="B18" t="s">
        <v>600</v>
      </c>
      <c r="C18">
        <f>1/C17</f>
        <v>1.0964912280701753</v>
      </c>
    </row>
    <row r="19" spans="2:52">
      <c r="B19" t="s">
        <v>594</v>
      </c>
      <c r="C19">
        <f>Qe_selected*Re_fl</f>
        <v>51.917083438870534</v>
      </c>
      <c r="F19" t="s">
        <v>612</v>
      </c>
      <c r="G19">
        <f>SQRT(Lr/Cr)</f>
        <v>53.009433122794285</v>
      </c>
      <c r="L19" t="str">
        <f>'DESIGN INPUTS AND CALCULATIONS'!C90</f>
        <v>Integrated Leakage</v>
      </c>
    </row>
    <row r="20" spans="2:52">
      <c r="F20" t="s">
        <v>613</v>
      </c>
      <c r="G20">
        <f>G19/Re_fl</f>
        <v>0.21441845763339318</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0.21</v>
      </c>
      <c r="C24" s="20">
        <f t="shared" ref="C24:C95" si="1">Ln_selected</f>
        <v>6.03</v>
      </c>
      <c r="D24" s="20">
        <v>0</v>
      </c>
      <c r="E24" s="20">
        <f>D24^2</f>
        <v>0</v>
      </c>
      <c r="F24" s="20" t="e">
        <f>($C$18*(1-(1-($C$17^2))/(E24)))^2</f>
        <v>#DIV/0!</v>
      </c>
      <c r="G24" s="20" t="e">
        <f>((B24/$C$17)*(D24-(1/D24)))^2</f>
        <v>#DIV/0!</v>
      </c>
      <c r="H24" s="20" t="e">
        <f>SQRT(F24+G24)</f>
        <v>#DIV/0!</v>
      </c>
      <c r="I24" s="20" t="e">
        <f>1/(H24)</f>
        <v>#DIV/0!</v>
      </c>
      <c r="J24" s="20" t="e">
        <f>SQRT(F24)</f>
        <v>#DIV/0!</v>
      </c>
      <c r="K24" s="20" t="e">
        <f>1/J24</f>
        <v>#DIV/0!</v>
      </c>
      <c r="L24" s="20" t="e">
        <f>IF('DESIGN INPUTS AND CALCULATIONS'!$C$90="Integrated Leakage",'Integrated Leakage'!I24,'tables and calculations'!$S66)</f>
        <v>#DIV/0!</v>
      </c>
      <c r="M24" s="20" t="e">
        <f>IF('DESIGN INPUTS AND CALCULATIONS'!$C$90="Integrated Leakage",'Integrated Leakage'!K24,'tables and calculations'!$AO66)</f>
        <v>#DIV/0!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0.21</v>
      </c>
      <c r="C25" s="20">
        <f t="shared" si="1"/>
        <v>6.03</v>
      </c>
      <c r="D25" s="20">
        <f>D24+0.05</f>
        <v>0.05</v>
      </c>
      <c r="E25" s="20">
        <f t="shared" ref="E25:E88" si="2">D25^2</f>
        <v>2.5000000000000005E-3</v>
      </c>
      <c r="F25" s="20">
        <f t="shared" ref="F25:F88" si="3">($C$18*(1-(1-($C$17^2))/(E25)))^2</f>
        <v>5285.2899999999945</v>
      </c>
      <c r="G25" s="20">
        <f t="shared" ref="G25:G88" si="4">((B25/$C$17)*(D25-(1/D25)))^2</f>
        <v>21.1025390625</v>
      </c>
      <c r="H25" s="20">
        <f t="shared" ref="H25:H88" si="5">SQRT(F25+G25)</f>
        <v>72.844989800689063</v>
      </c>
      <c r="I25" s="20">
        <f t="shared" ref="I25:I88" si="6">1/(H25)</f>
        <v>1.3727780081184674E-2</v>
      </c>
      <c r="J25" s="20">
        <f t="shared" ref="J25:J88" si="7">SQRT(F25)</f>
        <v>72.69999999999996</v>
      </c>
      <c r="K25" s="20">
        <f t="shared" ref="K25:K88" si="8">1/J25</f>
        <v>1.3755158184319128E-2</v>
      </c>
      <c r="L25" s="20">
        <f>IF('DESIGN INPUTS AND CALCULATIONS'!$C$90="Integrated Leakage",'Integrated Leakage'!I25,'tables and calculations'!$S67)</f>
        <v>1.3727780081184674E-2</v>
      </c>
      <c r="M25" s="20">
        <f>IF('DESIGN INPUTS AND CALCULATIONS'!$C$90="Integrated Leakage",'Integrated Leakage'!K25,'tables and calculations'!$AO67)</f>
        <v>1.3755158184319128E-2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0.21</v>
      </c>
      <c r="C26" s="20">
        <f t="shared" si="1"/>
        <v>6.03</v>
      </c>
      <c r="D26" s="20">
        <f t="shared" ref="D26:D89" si="9">D25+0.05</f>
        <v>0.1</v>
      </c>
      <c r="E26" s="20">
        <f t="shared" si="2"/>
        <v>1.0000000000000002E-2</v>
      </c>
      <c r="F26" s="20">
        <f t="shared" si="3"/>
        <v>301.11382271468113</v>
      </c>
      <c r="G26" s="20">
        <f t="shared" si="4"/>
        <v>5.1966001558171744</v>
      </c>
      <c r="H26" s="20">
        <f t="shared" si="5"/>
        <v>17.501726282584194</v>
      </c>
      <c r="I26" s="20">
        <f t="shared" si="6"/>
        <v>5.7137220857755661E-2</v>
      </c>
      <c r="J26" s="20">
        <f t="shared" si="7"/>
        <v>17.35263157894736</v>
      </c>
      <c r="K26" s="20">
        <f t="shared" si="8"/>
        <v>5.7628146800121349E-2</v>
      </c>
      <c r="L26" s="20">
        <f>IF('DESIGN INPUTS AND CALCULATIONS'!$C$90="Integrated Leakage",'Integrated Leakage'!I26,'tables and calculations'!$S68)</f>
        <v>5.7137220857755661E-2</v>
      </c>
      <c r="M26" s="20">
        <f>IF('DESIGN INPUTS AND CALCULATIONS'!$C$90="Integrated Leakage",'Integrated Leakage'!K26,'tables and calculations'!$AO68)</f>
        <v>5.7628146800121349E-2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0.21</v>
      </c>
      <c r="C27" s="20">
        <f t="shared" si="1"/>
        <v>6.03</v>
      </c>
      <c r="D27" s="20">
        <f t="shared" si="9"/>
        <v>0.15000000000000002</v>
      </c>
      <c r="E27" s="20">
        <f t="shared" si="2"/>
        <v>2.2500000000000006E-2</v>
      </c>
      <c r="F27" s="20">
        <f t="shared" si="3"/>
        <v>50.454298226614767</v>
      </c>
      <c r="G27" s="20">
        <f t="shared" si="4"/>
        <v>2.2516450374153578</v>
      </c>
      <c r="H27" s="20">
        <f t="shared" si="5"/>
        <v>7.2598858988299622</v>
      </c>
      <c r="I27" s="20">
        <f t="shared" si="6"/>
        <v>0.13774321166137951</v>
      </c>
      <c r="J27" s="20">
        <f t="shared" si="7"/>
        <v>7.1031189083820614</v>
      </c>
      <c r="K27" s="20">
        <f t="shared" si="8"/>
        <v>0.14078322676253474</v>
      </c>
      <c r="L27" s="20">
        <f>IF('DESIGN INPUTS AND CALCULATIONS'!$C$90="Integrated Leakage",'Integrated Leakage'!I27,'tables and calculations'!$S69)</f>
        <v>0.13774321166137951</v>
      </c>
      <c r="M27" s="20">
        <f>IF('DESIGN INPUTS AND CALCULATIONS'!$C$90="Integrated Leakage",'Integrated Leakage'!K27,'tables and calculations'!$AO69)</f>
        <v>0.14078322676253474</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0.21</v>
      </c>
      <c r="C28" s="20">
        <f t="shared" si="1"/>
        <v>6.03</v>
      </c>
      <c r="D28" s="20">
        <f t="shared" si="9"/>
        <v>0.2</v>
      </c>
      <c r="E28" s="20">
        <f t="shared" si="2"/>
        <v>4.0000000000000008E-2</v>
      </c>
      <c r="F28" s="20">
        <f t="shared" si="3"/>
        <v>12.360775623268685</v>
      </c>
      <c r="G28" s="20">
        <f t="shared" si="4"/>
        <v>1.2216066481994456</v>
      </c>
      <c r="H28" s="20">
        <f t="shared" si="5"/>
        <v>3.6854283701447965</v>
      </c>
      <c r="I28" s="20">
        <f t="shared" si="6"/>
        <v>0.27133887829726322</v>
      </c>
      <c r="J28" s="20">
        <f t="shared" si="7"/>
        <v>3.5157894736842086</v>
      </c>
      <c r="K28" s="20">
        <f t="shared" si="8"/>
        <v>0.28443113772455103</v>
      </c>
      <c r="L28" s="20">
        <f>IF('DESIGN INPUTS AND CALCULATIONS'!$C$90="Integrated Leakage",'Integrated Leakage'!I28,'tables and calculations'!$S70)</f>
        <v>0.27133887829726322</v>
      </c>
      <c r="M28" s="20">
        <f>IF('DESIGN INPUTS AND CALCULATIONS'!$C$90="Integrated Leakage",'Integrated Leakage'!K28,'tables and calculations'!$AO70)</f>
        <v>0.28443113772455103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0.21</v>
      </c>
      <c r="C29" s="20">
        <f t="shared" si="1"/>
        <v>6.03</v>
      </c>
      <c r="D29" s="20">
        <f t="shared" si="9"/>
        <v>0.25</v>
      </c>
      <c r="E29" s="20">
        <f t="shared" si="2"/>
        <v>6.25E-2</v>
      </c>
      <c r="F29" s="20">
        <f t="shared" si="3"/>
        <v>3.4423919778393319</v>
      </c>
      <c r="G29" s="20">
        <f t="shared" si="4"/>
        <v>0.74560952648891965</v>
      </c>
      <c r="H29" s="20">
        <f t="shared" si="5"/>
        <v>2.0464607263097556</v>
      </c>
      <c r="I29" s="20">
        <f t="shared" si="6"/>
        <v>0.48864851748375959</v>
      </c>
      <c r="J29" s="20">
        <f t="shared" si="7"/>
        <v>1.8553684210526307</v>
      </c>
      <c r="K29" s="20">
        <f t="shared" si="8"/>
        <v>0.53897651197095231</v>
      </c>
      <c r="L29" s="20">
        <f>IF('DESIGN INPUTS AND CALCULATIONS'!$C$90="Integrated Leakage",'Integrated Leakage'!I29,'tables and calculations'!$S71)</f>
        <v>0.48864851748375959</v>
      </c>
      <c r="M29" s="20">
        <f>IF('DESIGN INPUTS AND CALCULATIONS'!$C$90="Integrated Leakage",'Integrated Leakage'!K29,'tables and calculations'!$AO71)</f>
        <v>0.53897651197095231</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0.21</v>
      </c>
      <c r="C30" s="20">
        <f t="shared" si="1"/>
        <v>6.03</v>
      </c>
      <c r="D30" s="20">
        <f t="shared" si="9"/>
        <v>0.3</v>
      </c>
      <c r="E30" s="20">
        <f t="shared" si="2"/>
        <v>0.09</v>
      </c>
      <c r="F30" s="20">
        <f t="shared" si="3"/>
        <v>0.90899311849039854</v>
      </c>
      <c r="G30" s="20">
        <f t="shared" si="4"/>
        <v>0.4878532336872885</v>
      </c>
      <c r="H30" s="20">
        <f t="shared" si="5"/>
        <v>1.1818825458469582</v>
      </c>
      <c r="I30" s="20">
        <f t="shared" si="6"/>
        <v>0.8461077655422875</v>
      </c>
      <c r="J30" s="20">
        <f t="shared" si="7"/>
        <v>0.95341130604288438</v>
      </c>
      <c r="K30" s="20">
        <f t="shared" si="8"/>
        <v>1.0488652627274593</v>
      </c>
      <c r="L30" s="20">
        <f>IF('DESIGN INPUTS AND CALCULATIONS'!$C$90="Integrated Leakage",'Integrated Leakage'!I30,'tables and calculations'!$S72)</f>
        <v>0.8461077655422875</v>
      </c>
      <c r="M30" s="20">
        <f>IF('DESIGN INPUTS AND CALCULATIONS'!$C$90="Integrated Leakage",'Integrated Leakage'!K30,'tables and calculations'!$AO72)</f>
        <v>1.0488652627274593</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0.21</v>
      </c>
      <c r="C31" s="20">
        <f t="shared" si="1"/>
        <v>6.03</v>
      </c>
      <c r="D31" s="20">
        <f t="shared" si="9"/>
        <v>0.35</v>
      </c>
      <c r="E31" s="20">
        <f t="shared" si="2"/>
        <v>0.12249999999999998</v>
      </c>
      <c r="F31" s="20">
        <f t="shared" si="3"/>
        <v>0.16773907686201833</v>
      </c>
      <c r="G31" s="20">
        <f t="shared" si="4"/>
        <v>0.33327832842797783</v>
      </c>
      <c r="H31" s="20">
        <f t="shared" si="5"/>
        <v>0.70782582977028763</v>
      </c>
      <c r="I31" s="20">
        <f t="shared" si="6"/>
        <v>1.4127769261041694</v>
      </c>
      <c r="J31" s="20">
        <f t="shared" si="7"/>
        <v>0.40955961331901164</v>
      </c>
      <c r="K31" s="20">
        <f t="shared" si="8"/>
        <v>2.4416469971151336</v>
      </c>
      <c r="L31" s="20">
        <f>IF('DESIGN INPUTS AND CALCULATIONS'!$C$90="Integrated Leakage",'Integrated Leakage'!I31,'tables and calculations'!$S73)</f>
        <v>1.4127769261041694</v>
      </c>
      <c r="M31" s="20">
        <f>IF('DESIGN INPUTS AND CALCULATIONS'!$C$90="Integrated Leakage",'Integrated Leakage'!K31,'tables and calculations'!$AO73)</f>
        <v>2.4416469971151336</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0.21</v>
      </c>
      <c r="C32" s="20">
        <f t="shared" si="1"/>
        <v>6.03</v>
      </c>
      <c r="D32" s="20">
        <f t="shared" si="9"/>
        <v>0.39999999999999997</v>
      </c>
      <c r="E32" s="20">
        <f t="shared" si="2"/>
        <v>0.15999999999999998</v>
      </c>
      <c r="F32" s="20">
        <f t="shared" si="3"/>
        <v>3.2011772853185426E-3</v>
      </c>
      <c r="G32" s="20">
        <f t="shared" si="4"/>
        <v>0.23382314750692523</v>
      </c>
      <c r="H32" s="20">
        <f t="shared" si="5"/>
        <v>0.48685144016654996</v>
      </c>
      <c r="I32" s="20">
        <f t="shared" si="6"/>
        <v>2.0540146695630681</v>
      </c>
      <c r="J32" s="20">
        <f t="shared" si="7"/>
        <v>5.6578947368420902E-2</v>
      </c>
      <c r="K32" s="20">
        <f t="shared" si="8"/>
        <v>17.674418604651208</v>
      </c>
      <c r="L32" s="20">
        <f>IF('DESIGN INPUTS AND CALCULATIONS'!$C$90="Integrated Leakage",'Integrated Leakage'!I32,'tables and calculations'!$S74)</f>
        <v>2.0540146695630681</v>
      </c>
      <c r="M32" s="20">
        <f>IF('DESIGN INPUTS AND CALCULATIONS'!$C$90="Integrated Leakage",'Integrated Leakage'!K32,'tables and calculations'!$AO74)</f>
        <v>17.674418604651208</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0.21</v>
      </c>
      <c r="C33" s="20">
        <f t="shared" si="1"/>
        <v>6.03</v>
      </c>
      <c r="D33" s="20">
        <f t="shared" si="9"/>
        <v>0.44999999999999996</v>
      </c>
      <c r="E33" s="20">
        <f t="shared" si="2"/>
        <v>0.20249999999999996</v>
      </c>
      <c r="F33" s="20">
        <f t="shared" si="3"/>
        <v>3.4381850295794075E-2</v>
      </c>
      <c r="G33" s="20">
        <f t="shared" si="4"/>
        <v>0.16652723407415956</v>
      </c>
      <c r="H33" s="20">
        <f t="shared" si="5"/>
        <v>0.44822883036452893</v>
      </c>
      <c r="I33" s="20">
        <f t="shared" si="6"/>
        <v>2.2310033006728611</v>
      </c>
      <c r="J33" s="20">
        <f t="shared" si="7"/>
        <v>0.18542343513103751</v>
      </c>
      <c r="K33" s="20">
        <f t="shared" si="8"/>
        <v>5.3930615582291779</v>
      </c>
      <c r="L33" s="20">
        <f>IF('DESIGN INPUTS AND CALCULATIONS'!$C$90="Integrated Leakage",'Integrated Leakage'!I33,'tables and calculations'!$S77)</f>
        <v>2.2310033006728611</v>
      </c>
      <c r="M33" s="20">
        <f>IF('DESIGN INPUTS AND CALCULATIONS'!$C$90="Integrated Leakage",'Integrated Leakage'!K33,'tables and calculations'!$AO77)</f>
        <v>5.3930615582291779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0.21</v>
      </c>
      <c r="C34" s="20">
        <f t="shared" si="1"/>
        <v>6.03</v>
      </c>
      <c r="D34" s="20">
        <f t="shared" si="9"/>
        <v>0.49999999999999994</v>
      </c>
      <c r="E34" s="20">
        <f t="shared" si="2"/>
        <v>0.24999999999999994</v>
      </c>
      <c r="F34" s="20">
        <f t="shared" si="3"/>
        <v>0.12854111911357341</v>
      </c>
      <c r="G34" s="20">
        <f t="shared" si="4"/>
        <v>0.11929752423822713</v>
      </c>
      <c r="H34" s="20">
        <f t="shared" si="5"/>
        <v>0.49783395158606908</v>
      </c>
      <c r="I34" s="20">
        <f t="shared" si="6"/>
        <v>2.0087018910905132</v>
      </c>
      <c r="J34" s="20">
        <f t="shared" si="7"/>
        <v>0.35852631578947369</v>
      </c>
      <c r="K34" s="20">
        <f t="shared" si="8"/>
        <v>2.7891955372871404</v>
      </c>
      <c r="L34" s="20">
        <f>IF('DESIGN INPUTS AND CALCULATIONS'!$C$90="Integrated Leakage",'Integrated Leakage'!I34,'tables and calculations'!$S78)</f>
        <v>2.0087018910905132</v>
      </c>
      <c r="M34" s="20">
        <f>IF('DESIGN INPUTS AND CALCULATIONS'!$C$90="Integrated Leakage",'Integrated Leakage'!K34,'tables and calculations'!$AO78)</f>
        <v>2.7891955372871404</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0.21</v>
      </c>
      <c r="C35" s="20">
        <f t="shared" si="1"/>
        <v>6.03</v>
      </c>
      <c r="D35" s="20">
        <f t="shared" si="9"/>
        <v>0.54999999999999993</v>
      </c>
      <c r="E35" s="20">
        <f t="shared" si="2"/>
        <v>0.30249999999999994</v>
      </c>
      <c r="F35" s="20">
        <f t="shared" si="3"/>
        <v>0.23678235388383956</v>
      </c>
      <c r="G35" s="20">
        <f t="shared" si="4"/>
        <v>8.5273081581522914E-2</v>
      </c>
      <c r="H35" s="20">
        <f t="shared" si="5"/>
        <v>0.56749928234788316</v>
      </c>
      <c r="I35" s="20">
        <f t="shared" si="6"/>
        <v>1.7621167657917658</v>
      </c>
      <c r="J35" s="20">
        <f t="shared" si="7"/>
        <v>0.48660287081339704</v>
      </c>
      <c r="K35" s="20">
        <f t="shared" si="8"/>
        <v>2.0550639134709936</v>
      </c>
      <c r="L35" s="20">
        <f>IF('DESIGN INPUTS AND CALCULATIONS'!$C$90="Integrated Leakage",'Integrated Leakage'!I35,'tables and calculations'!$S81)</f>
        <v>1.7621167657917658</v>
      </c>
      <c r="M35" s="20">
        <f>IF('DESIGN INPUTS AND CALCULATIONS'!$C$90="Integrated Leakage",'Integrated Leakage'!K35,'tables and calculations'!$AO81)</f>
        <v>2.0550639134709936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0.21</v>
      </c>
      <c r="C36" s="20">
        <f t="shared" si="1"/>
        <v>6.03</v>
      </c>
      <c r="D36" s="20">
        <f t="shared" si="9"/>
        <v>0.6</v>
      </c>
      <c r="E36" s="20">
        <f t="shared" si="2"/>
        <v>0.36</v>
      </c>
      <c r="F36" s="20">
        <f t="shared" si="3"/>
        <v>0.34107421466814097</v>
      </c>
      <c r="G36" s="20">
        <f t="shared" si="4"/>
        <v>6.0326254232071427E-2</v>
      </c>
      <c r="H36" s="20">
        <f t="shared" si="5"/>
        <v>0.63356173250932102</v>
      </c>
      <c r="I36" s="20">
        <f t="shared" si="6"/>
        <v>1.5783781574675328</v>
      </c>
      <c r="J36" s="20">
        <f t="shared" si="7"/>
        <v>0.58401559454191032</v>
      </c>
      <c r="K36" s="20">
        <f t="shared" si="8"/>
        <v>1.7122830440587451</v>
      </c>
      <c r="L36" s="20">
        <f>IF('DESIGN INPUTS AND CALCULATIONS'!$C$90="Integrated Leakage",'Integrated Leakage'!I36,'tables and calculations'!$S82)</f>
        <v>1.5783781574675328</v>
      </c>
      <c r="M36" s="20">
        <f>IF('DESIGN INPUTS AND CALCULATIONS'!$C$90="Integrated Leakage",'Integrated Leakage'!K36,'tables and calculations'!$AO82)</f>
        <v>1.7122830440587451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0.21</v>
      </c>
      <c r="C37" s="20">
        <f t="shared" si="1"/>
        <v>6.03</v>
      </c>
      <c r="D37" s="20">
        <f t="shared" si="9"/>
        <v>0.65</v>
      </c>
      <c r="E37" s="20">
        <f t="shared" si="2"/>
        <v>0.42250000000000004</v>
      </c>
      <c r="F37" s="20">
        <f t="shared" si="3"/>
        <v>0.43536982175779487</v>
      </c>
      <c r="G37" s="20">
        <f t="shared" si="4"/>
        <v>4.1852959834819431E-2</v>
      </c>
      <c r="H37" s="20">
        <f t="shared" si="5"/>
        <v>0.69081313073262751</v>
      </c>
      <c r="I37" s="20">
        <f t="shared" si="6"/>
        <v>1.4475694735846591</v>
      </c>
      <c r="J37" s="20">
        <f t="shared" si="7"/>
        <v>0.65982559950171293</v>
      </c>
      <c r="K37" s="20">
        <f t="shared" si="8"/>
        <v>1.5155519894274789</v>
      </c>
      <c r="L37" s="20">
        <f>IF('DESIGN INPUTS AND CALCULATIONS'!$C$90="Integrated Leakage",'Integrated Leakage'!I37,'tables and calculations'!$S83)</f>
        <v>1.4475694735846591</v>
      </c>
      <c r="M37" s="20">
        <f>IF('DESIGN INPUTS AND CALCULATIONS'!$C$90="Integrated Leakage",'Integrated Leakage'!K37,'tables and calculations'!$AO83)</f>
        <v>1.5155519894274789</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0.21</v>
      </c>
      <c r="C38" s="20">
        <f t="shared" si="1"/>
        <v>6.03</v>
      </c>
      <c r="D38" s="20">
        <f t="shared" si="9"/>
        <v>0.70000000000000007</v>
      </c>
      <c r="E38" s="20">
        <f t="shared" si="2"/>
        <v>0.4900000000000001</v>
      </c>
      <c r="F38" s="20">
        <f t="shared" si="3"/>
        <v>0.51836906598243337</v>
      </c>
      <c r="G38" s="20">
        <f t="shared" si="4"/>
        <v>2.8144477146814385E-2</v>
      </c>
      <c r="H38" s="20">
        <f t="shared" si="5"/>
        <v>0.73926554304204362</v>
      </c>
      <c r="I38" s="20">
        <f t="shared" si="6"/>
        <v>1.3526939127786832</v>
      </c>
      <c r="J38" s="20">
        <f t="shared" si="7"/>
        <v>0.71997851772287857</v>
      </c>
      <c r="K38" s="20">
        <f t="shared" si="8"/>
        <v>1.3889303297031181</v>
      </c>
      <c r="L38" s="20">
        <f>IF('DESIGN INPUTS AND CALCULATIONS'!$C$90="Integrated Leakage",'Integrated Leakage'!I38,'tables and calculations'!$S84)</f>
        <v>1.3526939127786832</v>
      </c>
      <c r="M38" s="20">
        <f>IF('DESIGN INPUTS AND CALCULATIONS'!$C$90="Integrated Leakage",'Integrated Leakage'!K38,'tables and calculations'!$AO84)</f>
        <v>1.3889303297031181</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0.21</v>
      </c>
      <c r="C39" s="20">
        <f t="shared" si="1"/>
        <v>6.03</v>
      </c>
      <c r="D39" s="20">
        <f t="shared" si="9"/>
        <v>0.75000000000000011</v>
      </c>
      <c r="E39" s="20">
        <f t="shared" si="2"/>
        <v>0.56250000000000022</v>
      </c>
      <c r="F39" s="20">
        <f t="shared" si="3"/>
        <v>0.5906027364013241</v>
      </c>
      <c r="G39" s="20">
        <f t="shared" si="4"/>
        <v>1.8041909529855314E-2</v>
      </c>
      <c r="H39" s="20">
        <f t="shared" si="5"/>
        <v>0.78015680855272895</v>
      </c>
      <c r="I39" s="20">
        <f t="shared" si="6"/>
        <v>1.2817935946173471</v>
      </c>
      <c r="J39" s="20">
        <f t="shared" si="7"/>
        <v>0.76850682261208592</v>
      </c>
      <c r="K39" s="20">
        <f t="shared" si="8"/>
        <v>1.3012246223151143</v>
      </c>
      <c r="L39" s="20">
        <f>IF('DESIGN INPUTS AND CALCULATIONS'!$C$90="Integrated Leakage",'Integrated Leakage'!I39,'tables and calculations'!$S85)</f>
        <v>1.2817935946173471</v>
      </c>
      <c r="M39" s="20">
        <f>IF('DESIGN INPUTS AND CALCULATIONS'!$C$90="Integrated Leakage",'Integrated Leakage'!K39,'tables and calculations'!$AO85)</f>
        <v>1.3012246223151143</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0.21</v>
      </c>
      <c r="C40" s="20">
        <f t="shared" si="1"/>
        <v>6.03</v>
      </c>
      <c r="D40" s="20">
        <f t="shared" si="9"/>
        <v>0.80000000000000016</v>
      </c>
      <c r="E40" s="20">
        <f t="shared" si="2"/>
        <v>0.64000000000000024</v>
      </c>
      <c r="F40" s="20">
        <f t="shared" si="3"/>
        <v>0.65322552371883646</v>
      </c>
      <c r="G40" s="20">
        <f t="shared" si="4"/>
        <v>1.0736777181440423E-2</v>
      </c>
      <c r="H40" s="20">
        <f t="shared" si="5"/>
        <v>0.8148388189699094</v>
      </c>
      <c r="I40" s="20">
        <f t="shared" si="6"/>
        <v>1.2272365733190826</v>
      </c>
      <c r="J40" s="20">
        <f t="shared" si="7"/>
        <v>0.80822368421052626</v>
      </c>
      <c r="K40" s="20">
        <f t="shared" si="8"/>
        <v>1.2372812372812374</v>
      </c>
      <c r="L40" s="20">
        <f>IF('DESIGN INPUTS AND CALCULATIONS'!$C$90="Integrated Leakage",'Integrated Leakage'!I40,'tables and calculations'!$S86)</f>
        <v>1.2272365733190826</v>
      </c>
      <c r="M40" s="20">
        <f>IF('DESIGN INPUTS AND CALCULATIONS'!$C$90="Integrated Leakage",'Integrated Leakage'!K40,'tables and calculations'!$AO86)</f>
        <v>1.2372812372812374</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0.21</v>
      </c>
      <c r="C41" s="20">
        <f t="shared" si="1"/>
        <v>6.03</v>
      </c>
      <c r="D41" s="20">
        <f t="shared" si="9"/>
        <v>0.8500000000000002</v>
      </c>
      <c r="E41" s="20">
        <f t="shared" si="2"/>
        <v>0.72250000000000036</v>
      </c>
      <c r="F41" s="20">
        <f t="shared" si="3"/>
        <v>0.70751657925631273</v>
      </c>
      <c r="G41" s="20">
        <f t="shared" si="4"/>
        <v>5.6511526187589126E-3</v>
      </c>
      <c r="H41" s="20">
        <f t="shared" si="5"/>
        <v>0.84449258840742447</v>
      </c>
      <c r="I41" s="20">
        <f t="shared" si="6"/>
        <v>1.184143015258236</v>
      </c>
      <c r="J41" s="20">
        <f t="shared" si="7"/>
        <v>0.84114004735020953</v>
      </c>
      <c r="K41" s="20">
        <f t="shared" si="8"/>
        <v>1.1888626669842162</v>
      </c>
      <c r="L41" s="20">
        <f>IF('DESIGN INPUTS AND CALCULATIONS'!$C$90="Integrated Leakage",'Integrated Leakage'!I41,'tables and calculations'!$S87)</f>
        <v>1.184143015258236</v>
      </c>
      <c r="M41" s="20">
        <f>IF('DESIGN INPUTS AND CALCULATIONS'!$C$90="Integrated Leakage",'Integrated Leakage'!K41,'tables and calculations'!$AO87)</f>
        <v>1.1888626669842162</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0.21</v>
      </c>
      <c r="C42" s="20">
        <f t="shared" si="1"/>
        <v>6.03</v>
      </c>
      <c r="D42" s="20">
        <f t="shared" si="9"/>
        <v>0.90000000000000024</v>
      </c>
      <c r="E42" s="20">
        <f t="shared" si="2"/>
        <v>0.81000000000000039</v>
      </c>
      <c r="F42" s="20">
        <f t="shared" si="3"/>
        <v>0.75468187437551881</v>
      </c>
      <c r="G42" s="20">
        <f t="shared" si="4"/>
        <v>2.3630401234567759E-3</v>
      </c>
      <c r="H42" s="20">
        <f t="shared" si="5"/>
        <v>0.87008328020884051</v>
      </c>
      <c r="I42" s="20">
        <f t="shared" si="6"/>
        <v>1.1493152698670137</v>
      </c>
      <c r="J42" s="20">
        <f t="shared" si="7"/>
        <v>0.86872427983539102</v>
      </c>
      <c r="K42" s="20">
        <f t="shared" si="8"/>
        <v>1.1511132164850781</v>
      </c>
      <c r="L42" s="20">
        <f>IF('DESIGN INPUTS AND CALCULATIONS'!$C$90="Integrated Leakage",'Integrated Leakage'!I42,'tables and calculations'!$S88)</f>
        <v>1.1493152698670137</v>
      </c>
      <c r="M42" s="20">
        <f>IF('DESIGN INPUTS AND CALCULATIONS'!$C$90="Integrated Leakage",'Integrated Leakage'!K42,'tables and calculations'!$AO88)</f>
        <v>1.1511132164850781</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0.21</v>
      </c>
      <c r="C43" s="20">
        <f t="shared" si="1"/>
        <v>6.03</v>
      </c>
      <c r="D43" s="20">
        <f t="shared" si="9"/>
        <v>0.95000000000000029</v>
      </c>
      <c r="E43" s="20">
        <f t="shared" si="2"/>
        <v>0.90250000000000052</v>
      </c>
      <c r="F43" s="20">
        <f t="shared" si="3"/>
        <v>0.79578677015316179</v>
      </c>
      <c r="G43" s="20">
        <f t="shared" si="4"/>
        <v>5.5848425474404881E-4</v>
      </c>
      <c r="H43" s="20">
        <f t="shared" si="5"/>
        <v>0.89238178735780227</v>
      </c>
      <c r="I43" s="20">
        <f t="shared" si="6"/>
        <v>1.1205966035690147</v>
      </c>
      <c r="J43" s="20">
        <f t="shared" si="7"/>
        <v>0.89206881469601984</v>
      </c>
      <c r="K43" s="20">
        <f t="shared" si="8"/>
        <v>1.1209897527252521</v>
      </c>
      <c r="L43" s="20">
        <f>IF('DESIGN INPUTS AND CALCULATIONS'!$C$90="Integrated Leakage",'Integrated Leakage'!I43,'tables and calculations'!$S89)</f>
        <v>1.1205966035690147</v>
      </c>
      <c r="M43" s="20">
        <f>IF('DESIGN INPUTS AND CALCULATIONS'!$C$90="Integrated Leakage",'Integrated Leakage'!K43,'tables and calculations'!$AO89)</f>
        <v>1.1209897527252521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0.21</v>
      </c>
      <c r="C44" s="20">
        <f t="shared" si="1"/>
        <v>6.03</v>
      </c>
      <c r="D44" s="20">
        <f t="shared" si="9"/>
        <v>1.0000000000000002</v>
      </c>
      <c r="E44" s="20">
        <f t="shared" si="2"/>
        <v>1.0000000000000004</v>
      </c>
      <c r="F44" s="20">
        <f t="shared" si="3"/>
        <v>0.83174400000000004</v>
      </c>
      <c r="G44" s="20">
        <f t="shared" si="4"/>
        <v>1.0456572551243718E-32</v>
      </c>
      <c r="H44" s="20">
        <f t="shared" si="5"/>
        <v>0.91200000000000003</v>
      </c>
      <c r="I44" s="20">
        <f t="shared" si="6"/>
        <v>1.0964912280701753</v>
      </c>
      <c r="J44" s="20">
        <f t="shared" si="7"/>
        <v>0.91200000000000003</v>
      </c>
      <c r="K44" s="20">
        <f t="shared" si="8"/>
        <v>1.0964912280701753</v>
      </c>
      <c r="L44" s="20">
        <f>IF('DESIGN INPUTS AND CALCULATIONS'!$C$90="Integrated Leakage",'Integrated Leakage'!I44,'tables and calculations'!$S90)</f>
        <v>1.0964912280701753</v>
      </c>
      <c r="M44" s="20">
        <f>IF('DESIGN INPUTS AND CALCULATIONS'!$C$90="Integrated Leakage",'Integrated Leakage'!K44,'tables and calculations'!$AO90)</f>
        <v>1.0964912280701753</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0.21</v>
      </c>
      <c r="C45" s="20">
        <f t="shared" si="1"/>
        <v>6.03</v>
      </c>
      <c r="D45" s="20">
        <f t="shared" si="9"/>
        <v>1.0500000000000003</v>
      </c>
      <c r="E45" s="20">
        <f t="shared" si="2"/>
        <v>1.1025000000000005</v>
      </c>
      <c r="F45" s="20">
        <f t="shared" si="3"/>
        <v>0.86332389567745837</v>
      </c>
      <c r="G45" s="20">
        <f t="shared" si="4"/>
        <v>5.0526363881194772E-4</v>
      </c>
      <c r="H45" s="20">
        <f t="shared" si="5"/>
        <v>0.92942410089058392</v>
      </c>
      <c r="I45" s="20">
        <f t="shared" si="6"/>
        <v>1.075935086083726</v>
      </c>
      <c r="J45" s="20">
        <f t="shared" si="7"/>
        <v>0.92915224569359911</v>
      </c>
      <c r="K45" s="20">
        <f t="shared" si="8"/>
        <v>1.0762498876096609</v>
      </c>
      <c r="L45" s="20">
        <f>IF('DESIGN INPUTS AND CALCULATIONS'!$C$90="Integrated Leakage",'Integrated Leakage'!I45,'tables and calculations'!$S91)</f>
        <v>1.075935086083726</v>
      </c>
      <c r="M45" s="20">
        <f>IF('DESIGN INPUTS AND CALCULATIONS'!$C$90="Integrated Leakage",'Integrated Leakage'!K45,'tables and calculations'!$AO91)</f>
        <v>1.0762498876096609</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0.21</v>
      </c>
      <c r="C46" s="20">
        <f t="shared" si="1"/>
        <v>6.03</v>
      </c>
      <c r="D46" s="20">
        <f t="shared" si="9"/>
        <v>1.1000000000000003</v>
      </c>
      <c r="E46" s="20">
        <f t="shared" si="2"/>
        <v>1.2100000000000006</v>
      </c>
      <c r="F46" s="20">
        <f t="shared" si="3"/>
        <v>0.89117213433758391</v>
      </c>
      <c r="G46" s="20">
        <f t="shared" si="4"/>
        <v>1.9324227066688144E-3</v>
      </c>
      <c r="H46" s="20">
        <f t="shared" si="5"/>
        <v>0.94504209273674833</v>
      </c>
      <c r="I46" s="20">
        <f t="shared" si="6"/>
        <v>1.0581539252967018</v>
      </c>
      <c r="J46" s="20">
        <f t="shared" si="7"/>
        <v>0.94401913875598087</v>
      </c>
      <c r="K46" s="20">
        <f t="shared" si="8"/>
        <v>1.0593005575266092</v>
      </c>
      <c r="L46" s="20">
        <f>IF('DESIGN INPUTS AND CALCULATIONS'!$C$90="Integrated Leakage",'Integrated Leakage'!I46,'tables and calculations'!$S92)</f>
        <v>1.0581539252967018</v>
      </c>
      <c r="M46" s="20">
        <f>IF('DESIGN INPUTS AND CALCULATIONS'!$C$90="Integrated Leakage",'Integrated Leakage'!K46,'tables and calculations'!$AO92)</f>
        <v>1.0593005575266092</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0.21</v>
      </c>
      <c r="C47" s="20">
        <f t="shared" si="1"/>
        <v>6.03</v>
      </c>
      <c r="D47" s="20">
        <f t="shared" si="9"/>
        <v>1.1500000000000004</v>
      </c>
      <c r="E47" s="20">
        <f t="shared" si="2"/>
        <v>1.3225000000000009</v>
      </c>
      <c r="F47" s="20">
        <f t="shared" si="3"/>
        <v>0.9158286242303344</v>
      </c>
      <c r="G47" s="20">
        <f t="shared" si="4"/>
        <v>4.1697754691206604E-3</v>
      </c>
      <c r="H47" s="20">
        <f t="shared" si="5"/>
        <v>0.95916547044785505</v>
      </c>
      <c r="I47" s="20">
        <f t="shared" si="6"/>
        <v>1.0425729770412591</v>
      </c>
      <c r="J47" s="20">
        <f t="shared" si="7"/>
        <v>0.95698935429310517</v>
      </c>
      <c r="K47" s="20">
        <f t="shared" si="8"/>
        <v>1.0449437034110638</v>
      </c>
      <c r="L47" s="20">
        <f>IF('DESIGN INPUTS AND CALCULATIONS'!$C$90="Integrated Leakage",'Integrated Leakage'!I47,'tables and calculations'!$S93)</f>
        <v>1.0425729770412591</v>
      </c>
      <c r="M47" s="20">
        <f>IF('DESIGN INPUTS AND CALCULATIONS'!$C$90="Integrated Leakage",'Integrated Leakage'!K47,'tables and calculations'!$AO93)</f>
        <v>1.0449437034110638</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0.21</v>
      </c>
      <c r="C48" s="20">
        <f t="shared" si="1"/>
        <v>6.03</v>
      </c>
      <c r="D48" s="20">
        <f t="shared" si="9"/>
        <v>1.2000000000000004</v>
      </c>
      <c r="E48" s="20">
        <f t="shared" si="2"/>
        <v>1.4400000000000011</v>
      </c>
      <c r="F48" s="20">
        <f t="shared" si="3"/>
        <v>0.93774494953812959</v>
      </c>
      <c r="G48" s="20">
        <f t="shared" si="4"/>
        <v>7.1283952754694008E-3</v>
      </c>
      <c r="H48" s="20">
        <f t="shared" si="5"/>
        <v>0.97204595817975548</v>
      </c>
      <c r="I48" s="20">
        <f t="shared" si="6"/>
        <v>1.0287579425489213</v>
      </c>
      <c r="J48" s="20">
        <f t="shared" si="7"/>
        <v>0.96837231968810922</v>
      </c>
      <c r="K48" s="20">
        <f t="shared" si="8"/>
        <v>1.0326606612651603</v>
      </c>
      <c r="L48" s="20">
        <f>IF('DESIGN INPUTS AND CALCULATIONS'!$C$90="Integrated Leakage",'Integrated Leakage'!I48,'tables and calculations'!$S94)</f>
        <v>1.0287579425489213</v>
      </c>
      <c r="M48" s="20">
        <f>IF('DESIGN INPUTS AND CALCULATIONS'!$C$90="Integrated Leakage",'Integrated Leakage'!K48,'tables and calculations'!$AO94)</f>
        <v>1.0326606612651603</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0.21</v>
      </c>
      <c r="C49" s="20">
        <f t="shared" si="1"/>
        <v>6.03</v>
      </c>
      <c r="D49" s="20">
        <f t="shared" si="9"/>
        <v>1.2500000000000004</v>
      </c>
      <c r="E49" s="20">
        <f t="shared" si="2"/>
        <v>1.5625000000000011</v>
      </c>
      <c r="F49" s="20">
        <f t="shared" si="3"/>
        <v>0.9572995169152354</v>
      </c>
      <c r="G49" s="20">
        <f t="shared" si="4"/>
        <v>1.0736777181440478E-2</v>
      </c>
      <c r="H49" s="20">
        <f t="shared" si="5"/>
        <v>0.98388835448778222</v>
      </c>
      <c r="I49" s="20">
        <f t="shared" si="6"/>
        <v>1.0163754814646684</v>
      </c>
      <c r="J49" s="20">
        <f t="shared" si="7"/>
        <v>0.97841684210526314</v>
      </c>
      <c r="K49" s="20">
        <f t="shared" si="8"/>
        <v>1.0220592665272363</v>
      </c>
      <c r="L49" s="20">
        <f>IF('DESIGN INPUTS AND CALCULATIONS'!$C$90="Integrated Leakage",'Integrated Leakage'!I49,'tables and calculations'!$S95)</f>
        <v>1.0163754814646684</v>
      </c>
      <c r="M49" s="20">
        <f>IF('DESIGN INPUTS AND CALCULATIONS'!$C$90="Integrated Leakage",'Integrated Leakage'!K49,'tables and calculations'!$AO95)</f>
        <v>1.0220592665272363</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0.21</v>
      </c>
      <c r="C50" s="20">
        <f t="shared" si="1"/>
        <v>6.03</v>
      </c>
      <c r="D50" s="20">
        <f t="shared" si="9"/>
        <v>1.3000000000000005</v>
      </c>
      <c r="E50" s="20">
        <f t="shared" si="2"/>
        <v>1.6900000000000013</v>
      </c>
      <c r="F50" s="20">
        <f t="shared" si="3"/>
        <v>0.97481030202062524</v>
      </c>
      <c r="G50" s="20">
        <f t="shared" si="4"/>
        <v>1.4936897117638424E-2</v>
      </c>
      <c r="H50" s="20">
        <f t="shared" si="5"/>
        <v>0.99486039178281882</v>
      </c>
      <c r="I50" s="20">
        <f t="shared" si="6"/>
        <v>1.0051661602568887</v>
      </c>
      <c r="J50" s="20">
        <f t="shared" si="7"/>
        <v>0.98732482092805973</v>
      </c>
      <c r="K50" s="20">
        <f t="shared" si="8"/>
        <v>1.0128379017758573</v>
      </c>
      <c r="L50" s="20">
        <f>IF('DESIGN INPUTS AND CALCULATIONS'!$C$90="Integrated Leakage",'Integrated Leakage'!I50,'tables and calculations'!$S96)</f>
        <v>1.0051661602568887</v>
      </c>
      <c r="M50" s="20">
        <f>IF('DESIGN INPUTS AND CALCULATIONS'!$C$90="Integrated Leakage",'Integrated Leakage'!K50,'tables and calculations'!$AO96)</f>
        <v>1.0128379017758573</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0.21</v>
      </c>
      <c r="C51" s="20">
        <f t="shared" si="1"/>
        <v>6.03</v>
      </c>
      <c r="D51" s="20">
        <f t="shared" si="9"/>
        <v>1.3500000000000005</v>
      </c>
      <c r="E51" s="20">
        <f t="shared" si="2"/>
        <v>1.8225000000000013</v>
      </c>
      <c r="F51" s="20">
        <f t="shared" si="3"/>
        <v>0.9905454002336147</v>
      </c>
      <c r="G51" s="20">
        <f t="shared" si="4"/>
        <v>1.9681273161210149E-2</v>
      </c>
      <c r="H51" s="20">
        <f t="shared" si="5"/>
        <v>1.0051003300142851</v>
      </c>
      <c r="I51" s="20">
        <f t="shared" si="6"/>
        <v>0.99492555134847815</v>
      </c>
      <c r="J51" s="20">
        <f t="shared" si="7"/>
        <v>0.99526147329916004</v>
      </c>
      <c r="K51" s="20">
        <f t="shared" si="8"/>
        <v>1.0047610872398509</v>
      </c>
      <c r="L51" s="20">
        <f>IF('DESIGN INPUTS AND CALCULATIONS'!$C$90="Integrated Leakage",'Integrated Leakage'!I51,'tables and calculations'!$S97)</f>
        <v>0.99492555134847815</v>
      </c>
      <c r="M51" s="20">
        <f>IF('DESIGN INPUTS AND CALCULATIONS'!$C$90="Integrated Leakage",'Integrated Leakage'!K51,'tables and calculations'!$AO97)</f>
        <v>1.0047610872398509</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0.21</v>
      </c>
      <c r="C52" s="20">
        <f t="shared" si="1"/>
        <v>6.03</v>
      </c>
      <c r="D52" s="20">
        <f t="shared" si="9"/>
        <v>1.4000000000000006</v>
      </c>
      <c r="E52" s="20">
        <f t="shared" si="2"/>
        <v>1.9600000000000015</v>
      </c>
      <c r="F52" s="20">
        <f t="shared" si="3"/>
        <v>1.0047316849742891</v>
      </c>
      <c r="G52" s="20">
        <f t="shared" si="4"/>
        <v>2.493074792243774E-2</v>
      </c>
      <c r="H52" s="20">
        <f t="shared" si="5"/>
        <v>1.0147228355056994</v>
      </c>
      <c r="I52" s="20">
        <f t="shared" si="6"/>
        <v>0.98549078133403578</v>
      </c>
      <c r="J52" s="20">
        <f t="shared" si="7"/>
        <v>1.0023630504833512</v>
      </c>
      <c r="K52" s="20">
        <f t="shared" si="8"/>
        <v>0.99764252036005152</v>
      </c>
      <c r="L52" s="20">
        <f>IF('DESIGN INPUTS AND CALCULATIONS'!$C$90="Integrated Leakage",'Integrated Leakage'!I52,'tables and calculations'!$S98)</f>
        <v>0.98549078133403578</v>
      </c>
      <c r="M52" s="20">
        <f>IF('DESIGN INPUTS AND CALCULATIONS'!$C$90="Integrated Leakage",'Integrated Leakage'!K52,'tables and calculations'!$AO98)</f>
        <v>0.99764252036005152</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0.21</v>
      </c>
      <c r="C53" s="20">
        <f t="shared" si="1"/>
        <v>6.03</v>
      </c>
      <c r="D53" s="20">
        <f t="shared" si="9"/>
        <v>1.4500000000000006</v>
      </c>
      <c r="E53" s="20">
        <f t="shared" si="2"/>
        <v>2.1025000000000018</v>
      </c>
      <c r="F53" s="20">
        <f t="shared" si="3"/>
        <v>1.0175618848900581</v>
      </c>
      <c r="G53" s="20">
        <f t="shared" si="4"/>
        <v>3.0652796685658217E-2</v>
      </c>
      <c r="H53" s="20">
        <f t="shared" si="5"/>
        <v>1.0238235597873866</v>
      </c>
      <c r="I53" s="20">
        <f t="shared" si="6"/>
        <v>0.9767307954972887</v>
      </c>
      <c r="J53" s="20">
        <f t="shared" si="7"/>
        <v>1.0087427248263345</v>
      </c>
      <c r="K53" s="20">
        <f t="shared" si="8"/>
        <v>0.99133304795051713</v>
      </c>
      <c r="L53" s="20">
        <f>IF('DESIGN INPUTS AND CALCULATIONS'!$C$90="Integrated Leakage",'Integrated Leakage'!I53,'tables and calculations'!$S99)</f>
        <v>0.9767307954972887</v>
      </c>
      <c r="M53" s="20">
        <f>IF('DESIGN INPUTS AND CALCULATIONS'!$C$90="Integrated Leakage",'Integrated Leakage'!K53,'tables and calculations'!$AO99)</f>
        <v>0.99133304795051713</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0.21</v>
      </c>
      <c r="C54" s="20">
        <f t="shared" si="1"/>
        <v>6.03</v>
      </c>
      <c r="D54" s="20">
        <f t="shared" si="9"/>
        <v>1.5000000000000007</v>
      </c>
      <c r="E54" s="20">
        <f t="shared" si="2"/>
        <v>2.2500000000000018</v>
      </c>
      <c r="F54" s="20">
        <f t="shared" si="3"/>
        <v>1.0292003621095189</v>
      </c>
      <c r="G54" s="20">
        <f t="shared" si="4"/>
        <v>3.6820223530317102E-2</v>
      </c>
      <c r="H54" s="20">
        <f t="shared" si="5"/>
        <v>1.0324827289789578</v>
      </c>
      <c r="I54" s="20">
        <f t="shared" si="6"/>
        <v>0.96853920354572853</v>
      </c>
      <c r="J54" s="20">
        <f t="shared" si="7"/>
        <v>1.014495126705653</v>
      </c>
      <c r="K54" s="20">
        <f t="shared" si="8"/>
        <v>0.98571197995526827</v>
      </c>
      <c r="L54" s="20">
        <f>IF('DESIGN INPUTS AND CALCULATIONS'!$C$90="Integrated Leakage",'Integrated Leakage'!I54,'tables and calculations'!$S100)</f>
        <v>0.96853920354572853</v>
      </c>
      <c r="M54" s="20">
        <f>IF('DESIGN INPUTS AND CALCULATIONS'!$C$90="Integrated Leakage",'Integrated Leakage'!K54,'tables and calculations'!$AO100)</f>
        <v>0.98571197995526827</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0.21</v>
      </c>
      <c r="C55" s="20">
        <f t="shared" si="1"/>
        <v>6.03</v>
      </c>
      <c r="D55" s="20">
        <f t="shared" si="9"/>
        <v>1.5500000000000007</v>
      </c>
      <c r="E55" s="20">
        <f t="shared" si="2"/>
        <v>2.4025000000000021</v>
      </c>
      <c r="F55" s="20">
        <f t="shared" si="3"/>
        <v>1.039787833106429</v>
      </c>
      <c r="G55" s="20">
        <f t="shared" si="4"/>
        <v>4.3410146983210982E-2</v>
      </c>
      <c r="H55" s="20">
        <f t="shared" si="5"/>
        <v>1.0407679761068938</v>
      </c>
      <c r="I55" s="20">
        <f t="shared" si="6"/>
        <v>0.96082894838925503</v>
      </c>
      <c r="J55" s="20">
        <f t="shared" si="7"/>
        <v>1.0196998740347225</v>
      </c>
      <c r="K55" s="20">
        <f t="shared" si="8"/>
        <v>0.98068071347623631</v>
      </c>
      <c r="L55" s="20">
        <f>IF('DESIGN INPUTS AND CALCULATIONS'!$C$90="Integrated Leakage",'Integrated Leakage'!I55,'tables and calculations'!$S101)</f>
        <v>0.96082894838925503</v>
      </c>
      <c r="M55" s="20">
        <f>IF('DESIGN INPUTS AND CALCULATIONS'!$C$90="Integrated Leakage",'Integrated Leakage'!K55,'tables and calculations'!$AO101)</f>
        <v>0.98068071347623631</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0.21</v>
      </c>
      <c r="C56" s="20">
        <f t="shared" si="1"/>
        <v>6.03</v>
      </c>
      <c r="D56" s="20">
        <f t="shared" si="9"/>
        <v>1.6000000000000008</v>
      </c>
      <c r="E56" s="20">
        <f t="shared" si="2"/>
        <v>2.5600000000000023</v>
      </c>
      <c r="F56" s="20">
        <f t="shared" si="3"/>
        <v>1.049445232697801</v>
      </c>
      <c r="G56" s="20">
        <f t="shared" si="4"/>
        <v>5.0403203990651083E-2</v>
      </c>
      <c r="H56" s="20">
        <f t="shared" si="5"/>
        <v>1.0487365907073387</v>
      </c>
      <c r="I56" s="20">
        <f t="shared" si="6"/>
        <v>0.95352828237406362</v>
      </c>
      <c r="J56" s="20">
        <f t="shared" si="7"/>
        <v>1.024424342105263</v>
      </c>
      <c r="K56" s="20">
        <f t="shared" si="8"/>
        <v>0.97615798346311322</v>
      </c>
      <c r="L56" s="20">
        <f>IF('DESIGN INPUTS AND CALCULATIONS'!$C$90="Integrated Leakage",'Integrated Leakage'!I56,'tables and calculations'!$S102)</f>
        <v>0.95352828237406362</v>
      </c>
      <c r="M56" s="20">
        <f>IF('DESIGN INPUTS AND CALCULATIONS'!$C$90="Integrated Leakage",'Integrated Leakage'!K56,'tables and calculations'!$AO102)</f>
        <v>0.97615798346311322</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0.21</v>
      </c>
      <c r="C57" s="20">
        <f t="shared" si="1"/>
        <v>6.03</v>
      </c>
      <c r="D57" s="20">
        <f t="shared" si="9"/>
        <v>1.6500000000000008</v>
      </c>
      <c r="E57" s="20">
        <f t="shared" si="2"/>
        <v>2.7225000000000028</v>
      </c>
      <c r="F57" s="20">
        <f t="shared" si="3"/>
        <v>1.0582768848311626</v>
      </c>
      <c r="G57" s="20">
        <f t="shared" si="4"/>
        <v>5.7782920114167483E-2</v>
      </c>
      <c r="H57" s="20">
        <f t="shared" si="5"/>
        <v>1.0564373170923724</v>
      </c>
      <c r="I57" s="20">
        <f t="shared" si="6"/>
        <v>0.94657769450277973</v>
      </c>
      <c r="J57" s="20">
        <f t="shared" si="7"/>
        <v>1.0287258550416445</v>
      </c>
      <c r="K57" s="20">
        <f t="shared" si="8"/>
        <v>0.97207627775576655</v>
      </c>
      <c r="L57" s="20">
        <f>IF('DESIGN INPUTS AND CALCULATIONS'!$C$90="Integrated Leakage",'Integrated Leakage'!I57,'tables and calculations'!$S103)</f>
        <v>0.94657769450277973</v>
      </c>
      <c r="M57" s="20">
        <f>IF('DESIGN INPUTS AND CALCULATIONS'!$C$90="Integrated Leakage",'Integrated Leakage'!K57,'tables and calculations'!$AO103)</f>
        <v>0.97207627775576655</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0.21</v>
      </c>
      <c r="C58" s="20">
        <f t="shared" si="1"/>
        <v>6.03</v>
      </c>
      <c r="D58" s="20">
        <f t="shared" si="9"/>
        <v>1.7000000000000008</v>
      </c>
      <c r="E58" s="20">
        <f t="shared" si="2"/>
        <v>2.8900000000000028</v>
      </c>
      <c r="F58" s="20">
        <f t="shared" si="3"/>
        <v>1.0663731124598816</v>
      </c>
      <c r="G58" s="20">
        <f t="shared" si="4"/>
        <v>6.5535207432736942E-2</v>
      </c>
      <c r="H58" s="20">
        <f t="shared" si="5"/>
        <v>1.0639118008052257</v>
      </c>
      <c r="I58" s="20">
        <f t="shared" si="6"/>
        <v>0.9399275383947675</v>
      </c>
      <c r="J58" s="20">
        <f t="shared" si="7"/>
        <v>1.032653432890184</v>
      </c>
      <c r="K58" s="20">
        <f t="shared" si="8"/>
        <v>0.96837909810768386</v>
      </c>
      <c r="L58" s="20">
        <f>IF('DESIGN INPUTS AND CALCULATIONS'!$C$90="Integrated Leakage",'Integrated Leakage'!I58,'tables and calculations'!$S104)</f>
        <v>0.9399275383947675</v>
      </c>
      <c r="M58" s="20">
        <f>IF('DESIGN INPUTS AND CALCULATIONS'!$C$90="Integrated Leakage",'Integrated Leakage'!K58,'tables and calculations'!$AO104)</f>
        <v>0.96837909810768386</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0.21</v>
      </c>
      <c r="C59" s="20">
        <f t="shared" si="1"/>
        <v>6.03</v>
      </c>
      <c r="D59" s="20">
        <f t="shared" si="9"/>
        <v>1.7500000000000009</v>
      </c>
      <c r="E59" s="20">
        <f t="shared" si="2"/>
        <v>3.0625000000000031</v>
      </c>
      <c r="F59" s="20">
        <f t="shared" si="3"/>
        <v>1.0738123929249239</v>
      </c>
      <c r="G59" s="20">
        <f t="shared" si="4"/>
        <v>7.3647961391966901E-2</v>
      </c>
      <c r="H59" s="20">
        <f t="shared" si="5"/>
        <v>1.0711957591014309</v>
      </c>
      <c r="I59" s="20">
        <f t="shared" si="6"/>
        <v>0.93353618281577844</v>
      </c>
      <c r="J59" s="20">
        <f t="shared" si="7"/>
        <v>1.0362491944146079</v>
      </c>
      <c r="K59" s="20">
        <f t="shared" si="8"/>
        <v>0.96501884429923668</v>
      </c>
      <c r="L59" s="20">
        <f>IF('DESIGN INPUTS AND CALCULATIONS'!$C$90="Integrated Leakage",'Integrated Leakage'!I59,'tables and calculations'!$S105)</f>
        <v>0.93353618281577844</v>
      </c>
      <c r="M59" s="20">
        <f>IF('DESIGN INPUTS AND CALCULATIONS'!$C$90="Integrated Leakage",'Integrated Leakage'!K59,'tables and calculations'!$AO105)</f>
        <v>0.96501884429923668</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0.21</v>
      </c>
      <c r="C60" s="20">
        <f t="shared" si="1"/>
        <v>6.03</v>
      </c>
      <c r="D60" s="20">
        <f t="shared" si="9"/>
        <v>1.8000000000000009</v>
      </c>
      <c r="E60" s="20">
        <f t="shared" si="2"/>
        <v>3.2400000000000033</v>
      </c>
      <c r="F60" s="20">
        <f t="shared" si="3"/>
        <v>1.0806631442622257</v>
      </c>
      <c r="G60" s="20">
        <f t="shared" si="4"/>
        <v>8.2110734926986256E-2</v>
      </c>
      <c r="H60" s="20">
        <f t="shared" si="5"/>
        <v>1.0783199335954112</v>
      </c>
      <c r="I60" s="20">
        <f t="shared" si="6"/>
        <v>0.92736855625558978</v>
      </c>
      <c r="J60" s="20">
        <f t="shared" si="7"/>
        <v>1.0395494910114793</v>
      </c>
      <c r="K60" s="20">
        <f t="shared" si="8"/>
        <v>0.96195516293024419</v>
      </c>
      <c r="L60" s="20">
        <f>IF('DESIGN INPUTS AND CALCULATIONS'!$C$90="Integrated Leakage",'Integrated Leakage'!I60,'tables and calculations'!$S106)</f>
        <v>0.92736855625558978</v>
      </c>
      <c r="M60" s="20">
        <f>IF('DESIGN INPUTS AND CALCULATIONS'!$C$90="Integrated Leakage",'Integrated Leakage'!K60,'tables and calculations'!$AO106)</f>
        <v>0.96195516293024419</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0.21</v>
      </c>
      <c r="C61" s="20">
        <f t="shared" si="1"/>
        <v>6.03</v>
      </c>
      <c r="D61" s="20">
        <f t="shared" si="9"/>
        <v>1.850000000000001</v>
      </c>
      <c r="E61" s="20">
        <f t="shared" si="2"/>
        <v>3.4225000000000034</v>
      </c>
      <c r="F61" s="20">
        <f t="shared" si="3"/>
        <v>1.0869852109824076</v>
      </c>
      <c r="G61" s="20">
        <f t="shared" si="4"/>
        <v>9.091447338385697E-2</v>
      </c>
      <c r="H61" s="20">
        <f t="shared" si="5"/>
        <v>1.0853108699198883</v>
      </c>
      <c r="I61" s="20">
        <f t="shared" si="6"/>
        <v>0.92139499171681061</v>
      </c>
      <c r="J61" s="20">
        <f t="shared" si="7"/>
        <v>1.0425858290723156</v>
      </c>
      <c r="K61" s="20">
        <f t="shared" si="8"/>
        <v>0.95915364674560355</v>
      </c>
      <c r="L61" s="20">
        <f>IF('DESIGN INPUTS AND CALCULATIONS'!$C$90="Integrated Leakage",'Integrated Leakage'!I61,'tables and calculations'!$S107)</f>
        <v>0.92139499171681061</v>
      </c>
      <c r="M61" s="20">
        <f>IF('DESIGN INPUTS AND CALCULATIONS'!$C$90="Integrated Leakage",'Integrated Leakage'!K61,'tables and calculations'!$AO107)</f>
        <v>0.95915364674560355</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0.21</v>
      </c>
      <c r="C62" s="20">
        <f t="shared" si="1"/>
        <v>6.03</v>
      </c>
      <c r="D62" s="20">
        <f t="shared" si="9"/>
        <v>1.900000000000001</v>
      </c>
      <c r="E62" s="20">
        <f t="shared" si="2"/>
        <v>3.6100000000000039</v>
      </c>
      <c r="F62" s="20">
        <f t="shared" si="3"/>
        <v>1.0928311043851</v>
      </c>
      <c r="G62" s="20">
        <f t="shared" si="4"/>
        <v>0.10005129761320146</v>
      </c>
      <c r="H62" s="20">
        <f t="shared" si="5"/>
        <v>1.092191559204841</v>
      </c>
      <c r="I62" s="20">
        <f t="shared" si="6"/>
        <v>0.91559030242647166</v>
      </c>
      <c r="J62" s="20">
        <f t="shared" si="7"/>
        <v>1.0453856247266364</v>
      </c>
      <c r="K62" s="20">
        <f t="shared" si="8"/>
        <v>0.95658480119381351</v>
      </c>
      <c r="L62" s="20">
        <f>IF('DESIGN INPUTS AND CALCULATIONS'!$C$90="Integrated Leakage",'Integrated Leakage'!I62,'tables and calculations'!$S108)</f>
        <v>0.91559030242647166</v>
      </c>
      <c r="M62" s="20">
        <f>IF('DESIGN INPUTS AND CALCULATIONS'!$C$90="Integrated Leakage",'Integrated Leakage'!K62,'tables and calculations'!$AO108)</f>
        <v>0.95658480119381351</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0.21</v>
      </c>
      <c r="C63" s="20">
        <f t="shared" si="1"/>
        <v>6.03</v>
      </c>
      <c r="D63" s="20">
        <f t="shared" si="9"/>
        <v>1.9500000000000011</v>
      </c>
      <c r="E63" s="20">
        <f t="shared" si="2"/>
        <v>3.8025000000000042</v>
      </c>
      <c r="F63" s="20">
        <f t="shared" si="3"/>
        <v>1.0982470417202963</v>
      </c>
      <c r="G63" s="20">
        <f t="shared" si="4"/>
        <v>0.10951432548487858</v>
      </c>
      <c r="H63" s="20">
        <f t="shared" si="5"/>
        <v>1.0989819685532491</v>
      </c>
      <c r="I63" s="20">
        <f t="shared" si="6"/>
        <v>0.90993303676897119</v>
      </c>
      <c r="J63" s="20">
        <f t="shared" si="7"/>
        <v>1.0479728248959017</v>
      </c>
      <c r="K63" s="20">
        <f t="shared" si="8"/>
        <v>0.95422321671302213</v>
      </c>
      <c r="L63" s="20">
        <f>IF('DESIGN INPUTS AND CALCULATIONS'!$C$90="Integrated Leakage",'Integrated Leakage'!I63,'tables and calculations'!$S109)</f>
        <v>0.90993303676897119</v>
      </c>
      <c r="M63" s="20">
        <f>IF('DESIGN INPUTS AND CALCULATIONS'!$C$90="Integrated Leakage",'Integrated Leakage'!K63,'tables and calculations'!$AO109)</f>
        <v>0.95422321671302213</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0.21</v>
      </c>
      <c r="C64" s="20">
        <f t="shared" si="1"/>
        <v>6.03</v>
      </c>
      <c r="D64" s="20">
        <f t="shared" si="9"/>
        <v>2.0000000000000009</v>
      </c>
      <c r="E64" s="20">
        <f t="shared" si="2"/>
        <v>4.0000000000000036</v>
      </c>
      <c r="F64" s="20">
        <f t="shared" si="3"/>
        <v>1.1032738199445979</v>
      </c>
      <c r="G64" s="20">
        <f t="shared" si="4"/>
        <v>0.11929752423822733</v>
      </c>
      <c r="H64" s="20">
        <f t="shared" si="5"/>
        <v>1.1056994818588028</v>
      </c>
      <c r="I64" s="20">
        <f t="shared" si="6"/>
        <v>0.90440487348234044</v>
      </c>
      <c r="J64" s="20">
        <f t="shared" si="7"/>
        <v>1.0503684210526314</v>
      </c>
      <c r="K64" s="20">
        <f t="shared" si="8"/>
        <v>0.95204690083679933</v>
      </c>
      <c r="L64" s="20">
        <f>IF('DESIGN INPUTS AND CALCULATIONS'!$C$90="Integrated Leakage",'Integrated Leakage'!I64,'tables and calculations'!$S110)</f>
        <v>0.90440487348234044</v>
      </c>
      <c r="M64" s="20">
        <f>IF('DESIGN INPUTS AND CALCULATIONS'!$C$90="Integrated Leakage",'Integrated Leakage'!K64,'tables and calculations'!$AO110)</f>
        <v>0.95204690083679933</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0.21</v>
      </c>
      <c r="C65" s="20">
        <f t="shared" si="1"/>
        <v>6.03</v>
      </c>
      <c r="D65" s="20">
        <f t="shared" si="9"/>
        <v>2.0500000000000007</v>
      </c>
      <c r="E65" s="20">
        <f t="shared" si="2"/>
        <v>4.2025000000000032</v>
      </c>
      <c r="F65" s="20">
        <f t="shared" si="3"/>
        <v>1.1079475529922231</v>
      </c>
      <c r="G65" s="20">
        <f t="shared" si="4"/>
        <v>0.12939558772654222</v>
      </c>
      <c r="H65" s="20">
        <f t="shared" si="5"/>
        <v>1.1123592678261667</v>
      </c>
      <c r="I65" s="20">
        <f t="shared" si="6"/>
        <v>0.89899012749204188</v>
      </c>
      <c r="J65" s="20">
        <f t="shared" si="7"/>
        <v>1.0525908763580574</v>
      </c>
      <c r="K65" s="20">
        <f t="shared" si="8"/>
        <v>0.95003673550732193</v>
      </c>
      <c r="L65" s="20">
        <f>IF('DESIGN INPUTS AND CALCULATIONS'!$C$90="Integrated Leakage",'Integrated Leakage'!I65,'tables and calculations'!$S111)</f>
        <v>0.89899012749204188</v>
      </c>
      <c r="M65" s="20">
        <f>IF('DESIGN INPUTS AND CALCULATIONS'!$C$90="Integrated Leakage",'Integrated Leakage'!K65,'tables and calculations'!$AO111)</f>
        <v>0.95003673550732193</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0.21</v>
      </c>
      <c r="C66" s="20">
        <f t="shared" si="1"/>
        <v>6.03</v>
      </c>
      <c r="D66" s="20">
        <f t="shared" si="9"/>
        <v>2.1000000000000005</v>
      </c>
      <c r="E66" s="20">
        <f t="shared" si="2"/>
        <v>4.4100000000000019</v>
      </c>
      <c r="F66" s="20">
        <f t="shared" si="3"/>
        <v>1.1123002960287149</v>
      </c>
      <c r="G66" s="20">
        <f t="shared" si="4"/>
        <v>0.13980383387196071</v>
      </c>
      <c r="H66" s="20">
        <f t="shared" si="5"/>
        <v>1.118974588585762</v>
      </c>
      <c r="I66" s="20">
        <f t="shared" si="6"/>
        <v>0.8936753436589383</v>
      </c>
      <c r="J66" s="20">
        <f t="shared" si="7"/>
        <v>1.0546564824760312</v>
      </c>
      <c r="K66" s="20">
        <f t="shared" si="8"/>
        <v>0.94817603325424649</v>
      </c>
      <c r="L66" s="20">
        <f>IF('DESIGN INPUTS AND CALCULATIONS'!$C$90="Integrated Leakage",'Integrated Leakage'!I66,'tables and calculations'!$S112)</f>
        <v>0.8936753436589383</v>
      </c>
      <c r="M66" s="20">
        <f>IF('DESIGN INPUTS AND CALCULATIONS'!$C$90="Integrated Leakage",'Integrated Leakage'!K66,'tables and calculations'!$AO112)</f>
        <v>0.94817603325424649</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0.21</v>
      </c>
      <c r="C67" s="20">
        <f t="shared" si="1"/>
        <v>6.03</v>
      </c>
      <c r="D67" s="20">
        <f t="shared" si="9"/>
        <v>2.1500000000000004</v>
      </c>
      <c r="E67" s="20">
        <f t="shared" si="2"/>
        <v>4.6225000000000014</v>
      </c>
      <c r="F67" s="20">
        <f t="shared" si="3"/>
        <v>1.1163605757927664</v>
      </c>
      <c r="G67" s="20">
        <f t="shared" si="4"/>
        <v>0.15051811861553158</v>
      </c>
      <c r="H67" s="20">
        <f t="shared" si="5"/>
        <v>1.125557059596846</v>
      </c>
      <c r="I67" s="20">
        <f t="shared" si="6"/>
        <v>0.88844896087114567</v>
      </c>
      <c r="J67" s="20">
        <f t="shared" si="7"/>
        <v>1.0565796589906349</v>
      </c>
      <c r="K67" s="20">
        <f t="shared" si="8"/>
        <v>0.94645017201572268</v>
      </c>
      <c r="L67" s="20">
        <f>IF('DESIGN INPUTS AND CALCULATIONS'!$C$90="Integrated Leakage",'Integrated Leakage'!I67,'tables and calculations'!$S113)</f>
        <v>0.88844896087114567</v>
      </c>
      <c r="M67" s="20">
        <f>IF('DESIGN INPUTS AND CALCULATIONS'!$C$90="Integrated Leakage",'Integrated Leakage'!K67,'tables and calculations'!$AO113)</f>
        <v>0.94645017201572268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0.21</v>
      </c>
      <c r="C68" s="20">
        <f t="shared" si="1"/>
        <v>6.03</v>
      </c>
      <c r="D68" s="20">
        <f t="shared" si="9"/>
        <v>2.2000000000000002</v>
      </c>
      <c r="E68" s="20">
        <f t="shared" si="2"/>
        <v>4.8400000000000007</v>
      </c>
      <c r="F68" s="20">
        <f t="shared" si="3"/>
        <v>1.1201538426318076</v>
      </c>
      <c r="G68" s="20">
        <f t="shared" si="4"/>
        <v>0.16153476339827388</v>
      </c>
      <c r="H68" s="20">
        <f t="shared" si="5"/>
        <v>1.1321168694220936</v>
      </c>
      <c r="I68" s="20">
        <f t="shared" si="6"/>
        <v>0.88330103279042682</v>
      </c>
      <c r="J68" s="20">
        <f t="shared" si="7"/>
        <v>1.0583732057416266</v>
      </c>
      <c r="K68" s="20">
        <f t="shared" si="8"/>
        <v>0.94484629294755895</v>
      </c>
      <c r="L68" s="20">
        <f>IF('DESIGN INPUTS AND CALCULATIONS'!$C$90="Integrated Leakage",'Integrated Leakage'!I68,'tables and calculations'!$S114)</f>
        <v>0.88330103279042682</v>
      </c>
      <c r="M68" s="20">
        <f>IF('DESIGN INPUTS AND CALCULATIONS'!$C$90="Integrated Leakage",'Integrated Leakage'!K68,'tables and calculations'!$AO114)</f>
        <v>0.94484629294755895</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0.21</v>
      </c>
      <c r="C69" s="20">
        <f t="shared" si="1"/>
        <v>6.03</v>
      </c>
      <c r="D69" s="20">
        <f t="shared" si="9"/>
        <v>2.25</v>
      </c>
      <c r="E69" s="20">
        <f t="shared" si="2"/>
        <v>5.0625</v>
      </c>
      <c r="F69" s="20">
        <f t="shared" si="3"/>
        <v>1.123702857021369</v>
      </c>
      <c r="G69" s="20">
        <f t="shared" si="4"/>
        <v>0.17285049379509934</v>
      </c>
      <c r="H69" s="20">
        <f t="shared" si="5"/>
        <v>1.1386629662970815</v>
      </c>
      <c r="I69" s="20">
        <f t="shared" si="6"/>
        <v>0.87822299451082364</v>
      </c>
      <c r="J69" s="20">
        <f t="shared" si="7"/>
        <v>1.0600485163526097</v>
      </c>
      <c r="K69" s="20">
        <f t="shared" si="8"/>
        <v>0.94335304901022532</v>
      </c>
      <c r="L69" s="20">
        <f>IF('DESIGN INPUTS AND CALCULATIONS'!$C$90="Integrated Leakage",'Integrated Leakage'!I69,'tables and calculations'!$S115)</f>
        <v>0.87822299451082364</v>
      </c>
      <c r="M69" s="20">
        <f>IF('DESIGN INPUTS AND CALCULATIONS'!$C$90="Integrated Leakage",'Integrated Leakage'!K69,'tables and calculations'!$AO115)</f>
        <v>0.94335304901022532</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0.21</v>
      </c>
      <c r="C70" s="20">
        <f t="shared" si="1"/>
        <v>6.03</v>
      </c>
      <c r="D70" s="20">
        <f t="shared" si="9"/>
        <v>2.2999999999999998</v>
      </c>
      <c r="E70" s="20">
        <f t="shared" si="2"/>
        <v>5.2899999999999991</v>
      </c>
      <c r="F70" s="20">
        <f t="shared" si="3"/>
        <v>1.127028021086093</v>
      </c>
      <c r="G70" s="20">
        <f t="shared" si="4"/>
        <v>0.18446238738355433</v>
      </c>
      <c r="H70" s="20">
        <f t="shared" si="5"/>
        <v>1.1452032171058757</v>
      </c>
      <c r="I70" s="20">
        <f t="shared" si="6"/>
        <v>0.87320746664261994</v>
      </c>
      <c r="J70" s="20">
        <f t="shared" si="7"/>
        <v>1.0616157596259077</v>
      </c>
      <c r="K70" s="20">
        <f t="shared" si="8"/>
        <v>0.94196039474054161</v>
      </c>
      <c r="L70" s="20">
        <f>IF('DESIGN INPUTS AND CALCULATIONS'!$C$90="Integrated Leakage",'Integrated Leakage'!I70,'tables and calculations'!$S116)</f>
        <v>0.87320746664261994</v>
      </c>
      <c r="M70" s="20">
        <f>IF('DESIGN INPUTS AND CALCULATIONS'!$C$90="Integrated Leakage",'Integrated Leakage'!K70,'tables and calculations'!$AO116)</f>
        <v>0.94196039474054161</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0.21</v>
      </c>
      <c r="C71" s="20">
        <f t="shared" si="1"/>
        <v>6.03</v>
      </c>
      <c r="D71" s="20">
        <f t="shared" si="9"/>
        <v>2.3499999999999996</v>
      </c>
      <c r="E71" s="20">
        <f t="shared" si="2"/>
        <v>5.5224999999999982</v>
      </c>
      <c r="F71" s="20">
        <f t="shared" si="3"/>
        <v>1.130147663800926</v>
      </c>
      <c r="G71" s="20">
        <f t="shared" si="4"/>
        <v>0.19636782929260982</v>
      </c>
      <c r="H71" s="20">
        <f t="shared" si="5"/>
        <v>1.1517445433313482</v>
      </c>
      <c r="I71" s="20">
        <f t="shared" si="6"/>
        <v>0.86824809007348391</v>
      </c>
      <c r="J71" s="20">
        <f t="shared" si="7"/>
        <v>1.0630840342141001</v>
      </c>
      <c r="K71" s="20">
        <f t="shared" si="8"/>
        <v>0.94065940961973349</v>
      </c>
      <c r="L71" s="20">
        <f>IF('DESIGN INPUTS AND CALCULATIONS'!$C$90="Integrated Leakage",'Integrated Leakage'!I71,'tables and calculations'!$S117)</f>
        <v>0.86824809007348391</v>
      </c>
      <c r="M71" s="20">
        <f>IF('DESIGN INPUTS AND CALCULATIONS'!$C$90="Integrated Leakage",'Integrated Leakage'!K71,'tables and calculations'!$AO117)</f>
        <v>0.94065940961973349</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0.21</v>
      </c>
      <c r="C72" s="20">
        <f t="shared" si="1"/>
        <v>6.03</v>
      </c>
      <c r="D72" s="20">
        <f t="shared" si="9"/>
        <v>2.3999999999999995</v>
      </c>
      <c r="E72" s="20">
        <f t="shared" si="2"/>
        <v>5.7599999999999971</v>
      </c>
      <c r="F72" s="20">
        <f t="shared" si="3"/>
        <v>1.1330782870572234</v>
      </c>
      <c r="G72" s="20">
        <f t="shared" si="4"/>
        <v>0.20856447416512758</v>
      </c>
      <c r="H72" s="20">
        <f t="shared" si="5"/>
        <v>1.1582930377164282</v>
      </c>
      <c r="I72" s="20">
        <f t="shared" si="6"/>
        <v>0.86333938600848148</v>
      </c>
      <c r="J72" s="20">
        <f t="shared" si="7"/>
        <v>1.0644615009746587</v>
      </c>
      <c r="K72" s="20">
        <f t="shared" si="8"/>
        <v>0.93944214899680678</v>
      </c>
      <c r="L72" s="20">
        <f>IF('DESIGN INPUTS AND CALCULATIONS'!$C$90="Integrated Leakage",'Integrated Leakage'!I72,'tables and calculations'!$S118)</f>
        <v>0.86333938600848148</v>
      </c>
      <c r="M72" s="20">
        <f>IF('DESIGN INPUTS AND CALCULATIONS'!$C$90="Integrated Leakage",'Integrated Leakage'!K72,'tables and calculations'!$AO118)</f>
        <v>0.93944214899680678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0.21</v>
      </c>
      <c r="C73" s="20">
        <f t="shared" si="1"/>
        <v>6.03</v>
      </c>
      <c r="D73" s="20">
        <f t="shared" si="9"/>
        <v>2.4499999999999993</v>
      </c>
      <c r="E73" s="20">
        <f t="shared" si="2"/>
        <v>6.0024999999999968</v>
      </c>
      <c r="F73" s="20">
        <f t="shared" si="3"/>
        <v>1.1358347785613618</v>
      </c>
      <c r="G73" s="20">
        <f t="shared" si="4"/>
        <v>0.22105021349779505</v>
      </c>
      <c r="H73" s="20">
        <f t="shared" si="5"/>
        <v>1.164854064704741</v>
      </c>
      <c r="I73" s="20">
        <f t="shared" si="6"/>
        <v>0.85847663694548126</v>
      </c>
      <c r="J73" s="20">
        <f t="shared" si="7"/>
        <v>1.0657554966132532</v>
      </c>
      <c r="K73" s="20">
        <f t="shared" si="8"/>
        <v>0.93830151772877524</v>
      </c>
      <c r="L73" s="20">
        <f>IF('DESIGN INPUTS AND CALCULATIONS'!$C$90="Integrated Leakage",'Integrated Leakage'!I73,'tables and calculations'!$S119)</f>
        <v>0.85847663694548126</v>
      </c>
      <c r="M73" s="20">
        <f>IF('DESIGN INPUTS AND CALCULATIONS'!$C$90="Integrated Leakage",'Integrated Leakage'!K73,'tables and calculations'!$AO119)</f>
        <v>0.93830151772877524</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0.21</v>
      </c>
      <c r="C74" s="20">
        <f t="shared" si="1"/>
        <v>6.03</v>
      </c>
      <c r="D74" s="20">
        <f t="shared" si="9"/>
        <v>2.4999999999999991</v>
      </c>
      <c r="E74" s="20">
        <f t="shared" si="2"/>
        <v>6.2499999999999956</v>
      </c>
      <c r="F74" s="20">
        <f t="shared" si="3"/>
        <v>1.1384305965385038</v>
      </c>
      <c r="G74" s="20">
        <f t="shared" si="4"/>
        <v>0.23382314750692493</v>
      </c>
      <c r="H74" s="20">
        <f t="shared" si="5"/>
        <v>1.1714323471910055</v>
      </c>
      <c r="I74" s="20">
        <f t="shared" si="6"/>
        <v>0.85365578507193729</v>
      </c>
      <c r="J74" s="20">
        <f t="shared" si="7"/>
        <v>1.0669726315789472</v>
      </c>
      <c r="K74" s="20">
        <f t="shared" si="8"/>
        <v>0.93723116264019024</v>
      </c>
      <c r="L74" s="20">
        <f>IF('DESIGN INPUTS AND CALCULATIONS'!$C$90="Integrated Leakage",'Integrated Leakage'!I74,'tables and calculations'!$S120)</f>
        <v>0.85365578507193729</v>
      </c>
      <c r="M74" s="20">
        <f>IF('DESIGN INPUTS AND CALCULATIONS'!$C$90="Integrated Leakage",'Integrated Leakage'!K74,'tables and calculations'!$AO120)</f>
        <v>0.93723116264019024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0.21</v>
      </c>
      <c r="C75" s="20">
        <f t="shared" si="1"/>
        <v>6.03</v>
      </c>
      <c r="D75" s="20">
        <f t="shared" si="9"/>
        <v>2.5499999999999989</v>
      </c>
      <c r="E75" s="20">
        <f t="shared" si="2"/>
        <v>6.5024999999999942</v>
      </c>
      <c r="F75" s="20">
        <f t="shared" si="3"/>
        <v>1.1408779303982066</v>
      </c>
      <c r="G75" s="20">
        <f t="shared" si="4"/>
        <v>0.24688156081728865</v>
      </c>
      <c r="H75" s="20">
        <f t="shared" si="5"/>
        <v>1.1780320416760723</v>
      </c>
      <c r="I75" s="20">
        <f t="shared" si="6"/>
        <v>0.84887334522516622</v>
      </c>
      <c r="J75" s="20">
        <f t="shared" si="7"/>
        <v>1.0681188746568457</v>
      </c>
      <c r="K75" s="20">
        <f t="shared" si="8"/>
        <v>0.93622538064526739</v>
      </c>
      <c r="L75" s="20">
        <f>IF('DESIGN INPUTS AND CALCULATIONS'!$C$90="Integrated Leakage",'Integrated Leakage'!I75,'tables and calculations'!$S121)</f>
        <v>0.84887334522516622</v>
      </c>
      <c r="M75" s="20">
        <f>IF('DESIGN INPUTS AND CALCULATIONS'!$C$90="Integrated Leakage",'Integrated Leakage'!K75,'tables and calculations'!$AO121)</f>
        <v>0.93622538064526739</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0.21</v>
      </c>
      <c r="C76" s="20">
        <f t="shared" si="1"/>
        <v>6.03</v>
      </c>
      <c r="D76" s="20">
        <f t="shared" si="9"/>
        <v>2.5999999999999988</v>
      </c>
      <c r="E76" s="20">
        <f t="shared" si="2"/>
        <v>6.7599999999999936</v>
      </c>
      <c r="F76" s="20">
        <f t="shared" si="3"/>
        <v>1.1431878408472276</v>
      </c>
      <c r="G76" s="20">
        <f t="shared" si="4"/>
        <v>0.26022390139159757</v>
      </c>
      <c r="H76" s="20">
        <f t="shared" si="5"/>
        <v>1.1846568035675249</v>
      </c>
      <c r="I76" s="20">
        <f t="shared" si="6"/>
        <v>0.8441263300802041</v>
      </c>
      <c r="J76" s="20">
        <f t="shared" si="7"/>
        <v>1.0691996262846464</v>
      </c>
      <c r="K76" s="20">
        <f t="shared" si="8"/>
        <v>0.93527903996271711</v>
      </c>
      <c r="L76" s="20">
        <f>IF('DESIGN INPUTS AND CALCULATIONS'!$C$90="Integrated Leakage",'Integrated Leakage'!I76,'tables and calculations'!$S122)</f>
        <v>0.8441263300802041</v>
      </c>
      <c r="M76" s="20">
        <f>IF('DESIGN INPUTS AND CALCULATIONS'!$C$90="Integrated Leakage",'Integrated Leakage'!K76,'tables and calculations'!$AO122)</f>
        <v>0.93527903996271711</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0.21</v>
      </c>
      <c r="C77" s="20">
        <f t="shared" si="1"/>
        <v>6.03</v>
      </c>
      <c r="D77" s="20">
        <f t="shared" si="9"/>
        <v>2.6499999999999986</v>
      </c>
      <c r="E77" s="20">
        <f t="shared" si="2"/>
        <v>7.0224999999999929</v>
      </c>
      <c r="F77" s="20">
        <f t="shared" si="3"/>
        <v>1.1453703823808079</v>
      </c>
      <c r="G77" s="20">
        <f t="shared" si="4"/>
        <v>0.27384876221618681</v>
      </c>
      <c r="H77" s="20">
        <f t="shared" si="5"/>
        <v>1.1913098440779355</v>
      </c>
      <c r="I77" s="20">
        <f t="shared" si="6"/>
        <v>0.83941218564679299</v>
      </c>
      <c r="J77" s="20">
        <f t="shared" si="7"/>
        <v>1.0702197822787654</v>
      </c>
      <c r="K77" s="20">
        <f t="shared" si="8"/>
        <v>0.93438751232083384</v>
      </c>
      <c r="L77" s="20">
        <f>IF('DESIGN INPUTS AND CALCULATIONS'!$C$90="Integrated Leakage",'Integrated Leakage'!I77,'tables and calculations'!$S123)</f>
        <v>0.83941218564679299</v>
      </c>
      <c r="M77" s="20">
        <f>IF('DESIGN INPUTS AND CALCULATIONS'!$C$90="Integrated Leakage",'Integrated Leakage'!K77,'tables and calculations'!$AO123)</f>
        <v>0.93438751232083384</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0.21</v>
      </c>
      <c r="C78" s="20">
        <f t="shared" si="1"/>
        <v>6.03</v>
      </c>
      <c r="D78" s="20">
        <f t="shared" si="9"/>
        <v>2.6999999999999984</v>
      </c>
      <c r="E78" s="20">
        <f t="shared" si="2"/>
        <v>7.2899999999999912</v>
      </c>
      <c r="F78" s="20">
        <f t="shared" si="3"/>
        <v>1.147434710624972</v>
      </c>
      <c r="G78" s="20">
        <f t="shared" si="4"/>
        <v>0.28775486533843225</v>
      </c>
      <c r="H78" s="20">
        <f t="shared" si="5"/>
        <v>1.1979939799362116</v>
      </c>
      <c r="I78" s="20">
        <f t="shared" si="6"/>
        <v>0.83472873549268256</v>
      </c>
      <c r="J78" s="20">
        <f t="shared" si="7"/>
        <v>1.0711837893774214</v>
      </c>
      <c r="K78" s="20">
        <f t="shared" si="8"/>
        <v>0.93354661442478148</v>
      </c>
      <c r="L78" s="20">
        <f>IF('DESIGN INPUTS AND CALCULATIONS'!$C$90="Integrated Leakage",'Integrated Leakage'!I78,'tables and calculations'!$S124)</f>
        <v>0.83472873549268256</v>
      </c>
      <c r="M78" s="20">
        <f>IF('DESIGN INPUTS AND CALCULATIONS'!$C$90="Integrated Leakage",'Integrated Leakage'!K78,'tables and calculations'!$AO124)</f>
        <v>0.93354661442478148</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0.21</v>
      </c>
      <c r="C79" s="20">
        <f t="shared" si="1"/>
        <v>6.03</v>
      </c>
      <c r="D79" s="20">
        <f t="shared" si="9"/>
        <v>2.7499999999999982</v>
      </c>
      <c r="E79" s="20">
        <f t="shared" si="2"/>
        <v>7.5624999999999902</v>
      </c>
      <c r="F79" s="20">
        <f t="shared" si="3"/>
        <v>1.1493891766214142</v>
      </c>
      <c r="G79" s="20">
        <f t="shared" si="4"/>
        <v>0.30194104791699999</v>
      </c>
      <c r="H79" s="20">
        <f t="shared" si="5"/>
        <v>1.2047116769328727</v>
      </c>
      <c r="I79" s="20">
        <f t="shared" si="6"/>
        <v>0.83007413238156946</v>
      </c>
      <c r="J79" s="20">
        <f t="shared" si="7"/>
        <v>1.0720956937799042</v>
      </c>
      <c r="K79" s="20">
        <f t="shared" si="8"/>
        <v>0.93275255725940343</v>
      </c>
      <c r="L79" s="20">
        <f>IF('DESIGN INPUTS AND CALCULATIONS'!$C$90="Integrated Leakage",'Integrated Leakage'!I79,'tables and calculations'!$S125)</f>
        <v>0.83007413238156946</v>
      </c>
      <c r="M79" s="20">
        <f>IF('DESIGN INPUTS AND CALCULATIONS'!$C$90="Integrated Leakage",'Integrated Leakage'!K79,'tables and calculations'!$AO125)</f>
        <v>0.93275255725940343</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0.21</v>
      </c>
      <c r="C80" s="20">
        <f t="shared" si="1"/>
        <v>6.03</v>
      </c>
      <c r="D80" s="20">
        <f t="shared" si="9"/>
        <v>2.799999999999998</v>
      </c>
      <c r="E80" s="20">
        <f t="shared" si="2"/>
        <v>7.8399999999999892</v>
      </c>
      <c r="F80" s="20">
        <f t="shared" si="3"/>
        <v>1.1512414098292376</v>
      </c>
      <c r="G80" s="20">
        <f t="shared" si="4"/>
        <v>0.3164062499999995</v>
      </c>
      <c r="H80" s="20">
        <f t="shared" si="5"/>
        <v>1.211465088159472</v>
      </c>
      <c r="I80" s="20">
        <f t="shared" si="6"/>
        <v>0.82544681623410054</v>
      </c>
      <c r="J80" s="20">
        <f t="shared" si="7"/>
        <v>1.0729591836734693</v>
      </c>
      <c r="K80" s="20">
        <f t="shared" si="8"/>
        <v>0.93200190204469813</v>
      </c>
      <c r="L80" s="20">
        <f>IF('DESIGN INPUTS AND CALCULATIONS'!$C$90="Integrated Leakage",'Integrated Leakage'!I80,'tables and calculations'!$S126)</f>
        <v>0.82544681623410054</v>
      </c>
      <c r="M80" s="20">
        <f>IF('DESIGN INPUTS AND CALCULATIONS'!$C$90="Integrated Leakage",'Integrated Leakage'!K80,'tables and calculations'!$AO126)</f>
        <v>0.93200190204469813</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0.21</v>
      </c>
      <c r="C81" s="20">
        <f t="shared" si="1"/>
        <v>6.03</v>
      </c>
      <c r="D81" s="20">
        <f t="shared" si="9"/>
        <v>2.8499999999999979</v>
      </c>
      <c r="E81" s="20">
        <f t="shared" si="2"/>
        <v>8.1224999999999881</v>
      </c>
      <c r="F81" s="20">
        <f t="shared" si="3"/>
        <v>1.1529983913527078</v>
      </c>
      <c r="G81" s="20">
        <f t="shared" si="4"/>
        <v>0.33114950379069269</v>
      </c>
      <c r="H81" s="20">
        <f t="shared" si="5"/>
        <v>1.2182560876693374</v>
      </c>
      <c r="I81" s="20">
        <f t="shared" si="6"/>
        <v>0.82084547749982018</v>
      </c>
      <c r="J81" s="20">
        <f t="shared" si="7"/>
        <v>1.0737776265841581</v>
      </c>
      <c r="K81" s="20">
        <f t="shared" si="8"/>
        <v>0.93129152185927422</v>
      </c>
      <c r="L81" s="20">
        <f>IF('DESIGN INPUTS AND CALCULATIONS'!$C$90="Integrated Leakage",'Integrated Leakage'!I81,'tables and calculations'!$S127)</f>
        <v>0.82084547749982018</v>
      </c>
      <c r="M81" s="20">
        <f>IF('DESIGN INPUTS AND CALCULATIONS'!$C$90="Integrated Leakage",'Integrated Leakage'!K81,'tables and calculations'!$AO127)</f>
        <v>0.93129152185927422</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0.21</v>
      </c>
      <c r="C82" s="20">
        <f t="shared" si="1"/>
        <v>6.03</v>
      </c>
      <c r="D82" s="20">
        <f t="shared" si="9"/>
        <v>2.8999999999999977</v>
      </c>
      <c r="E82" s="20">
        <f t="shared" si="2"/>
        <v>8.4099999999999859</v>
      </c>
      <c r="F82" s="20">
        <f t="shared" si="3"/>
        <v>1.1546665186821077</v>
      </c>
      <c r="G82" s="20">
        <f t="shared" si="4"/>
        <v>0.34616992419738341</v>
      </c>
      <c r="H82" s="20">
        <f t="shared" si="5"/>
        <v>1.2250863001762329</v>
      </c>
      <c r="I82" s="20">
        <f t="shared" si="6"/>
        <v>0.81626902517491751</v>
      </c>
      <c r="J82" s="20">
        <f t="shared" si="7"/>
        <v>1.0745541022592151</v>
      </c>
      <c r="K82" s="20">
        <f t="shared" si="8"/>
        <v>0.93061856810888577</v>
      </c>
      <c r="L82" s="20">
        <f>IF('DESIGN INPUTS AND CALCULATIONS'!$C$90="Integrated Leakage",'Integrated Leakage'!I82,'tables and calculations'!$S128)</f>
        <v>0.81626902517491751</v>
      </c>
      <c r="M82" s="20">
        <f>IF('DESIGN INPUTS AND CALCULATIONS'!$C$90="Integrated Leakage",'Integrated Leakage'!K82,'tables and calculations'!$AO128)</f>
        <v>0.93061856810888577</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0.21</v>
      </c>
      <c r="C83" s="20">
        <f t="shared" si="1"/>
        <v>6.03</v>
      </c>
      <c r="D83" s="20">
        <f t="shared" si="9"/>
        <v>2.9499999999999975</v>
      </c>
      <c r="E83" s="20">
        <f t="shared" si="2"/>
        <v>8.7024999999999846</v>
      </c>
      <c r="F83" s="20">
        <f t="shared" si="3"/>
        <v>1.1562516630482114</v>
      </c>
      <c r="G83" s="20">
        <f t="shared" si="4"/>
        <v>0.36146670049486013</v>
      </c>
      <c r="H83" s="20">
        <f t="shared" si="5"/>
        <v>1.2319571273153427</v>
      </c>
      <c r="I83" s="20">
        <f t="shared" si="6"/>
        <v>0.8117165588214752</v>
      </c>
      <c r="J83" s="20">
        <f t="shared" si="7"/>
        <v>1.075291431681761</v>
      </c>
      <c r="K83" s="20">
        <f t="shared" si="8"/>
        <v>0.92998044114979617</v>
      </c>
      <c r="L83" s="20">
        <f>IF('DESIGN INPUTS AND CALCULATIONS'!$C$90="Integrated Leakage",'Integrated Leakage'!I83,'tables and calculations'!$S129)</f>
        <v>0.8117165588214752</v>
      </c>
      <c r="M83" s="20">
        <f>IF('DESIGN INPUTS AND CALCULATIONS'!$C$90="Integrated Leakage",'Integrated Leakage'!K83,'tables and calculations'!$AO129)</f>
        <v>0.92998044114979617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0.21</v>
      </c>
      <c r="C84" s="20">
        <f t="shared" si="1"/>
        <v>6.03</v>
      </c>
      <c r="D84" s="20">
        <f t="shared" si="9"/>
        <v>2.9999999999999973</v>
      </c>
      <c r="E84" s="20">
        <f t="shared" si="2"/>
        <v>8.999999999999984</v>
      </c>
      <c r="F84" s="20">
        <f t="shared" si="3"/>
        <v>1.1577592203337017</v>
      </c>
      <c r="G84" s="20">
        <f t="shared" si="4"/>
        <v>0.37703908895044552</v>
      </c>
      <c r="H84" s="20">
        <f t="shared" si="5"/>
        <v>1.238869770913855</v>
      </c>
      <c r="I84" s="20">
        <f t="shared" si="6"/>
        <v>0.80718734404371484</v>
      </c>
      <c r="J84" s="20">
        <f t="shared" si="7"/>
        <v>1.0759922027290447</v>
      </c>
      <c r="K84" s="20">
        <f t="shared" si="8"/>
        <v>0.92937476448592726</v>
      </c>
      <c r="L84" s="20">
        <f>IF('DESIGN INPUTS AND CALCULATIONS'!$C$90="Integrated Leakage",'Integrated Leakage'!I84,'tables and calculations'!$S130)</f>
        <v>0.80718734404371484</v>
      </c>
      <c r="M84" s="20">
        <f>IF('DESIGN INPUTS AND CALCULATIONS'!$C$90="Integrated Leakage",'Integrated Leakage'!K84,'tables and calculations'!$AO130)</f>
        <v>0.92937476448592726</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0.21</v>
      </c>
      <c r="C85" s="20">
        <f t="shared" si="1"/>
        <v>6.03</v>
      </c>
      <c r="D85" s="20">
        <f t="shared" si="9"/>
        <v>3.0499999999999972</v>
      </c>
      <c r="E85" s="20">
        <f t="shared" si="2"/>
        <v>9.3024999999999824</v>
      </c>
      <c r="F85" s="20">
        <f t="shared" si="3"/>
        <v>1.1591941563521209</v>
      </c>
      <c r="G85" s="20">
        <f t="shared" si="4"/>
        <v>0.39288640628919885</v>
      </c>
      <c r="H85" s="20">
        <f t="shared" si="5"/>
        <v>1.2458252536537056</v>
      </c>
      <c r="I85" s="20">
        <f t="shared" si="6"/>
        <v>0.80268079095943889</v>
      </c>
      <c r="J85" s="20">
        <f t="shared" si="7"/>
        <v>1.0766587929107907</v>
      </c>
      <c r="K85" s="20">
        <f t="shared" si="8"/>
        <v>0.92879936204901037</v>
      </c>
      <c r="L85" s="20">
        <f>IF('DESIGN INPUTS AND CALCULATIONS'!$C$90="Integrated Leakage",'Integrated Leakage'!I85,'tables and calculations'!$S131)</f>
        <v>0.80268079095943889</v>
      </c>
      <c r="M85" s="20">
        <f>IF('DESIGN INPUTS AND CALCULATIONS'!$C$90="Integrated Leakage",'Integrated Leakage'!K85,'tables and calculations'!$AO131)</f>
        <v>0.92879936204901037</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0.21</v>
      </c>
      <c r="C86" s="20">
        <f t="shared" si="1"/>
        <v>6.03</v>
      </c>
      <c r="D86" s="20">
        <f t="shared" si="9"/>
        <v>3.099999999999997</v>
      </c>
      <c r="E86" s="20">
        <f t="shared" si="2"/>
        <v>9.6099999999999817</v>
      </c>
      <c r="F86" s="20">
        <f t="shared" si="3"/>
        <v>1.1605610471925005</v>
      </c>
      <c r="G86" s="20">
        <f t="shared" si="4"/>
        <v>0.40900802389088486</v>
      </c>
      <c r="H86" s="20">
        <f t="shared" si="5"/>
        <v>1.2528244374545803</v>
      </c>
      <c r="I86" s="20">
        <f t="shared" si="6"/>
        <v>0.79819643527368045</v>
      </c>
      <c r="J86" s="20">
        <f t="shared" si="7"/>
        <v>1.0772933895613119</v>
      </c>
      <c r="K86" s="20">
        <f t="shared" si="8"/>
        <v>0.92825223814583435</v>
      </c>
      <c r="L86" s="20">
        <f>IF('DESIGN INPUTS AND CALCULATIONS'!$C$90="Integrated Leakage",'Integrated Leakage'!I86,'tables and calculations'!$S132)</f>
        <v>0.79819643527368045</v>
      </c>
      <c r="M86" s="20">
        <f>IF('DESIGN INPUTS AND CALCULATIONS'!$C$90="Integrated Leakage",'Integrated Leakage'!K86,'tables and calculations'!$AO132)</f>
        <v>0.92825223814583435</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0.21</v>
      </c>
      <c r="C87" s="20">
        <f t="shared" si="1"/>
        <v>6.03</v>
      </c>
      <c r="D87" s="20">
        <f t="shared" si="9"/>
        <v>3.1499999999999968</v>
      </c>
      <c r="E87" s="20">
        <f t="shared" si="2"/>
        <v>9.9224999999999799</v>
      </c>
      <c r="F87" s="20">
        <f t="shared" si="3"/>
        <v>1.1618641152323836</v>
      </c>
      <c r="G87" s="20">
        <f t="shared" si="4"/>
        <v>0.42540336262653367</v>
      </c>
      <c r="H87" s="20">
        <f t="shared" si="5"/>
        <v>1.259868039859301</v>
      </c>
      <c r="I87" s="20">
        <f t="shared" si="6"/>
        <v>0.79373392161902734</v>
      </c>
      <c r="J87" s="20">
        <f t="shared" si="7"/>
        <v>1.0778980078061113</v>
      </c>
      <c r="K87" s="20">
        <f t="shared" si="8"/>
        <v>0.9277315597190311</v>
      </c>
      <c r="L87" s="20">
        <f>IF('DESIGN INPUTS AND CALCULATIONS'!$C$90="Integrated Leakage",'Integrated Leakage'!I87,'tables and calculations'!$S133)</f>
        <v>0.79373392161902734</v>
      </c>
      <c r="M87" s="20">
        <f>IF('DESIGN INPUTS AND CALCULATIONS'!$C$90="Integrated Leakage",'Integrated Leakage'!K87,'tables and calculations'!$AO133)</f>
        <v>0.9277315597190311</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0.21</v>
      </c>
      <c r="C88" s="20">
        <f t="shared" si="1"/>
        <v>6.03</v>
      </c>
      <c r="D88" s="20">
        <f t="shared" si="9"/>
        <v>3.1999999999999966</v>
      </c>
      <c r="E88" s="20">
        <f t="shared" si="2"/>
        <v>10.239999999999979</v>
      </c>
      <c r="F88" s="20">
        <f t="shared" si="3"/>
        <v>1.1631072613407036</v>
      </c>
      <c r="G88" s="20">
        <f t="shared" si="4"/>
        <v>0.44207188825527932</v>
      </c>
      <c r="H88" s="20">
        <f t="shared" si="5"/>
        <v>1.2669566486648163</v>
      </c>
      <c r="I88" s="20">
        <f t="shared" si="6"/>
        <v>0.78929298887523192</v>
      </c>
      <c r="J88" s="20">
        <f t="shared" si="7"/>
        <v>1.0784745065789472</v>
      </c>
      <c r="K88" s="20">
        <f t="shared" si="8"/>
        <v>0.92723564061993646</v>
      </c>
      <c r="L88" s="20">
        <f>IF('DESIGN INPUTS AND CALCULATIONS'!$C$90="Integrated Leakage",'Integrated Leakage'!I88,'tables and calculations'!$S134)</f>
        <v>0.78929298887523192</v>
      </c>
      <c r="M88" s="20">
        <f>IF('DESIGN INPUTS AND CALCULATIONS'!$C$90="Integrated Leakage",'Integrated Leakage'!K88,'tables and calculations'!$AO134)</f>
        <v>0.92723564061993646</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0.21</v>
      </c>
      <c r="C89" s="20">
        <f t="shared" si="1"/>
        <v>6.03</v>
      </c>
      <c r="D89" s="20">
        <f t="shared" si="9"/>
        <v>3.2499999999999964</v>
      </c>
      <c r="E89" s="20">
        <f t="shared" ref="E89:E95" si="10">D89^2</f>
        <v>10.562499999999977</v>
      </c>
      <c r="F89" s="20">
        <f t="shared" ref="F89:F95" si="11">($C$18*(1-(1-($C$17^2))/(E89)))^2</f>
        <v>1.1642940937227122</v>
      </c>
      <c r="G89" s="20">
        <f t="shared" ref="G89:G95" si="12">((B89/$C$17)*(D89-(1/D89)))^2</f>
        <v>0.45901310731305917</v>
      </c>
      <c r="H89" s="20">
        <f t="shared" ref="H89:H95" si="13">SQRT(F89+G89)</f>
        <v>1.2740907350089989</v>
      </c>
      <c r="I89" s="20">
        <f t="shared" ref="I89:I95" si="14">1/(H89)</f>
        <v>0.78487345722118995</v>
      </c>
      <c r="J89" s="20">
        <f t="shared" ref="J89:J95" si="15">SQRT(F89)</f>
        <v>1.0790246029274366</v>
      </c>
      <c r="K89" s="20">
        <f t="shared" ref="K89:K95" si="16">1/J89</f>
        <v>0.92676292763571866</v>
      </c>
      <c r="L89" s="20">
        <f>IF('DESIGN INPUTS AND CALCULATIONS'!$C$90="Integrated Leakage",'Integrated Leakage'!I89,'tables and calculations'!$S135)</f>
        <v>0.78487345722118995</v>
      </c>
      <c r="M89" s="20">
        <f>IF('DESIGN INPUTS AND CALCULATIONS'!$C$90="Integrated Leakage",'Integrated Leakage'!K89,'tables and calculations'!$AO135)</f>
        <v>0.92676292763571866</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0.21</v>
      </c>
      <c r="C90" s="20">
        <f t="shared" si="1"/>
        <v>6.03</v>
      </c>
      <c r="D90" s="20">
        <f t="shared" ref="D90:D95" si="17">D89+0.05</f>
        <v>3.2999999999999963</v>
      </c>
      <c r="E90" s="20">
        <f t="shared" si="10"/>
        <v>10.889999999999976</v>
      </c>
      <c r="F90" s="20">
        <f t="shared" si="11"/>
        <v>1.1654279537998533</v>
      </c>
      <c r="G90" s="20">
        <f t="shared" si="12"/>
        <v>0.47622656343401149</v>
      </c>
      <c r="H90" s="20">
        <f t="shared" si="13"/>
        <v>1.2812706650953438</v>
      </c>
      <c r="I90" s="20">
        <f t="shared" si="14"/>
        <v>0.78047521670652353</v>
      </c>
      <c r="J90" s="20">
        <f t="shared" si="15"/>
        <v>1.0795498848130425</v>
      </c>
      <c r="K90" s="20">
        <f t="shared" si="16"/>
        <v>0.92631198804970549</v>
      </c>
      <c r="L90" s="20">
        <f>IF('DESIGN INPUTS AND CALCULATIONS'!$C$90="Integrated Leakage",'Integrated Leakage'!I90,'tables and calculations'!$S136)</f>
        <v>0.78047521670652353</v>
      </c>
      <c r="M90" s="20">
        <f>IF('DESIGN INPUTS AND CALCULATIONS'!$C$90="Integrated Leakage",'Integrated Leakage'!K90,'tables and calculations'!$AO136)</f>
        <v>0.92631198804970549</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0.21</v>
      </c>
      <c r="C91" s="20">
        <f t="shared" si="1"/>
        <v>6.03</v>
      </c>
      <c r="D91" s="20">
        <f t="shared" si="17"/>
        <v>3.3499999999999961</v>
      </c>
      <c r="E91" s="20">
        <f t="shared" si="10"/>
        <v>11.222499999999973</v>
      </c>
      <c r="F91" s="20">
        <f t="shared" si="11"/>
        <v>1.1665119394667174</v>
      </c>
      <c r="G91" s="20">
        <f t="shared" si="12"/>
        <v>0.49371183405330005</v>
      </c>
      <c r="H91" s="20">
        <f t="shared" si="13"/>
        <v>1.2884967107136973</v>
      </c>
      <c r="I91" s="20">
        <f t="shared" si="14"/>
        <v>0.77609821715889427</v>
      </c>
      <c r="J91" s="20">
        <f t="shared" si="15"/>
        <v>1.0800518225838598</v>
      </c>
      <c r="K91" s="20">
        <f t="shared" si="16"/>
        <v>0.92588149854481239</v>
      </c>
      <c r="L91" s="20">
        <f>IF('DESIGN INPUTS AND CALCULATIONS'!$C$90="Integrated Leakage",'Integrated Leakage'!I91,'tables and calculations'!$S137)</f>
        <v>0.77609821715889427</v>
      </c>
      <c r="M91" s="20">
        <f>IF('DESIGN INPUTS AND CALCULATIONS'!$C$90="Integrated Leakage",'Integrated Leakage'!K91,'tables and calculations'!$AO137)</f>
        <v>0.92588149854481239</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0.21</v>
      </c>
      <c r="C92" s="20">
        <f t="shared" si="1"/>
        <v>6.03</v>
      </c>
      <c r="D92" s="20">
        <f t="shared" si="17"/>
        <v>3.3999999999999959</v>
      </c>
      <c r="E92" s="20">
        <f t="shared" si="10"/>
        <v>11.559999999999972</v>
      </c>
      <c r="F92" s="20">
        <f t="shared" si="11"/>
        <v>1.1675489260235807</v>
      </c>
      <c r="G92" s="20">
        <f t="shared" si="12"/>
        <v>0.51146852744682536</v>
      </c>
      <c r="H92" s="20">
        <f t="shared" si="13"/>
        <v>1.2957690586946449</v>
      </c>
      <c r="I92" s="20">
        <f t="shared" si="14"/>
        <v>0.77174245926770157</v>
      </c>
      <c r="J92" s="20">
        <f t="shared" si="15"/>
        <v>1.0805317792751774</v>
      </c>
      <c r="K92" s="20">
        <f t="shared" si="16"/>
        <v>0.92547023528618633</v>
      </c>
      <c r="L92" s="20">
        <f>IF('DESIGN INPUTS AND CALCULATIONS'!$C$90="Integrated Leakage",'Integrated Leakage'!I92,'tables and calculations'!$S138)</f>
        <v>0.77174245926770157</v>
      </c>
      <c r="M92" s="20">
        <f>IF('DESIGN INPUTS AND CALCULATIONS'!$C$90="Integrated Leakage",'Integrated Leakage'!K92,'tables and calculations'!$AO138)</f>
        <v>0.92547023528618633</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0.21</v>
      </c>
      <c r="C93" s="20">
        <f t="shared" si="1"/>
        <v>6.03</v>
      </c>
      <c r="D93" s="20">
        <f t="shared" si="17"/>
        <v>3.4499999999999957</v>
      </c>
      <c r="E93" s="20">
        <f t="shared" si="10"/>
        <v>11.902499999999971</v>
      </c>
      <c r="F93" s="20">
        <f t="shared" si="11"/>
        <v>1.1685415850454699</v>
      </c>
      <c r="G93" s="20">
        <f t="shared" si="12"/>
        <v>0.52949628006905114</v>
      </c>
      <c r="H93" s="20">
        <f t="shared" si="13"/>
        <v>1.3030878194176021</v>
      </c>
      <c r="I93" s="20">
        <f t="shared" si="14"/>
        <v>0.7674079867057132</v>
      </c>
      <c r="J93" s="20">
        <f t="shared" si="15"/>
        <v>1.0809910198727231</v>
      </c>
      <c r="K93" s="20">
        <f t="shared" si="16"/>
        <v>0.92507706504142928</v>
      </c>
      <c r="L93" s="20">
        <f>IF('DESIGN INPUTS AND CALCULATIONS'!$C$90="Integrated Leakage",'Integrated Leakage'!I93,'tables and calculations'!$S139)</f>
        <v>0.7674079867057132</v>
      </c>
      <c r="M93" s="20">
        <f>IF('DESIGN INPUTS AND CALCULATIONS'!$C$90="Integrated Leakage",'Integrated Leakage'!K93,'tables and calculations'!$AO139)</f>
        <v>0.92507706504142928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0.21</v>
      </c>
      <c r="C94" s="20">
        <f t="shared" si="1"/>
        <v>6.03</v>
      </c>
      <c r="D94" s="20">
        <f t="shared" si="17"/>
        <v>3.4999999999999956</v>
      </c>
      <c r="E94" s="20">
        <f t="shared" si="10"/>
        <v>12.249999999999968</v>
      </c>
      <c r="F94" s="20">
        <f t="shared" si="11"/>
        <v>1.1694924014163068</v>
      </c>
      <c r="G94" s="20">
        <f t="shared" si="12"/>
        <v>0.54779475415512291</v>
      </c>
      <c r="H94" s="20">
        <f t="shared" si="13"/>
        <v>1.3104530344775542</v>
      </c>
      <c r="I94" s="20">
        <f t="shared" si="14"/>
        <v>0.763094879168009</v>
      </c>
      <c r="J94" s="20">
        <f t="shared" si="15"/>
        <v>1.0814307196562833</v>
      </c>
      <c r="K94" s="20">
        <f t="shared" si="16"/>
        <v>0.92470093721568691</v>
      </c>
      <c r="L94" s="20">
        <f>IF('DESIGN INPUTS AND CALCULATIONS'!$C$90="Integrated Leakage",'Integrated Leakage'!I94,'tables and calculations'!$S140)</f>
        <v>0.763094879168009</v>
      </c>
      <c r="M94" s="20">
        <f>IF('DESIGN INPUTS AND CALCULATIONS'!$C$90="Integrated Leakage",'Integrated Leakage'!K94,'tables and calculations'!$AO140)</f>
        <v>0.92470093721568691</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0.21</v>
      </c>
      <c r="C95" s="20">
        <f t="shared" si="1"/>
        <v>6.03</v>
      </c>
      <c r="D95" s="20">
        <f t="shared" si="17"/>
        <v>3.5499999999999954</v>
      </c>
      <c r="E95" s="20">
        <f t="shared" si="10"/>
        <v>12.602499999999967</v>
      </c>
      <c r="F95" s="20">
        <f t="shared" si="11"/>
        <v>1.1704036887286859</v>
      </c>
      <c r="G95" s="20">
        <f t="shared" si="12"/>
        <v>0.56636363555771163</v>
      </c>
      <c r="H95" s="20">
        <f t="shared" si="13"/>
        <v>1.3178646836023786</v>
      </c>
      <c r="I95" s="20">
        <f t="shared" si="14"/>
        <v>0.75880324622290007</v>
      </c>
      <c r="J95" s="20">
        <f t="shared" si="15"/>
        <v>1.0818519717265787</v>
      </c>
      <c r="K95" s="20">
        <f t="shared" si="16"/>
        <v>0.92434087669503695</v>
      </c>
      <c r="L95" s="20">
        <f>IF('DESIGN INPUTS AND CALCULATIONS'!$C$90="Integrated Leakage",'Integrated Leakage'!I95,'tables and calculations'!$S141)</f>
        <v>0.75880324622290007</v>
      </c>
      <c r="M95" s="20">
        <f>IF('DESIGN INPUTS AND CALCULATIONS'!$C$90="Integrated Leakage",'Integrated Leakage'!K95,'tables and calculations'!$AO141)</f>
        <v>0.92434087669503695</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abSelected="1" zoomScale="85" zoomScaleNormal="85" workbookViewId="0">
      <selection activeCell="P15" sqref="P15"/>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5.7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c r="B6" s="212" t="s">
        <v>640</v>
      </c>
      <c r="C6" s="210" t="s">
        <v>641</v>
      </c>
      <c r="D6" s="310">
        <v>390</v>
      </c>
      <c r="E6" s="210" t="s">
        <v>642</v>
      </c>
      <c r="G6" s="212" t="s">
        <v>643</v>
      </c>
      <c r="H6" s="210" t="s">
        <v>644</v>
      </c>
      <c r="I6" s="204">
        <f>'DESIGN INPUTS AND CALCULATIONS'!C172</f>
        <v>100</v>
      </c>
      <c r="J6" s="220" t="s">
        <v>645</v>
      </c>
      <c r="K6" s="457"/>
      <c r="L6" s="439" t="s">
        <v>899</v>
      </c>
      <c r="M6" s="440"/>
      <c r="N6" s="440"/>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14.4</v>
      </c>
      <c r="J7" s="220" t="s">
        <v>651</v>
      </c>
      <c r="K7" s="457"/>
      <c r="L7" s="439" t="s">
        <v>652</v>
      </c>
      <c r="M7" s="440"/>
      <c r="N7" s="440"/>
      <c r="O7" s="210" t="s">
        <v>653</v>
      </c>
      <c r="P7" s="312">
        <v>12</v>
      </c>
      <c r="Q7" s="210" t="s">
        <v>557</v>
      </c>
      <c r="U7" s="180"/>
    </row>
    <row r="8" spans="2:21">
      <c r="B8" s="212" t="s">
        <v>654</v>
      </c>
      <c r="C8" s="210" t="s">
        <v>655</v>
      </c>
      <c r="D8" s="301">
        <f>Vout</f>
        <v>280</v>
      </c>
      <c r="E8" s="210" t="s">
        <v>642</v>
      </c>
      <c r="G8" s="212" t="s">
        <v>656</v>
      </c>
      <c r="H8" s="210" t="s">
        <v>657</v>
      </c>
      <c r="I8" s="219">
        <f>CdivH2*picoF2*CdivL2*nanoF2*1000000000000/(CdivH2*picoF2+CdivL2*nanoF2)</f>
        <v>99.310344827586206</v>
      </c>
      <c r="J8" s="220" t="s">
        <v>645</v>
      </c>
      <c r="K8" s="457"/>
      <c r="L8" s="439" t="s">
        <v>658</v>
      </c>
      <c r="M8" s="440"/>
      <c r="N8" s="440"/>
      <c r="O8" s="210" t="s">
        <v>659</v>
      </c>
      <c r="P8" s="312">
        <v>0.4</v>
      </c>
      <c r="Q8" s="210"/>
      <c r="U8" s="180"/>
    </row>
    <row r="9" spans="2:21">
      <c r="B9" s="212" t="s">
        <v>660</v>
      </c>
      <c r="C9" s="210" t="s">
        <v>661</v>
      </c>
      <c r="D9" s="310">
        <v>0.4</v>
      </c>
      <c r="E9" s="210" t="s">
        <v>662</v>
      </c>
      <c r="G9" s="212" t="s">
        <v>663</v>
      </c>
      <c r="H9" s="210" t="s">
        <v>664</v>
      </c>
      <c r="I9" s="219">
        <f>(CdivH2*picoF2+CdivL2*nanoF2)*1000000000</f>
        <v>14.5</v>
      </c>
      <c r="J9" s="220" t="s">
        <v>651</v>
      </c>
      <c r="K9" s="457"/>
      <c r="L9" s="439" t="s">
        <v>665</v>
      </c>
      <c r="M9" s="440"/>
      <c r="N9" s="440"/>
      <c r="O9" s="210" t="s">
        <v>666</v>
      </c>
      <c r="P9" s="312">
        <v>200</v>
      </c>
      <c r="Q9" s="210" t="s">
        <v>667</v>
      </c>
      <c r="U9" s="180"/>
    </row>
    <row r="10" spans="2:21">
      <c r="B10" s="212" t="s">
        <v>668</v>
      </c>
      <c r="C10" s="210" t="s">
        <v>669</v>
      </c>
      <c r="D10" s="310">
        <v>66</v>
      </c>
      <c r="E10" s="210" t="s">
        <v>670</v>
      </c>
      <c r="G10" s="212" t="s">
        <v>671</v>
      </c>
      <c r="H10" s="210" t="s">
        <v>672</v>
      </c>
      <c r="I10" s="219">
        <f>CdivH2*picoF2/(CdivH2*picoF2+CdivL2*nanoF2)</f>
        <v>6.8965517241379309E-3</v>
      </c>
      <c r="J10" s="220"/>
      <c r="K10" s="457"/>
      <c r="L10" s="439" t="s">
        <v>673</v>
      </c>
      <c r="M10" s="440"/>
      <c r="N10" s="440"/>
      <c r="O10" s="210" t="s">
        <v>674</v>
      </c>
      <c r="P10" s="312"/>
      <c r="Q10" s="216" t="s">
        <v>675</v>
      </c>
      <c r="U10" s="180"/>
    </row>
    <row r="11" spans="2:21" ht="15.75" thickBot="1">
      <c r="B11" s="212" t="s">
        <v>676</v>
      </c>
      <c r="C11" s="210" t="s">
        <v>677</v>
      </c>
      <c r="D11" s="310">
        <v>100</v>
      </c>
      <c r="E11" s="210" t="s">
        <v>564</v>
      </c>
      <c r="G11" s="212" t="s">
        <v>678</v>
      </c>
      <c r="H11" s="210" t="s">
        <v>679</v>
      </c>
      <c r="I11" s="311">
        <v>0.188</v>
      </c>
      <c r="J11" s="220" t="s">
        <v>651</v>
      </c>
      <c r="K11" s="457"/>
      <c r="L11" s="439" t="s">
        <v>680</v>
      </c>
      <c r="M11" s="440"/>
      <c r="N11" s="440"/>
      <c r="O11" s="210" t="s">
        <v>681</v>
      </c>
      <c r="P11" s="219">
        <f>0.9*1000000000/((Rzero2+Rfeedforward2*kiliOhm2)*2*PI()*F_roll2*kilihertz2)</f>
        <v>5.9683103659460751E-2</v>
      </c>
      <c r="Q11" s="216" t="s">
        <v>682</v>
      </c>
      <c r="U11" s="180"/>
    </row>
    <row r="12" spans="2:21">
      <c r="B12" s="212" t="s">
        <v>683</v>
      </c>
      <c r="C12" s="210" t="s">
        <v>684</v>
      </c>
      <c r="D12" s="301">
        <f>Lm</f>
        <v>508</v>
      </c>
      <c r="E12" s="210" t="s">
        <v>685</v>
      </c>
      <c r="G12" s="449" t="s">
        <v>686</v>
      </c>
      <c r="H12" s="450"/>
      <c r="I12" s="450"/>
      <c r="J12" s="451"/>
      <c r="K12" s="457"/>
      <c r="L12" s="439" t="s">
        <v>687</v>
      </c>
      <c r="M12" s="440"/>
      <c r="N12" s="440"/>
      <c r="O12" s="210" t="s">
        <v>688</v>
      </c>
      <c r="P12" s="313"/>
      <c r="Q12" s="210" t="s">
        <v>689</v>
      </c>
      <c r="U12" s="180"/>
    </row>
    <row r="13" spans="2:21">
      <c r="B13" s="212" t="s">
        <v>690</v>
      </c>
      <c r="C13" s="210" t="s">
        <v>691</v>
      </c>
      <c r="D13" s="301">
        <f>Lr</f>
        <v>84.3</v>
      </c>
      <c r="E13" s="210" t="s">
        <v>685</v>
      </c>
      <c r="G13" s="209" t="s">
        <v>563</v>
      </c>
      <c r="H13" s="208" t="s">
        <v>692</v>
      </c>
      <c r="I13" s="217">
        <v>0.4</v>
      </c>
      <c r="J13" s="206" t="s">
        <v>10</v>
      </c>
      <c r="K13" s="457"/>
      <c r="L13" s="439" t="s">
        <v>693</v>
      </c>
      <c r="M13" s="440"/>
      <c r="N13" s="440"/>
      <c r="O13" s="210" t="s">
        <v>694</v>
      </c>
      <c r="P13" s="313">
        <v>800</v>
      </c>
      <c r="Q13" s="210" t="s">
        <v>557</v>
      </c>
      <c r="U13" s="180"/>
    </row>
    <row r="14" spans="2:21">
      <c r="B14" s="212" t="s">
        <v>695</v>
      </c>
      <c r="C14" s="210" t="s">
        <v>696</v>
      </c>
      <c r="D14" s="301">
        <f>Cr*1000</f>
        <v>30</v>
      </c>
      <c r="E14" s="210" t="s">
        <v>697</v>
      </c>
      <c r="G14" s="209" t="s">
        <v>562</v>
      </c>
      <c r="H14" s="208" t="s">
        <v>698</v>
      </c>
      <c r="I14" s="217">
        <v>0.5</v>
      </c>
      <c r="J14" s="215"/>
      <c r="K14" s="457"/>
      <c r="L14" s="439" t="s">
        <v>699</v>
      </c>
      <c r="M14" s="440"/>
      <c r="N14" s="440"/>
      <c r="O14" s="210" t="s">
        <v>700</v>
      </c>
      <c r="P14" s="313">
        <v>0.01</v>
      </c>
      <c r="Q14" s="210" t="s">
        <v>701</v>
      </c>
      <c r="U14" s="180"/>
    </row>
    <row r="15" spans="2:21">
      <c r="B15" s="212" t="s">
        <v>702</v>
      </c>
      <c r="C15" s="210" t="s">
        <v>703</v>
      </c>
      <c r="D15" s="210">
        <f>Nps</f>
        <v>0.73799999999999999</v>
      </c>
      <c r="E15" s="210"/>
      <c r="G15" s="209" t="s">
        <v>561</v>
      </c>
      <c r="H15" s="218" t="s">
        <v>704</v>
      </c>
      <c r="I15" s="217">
        <v>0.2</v>
      </c>
      <c r="J15" s="206" t="s">
        <v>560</v>
      </c>
      <c r="K15" s="457"/>
      <c r="L15" s="439" t="s">
        <v>705</v>
      </c>
      <c r="M15" s="440"/>
      <c r="N15" s="440"/>
      <c r="O15" s="210" t="s">
        <v>706</v>
      </c>
      <c r="P15" s="313"/>
      <c r="Q15" s="210" t="s">
        <v>707</v>
      </c>
      <c r="U15" s="180"/>
    </row>
    <row r="16" spans="2:21">
      <c r="B16" s="212" t="s">
        <v>708</v>
      </c>
      <c r="C16" s="210" t="s">
        <v>709</v>
      </c>
      <c r="D16" s="217">
        <v>150</v>
      </c>
      <c r="E16" s="210" t="s">
        <v>710</v>
      </c>
      <c r="G16" s="209" t="s">
        <v>559</v>
      </c>
      <c r="H16" s="208" t="s">
        <v>711</v>
      </c>
      <c r="I16" s="217">
        <v>20</v>
      </c>
      <c r="J16" s="206" t="s">
        <v>558</v>
      </c>
      <c r="K16" s="457"/>
      <c r="L16" s="439" t="s">
        <v>712</v>
      </c>
      <c r="M16" s="440"/>
      <c r="N16" s="440"/>
      <c r="O16" s="210" t="s">
        <v>713</v>
      </c>
      <c r="P16" s="313">
        <v>990</v>
      </c>
      <c r="Q16" s="210" t="s">
        <v>557</v>
      </c>
      <c r="U16" s="180"/>
    </row>
    <row r="17" spans="2:21">
      <c r="B17" s="212" t="s">
        <v>714</v>
      </c>
      <c r="C17" s="210" t="s">
        <v>715</v>
      </c>
      <c r="D17" s="211">
        <f>(Vo_set2+Vfeed2)/Ioutput2</f>
        <v>702.5</v>
      </c>
      <c r="E17" s="216" t="s">
        <v>716</v>
      </c>
      <c r="G17" s="209" t="s">
        <v>556</v>
      </c>
      <c r="H17" s="208" t="s">
        <v>717</v>
      </c>
      <c r="I17" s="214">
        <f>I_step2/(kslewrate2*1/microsecond2)</f>
        <v>2E-8</v>
      </c>
      <c r="J17" s="215" t="s">
        <v>553</v>
      </c>
      <c r="K17" s="457"/>
      <c r="L17" s="345" t="s">
        <v>718</v>
      </c>
      <c r="M17" s="346"/>
      <c r="N17" s="346"/>
      <c r="O17" s="346"/>
      <c r="P17" s="346"/>
      <c r="Q17" s="347"/>
      <c r="U17" s="180"/>
    </row>
    <row r="18" spans="2:21">
      <c r="B18" s="212" t="s">
        <v>719</v>
      </c>
      <c r="C18" s="210" t="s">
        <v>720</v>
      </c>
      <c r="D18" s="211">
        <f>Vo_set2+Vfeed2</f>
        <v>281</v>
      </c>
      <c r="E18" s="210" t="s">
        <v>642</v>
      </c>
      <c r="G18" s="209" t="s">
        <v>555</v>
      </c>
      <c r="H18" s="210" t="s">
        <v>721</v>
      </c>
      <c r="I18" s="214">
        <f>2*transient2+duty_step2/(freq_load2*kilihertz2)</f>
        <v>2.5000400000000002E-3</v>
      </c>
      <c r="J18" s="213" t="s">
        <v>553</v>
      </c>
      <c r="K18" s="457"/>
      <c r="L18" s="441" t="s">
        <v>722</v>
      </c>
      <c r="M18" s="442"/>
      <c r="N18" s="442"/>
      <c r="O18" s="442"/>
      <c r="P18" s="205" t="s">
        <v>723</v>
      </c>
      <c r="Q18" s="313">
        <v>1</v>
      </c>
      <c r="U18" s="180"/>
    </row>
    <row r="19" spans="2:21">
      <c r="B19" s="319" t="s">
        <v>724</v>
      </c>
      <c r="C19" s="320" t="s">
        <v>725</v>
      </c>
      <c r="D19" s="321">
        <f>1*0.001/(2*PI()*(Lseries2*res_cap2*microhenry2*nanoF2)^0.5)</f>
        <v>100.07963596668988</v>
      </c>
      <c r="E19" s="320" t="s">
        <v>726</v>
      </c>
      <c r="G19" s="209" t="s">
        <v>554</v>
      </c>
      <c r="H19" s="208" t="s">
        <v>727</v>
      </c>
      <c r="I19" s="207">
        <f>1/(freq_load2*kilihertz2)</f>
        <v>5.0000000000000001E-3</v>
      </c>
      <c r="J19" s="206" t="s">
        <v>553</v>
      </c>
      <c r="K19" s="457"/>
      <c r="L19" s="439" t="s">
        <v>728</v>
      </c>
      <c r="M19" s="440"/>
      <c r="N19" s="440"/>
      <c r="O19" s="440"/>
      <c r="P19" s="205" t="s">
        <v>729</v>
      </c>
      <c r="Q19" s="313">
        <v>0</v>
      </c>
      <c r="U19" s="180"/>
    </row>
    <row r="20" spans="2:21" ht="15.75" thickBot="1">
      <c r="B20" s="319" t="s">
        <v>730</v>
      </c>
      <c r="C20" s="320" t="s">
        <v>731</v>
      </c>
      <c r="D20" s="201">
        <v>10</v>
      </c>
      <c r="E20" s="320" t="s">
        <v>732</v>
      </c>
      <c r="G20" s="203" t="s">
        <v>733</v>
      </c>
      <c r="H20" s="202" t="s">
        <v>734</v>
      </c>
      <c r="I20" s="201">
        <v>0.25</v>
      </c>
      <c r="J20" s="200" t="s">
        <v>735</v>
      </c>
      <c r="K20" s="457"/>
      <c r="L20" s="443" t="s">
        <v>736</v>
      </c>
      <c r="M20" s="444"/>
      <c r="N20" s="444"/>
      <c r="O20" s="444"/>
      <c r="P20" s="199" t="s">
        <v>737</v>
      </c>
      <c r="Q20" s="350">
        <v>0</v>
      </c>
      <c r="R20" s="198"/>
      <c r="U20" s="180"/>
    </row>
    <row r="21" spans="2:21" ht="15.75" thickBot="1">
      <c r="B21" s="322" t="s">
        <v>738</v>
      </c>
      <c r="C21" s="323" t="s">
        <v>739</v>
      </c>
      <c r="D21" s="349">
        <v>50</v>
      </c>
      <c r="E21" s="323" t="s">
        <v>740</v>
      </c>
      <c r="G21" s="197"/>
      <c r="H21" s="196"/>
      <c r="I21" s="195"/>
      <c r="J21" s="194"/>
      <c r="K21" s="193"/>
      <c r="P21" s="184"/>
      <c r="Q21" s="192"/>
      <c r="R21" s="191"/>
      <c r="S21" s="191"/>
      <c r="T21" s="191"/>
      <c r="U21" s="190"/>
    </row>
    <row r="22" spans="2:21" ht="15.75" thickBot="1">
      <c r="B22" s="185"/>
      <c r="C22" s="317"/>
      <c r="D22" s="317"/>
      <c r="E22" s="317"/>
      <c r="G22" s="188"/>
      <c r="H22" s="187"/>
      <c r="I22" s="348"/>
      <c r="J22" s="193"/>
      <c r="K22" s="193"/>
      <c r="P22" s="184"/>
      <c r="Q22" s="192"/>
      <c r="U22" s="180"/>
    </row>
    <row r="23" spans="2:21">
      <c r="B23" s="351" t="s">
        <v>588</v>
      </c>
      <c r="C23" s="352"/>
      <c r="D23" s="352">
        <f>Data!X20/1000</f>
        <v>10</v>
      </c>
      <c r="E23" s="353" t="s">
        <v>11</v>
      </c>
      <c r="G23" s="188"/>
      <c r="H23" s="187"/>
      <c r="I23" s="348"/>
      <c r="J23" s="193"/>
      <c r="K23" s="193"/>
      <c r="P23" s="184"/>
      <c r="Q23" s="192"/>
      <c r="U23" s="180"/>
    </row>
    <row r="24" spans="2:21" ht="15.75" thickBot="1">
      <c r="B24" s="322" t="s">
        <v>589</v>
      </c>
      <c r="C24" s="323"/>
      <c r="D24" s="323">
        <f>Data!X21</f>
        <v>38.79461596319117</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M S</cp:lastModifiedBy>
  <dcterms:created xsi:type="dcterms:W3CDTF">2014-10-10T14:52:07Z</dcterms:created>
  <dcterms:modified xsi:type="dcterms:W3CDTF">2025-07-29T12:21:59Z</dcterms:modified>
</cp:coreProperties>
</file>